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 firstSheet="3" activeTab="6"/>
  </bookViews>
  <sheets>
    <sheet name="RevenueData" sheetId="1" r:id="rId1"/>
    <sheet name="ShipData" sheetId="6" r:id="rId2"/>
    <sheet name="StoreReport" sheetId="2" r:id="rId3"/>
    <sheet name="Summary" sheetId="3" r:id="rId4"/>
    <sheet name="DM-Store Report" sheetId="4" r:id="rId5"/>
    <sheet name="Reg-DM Report" sheetId="7" r:id="rId6"/>
    <sheet name="Total-Reg Report" sheetId="8" r:id="rId7"/>
    <sheet name="OtherInfo" sheetId="5" r:id="rId8"/>
  </sheets>
  <definedNames>
    <definedName name="_xlnm._FilterDatabase" localSheetId="7" hidden="1">OtherInfo!$X$3:$X$40</definedName>
    <definedName name="_xlnm._FilterDatabase" localSheetId="0" hidden="1">RevenueData!#REF!</definedName>
    <definedName name="_xlnm._FilterDatabase" localSheetId="1" hidden="1">ShipData!$A$1:$R$2036</definedName>
    <definedName name="BeginMonth">OtherInfo!$B$8</definedName>
    <definedName name="DistrictNum">'DM-Store Report'!$O$5</definedName>
    <definedName name="DistrictWeek" localSheetId="5">'Reg-DM Report'!$P$4</definedName>
    <definedName name="DistrictWeek" localSheetId="6">'Total-Reg Report'!$P$3</definedName>
    <definedName name="DistrictWeek">'DM-Store Report'!$O$4</definedName>
    <definedName name="_xlnm.Extract" localSheetId="7">OtherInfo!$T$3</definedName>
    <definedName name="_xlnm.Extract" localSheetId="0">RevenueData!#REF!</definedName>
    <definedName name="_xlnm.Extract" localSheetId="1">ShipData!#REF!</definedName>
    <definedName name="FirstDay" localSheetId="5">'Reg-DM Report'!$L$9</definedName>
    <definedName name="FirstDay" localSheetId="6">'Total-Reg Report'!$L$7</definedName>
    <definedName name="FirstDay">'DM-Store Report'!$K$9</definedName>
    <definedName name="LateLabel">OtherInfo!$B$9</definedName>
    <definedName name="_xlnm.Print_Area" localSheetId="4">'DM-Store Report'!$P$1:$AI$30</definedName>
    <definedName name="_xlnm.Print_Area" localSheetId="5">'Reg-DM Report'!$Q$1:$AI$25</definedName>
    <definedName name="_xlnm.Print_Area" localSheetId="2">StoreReport!$A$7:$AA$176</definedName>
    <definedName name="_xlnm.Print_Area" localSheetId="3">Summary!$B$2:$O$22</definedName>
    <definedName name="_xlnm.Print_Area" localSheetId="6">'Total-Reg Report'!$Q$1:$AI$16</definedName>
    <definedName name="_xlnm.Print_Titles" localSheetId="2">StoreReport!$2:$4</definedName>
    <definedName name="RankOrder">OtherInfo!$B$3</definedName>
    <definedName name="RegionNum" localSheetId="5">'Reg-DM Report'!$P$5</definedName>
    <definedName name="RevenueRange">RevenueData!$A$1:$N$5000</definedName>
    <definedName name="ShipDataRange">ShipData!$A$1:$V$4861</definedName>
    <definedName name="ThisYear">OtherInfo!$B$6</definedName>
    <definedName name="Weeks">OtherInfo!$E$4:$G$56</definedName>
  </definedNames>
  <calcPr calcId="125725"/>
</workbook>
</file>

<file path=xl/calcChain.xml><?xml version="1.0" encoding="utf-8"?>
<calcChain xmlns="http://schemas.openxmlformats.org/spreadsheetml/2006/main">
  <c r="R2504" i="6"/>
  <c r="Q2504"/>
  <c r="P2504"/>
  <c r="R2503"/>
  <c r="Q2503"/>
  <c r="P2503"/>
  <c r="R2502"/>
  <c r="Q2502"/>
  <c r="P2502"/>
  <c r="R2501"/>
  <c r="Q2501"/>
  <c r="P2501"/>
  <c r="R2500"/>
  <c r="Q2500"/>
  <c r="P2500"/>
  <c r="R2499"/>
  <c r="Q2499"/>
  <c r="P2499"/>
  <c r="R2498"/>
  <c r="Q2498"/>
  <c r="P2498"/>
  <c r="R2497"/>
  <c r="Q2497"/>
  <c r="P2497"/>
  <c r="R2496"/>
  <c r="Q2496"/>
  <c r="P2496"/>
  <c r="R2495"/>
  <c r="Q2495"/>
  <c r="P2495"/>
  <c r="R2494"/>
  <c r="Q2494"/>
  <c r="P2494"/>
  <c r="R2493"/>
  <c r="Q2493"/>
  <c r="P2493"/>
  <c r="R2492"/>
  <c r="Q2492"/>
  <c r="P2492"/>
  <c r="R2491"/>
  <c r="Q2491"/>
  <c r="P2491"/>
  <c r="R2490"/>
  <c r="Q2490"/>
  <c r="P2490"/>
  <c r="R2489"/>
  <c r="Q2489"/>
  <c r="P2489"/>
  <c r="R2488"/>
  <c r="Q2488"/>
  <c r="P2488"/>
  <c r="R2487"/>
  <c r="Q2487"/>
  <c r="P2487"/>
  <c r="R2486"/>
  <c r="Q2486"/>
  <c r="P2486"/>
  <c r="R2485"/>
  <c r="Q2485"/>
  <c r="P2485"/>
  <c r="R2484"/>
  <c r="Q2484"/>
  <c r="P2484"/>
  <c r="R2483"/>
  <c r="Q2483"/>
  <c r="P2483"/>
  <c r="R2482"/>
  <c r="Q2482"/>
  <c r="P2482"/>
  <c r="R2481"/>
  <c r="Q2481"/>
  <c r="P2481"/>
  <c r="R2480"/>
  <c r="Q2480"/>
  <c r="P2480"/>
  <c r="R2479"/>
  <c r="Q2479"/>
  <c r="P2479"/>
  <c r="R2478"/>
  <c r="Q2478"/>
  <c r="P2478"/>
  <c r="R2477"/>
  <c r="Q2477"/>
  <c r="P2477"/>
  <c r="R2476"/>
  <c r="Q2476"/>
  <c r="P2476"/>
  <c r="R2475"/>
  <c r="Q2475"/>
  <c r="P2475"/>
  <c r="R2474"/>
  <c r="Q2474"/>
  <c r="P2474"/>
  <c r="R2473"/>
  <c r="Q2473"/>
  <c r="P2473"/>
  <c r="R2472"/>
  <c r="Q2472"/>
  <c r="P2472"/>
  <c r="R2471"/>
  <c r="Q2471"/>
  <c r="P2471"/>
  <c r="R2470"/>
  <c r="Q2470"/>
  <c r="P2470"/>
  <c r="R2469"/>
  <c r="Q2469"/>
  <c r="P2469"/>
  <c r="R2468"/>
  <c r="Q2468"/>
  <c r="P2468"/>
  <c r="R2467"/>
  <c r="Q2467"/>
  <c r="P2467"/>
  <c r="R2466"/>
  <c r="Q2466"/>
  <c r="P2466"/>
  <c r="R2465"/>
  <c r="Q2465"/>
  <c r="P2465"/>
  <c r="R2464"/>
  <c r="Q2464"/>
  <c r="P2464"/>
  <c r="R2463"/>
  <c r="Q2463"/>
  <c r="P2463"/>
  <c r="R2462"/>
  <c r="Q2462"/>
  <c r="P2462"/>
  <c r="R2461"/>
  <c r="Q2461"/>
  <c r="P2461"/>
  <c r="R2460"/>
  <c r="Q2460"/>
  <c r="P2460"/>
  <c r="R2459"/>
  <c r="Q2459"/>
  <c r="P2459"/>
  <c r="R2458"/>
  <c r="Q2458"/>
  <c r="P2458"/>
  <c r="R2457"/>
  <c r="Q2457"/>
  <c r="P2457"/>
  <c r="R2456"/>
  <c r="Q2456"/>
  <c r="P2456"/>
  <c r="R2455"/>
  <c r="Q2455"/>
  <c r="P2455"/>
  <c r="R2454"/>
  <c r="Q2454"/>
  <c r="P2454"/>
  <c r="R2453"/>
  <c r="Q2453"/>
  <c r="P2453"/>
  <c r="R2452"/>
  <c r="Q2452"/>
  <c r="P2452"/>
  <c r="R2451"/>
  <c r="Q2451"/>
  <c r="P2451"/>
  <c r="R2450"/>
  <c r="Q2450"/>
  <c r="P2450"/>
  <c r="R2449"/>
  <c r="Q2449"/>
  <c r="P2449"/>
  <c r="R2448"/>
  <c r="Q2448"/>
  <c r="P2448"/>
  <c r="R2447"/>
  <c r="Q2447"/>
  <c r="P2447"/>
  <c r="R2446"/>
  <c r="Q2446"/>
  <c r="P2446"/>
  <c r="R2445"/>
  <c r="Q2445"/>
  <c r="P2445"/>
  <c r="R2444"/>
  <c r="Q2444"/>
  <c r="P2444"/>
  <c r="R2443"/>
  <c r="Q2443"/>
  <c r="P2443"/>
  <c r="R2442"/>
  <c r="Q2442"/>
  <c r="P2442"/>
  <c r="R2441"/>
  <c r="Q2441"/>
  <c r="P2441"/>
  <c r="R2440"/>
  <c r="Q2440"/>
  <c r="P2440"/>
  <c r="R2439"/>
  <c r="Q2439"/>
  <c r="P2439"/>
  <c r="R2438"/>
  <c r="Q2438"/>
  <c r="P2438"/>
  <c r="R2437"/>
  <c r="Q2437"/>
  <c r="P2437"/>
  <c r="R2436"/>
  <c r="Q2436"/>
  <c r="P2436"/>
  <c r="R2435"/>
  <c r="Q2435"/>
  <c r="P2435"/>
  <c r="R2434"/>
  <c r="Q2434"/>
  <c r="P2434"/>
  <c r="R2433"/>
  <c r="Q2433"/>
  <c r="P2433"/>
  <c r="R2432"/>
  <c r="Q2432"/>
  <c r="P2432"/>
  <c r="R2431"/>
  <c r="Q2431"/>
  <c r="P2431"/>
  <c r="R2430"/>
  <c r="Q2430"/>
  <c r="P2430"/>
  <c r="R2429"/>
  <c r="Q2429"/>
  <c r="P2429"/>
  <c r="R2428"/>
  <c r="Q2428"/>
  <c r="P2428"/>
  <c r="R2427"/>
  <c r="Q2427"/>
  <c r="P2427"/>
  <c r="R2426"/>
  <c r="Q2426"/>
  <c r="P2426"/>
  <c r="R2425"/>
  <c r="Q2425"/>
  <c r="P2425"/>
  <c r="R2424"/>
  <c r="Q2424"/>
  <c r="P2424"/>
  <c r="R2423"/>
  <c r="Q2423"/>
  <c r="P2423"/>
  <c r="R2422"/>
  <c r="Q2422"/>
  <c r="P2422"/>
  <c r="R2421"/>
  <c r="Q2421"/>
  <c r="P2421"/>
  <c r="R2420"/>
  <c r="Q2420"/>
  <c r="P2420"/>
  <c r="R2419"/>
  <c r="Q2419"/>
  <c r="P2419"/>
  <c r="R2418"/>
  <c r="Q2418"/>
  <c r="P2418"/>
  <c r="R2417"/>
  <c r="Q2417"/>
  <c r="P2417"/>
  <c r="R2416"/>
  <c r="Q2416"/>
  <c r="P2416"/>
  <c r="R2415"/>
  <c r="Q2415"/>
  <c r="P2415"/>
  <c r="R2414"/>
  <c r="Q2414"/>
  <c r="P2414"/>
  <c r="R2413"/>
  <c r="Q2413"/>
  <c r="P2413"/>
  <c r="R2412"/>
  <c r="Q2412"/>
  <c r="P2412"/>
  <c r="R2411"/>
  <c r="Q2411"/>
  <c r="P2411"/>
  <c r="R2410"/>
  <c r="Q2410"/>
  <c r="P2410"/>
  <c r="R2409"/>
  <c r="Q2409"/>
  <c r="P2409"/>
  <c r="R2408"/>
  <c r="Q2408"/>
  <c r="P2408"/>
  <c r="R2407"/>
  <c r="Q2407"/>
  <c r="P2407"/>
  <c r="R2406"/>
  <c r="Q2406"/>
  <c r="P2406"/>
  <c r="R2405"/>
  <c r="Q2405"/>
  <c r="P2405"/>
  <c r="R2404"/>
  <c r="Q2404"/>
  <c r="P2404"/>
  <c r="R2403"/>
  <c r="Q2403"/>
  <c r="P2403"/>
  <c r="R2402"/>
  <c r="Q2402"/>
  <c r="P2402"/>
  <c r="R2401"/>
  <c r="Q2401"/>
  <c r="P2401"/>
  <c r="R2400"/>
  <c r="Q2400"/>
  <c r="P2400"/>
  <c r="R2399"/>
  <c r="Q2399"/>
  <c r="P2399"/>
  <c r="R2398"/>
  <c r="Q2398"/>
  <c r="P2398"/>
  <c r="R2397"/>
  <c r="Q2397"/>
  <c r="P2397"/>
  <c r="R2396"/>
  <c r="Q2396"/>
  <c r="P2396"/>
  <c r="R2395"/>
  <c r="Q2395"/>
  <c r="P2395"/>
  <c r="R2394"/>
  <c r="Q2394"/>
  <c r="P2394"/>
  <c r="R2393"/>
  <c r="Q2393"/>
  <c r="P2393"/>
  <c r="R2392"/>
  <c r="Q2392"/>
  <c r="P2392"/>
  <c r="R2391"/>
  <c r="Q2391"/>
  <c r="P2391"/>
  <c r="R2390"/>
  <c r="Q2390"/>
  <c r="P2390"/>
  <c r="R2389"/>
  <c r="Q2389"/>
  <c r="P2389"/>
  <c r="R2388"/>
  <c r="Q2388"/>
  <c r="P2388"/>
  <c r="R2387"/>
  <c r="Q2387"/>
  <c r="P2387"/>
  <c r="R2386"/>
  <c r="Q2386"/>
  <c r="P2386"/>
  <c r="R2385"/>
  <c r="Q2385"/>
  <c r="P2385"/>
  <c r="R2384"/>
  <c r="Q2384"/>
  <c r="P2384"/>
  <c r="R2383"/>
  <c r="Q2383"/>
  <c r="P2383"/>
  <c r="R2382"/>
  <c r="Q2382"/>
  <c r="P2382"/>
  <c r="R2381"/>
  <c r="Q2381"/>
  <c r="P2381"/>
  <c r="R2380"/>
  <c r="Q2380"/>
  <c r="P2380"/>
  <c r="R2379"/>
  <c r="Q2379"/>
  <c r="P2379"/>
  <c r="R2378"/>
  <c r="Q2378"/>
  <c r="P2378"/>
  <c r="R2377"/>
  <c r="Q2377"/>
  <c r="P2377"/>
  <c r="R2376"/>
  <c r="Q2376"/>
  <c r="P2376"/>
  <c r="R2375"/>
  <c r="Q2375"/>
  <c r="P2375"/>
  <c r="R2374"/>
  <c r="Q2374"/>
  <c r="P2374"/>
  <c r="R2373"/>
  <c r="Q2373"/>
  <c r="P2373"/>
  <c r="R2372"/>
  <c r="Q2372"/>
  <c r="P2372"/>
  <c r="R2371"/>
  <c r="Q2371"/>
  <c r="P2371"/>
  <c r="R2370"/>
  <c r="Q2370"/>
  <c r="P2370"/>
  <c r="R2369"/>
  <c r="Q2369"/>
  <c r="P2369"/>
  <c r="R2368"/>
  <c r="Q2368"/>
  <c r="P2368"/>
  <c r="R2367"/>
  <c r="Q2367"/>
  <c r="P2367"/>
  <c r="R2366"/>
  <c r="Q2366"/>
  <c r="P2366"/>
  <c r="R2365"/>
  <c r="Q2365"/>
  <c r="P2365"/>
  <c r="R2364"/>
  <c r="Q2364"/>
  <c r="P2364"/>
  <c r="R2363"/>
  <c r="Q2363"/>
  <c r="P2363"/>
  <c r="R2362"/>
  <c r="Q2362"/>
  <c r="P2362"/>
  <c r="R2361"/>
  <c r="Q2361"/>
  <c r="P2361"/>
  <c r="R2360"/>
  <c r="Q2360"/>
  <c r="P2360"/>
  <c r="R2359"/>
  <c r="Q2359"/>
  <c r="P2359"/>
  <c r="R2358"/>
  <c r="Q2358"/>
  <c r="P2358"/>
  <c r="R2357"/>
  <c r="Q2357"/>
  <c r="P2357"/>
  <c r="R2356"/>
  <c r="Q2356"/>
  <c r="P2356"/>
  <c r="R2355"/>
  <c r="Q2355"/>
  <c r="P2355"/>
  <c r="R2354"/>
  <c r="Q2354"/>
  <c r="P2354"/>
  <c r="R2353"/>
  <c r="Q2353"/>
  <c r="P2353"/>
  <c r="R2352"/>
  <c r="Q2352"/>
  <c r="P2352"/>
  <c r="R2351"/>
  <c r="Q2351"/>
  <c r="P2351"/>
  <c r="R2350"/>
  <c r="Q2350"/>
  <c r="P2350"/>
  <c r="R2349"/>
  <c r="Q2349"/>
  <c r="P2349"/>
  <c r="R2348"/>
  <c r="Q2348"/>
  <c r="P2348"/>
  <c r="R2347"/>
  <c r="Q2347"/>
  <c r="P2347"/>
  <c r="R2346"/>
  <c r="Q2346"/>
  <c r="P2346"/>
  <c r="R2345"/>
  <c r="Q2345"/>
  <c r="P2345"/>
  <c r="R2344"/>
  <c r="Q2344"/>
  <c r="P2344"/>
  <c r="R2343"/>
  <c r="Q2343"/>
  <c r="P2343"/>
  <c r="R2342"/>
  <c r="Q2342"/>
  <c r="P2342"/>
  <c r="R2341"/>
  <c r="Q2341"/>
  <c r="P2341"/>
  <c r="R2340"/>
  <c r="Q2340"/>
  <c r="P2340"/>
  <c r="R2339"/>
  <c r="Q2339"/>
  <c r="P2339"/>
  <c r="R2338"/>
  <c r="Q2338"/>
  <c r="P2338"/>
  <c r="R2337"/>
  <c r="Q2337"/>
  <c r="P2337"/>
  <c r="R2336"/>
  <c r="Q2336"/>
  <c r="P2336"/>
  <c r="R2335"/>
  <c r="Q2335"/>
  <c r="P2335"/>
  <c r="R2334"/>
  <c r="Q2334"/>
  <c r="P2334"/>
  <c r="R2333"/>
  <c r="Q2333"/>
  <c r="P2333"/>
  <c r="R2332"/>
  <c r="Q2332"/>
  <c r="P2332"/>
  <c r="R2331"/>
  <c r="Q2331"/>
  <c r="P2331"/>
  <c r="R2330"/>
  <c r="Q2330"/>
  <c r="P2330"/>
  <c r="R2329"/>
  <c r="Q2329"/>
  <c r="P2329"/>
  <c r="R2328"/>
  <c r="Q2328"/>
  <c r="P2328"/>
  <c r="R2327"/>
  <c r="Q2327"/>
  <c r="P2327"/>
  <c r="R2326"/>
  <c r="Q2326"/>
  <c r="P2326"/>
  <c r="R2325"/>
  <c r="Q2325"/>
  <c r="P2325"/>
  <c r="R2324"/>
  <c r="Q2324"/>
  <c r="P2324"/>
  <c r="R2323"/>
  <c r="Q2323"/>
  <c r="P2323"/>
  <c r="R2322"/>
  <c r="Q2322"/>
  <c r="P2322"/>
  <c r="R2321"/>
  <c r="Q2321"/>
  <c r="P2321"/>
  <c r="R2320"/>
  <c r="Q2320"/>
  <c r="P2320"/>
  <c r="R2319"/>
  <c r="Q2319"/>
  <c r="P2319"/>
  <c r="R2318"/>
  <c r="Q2318"/>
  <c r="P2318"/>
  <c r="R2317"/>
  <c r="Q2317"/>
  <c r="P2317"/>
  <c r="R2316"/>
  <c r="Q2316"/>
  <c r="P2316"/>
  <c r="R2315"/>
  <c r="Q2315"/>
  <c r="P2315"/>
  <c r="R2314"/>
  <c r="Q2314"/>
  <c r="P2314"/>
  <c r="R2313"/>
  <c r="Q2313"/>
  <c r="P2313"/>
  <c r="R2312"/>
  <c r="Q2312"/>
  <c r="P2312"/>
  <c r="R2311"/>
  <c r="Q2311"/>
  <c r="P2311"/>
  <c r="R2310"/>
  <c r="Q2310"/>
  <c r="P2310"/>
  <c r="R2309"/>
  <c r="Q2309"/>
  <c r="P2309"/>
  <c r="R2308"/>
  <c r="Q2308"/>
  <c r="P2308"/>
  <c r="R2307"/>
  <c r="Q2307"/>
  <c r="P2307"/>
  <c r="R2306"/>
  <c r="Q2306"/>
  <c r="P2306"/>
  <c r="R2305"/>
  <c r="Q2305"/>
  <c r="P2305"/>
  <c r="R2304"/>
  <c r="Q2304"/>
  <c r="P2304"/>
  <c r="R2303"/>
  <c r="Q2303"/>
  <c r="P2303"/>
  <c r="R2302"/>
  <c r="Q2302"/>
  <c r="P2302"/>
  <c r="R2301"/>
  <c r="Q2301"/>
  <c r="P2301"/>
  <c r="R2300"/>
  <c r="Q2300"/>
  <c r="P2300"/>
  <c r="R2299"/>
  <c r="Q2299"/>
  <c r="P2299"/>
  <c r="R2298"/>
  <c r="Q2298"/>
  <c r="P2298"/>
  <c r="R2297"/>
  <c r="Q2297"/>
  <c r="P2297"/>
  <c r="R2296"/>
  <c r="Q2296"/>
  <c r="P2296"/>
  <c r="R2295"/>
  <c r="Q2295"/>
  <c r="P2295"/>
  <c r="R2294"/>
  <c r="Q2294"/>
  <c r="P2294"/>
  <c r="R2293"/>
  <c r="Q2293"/>
  <c r="P2293"/>
  <c r="R2292"/>
  <c r="Q2292"/>
  <c r="P2292"/>
  <c r="R2291"/>
  <c r="Q2291"/>
  <c r="P2291"/>
  <c r="R2290"/>
  <c r="Q2290"/>
  <c r="P2290"/>
  <c r="R2289"/>
  <c r="Q2289"/>
  <c r="P2289"/>
  <c r="R2288"/>
  <c r="Q2288"/>
  <c r="P2288"/>
  <c r="R2287"/>
  <c r="Q2287"/>
  <c r="P2287"/>
  <c r="R2286"/>
  <c r="Q2286"/>
  <c r="P2286"/>
  <c r="R2285"/>
  <c r="Q2285"/>
  <c r="P2285"/>
  <c r="R2284"/>
  <c r="Q2284"/>
  <c r="P2284"/>
  <c r="R2283"/>
  <c r="Q2283"/>
  <c r="P2283"/>
  <c r="R2282"/>
  <c r="Q2282"/>
  <c r="P2282"/>
  <c r="R2281"/>
  <c r="Q2281"/>
  <c r="P2281"/>
  <c r="R2280"/>
  <c r="Q2280"/>
  <c r="P2280"/>
  <c r="R2279"/>
  <c r="Q2279"/>
  <c r="P2279"/>
  <c r="R2278"/>
  <c r="Q2278"/>
  <c r="P2278"/>
  <c r="R2277"/>
  <c r="Q2277"/>
  <c r="P2277"/>
  <c r="R2276"/>
  <c r="Q2276"/>
  <c r="P2276"/>
  <c r="R2275"/>
  <c r="Q2275"/>
  <c r="P2275"/>
  <c r="R2274"/>
  <c r="Q2274"/>
  <c r="P2274"/>
  <c r="R2273"/>
  <c r="Q2273"/>
  <c r="P2273"/>
  <c r="R2272"/>
  <c r="Q2272"/>
  <c r="P2272"/>
  <c r="R2271"/>
  <c r="Q2271"/>
  <c r="P2271"/>
  <c r="R2270"/>
  <c r="Q2270"/>
  <c r="P2270"/>
  <c r="R2269"/>
  <c r="Q2269"/>
  <c r="P2269"/>
  <c r="R2268"/>
  <c r="Q2268"/>
  <c r="P2268"/>
  <c r="R2267"/>
  <c r="Q2267"/>
  <c r="P2267"/>
  <c r="R2266"/>
  <c r="Q2266"/>
  <c r="P2266"/>
  <c r="R2265"/>
  <c r="Q2265"/>
  <c r="P2265"/>
  <c r="R2264"/>
  <c r="Q2264"/>
  <c r="P2264"/>
  <c r="R2263"/>
  <c r="Q2263"/>
  <c r="P2263"/>
  <c r="R2262"/>
  <c r="Q2262"/>
  <c r="P2262"/>
  <c r="R2261"/>
  <c r="Q2261"/>
  <c r="P2261"/>
  <c r="R2260"/>
  <c r="Q2260"/>
  <c r="P2260"/>
  <c r="R2259"/>
  <c r="Q2259"/>
  <c r="P2259"/>
  <c r="R2258"/>
  <c r="Q2258"/>
  <c r="P2258"/>
  <c r="R2257"/>
  <c r="Q2257"/>
  <c r="P2257"/>
  <c r="R2256"/>
  <c r="Q2256"/>
  <c r="P2256"/>
  <c r="R2255"/>
  <c r="Q2255"/>
  <c r="P2255"/>
  <c r="R2254"/>
  <c r="Q2254"/>
  <c r="P2254"/>
  <c r="R2253"/>
  <c r="Q2253"/>
  <c r="P2253"/>
  <c r="R2252"/>
  <c r="Q2252"/>
  <c r="P2252"/>
  <c r="R2251"/>
  <c r="Q2251"/>
  <c r="P2251"/>
  <c r="R2250"/>
  <c r="Q2250"/>
  <c r="P2250"/>
  <c r="R2249"/>
  <c r="Q2249"/>
  <c r="P2249"/>
  <c r="R2248"/>
  <c r="Q2248"/>
  <c r="P2248"/>
  <c r="R2247"/>
  <c r="Q2247"/>
  <c r="P2247"/>
  <c r="R2246"/>
  <c r="Q2246"/>
  <c r="P2246"/>
  <c r="R2245"/>
  <c r="Q2245"/>
  <c r="P2245"/>
  <c r="R2244"/>
  <c r="Q2244"/>
  <c r="P2244"/>
  <c r="R2243"/>
  <c r="Q2243"/>
  <c r="P2243"/>
  <c r="R2242"/>
  <c r="Q2242"/>
  <c r="P2242"/>
  <c r="R2241"/>
  <c r="Q2241"/>
  <c r="P2241"/>
  <c r="R2240"/>
  <c r="Q2240"/>
  <c r="P2240"/>
  <c r="R2239"/>
  <c r="Q2239"/>
  <c r="P2239"/>
  <c r="R2238"/>
  <c r="Q2238"/>
  <c r="P2238"/>
  <c r="R2237"/>
  <c r="Q2237"/>
  <c r="P2237"/>
  <c r="R2236"/>
  <c r="Q2236"/>
  <c r="P2236"/>
  <c r="R2235"/>
  <c r="Q2235"/>
  <c r="P2235"/>
  <c r="R2234"/>
  <c r="Q2234"/>
  <c r="P2234"/>
  <c r="R2233"/>
  <c r="Q2233"/>
  <c r="P2233"/>
  <c r="R2232"/>
  <c r="Q2232"/>
  <c r="P2232"/>
  <c r="R2231"/>
  <c r="Q2231"/>
  <c r="P2231"/>
  <c r="R2230"/>
  <c r="Q2230"/>
  <c r="P2230"/>
  <c r="R2229"/>
  <c r="Q2229"/>
  <c r="P2229"/>
  <c r="R2228"/>
  <c r="Q2228"/>
  <c r="P2228"/>
  <c r="R2227"/>
  <c r="Q2227"/>
  <c r="P2227"/>
  <c r="R2226"/>
  <c r="Q2226"/>
  <c r="P2226"/>
  <c r="R2225"/>
  <c r="Q2225"/>
  <c r="P2225"/>
  <c r="R2224"/>
  <c r="Q2224"/>
  <c r="P2224"/>
  <c r="R2223"/>
  <c r="Q2223"/>
  <c r="P2223"/>
  <c r="R2222"/>
  <c r="Q2222"/>
  <c r="P2222"/>
  <c r="R2221"/>
  <c r="Q2221"/>
  <c r="P2221"/>
  <c r="R2220"/>
  <c r="Q2220"/>
  <c r="P2220"/>
  <c r="R2219"/>
  <c r="Q2219"/>
  <c r="P2219"/>
  <c r="R2218"/>
  <c r="Q2218"/>
  <c r="P2218"/>
  <c r="R2217"/>
  <c r="Q2217"/>
  <c r="P2217"/>
  <c r="R2216"/>
  <c r="Q2216"/>
  <c r="P2216"/>
  <c r="R2215"/>
  <c r="Q2215"/>
  <c r="P2215"/>
  <c r="R2214"/>
  <c r="Q2214"/>
  <c r="P2214"/>
  <c r="R2213"/>
  <c r="Q2213"/>
  <c r="P2213"/>
  <c r="R2212"/>
  <c r="Q2212"/>
  <c r="P2212"/>
  <c r="R2211"/>
  <c r="Q2211"/>
  <c r="P2211"/>
  <c r="R2210"/>
  <c r="Q2210"/>
  <c r="P2210"/>
  <c r="R2209"/>
  <c r="Q2209"/>
  <c r="P2209"/>
  <c r="R2208"/>
  <c r="Q2208"/>
  <c r="P2208"/>
  <c r="R2207"/>
  <c r="Q2207"/>
  <c r="P2207"/>
  <c r="R2206"/>
  <c r="Q2206"/>
  <c r="P2206"/>
  <c r="R2205"/>
  <c r="Q2205"/>
  <c r="P2205"/>
  <c r="R2204"/>
  <c r="Q2204"/>
  <c r="P2204"/>
  <c r="R2203"/>
  <c r="Q2203"/>
  <c r="P2203"/>
  <c r="R2202"/>
  <c r="Q2202"/>
  <c r="P2202"/>
  <c r="R2201"/>
  <c r="Q2201"/>
  <c r="P2201"/>
  <c r="R2200"/>
  <c r="Q2200"/>
  <c r="P2200"/>
  <c r="R2199"/>
  <c r="Q2199"/>
  <c r="P2199"/>
  <c r="R2198"/>
  <c r="Q2198"/>
  <c r="P2198"/>
  <c r="R2197"/>
  <c r="Q2197"/>
  <c r="P2197"/>
  <c r="R2196"/>
  <c r="Q2196"/>
  <c r="P2196"/>
  <c r="R2195"/>
  <c r="Q2195"/>
  <c r="P2195"/>
  <c r="R2194"/>
  <c r="Q2194"/>
  <c r="P2194"/>
  <c r="R2193"/>
  <c r="Q2193"/>
  <c r="P2193"/>
  <c r="R2192"/>
  <c r="Q2192"/>
  <c r="P2192"/>
  <c r="R2191"/>
  <c r="Q2191"/>
  <c r="P2191"/>
  <c r="R2190"/>
  <c r="Q2190"/>
  <c r="P2190"/>
  <c r="R2189"/>
  <c r="Q2189"/>
  <c r="P2189"/>
  <c r="R2188"/>
  <c r="Q2188"/>
  <c r="P2188"/>
  <c r="R2187"/>
  <c r="Q2187"/>
  <c r="P2187"/>
  <c r="R2186"/>
  <c r="Q2186"/>
  <c r="P2186"/>
  <c r="R2185"/>
  <c r="Q2185"/>
  <c r="P2185"/>
  <c r="R2184"/>
  <c r="Q2184"/>
  <c r="P2184"/>
  <c r="R2183"/>
  <c r="Q2183"/>
  <c r="P2183"/>
  <c r="R2182"/>
  <c r="Q2182"/>
  <c r="P2182"/>
  <c r="R2181"/>
  <c r="Q2181"/>
  <c r="P2181"/>
  <c r="R2180"/>
  <c r="Q2180"/>
  <c r="P2180"/>
  <c r="R2179"/>
  <c r="Q2179"/>
  <c r="P2179"/>
  <c r="R2178"/>
  <c r="Q2178"/>
  <c r="P2178"/>
  <c r="R2177"/>
  <c r="Q2177"/>
  <c r="P2177"/>
  <c r="R2176"/>
  <c r="Q2176"/>
  <c r="P2176"/>
  <c r="R2175"/>
  <c r="Q2175"/>
  <c r="P2175"/>
  <c r="R2174"/>
  <c r="Q2174"/>
  <c r="P2174"/>
  <c r="R2173"/>
  <c r="Q2173"/>
  <c r="P2173"/>
  <c r="R2172"/>
  <c r="Q2172"/>
  <c r="P2172"/>
  <c r="R2171"/>
  <c r="Q2171"/>
  <c r="P2171"/>
  <c r="R2170"/>
  <c r="Q2170"/>
  <c r="P2170"/>
  <c r="R2169"/>
  <c r="Q2169"/>
  <c r="P2169"/>
  <c r="R2168"/>
  <c r="Q2168"/>
  <c r="P2168"/>
  <c r="R2167"/>
  <c r="Q2167"/>
  <c r="P2167"/>
  <c r="R2166"/>
  <c r="Q2166"/>
  <c r="P2166"/>
  <c r="R2165"/>
  <c r="Q2165"/>
  <c r="P2165"/>
  <c r="R2164"/>
  <c r="Q2164"/>
  <c r="P2164"/>
  <c r="R2163"/>
  <c r="Q2163"/>
  <c r="P2163"/>
  <c r="R2162"/>
  <c r="Q2162"/>
  <c r="P2162"/>
  <c r="R2161"/>
  <c r="Q2161"/>
  <c r="P2161"/>
  <c r="R2160"/>
  <c r="Q2160"/>
  <c r="P2160"/>
  <c r="R2159"/>
  <c r="Q2159"/>
  <c r="P2159"/>
  <c r="R2158"/>
  <c r="Q2158"/>
  <c r="P2158"/>
  <c r="R2157"/>
  <c r="Q2157"/>
  <c r="P2157"/>
  <c r="R2156"/>
  <c r="Q2156"/>
  <c r="P2156"/>
  <c r="R2155"/>
  <c r="Q2155"/>
  <c r="P2155"/>
  <c r="R2154"/>
  <c r="Q2154"/>
  <c r="P2154"/>
  <c r="R2153"/>
  <c r="Q2153"/>
  <c r="P2153"/>
  <c r="R2152"/>
  <c r="Q2152"/>
  <c r="P2152"/>
  <c r="R2151"/>
  <c r="Q2151"/>
  <c r="P2151"/>
  <c r="R2150"/>
  <c r="Q2150"/>
  <c r="P2150"/>
  <c r="R2149"/>
  <c r="Q2149"/>
  <c r="P2149"/>
  <c r="R2148"/>
  <c r="Q2148"/>
  <c r="P2148"/>
  <c r="R2147"/>
  <c r="Q2147"/>
  <c r="P2147"/>
  <c r="R2146"/>
  <c r="Q2146"/>
  <c r="P2146"/>
  <c r="R2145"/>
  <c r="Q2145"/>
  <c r="P2145"/>
  <c r="R2144"/>
  <c r="Q2144"/>
  <c r="P2144"/>
  <c r="R2143"/>
  <c r="Q2143"/>
  <c r="P2143"/>
  <c r="R2142"/>
  <c r="Q2142"/>
  <c r="P2142"/>
  <c r="R2141"/>
  <c r="Q2141"/>
  <c r="P2141"/>
  <c r="R2140"/>
  <c r="Q2140"/>
  <c r="P2140"/>
  <c r="R2139"/>
  <c r="Q2139"/>
  <c r="P2139"/>
  <c r="R2138"/>
  <c r="Q2138"/>
  <c r="P2138"/>
  <c r="R2137"/>
  <c r="Q2137"/>
  <c r="P2137"/>
  <c r="R2136"/>
  <c r="Q2136"/>
  <c r="P2136"/>
  <c r="R2135"/>
  <c r="Q2135"/>
  <c r="P2135"/>
  <c r="R2134"/>
  <c r="Q2134"/>
  <c r="P2134"/>
  <c r="R2133"/>
  <c r="Q2133"/>
  <c r="P2133"/>
  <c r="R2132"/>
  <c r="Q2132"/>
  <c r="P2132"/>
  <c r="R2131"/>
  <c r="Q2131"/>
  <c r="P2131"/>
  <c r="R2130"/>
  <c r="Q2130"/>
  <c r="P2130"/>
  <c r="R2129"/>
  <c r="Q2129"/>
  <c r="P2129"/>
  <c r="R2128"/>
  <c r="Q2128"/>
  <c r="P2128"/>
  <c r="R2127"/>
  <c r="Q2127"/>
  <c r="P2127"/>
  <c r="R2126"/>
  <c r="Q2126"/>
  <c r="P2126"/>
  <c r="R2125"/>
  <c r="Q2125"/>
  <c r="P2125"/>
  <c r="R2124"/>
  <c r="Q2124"/>
  <c r="P2124"/>
  <c r="R2123"/>
  <c r="Q2123"/>
  <c r="P2123"/>
  <c r="R2122"/>
  <c r="Q2122"/>
  <c r="P2122"/>
  <c r="R2121"/>
  <c r="Q2121"/>
  <c r="P2121"/>
  <c r="R2120"/>
  <c r="Q2120"/>
  <c r="P2120"/>
  <c r="R2119"/>
  <c r="Q2119"/>
  <c r="P2119"/>
  <c r="R2118"/>
  <c r="Q2118"/>
  <c r="P2118"/>
  <c r="R2117"/>
  <c r="Q2117"/>
  <c r="P2117"/>
  <c r="R2116"/>
  <c r="Q2116"/>
  <c r="P2116"/>
  <c r="R2115"/>
  <c r="Q2115"/>
  <c r="P2115"/>
  <c r="R2114"/>
  <c r="Q2114"/>
  <c r="P2114"/>
  <c r="R2113"/>
  <c r="Q2113"/>
  <c r="P2113"/>
  <c r="R2112"/>
  <c r="Q2112"/>
  <c r="P2112"/>
  <c r="R2111"/>
  <c r="Q2111"/>
  <c r="P2111"/>
  <c r="R2110"/>
  <c r="Q2110"/>
  <c r="P2110"/>
  <c r="R2109"/>
  <c r="Q2109"/>
  <c r="P2109"/>
  <c r="R2108"/>
  <c r="Q2108"/>
  <c r="P2108"/>
  <c r="R2107"/>
  <c r="Q2107"/>
  <c r="P2107"/>
  <c r="R2106"/>
  <c r="Q2106"/>
  <c r="P2106"/>
  <c r="R2105"/>
  <c r="Q2105"/>
  <c r="P2105"/>
  <c r="R2104"/>
  <c r="Q2104"/>
  <c r="P2104"/>
  <c r="R2103"/>
  <c r="Q2103"/>
  <c r="P2103"/>
  <c r="R2102"/>
  <c r="Q2102"/>
  <c r="P2102"/>
  <c r="R2101"/>
  <c r="Q2101"/>
  <c r="P2101"/>
  <c r="R2100"/>
  <c r="Q2100"/>
  <c r="P2100"/>
  <c r="R2099"/>
  <c r="Q2099"/>
  <c r="P2099"/>
  <c r="R2098"/>
  <c r="Q2098"/>
  <c r="P2098"/>
  <c r="R2097"/>
  <c r="Q2097"/>
  <c r="P2097"/>
  <c r="R2096"/>
  <c r="Q2096"/>
  <c r="P2096"/>
  <c r="R2095"/>
  <c r="Q2095"/>
  <c r="P2095"/>
  <c r="R2094"/>
  <c r="Q2094"/>
  <c r="P2094"/>
  <c r="R2093"/>
  <c r="Q2093"/>
  <c r="P2093"/>
  <c r="R2092"/>
  <c r="Q2092"/>
  <c r="P2092"/>
  <c r="R2091"/>
  <c r="Q2091"/>
  <c r="P2091"/>
  <c r="R2090"/>
  <c r="Q2090"/>
  <c r="P2090"/>
  <c r="R2089"/>
  <c r="Q2089"/>
  <c r="P2089"/>
  <c r="R2088"/>
  <c r="Q2088"/>
  <c r="P2088"/>
  <c r="R2087"/>
  <c r="Q2087"/>
  <c r="P2087"/>
  <c r="R2086"/>
  <c r="Q2086"/>
  <c r="P2086"/>
  <c r="R2085"/>
  <c r="Q2085"/>
  <c r="P2085"/>
  <c r="R2084"/>
  <c r="Q2084"/>
  <c r="P2084"/>
  <c r="R2083"/>
  <c r="Q2083"/>
  <c r="P2083"/>
  <c r="R2082"/>
  <c r="Q2082"/>
  <c r="P2082"/>
  <c r="R2081"/>
  <c r="Q2081"/>
  <c r="P2081"/>
  <c r="R2080"/>
  <c r="Q2080"/>
  <c r="P2080"/>
  <c r="R2079"/>
  <c r="Q2079"/>
  <c r="P2079"/>
  <c r="R2078"/>
  <c r="Q2078"/>
  <c r="P2078"/>
  <c r="R2077"/>
  <c r="Q2077"/>
  <c r="P2077"/>
  <c r="R2076"/>
  <c r="Q2076"/>
  <c r="P2076"/>
  <c r="R2075"/>
  <c r="Q2075"/>
  <c r="P2075"/>
  <c r="R2074"/>
  <c r="Q2074"/>
  <c r="P2074"/>
  <c r="R2073"/>
  <c r="Q2073"/>
  <c r="P2073"/>
  <c r="R2072"/>
  <c r="Q2072"/>
  <c r="P2072"/>
  <c r="R2071"/>
  <c r="Q2071"/>
  <c r="P2071"/>
  <c r="R2070"/>
  <c r="Q2070"/>
  <c r="P2070"/>
  <c r="R2069"/>
  <c r="Q2069"/>
  <c r="P2069"/>
  <c r="R2068"/>
  <c r="Q2068"/>
  <c r="P2068"/>
  <c r="R2067"/>
  <c r="Q2067"/>
  <c r="P2067"/>
  <c r="R2066"/>
  <c r="Q2066"/>
  <c r="P2066"/>
  <c r="R2065"/>
  <c r="Q2065"/>
  <c r="P2065"/>
  <c r="R2064"/>
  <c r="Q2064"/>
  <c r="P2064"/>
  <c r="R2063"/>
  <c r="Q2063"/>
  <c r="P2063"/>
  <c r="R2062"/>
  <c r="Q2062"/>
  <c r="P2062"/>
  <c r="R2061"/>
  <c r="Q2061"/>
  <c r="P2061"/>
  <c r="R2060"/>
  <c r="Q2060"/>
  <c r="P2060"/>
  <c r="R2059"/>
  <c r="Q2059"/>
  <c r="P2059"/>
  <c r="R2058"/>
  <c r="Q2058"/>
  <c r="P2058"/>
  <c r="R2057"/>
  <c r="Q2057"/>
  <c r="P2057"/>
  <c r="R2056"/>
  <c r="Q2056"/>
  <c r="P2056"/>
  <c r="R2055"/>
  <c r="Q2055"/>
  <c r="P2055"/>
  <c r="R2054"/>
  <c r="Q2054"/>
  <c r="P2054"/>
  <c r="R2053"/>
  <c r="Q2053"/>
  <c r="P2053"/>
  <c r="R2052"/>
  <c r="Q2052"/>
  <c r="P2052"/>
  <c r="R2051"/>
  <c r="Q2051"/>
  <c r="P2051"/>
  <c r="R2050"/>
  <c r="Q2050"/>
  <c r="P2050"/>
  <c r="R2049"/>
  <c r="Q2049"/>
  <c r="P2049"/>
  <c r="R2048"/>
  <c r="Q2048"/>
  <c r="P2048"/>
  <c r="R2047"/>
  <c r="Q2047"/>
  <c r="P2047"/>
  <c r="R2046"/>
  <c r="Q2046"/>
  <c r="P2046"/>
  <c r="R2045"/>
  <c r="Q2045"/>
  <c r="P2045"/>
  <c r="R2044"/>
  <c r="Q2044"/>
  <c r="P2044"/>
  <c r="R2043"/>
  <c r="Q2043"/>
  <c r="P2043"/>
  <c r="R2042"/>
  <c r="Q2042"/>
  <c r="P2042"/>
  <c r="R2041"/>
  <c r="Q2041"/>
  <c r="P2041"/>
  <c r="R2040"/>
  <c r="Q2040"/>
  <c r="P2040"/>
  <c r="R2039"/>
  <c r="Q2039"/>
  <c r="P2039"/>
  <c r="R2038"/>
  <c r="Q2038"/>
  <c r="P2038"/>
  <c r="R2037"/>
  <c r="Q2037"/>
  <c r="P2037"/>
  <c r="G4" i="2"/>
  <c r="I4"/>
  <c r="L4"/>
  <c r="X4"/>
  <c r="V4"/>
  <c r="T4"/>
  <c r="R4"/>
  <c r="P4"/>
  <c r="N4"/>
  <c r="A253"/>
  <c r="F252"/>
  <c r="B252"/>
  <c r="A252"/>
  <c r="A251"/>
  <c r="F250"/>
  <c r="B250"/>
  <c r="A250"/>
  <c r="A249"/>
  <c r="F248"/>
  <c r="B248"/>
  <c r="A248"/>
  <c r="A247"/>
  <c r="F246"/>
  <c r="B246"/>
  <c r="A246"/>
  <c r="A245"/>
  <c r="F244"/>
  <c r="B244"/>
  <c r="A244"/>
  <c r="A243"/>
  <c r="F242"/>
  <c r="B242"/>
  <c r="A242"/>
  <c r="A241"/>
  <c r="F240"/>
  <c r="B240"/>
  <c r="A240"/>
  <c r="A239"/>
  <c r="F238"/>
  <c r="B238"/>
  <c r="A238"/>
  <c r="A237"/>
  <c r="F236"/>
  <c r="B236"/>
  <c r="A236"/>
  <c r="A235"/>
  <c r="F234"/>
  <c r="B234"/>
  <c r="A234"/>
  <c r="A233"/>
  <c r="F232"/>
  <c r="B232"/>
  <c r="A232"/>
  <c r="A231"/>
  <c r="F230"/>
  <c r="B230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F204"/>
  <c r="B204"/>
  <c r="A204"/>
  <c r="A203"/>
  <c r="F202"/>
  <c r="B202"/>
  <c r="A202"/>
  <c r="A201"/>
  <c r="F200"/>
  <c r="B200"/>
  <c r="A200"/>
  <c r="A199"/>
  <c r="F198"/>
  <c r="B198"/>
  <c r="A198"/>
  <c r="A197"/>
  <c r="F196"/>
  <c r="B196"/>
  <c r="A196"/>
  <c r="A195"/>
  <c r="F194"/>
  <c r="B194"/>
  <c r="A194"/>
  <c r="A193"/>
  <c r="F192"/>
  <c r="B192"/>
  <c r="A192"/>
  <c r="A191"/>
  <c r="F190"/>
  <c r="B190"/>
  <c r="A190"/>
  <c r="A189"/>
  <c r="F188"/>
  <c r="B188"/>
  <c r="A188"/>
  <c r="A187"/>
  <c r="F186"/>
  <c r="B186"/>
  <c r="A186"/>
  <c r="A185"/>
  <c r="F184"/>
  <c r="B184"/>
  <c r="A184"/>
  <c r="A183"/>
  <c r="F182"/>
  <c r="B182"/>
  <c r="A182"/>
  <c r="A181"/>
  <c r="F180"/>
  <c r="B180"/>
  <c r="A180"/>
  <c r="A179"/>
  <c r="F178"/>
  <c r="B178"/>
  <c r="A178"/>
  <c r="A177"/>
  <c r="F176"/>
  <c r="B176"/>
  <c r="A176"/>
  <c r="A175"/>
  <c r="B174"/>
  <c r="A174"/>
  <c r="A173"/>
  <c r="B172"/>
  <c r="A172"/>
  <c r="A171"/>
  <c r="B170"/>
  <c r="A170"/>
  <c r="Y169"/>
  <c r="A169"/>
  <c r="A168"/>
  <c r="A167"/>
  <c r="B166"/>
  <c r="A166"/>
  <c r="Y165"/>
  <c r="A165"/>
  <c r="A164"/>
  <c r="A163"/>
  <c r="B162"/>
  <c r="A162"/>
  <c r="Y161"/>
  <c r="A161"/>
  <c r="A160"/>
  <c r="A159"/>
  <c r="B158"/>
  <c r="A158"/>
  <c r="Y157"/>
  <c r="A157"/>
  <c r="A156"/>
  <c r="B155"/>
  <c r="A155"/>
  <c r="A154"/>
  <c r="B153"/>
  <c r="A153"/>
  <c r="A152"/>
  <c r="B151"/>
  <c r="A151"/>
  <c r="Y150"/>
  <c r="A150"/>
  <c r="A149"/>
  <c r="A148"/>
  <c r="B147"/>
  <c r="A147"/>
  <c r="Y146"/>
  <c r="A146"/>
  <c r="A145"/>
  <c r="A144"/>
  <c r="B143"/>
  <c r="A143"/>
  <c r="Y142"/>
  <c r="A142"/>
  <c r="A141"/>
  <c r="A140"/>
  <c r="B139"/>
  <c r="A139"/>
  <c r="Y138"/>
  <c r="A138"/>
  <c r="A137"/>
  <c r="A136"/>
  <c r="B135"/>
  <c r="A135"/>
  <c r="Y134"/>
  <c r="A134"/>
  <c r="A133"/>
  <c r="A132"/>
  <c r="B131"/>
  <c r="A131"/>
  <c r="Y130"/>
  <c r="A130"/>
  <c r="A129"/>
  <c r="A128"/>
  <c r="B127"/>
  <c r="A127"/>
  <c r="Y126"/>
  <c r="A126"/>
  <c r="A125"/>
  <c r="A124"/>
  <c r="B123"/>
  <c r="A123"/>
  <c r="Y122"/>
  <c r="A122"/>
  <c r="A121"/>
  <c r="A120"/>
  <c r="B119"/>
  <c r="A119"/>
  <c r="Y118"/>
  <c r="A118"/>
  <c r="A117"/>
  <c r="A116"/>
  <c r="B115"/>
  <c r="A115"/>
  <c r="Y114"/>
  <c r="A114"/>
  <c r="A113"/>
  <c r="A112"/>
  <c r="B111"/>
  <c r="A111"/>
  <c r="Y110"/>
  <c r="A110"/>
  <c r="A109"/>
  <c r="A108"/>
  <c r="B107"/>
  <c r="A107"/>
  <c r="Y106"/>
  <c r="A106"/>
  <c r="A105"/>
  <c r="A104"/>
  <c r="B103"/>
  <c r="A103"/>
  <c r="Y102"/>
  <c r="A102"/>
  <c r="A101"/>
  <c r="A100"/>
  <c r="B99"/>
  <c r="A99"/>
  <c r="Y98"/>
  <c r="A98"/>
  <c r="A97"/>
  <c r="A96"/>
  <c r="B95"/>
  <c r="A95"/>
  <c r="Y94"/>
  <c r="A94"/>
  <c r="A93"/>
  <c r="A92"/>
  <c r="B91"/>
  <c r="A91"/>
  <c r="Y90"/>
  <c r="A90"/>
  <c r="A89"/>
  <c r="A88"/>
  <c r="B87"/>
  <c r="A87"/>
  <c r="Y86"/>
  <c r="A86"/>
  <c r="A85"/>
  <c r="A84"/>
  <c r="B83"/>
  <c r="A83"/>
  <c r="Y82"/>
  <c r="A82"/>
  <c r="A81"/>
  <c r="A80"/>
  <c r="B79"/>
  <c r="A79"/>
  <c r="Y78"/>
  <c r="A78"/>
  <c r="A77"/>
  <c r="A76"/>
  <c r="B75"/>
  <c r="A75"/>
  <c r="Y74"/>
  <c r="A74"/>
  <c r="A73"/>
  <c r="A72"/>
  <c r="B71"/>
  <c r="A71"/>
  <c r="Y70"/>
  <c r="A70"/>
  <c r="A69"/>
  <c r="A68"/>
  <c r="B67"/>
  <c r="A67"/>
  <c r="Y66"/>
  <c r="A66"/>
  <c r="A65"/>
  <c r="A64"/>
  <c r="B63"/>
  <c r="A63"/>
  <c r="A62"/>
  <c r="A61"/>
  <c r="A60"/>
  <c r="A59"/>
  <c r="A58"/>
  <c r="A57"/>
  <c r="A56"/>
  <c r="A55"/>
  <c r="A54"/>
  <c r="A53"/>
  <c r="AA53" s="1"/>
  <c r="A52"/>
  <c r="AA52" s="1"/>
  <c r="A51"/>
  <c r="AA51" s="1"/>
  <c r="A50"/>
  <c r="AA50" s="1"/>
  <c r="A49"/>
  <c r="AA49" s="1"/>
  <c r="A48"/>
  <c r="AA48" s="1"/>
  <c r="A47"/>
  <c r="AA47" s="1"/>
  <c r="A46"/>
  <c r="AA46" s="1"/>
  <c r="A45"/>
  <c r="AA45" s="1"/>
  <c r="A44"/>
  <c r="AA44" s="1"/>
  <c r="A43"/>
  <c r="Z43" s="1"/>
  <c r="A42"/>
  <c r="AA42" s="1"/>
  <c r="A41"/>
  <c r="AA41" s="1"/>
  <c r="A40"/>
  <c r="AA40" s="1"/>
  <c r="A39"/>
  <c r="AA39" s="1"/>
  <c r="A38"/>
  <c r="AA38" s="1"/>
  <c r="A37"/>
  <c r="AA37" s="1"/>
  <c r="A36"/>
  <c r="AA36" s="1"/>
  <c r="A35"/>
  <c r="Z35" s="1"/>
  <c r="A34"/>
  <c r="AA34" s="1"/>
  <c r="A33"/>
  <c r="AA33" s="1"/>
  <c r="A32"/>
  <c r="AA32" s="1"/>
  <c r="A31"/>
  <c r="Z31" s="1"/>
  <c r="A30"/>
  <c r="AA30" s="1"/>
  <c r="A29"/>
  <c r="A28"/>
  <c r="AA28" s="1"/>
  <c r="A27"/>
  <c r="A26"/>
  <c r="AA26" s="1"/>
  <c r="A25"/>
  <c r="AA25" s="1"/>
  <c r="A24"/>
  <c r="AA24" s="1"/>
  <c r="A23"/>
  <c r="Z23" s="1"/>
  <c r="A22"/>
  <c r="AA22" s="1"/>
  <c r="A21"/>
  <c r="AA21" s="1"/>
  <c r="A20"/>
  <c r="AA20" s="1"/>
  <c r="A19"/>
  <c r="B18"/>
  <c r="A18"/>
  <c r="AA18" s="1"/>
  <c r="Y17"/>
  <c r="A17"/>
  <c r="A16"/>
  <c r="AA16" s="1"/>
  <c r="A15"/>
  <c r="B14"/>
  <c r="A14"/>
  <c r="AA14" s="1"/>
  <c r="Y13"/>
  <c r="A13"/>
  <c r="A12"/>
  <c r="AA12" s="1"/>
  <c r="A11"/>
  <c r="B10"/>
  <c r="A10"/>
  <c r="AA10" s="1"/>
  <c r="Y9"/>
  <c r="A9"/>
  <c r="A8"/>
  <c r="AA81" l="1"/>
  <c r="AA85"/>
  <c r="AA89"/>
  <c r="AA93"/>
  <c r="AA105"/>
  <c r="AA117"/>
  <c r="AA121"/>
  <c r="AA125"/>
  <c r="AA129"/>
  <c r="AA133"/>
  <c r="AA137"/>
  <c r="AA141"/>
  <c r="AA145"/>
  <c r="AA149"/>
  <c r="AA152"/>
  <c r="AA154"/>
  <c r="AA160"/>
  <c r="AA164"/>
  <c r="AA168"/>
  <c r="AA175"/>
  <c r="AA177"/>
  <c r="W177"/>
  <c r="U177"/>
  <c r="S177"/>
  <c r="Q177"/>
  <c r="O177"/>
  <c r="M177"/>
  <c r="K177"/>
  <c r="I177"/>
  <c r="G177"/>
  <c r="X177"/>
  <c r="V177"/>
  <c r="T177"/>
  <c r="R177"/>
  <c r="P177"/>
  <c r="N177"/>
  <c r="L177"/>
  <c r="J177"/>
  <c r="H177"/>
  <c r="AA179"/>
  <c r="W179"/>
  <c r="U179"/>
  <c r="S179"/>
  <c r="Q179"/>
  <c r="O179"/>
  <c r="M179"/>
  <c r="K179"/>
  <c r="I179"/>
  <c r="G179"/>
  <c r="X179"/>
  <c r="V179"/>
  <c r="T179"/>
  <c r="R179"/>
  <c r="P179"/>
  <c r="N179"/>
  <c r="L179"/>
  <c r="J179"/>
  <c r="H179"/>
  <c r="AA181"/>
  <c r="W181"/>
  <c r="U181"/>
  <c r="S181"/>
  <c r="Q181"/>
  <c r="O181"/>
  <c r="M181"/>
  <c r="K181"/>
  <c r="I181"/>
  <c r="G181"/>
  <c r="X181"/>
  <c r="V181"/>
  <c r="T181"/>
  <c r="R181"/>
  <c r="P181"/>
  <c r="N181"/>
  <c r="L181"/>
  <c r="J181"/>
  <c r="H181"/>
  <c r="AA183"/>
  <c r="W183"/>
  <c r="U183"/>
  <c r="S183"/>
  <c r="Q183"/>
  <c r="O183"/>
  <c r="M183"/>
  <c r="K183"/>
  <c r="I183"/>
  <c r="G183"/>
  <c r="X183"/>
  <c r="V183"/>
  <c r="T183"/>
  <c r="R183"/>
  <c r="P183"/>
  <c r="N183"/>
  <c r="L183"/>
  <c r="J183"/>
  <c r="H183"/>
  <c r="AA185"/>
  <c r="W185"/>
  <c r="U185"/>
  <c r="S185"/>
  <c r="Q185"/>
  <c r="O185"/>
  <c r="M185"/>
  <c r="K185"/>
  <c r="I185"/>
  <c r="G185"/>
  <c r="X185"/>
  <c r="V185"/>
  <c r="T185"/>
  <c r="R185"/>
  <c r="P185"/>
  <c r="N185"/>
  <c r="L185"/>
  <c r="J185"/>
  <c r="H185"/>
  <c r="AA187"/>
  <c r="W187"/>
  <c r="U187"/>
  <c r="S187"/>
  <c r="Q187"/>
  <c r="O187"/>
  <c r="M187"/>
  <c r="K187"/>
  <c r="I187"/>
  <c r="G187"/>
  <c r="X187"/>
  <c r="V187"/>
  <c r="T187"/>
  <c r="R187"/>
  <c r="P187"/>
  <c r="N187"/>
  <c r="L187"/>
  <c r="J187"/>
  <c r="H187"/>
  <c r="AA189"/>
  <c r="W189"/>
  <c r="U189"/>
  <c r="S189"/>
  <c r="Q189"/>
  <c r="O189"/>
  <c r="M189"/>
  <c r="K189"/>
  <c r="I189"/>
  <c r="G189"/>
  <c r="X189"/>
  <c r="V189"/>
  <c r="T189"/>
  <c r="R189"/>
  <c r="P189"/>
  <c r="N189"/>
  <c r="L189"/>
  <c r="J189"/>
  <c r="H189"/>
  <c r="AA191"/>
  <c r="W191"/>
  <c r="U191"/>
  <c r="S191"/>
  <c r="Q191"/>
  <c r="O191"/>
  <c r="M191"/>
  <c r="K191"/>
  <c r="I191"/>
  <c r="G191"/>
  <c r="X191"/>
  <c r="V191"/>
  <c r="T191"/>
  <c r="R191"/>
  <c r="P191"/>
  <c r="N191"/>
  <c r="L191"/>
  <c r="J191"/>
  <c r="H191"/>
  <c r="AA193"/>
  <c r="W193"/>
  <c r="U193"/>
  <c r="S193"/>
  <c r="Q193"/>
  <c r="O193"/>
  <c r="M193"/>
  <c r="K193"/>
  <c r="I193"/>
  <c r="G193"/>
  <c r="X193"/>
  <c r="V193"/>
  <c r="T193"/>
  <c r="R193"/>
  <c r="P193"/>
  <c r="N193"/>
  <c r="L193"/>
  <c r="J193"/>
  <c r="H193"/>
  <c r="AA195"/>
  <c r="W195"/>
  <c r="U195"/>
  <c r="S195"/>
  <c r="Q195"/>
  <c r="O195"/>
  <c r="M195"/>
  <c r="K195"/>
  <c r="I195"/>
  <c r="G195"/>
  <c r="X195"/>
  <c r="V195"/>
  <c r="T195"/>
  <c r="R195"/>
  <c r="P195"/>
  <c r="N195"/>
  <c r="L195"/>
  <c r="J195"/>
  <c r="H195"/>
  <c r="AA197"/>
  <c r="W197"/>
  <c r="U197"/>
  <c r="S197"/>
  <c r="Q197"/>
  <c r="O197"/>
  <c r="M197"/>
  <c r="K197"/>
  <c r="I197"/>
  <c r="G197"/>
  <c r="X197"/>
  <c r="V197"/>
  <c r="T197"/>
  <c r="R197"/>
  <c r="P197"/>
  <c r="N197"/>
  <c r="L197"/>
  <c r="J197"/>
  <c r="H197"/>
  <c r="AA199"/>
  <c r="W199"/>
  <c r="U199"/>
  <c r="S199"/>
  <c r="Q199"/>
  <c r="O199"/>
  <c r="M199"/>
  <c r="K199"/>
  <c r="I199"/>
  <c r="G199"/>
  <c r="X199"/>
  <c r="V199"/>
  <c r="T199"/>
  <c r="R199"/>
  <c r="P199"/>
  <c r="N199"/>
  <c r="L199"/>
  <c r="J199"/>
  <c r="H199"/>
  <c r="AA201"/>
  <c r="W201"/>
  <c r="U201"/>
  <c r="S201"/>
  <c r="Q201"/>
  <c r="O201"/>
  <c r="M201"/>
  <c r="K201"/>
  <c r="I201"/>
  <c r="G201"/>
  <c r="X201"/>
  <c r="V201"/>
  <c r="T201"/>
  <c r="R201"/>
  <c r="P201"/>
  <c r="N201"/>
  <c r="L201"/>
  <c r="J201"/>
  <c r="H201"/>
  <c r="AA203"/>
  <c r="W203"/>
  <c r="U203"/>
  <c r="S203"/>
  <c r="Q203"/>
  <c r="O203"/>
  <c r="M203"/>
  <c r="K203"/>
  <c r="I203"/>
  <c r="G203"/>
  <c r="X203"/>
  <c r="V203"/>
  <c r="T203"/>
  <c r="R203"/>
  <c r="P203"/>
  <c r="N203"/>
  <c r="L203"/>
  <c r="J203"/>
  <c r="H203"/>
  <c r="Z205"/>
  <c r="W205"/>
  <c r="U205"/>
  <c r="S205"/>
  <c r="Q205"/>
  <c r="O205"/>
  <c r="M205"/>
  <c r="K205"/>
  <c r="I205"/>
  <c r="G205"/>
  <c r="X205"/>
  <c r="V205"/>
  <c r="T205"/>
  <c r="R205"/>
  <c r="P205"/>
  <c r="N205"/>
  <c r="L205"/>
  <c r="J205"/>
  <c r="H205"/>
  <c r="AA207"/>
  <c r="W207"/>
  <c r="U207"/>
  <c r="S207"/>
  <c r="Q207"/>
  <c r="O207"/>
  <c r="M207"/>
  <c r="K207"/>
  <c r="I207"/>
  <c r="G207"/>
  <c r="X207"/>
  <c r="V207"/>
  <c r="T207"/>
  <c r="R207"/>
  <c r="P207"/>
  <c r="N207"/>
  <c r="L207"/>
  <c r="J207"/>
  <c r="H207"/>
  <c r="AA209"/>
  <c r="W209"/>
  <c r="U209"/>
  <c r="S209"/>
  <c r="Q209"/>
  <c r="O209"/>
  <c r="M209"/>
  <c r="K209"/>
  <c r="I209"/>
  <c r="G209"/>
  <c r="X209"/>
  <c r="V209"/>
  <c r="T209"/>
  <c r="R209"/>
  <c r="P209"/>
  <c r="N209"/>
  <c r="L209"/>
  <c r="J209"/>
  <c r="H209"/>
  <c r="AA211"/>
  <c r="W211"/>
  <c r="U211"/>
  <c r="S211"/>
  <c r="Q211"/>
  <c r="O211"/>
  <c r="M211"/>
  <c r="K211"/>
  <c r="I211"/>
  <c r="G211"/>
  <c r="X211"/>
  <c r="V211"/>
  <c r="T211"/>
  <c r="R211"/>
  <c r="P211"/>
  <c r="N211"/>
  <c r="L211"/>
  <c r="J211"/>
  <c r="H211"/>
  <c r="AA213"/>
  <c r="W213"/>
  <c r="U213"/>
  <c r="S213"/>
  <c r="Q213"/>
  <c r="O213"/>
  <c r="M213"/>
  <c r="K213"/>
  <c r="I213"/>
  <c r="G213"/>
  <c r="X213"/>
  <c r="V213"/>
  <c r="T213"/>
  <c r="R213"/>
  <c r="P213"/>
  <c r="N213"/>
  <c r="L213"/>
  <c r="J213"/>
  <c r="H213"/>
  <c r="AA215"/>
  <c r="W215"/>
  <c r="U215"/>
  <c r="S215"/>
  <c r="Q215"/>
  <c r="O215"/>
  <c r="M215"/>
  <c r="K215"/>
  <c r="I215"/>
  <c r="G215"/>
  <c r="X215"/>
  <c r="V215"/>
  <c r="T215"/>
  <c r="R215"/>
  <c r="P215"/>
  <c r="N215"/>
  <c r="L215"/>
  <c r="J215"/>
  <c r="H215"/>
  <c r="AA217"/>
  <c r="W217"/>
  <c r="U217"/>
  <c r="S217"/>
  <c r="Q217"/>
  <c r="O217"/>
  <c r="M217"/>
  <c r="K217"/>
  <c r="I217"/>
  <c r="G217"/>
  <c r="X217"/>
  <c r="V217"/>
  <c r="T217"/>
  <c r="R217"/>
  <c r="P217"/>
  <c r="N217"/>
  <c r="L217"/>
  <c r="J217"/>
  <c r="H217"/>
  <c r="AA219"/>
  <c r="W219"/>
  <c r="U219"/>
  <c r="S219"/>
  <c r="Q219"/>
  <c r="O219"/>
  <c r="M219"/>
  <c r="K219"/>
  <c r="I219"/>
  <c r="G219"/>
  <c r="X219"/>
  <c r="V219"/>
  <c r="T219"/>
  <c r="R219"/>
  <c r="P219"/>
  <c r="N219"/>
  <c r="L219"/>
  <c r="J219"/>
  <c r="H219"/>
  <c r="AA221"/>
  <c r="W221"/>
  <c r="U221"/>
  <c r="S221"/>
  <c r="Q221"/>
  <c r="O221"/>
  <c r="M221"/>
  <c r="K221"/>
  <c r="I221"/>
  <c r="G221"/>
  <c r="X221"/>
  <c r="V221"/>
  <c r="T221"/>
  <c r="R221"/>
  <c r="P221"/>
  <c r="N221"/>
  <c r="L221"/>
  <c r="J221"/>
  <c r="H221"/>
  <c r="AA223"/>
  <c r="W223"/>
  <c r="U223"/>
  <c r="S223"/>
  <c r="Q223"/>
  <c r="O223"/>
  <c r="M223"/>
  <c r="K223"/>
  <c r="I223"/>
  <c r="G223"/>
  <c r="X223"/>
  <c r="V223"/>
  <c r="T223"/>
  <c r="R223"/>
  <c r="P223"/>
  <c r="N223"/>
  <c r="L223"/>
  <c r="J223"/>
  <c r="H223"/>
  <c r="AA225"/>
  <c r="W225"/>
  <c r="U225"/>
  <c r="S225"/>
  <c r="Q225"/>
  <c r="X225"/>
  <c r="V225"/>
  <c r="T225"/>
  <c r="R225"/>
  <c r="O225"/>
  <c r="M225"/>
  <c r="K225"/>
  <c r="I225"/>
  <c r="G225"/>
  <c r="P225"/>
  <c r="N225"/>
  <c r="L225"/>
  <c r="J225"/>
  <c r="H225"/>
  <c r="AA227"/>
  <c r="W227"/>
  <c r="U227"/>
  <c r="S227"/>
  <c r="Q227"/>
  <c r="O227"/>
  <c r="M227"/>
  <c r="K227"/>
  <c r="I227"/>
  <c r="G227"/>
  <c r="X227"/>
  <c r="V227"/>
  <c r="T227"/>
  <c r="R227"/>
  <c r="P227"/>
  <c r="N227"/>
  <c r="L227"/>
  <c r="J227"/>
  <c r="H227"/>
  <c r="W229"/>
  <c r="U229"/>
  <c r="S229"/>
  <c r="Q229"/>
  <c r="O229"/>
  <c r="M229"/>
  <c r="K229"/>
  <c r="I229"/>
  <c r="G229"/>
  <c r="X229"/>
  <c r="V229"/>
  <c r="T229"/>
  <c r="R229"/>
  <c r="P229"/>
  <c r="N229"/>
  <c r="L229"/>
  <c r="J229"/>
  <c r="H229"/>
  <c r="W231"/>
  <c r="U231"/>
  <c r="S231"/>
  <c r="Q231"/>
  <c r="O231"/>
  <c r="M231"/>
  <c r="K231"/>
  <c r="I231"/>
  <c r="G231"/>
  <c r="X231"/>
  <c r="V231"/>
  <c r="T231"/>
  <c r="R231"/>
  <c r="P231"/>
  <c r="N231"/>
  <c r="L231"/>
  <c r="J231"/>
  <c r="H231"/>
  <c r="W233"/>
  <c r="U233"/>
  <c r="S233"/>
  <c r="Q233"/>
  <c r="O233"/>
  <c r="M233"/>
  <c r="K233"/>
  <c r="I233"/>
  <c r="G233"/>
  <c r="X233"/>
  <c r="V233"/>
  <c r="T233"/>
  <c r="R233"/>
  <c r="P233"/>
  <c r="N233"/>
  <c r="L233"/>
  <c r="J233"/>
  <c r="H233"/>
  <c r="W235"/>
  <c r="U235"/>
  <c r="S235"/>
  <c r="Q235"/>
  <c r="O235"/>
  <c r="M235"/>
  <c r="K235"/>
  <c r="I235"/>
  <c r="G235"/>
  <c r="X235"/>
  <c r="V235"/>
  <c r="T235"/>
  <c r="R235"/>
  <c r="P235"/>
  <c r="N235"/>
  <c r="L235"/>
  <c r="J235"/>
  <c r="H235"/>
  <c r="Z237"/>
  <c r="W237"/>
  <c r="U237"/>
  <c r="S237"/>
  <c r="Q237"/>
  <c r="O237"/>
  <c r="M237"/>
  <c r="K237"/>
  <c r="I237"/>
  <c r="G237"/>
  <c r="X237"/>
  <c r="V237"/>
  <c r="T237"/>
  <c r="R237"/>
  <c r="P237"/>
  <c r="N237"/>
  <c r="L237"/>
  <c r="J237"/>
  <c r="H237"/>
  <c r="Z239"/>
  <c r="W239"/>
  <c r="U239"/>
  <c r="S239"/>
  <c r="Q239"/>
  <c r="O239"/>
  <c r="M239"/>
  <c r="K239"/>
  <c r="I239"/>
  <c r="G239"/>
  <c r="X239"/>
  <c r="V239"/>
  <c r="T239"/>
  <c r="R239"/>
  <c r="P239"/>
  <c r="N239"/>
  <c r="L239"/>
  <c r="J239"/>
  <c r="H239"/>
  <c r="Z241"/>
  <c r="W241"/>
  <c r="U241"/>
  <c r="S241"/>
  <c r="Q241"/>
  <c r="O241"/>
  <c r="M241"/>
  <c r="K241"/>
  <c r="I241"/>
  <c r="G241"/>
  <c r="X241"/>
  <c r="V241"/>
  <c r="T241"/>
  <c r="R241"/>
  <c r="P241"/>
  <c r="N241"/>
  <c r="L241"/>
  <c r="J241"/>
  <c r="H241"/>
  <c r="Z243"/>
  <c r="W243"/>
  <c r="U243"/>
  <c r="S243"/>
  <c r="Q243"/>
  <c r="O243"/>
  <c r="M243"/>
  <c r="K243"/>
  <c r="I243"/>
  <c r="G243"/>
  <c r="X243"/>
  <c r="V243"/>
  <c r="T243"/>
  <c r="R243"/>
  <c r="P243"/>
  <c r="N243"/>
  <c r="L243"/>
  <c r="J243"/>
  <c r="H243"/>
  <c r="Z245"/>
  <c r="W245"/>
  <c r="U245"/>
  <c r="S245"/>
  <c r="Q245"/>
  <c r="O245"/>
  <c r="M245"/>
  <c r="K245"/>
  <c r="I245"/>
  <c r="G245"/>
  <c r="X245"/>
  <c r="V245"/>
  <c r="T245"/>
  <c r="R245"/>
  <c r="P245"/>
  <c r="N245"/>
  <c r="L245"/>
  <c r="J245"/>
  <c r="H245"/>
  <c r="Z247"/>
  <c r="W247"/>
  <c r="U247"/>
  <c r="S247"/>
  <c r="Q247"/>
  <c r="O247"/>
  <c r="M247"/>
  <c r="K247"/>
  <c r="I247"/>
  <c r="G247"/>
  <c r="X247"/>
  <c r="V247"/>
  <c r="T247"/>
  <c r="R247"/>
  <c r="P247"/>
  <c r="N247"/>
  <c r="L247"/>
  <c r="J247"/>
  <c r="H247"/>
  <c r="Z249"/>
  <c r="W249"/>
  <c r="U249"/>
  <c r="S249"/>
  <c r="Q249"/>
  <c r="O249"/>
  <c r="M249"/>
  <c r="K249"/>
  <c r="I249"/>
  <c r="G249"/>
  <c r="X249"/>
  <c r="V249"/>
  <c r="T249"/>
  <c r="R249"/>
  <c r="P249"/>
  <c r="N249"/>
  <c r="L249"/>
  <c r="J249"/>
  <c r="H249"/>
  <c r="Z251"/>
  <c r="W251"/>
  <c r="U251"/>
  <c r="S251"/>
  <c r="Q251"/>
  <c r="O251"/>
  <c r="M251"/>
  <c r="K251"/>
  <c r="I251"/>
  <c r="G251"/>
  <c r="X251"/>
  <c r="V251"/>
  <c r="T251"/>
  <c r="R251"/>
  <c r="P251"/>
  <c r="N251"/>
  <c r="L251"/>
  <c r="J251"/>
  <c r="H251"/>
  <c r="Z253"/>
  <c r="W253"/>
  <c r="U253"/>
  <c r="S253"/>
  <c r="Q253"/>
  <c r="O253"/>
  <c r="M253"/>
  <c r="K253"/>
  <c r="I253"/>
  <c r="G253"/>
  <c r="X253"/>
  <c r="V253"/>
  <c r="T253"/>
  <c r="R253"/>
  <c r="P253"/>
  <c r="N253"/>
  <c r="L253"/>
  <c r="J253"/>
  <c r="H253"/>
  <c r="Z12"/>
  <c r="Z22"/>
  <c r="Z26"/>
  <c r="Z32"/>
  <c r="Z36"/>
  <c r="Z44"/>
  <c r="Z54"/>
  <c r="Z81"/>
  <c r="Z85"/>
  <c r="Z89"/>
  <c r="Z93"/>
  <c r="Z105"/>
  <c r="Z117"/>
  <c r="Z121"/>
  <c r="Z125"/>
  <c r="Z129"/>
  <c r="Z133"/>
  <c r="Z137"/>
  <c r="Z141"/>
  <c r="Z145"/>
  <c r="Z149"/>
  <c r="Z160"/>
  <c r="Z164"/>
  <c r="Z168"/>
  <c r="D207"/>
  <c r="Z207"/>
  <c r="D209"/>
  <c r="Z209"/>
  <c r="D211"/>
  <c r="Z211"/>
  <c r="D213"/>
  <c r="Z213"/>
  <c r="D215"/>
  <c r="Z215"/>
  <c r="D217"/>
  <c r="Z217"/>
  <c r="D219"/>
  <c r="Z219"/>
  <c r="D221"/>
  <c r="Z221"/>
  <c r="D223"/>
  <c r="Z223"/>
  <c r="D225"/>
  <c r="Z225"/>
  <c r="D227"/>
  <c r="Z227"/>
  <c r="Y229"/>
  <c r="Y231"/>
  <c r="Y233"/>
  <c r="Y235"/>
  <c r="AA54"/>
  <c r="AA56"/>
  <c r="AA58"/>
  <c r="AA60"/>
  <c r="AA65"/>
  <c r="AA69"/>
  <c r="AA73"/>
  <c r="AA77"/>
  <c r="AA97"/>
  <c r="AA101"/>
  <c r="AA109"/>
  <c r="AA113"/>
  <c r="AA55"/>
  <c r="AA57"/>
  <c r="AA59"/>
  <c r="Y61"/>
  <c r="AA63"/>
  <c r="AA67"/>
  <c r="AA71"/>
  <c r="AA75"/>
  <c r="AA79"/>
  <c r="AA83"/>
  <c r="AA87"/>
  <c r="AA91"/>
  <c r="AA95"/>
  <c r="AA99"/>
  <c r="AA103"/>
  <c r="AA107"/>
  <c r="AA111"/>
  <c r="AA115"/>
  <c r="AA119"/>
  <c r="AA123"/>
  <c r="AA127"/>
  <c r="AA131"/>
  <c r="AA135"/>
  <c r="AA139"/>
  <c r="AA143"/>
  <c r="AA147"/>
  <c r="AA151"/>
  <c r="AA153"/>
  <c r="AA155"/>
  <c r="AA158"/>
  <c r="AA162"/>
  <c r="AA166"/>
  <c r="AA170"/>
  <c r="AA172"/>
  <c r="AA174"/>
  <c r="AA176"/>
  <c r="W176"/>
  <c r="U176"/>
  <c r="S176"/>
  <c r="Q176"/>
  <c r="O176"/>
  <c r="M176"/>
  <c r="K176"/>
  <c r="I176"/>
  <c r="G176"/>
  <c r="X176"/>
  <c r="V176"/>
  <c r="T176"/>
  <c r="R176"/>
  <c r="P176"/>
  <c r="N176"/>
  <c r="L176"/>
  <c r="J176"/>
  <c r="H176"/>
  <c r="AA178"/>
  <c r="W178"/>
  <c r="U178"/>
  <c r="S178"/>
  <c r="Q178"/>
  <c r="O178"/>
  <c r="M178"/>
  <c r="K178"/>
  <c r="I178"/>
  <c r="G178"/>
  <c r="X178"/>
  <c r="V178"/>
  <c r="T178"/>
  <c r="R178"/>
  <c r="P178"/>
  <c r="N178"/>
  <c r="L178"/>
  <c r="J178"/>
  <c r="H178"/>
  <c r="AA180"/>
  <c r="W180"/>
  <c r="U180"/>
  <c r="S180"/>
  <c r="Q180"/>
  <c r="O180"/>
  <c r="M180"/>
  <c r="K180"/>
  <c r="I180"/>
  <c r="G180"/>
  <c r="X180"/>
  <c r="V180"/>
  <c r="T180"/>
  <c r="R180"/>
  <c r="P180"/>
  <c r="N180"/>
  <c r="L180"/>
  <c r="J180"/>
  <c r="H180"/>
  <c r="AA182"/>
  <c r="W182"/>
  <c r="U182"/>
  <c r="S182"/>
  <c r="Q182"/>
  <c r="O182"/>
  <c r="M182"/>
  <c r="K182"/>
  <c r="I182"/>
  <c r="G182"/>
  <c r="X182"/>
  <c r="V182"/>
  <c r="T182"/>
  <c r="R182"/>
  <c r="P182"/>
  <c r="N182"/>
  <c r="L182"/>
  <c r="J182"/>
  <c r="H182"/>
  <c r="AA184"/>
  <c r="W184"/>
  <c r="U184"/>
  <c r="S184"/>
  <c r="Q184"/>
  <c r="O184"/>
  <c r="M184"/>
  <c r="K184"/>
  <c r="I184"/>
  <c r="G184"/>
  <c r="X184"/>
  <c r="V184"/>
  <c r="T184"/>
  <c r="R184"/>
  <c r="P184"/>
  <c r="N184"/>
  <c r="L184"/>
  <c r="J184"/>
  <c r="H184"/>
  <c r="AA186"/>
  <c r="W186"/>
  <c r="U186"/>
  <c r="S186"/>
  <c r="Q186"/>
  <c r="O186"/>
  <c r="M186"/>
  <c r="K186"/>
  <c r="I186"/>
  <c r="G186"/>
  <c r="X186"/>
  <c r="V186"/>
  <c r="T186"/>
  <c r="R186"/>
  <c r="P186"/>
  <c r="N186"/>
  <c r="L186"/>
  <c r="J186"/>
  <c r="H186"/>
  <c r="AA188"/>
  <c r="W188"/>
  <c r="U188"/>
  <c r="S188"/>
  <c r="Q188"/>
  <c r="O188"/>
  <c r="M188"/>
  <c r="K188"/>
  <c r="I188"/>
  <c r="G188"/>
  <c r="X188"/>
  <c r="V188"/>
  <c r="T188"/>
  <c r="R188"/>
  <c r="P188"/>
  <c r="N188"/>
  <c r="L188"/>
  <c r="J188"/>
  <c r="H188"/>
  <c r="AA190"/>
  <c r="W190"/>
  <c r="U190"/>
  <c r="S190"/>
  <c r="Q190"/>
  <c r="O190"/>
  <c r="M190"/>
  <c r="K190"/>
  <c r="I190"/>
  <c r="G190"/>
  <c r="X190"/>
  <c r="V190"/>
  <c r="T190"/>
  <c r="R190"/>
  <c r="P190"/>
  <c r="N190"/>
  <c r="L190"/>
  <c r="J190"/>
  <c r="H190"/>
  <c r="AA192"/>
  <c r="W192"/>
  <c r="U192"/>
  <c r="S192"/>
  <c r="Q192"/>
  <c r="O192"/>
  <c r="M192"/>
  <c r="K192"/>
  <c r="I192"/>
  <c r="G192"/>
  <c r="X192"/>
  <c r="V192"/>
  <c r="T192"/>
  <c r="R192"/>
  <c r="P192"/>
  <c r="N192"/>
  <c r="L192"/>
  <c r="J192"/>
  <c r="H192"/>
  <c r="AA194"/>
  <c r="W194"/>
  <c r="U194"/>
  <c r="S194"/>
  <c r="Q194"/>
  <c r="O194"/>
  <c r="M194"/>
  <c r="K194"/>
  <c r="I194"/>
  <c r="G194"/>
  <c r="X194"/>
  <c r="V194"/>
  <c r="T194"/>
  <c r="R194"/>
  <c r="P194"/>
  <c r="N194"/>
  <c r="L194"/>
  <c r="J194"/>
  <c r="H194"/>
  <c r="AA196"/>
  <c r="W196"/>
  <c r="U196"/>
  <c r="S196"/>
  <c r="Q196"/>
  <c r="O196"/>
  <c r="M196"/>
  <c r="K196"/>
  <c r="I196"/>
  <c r="G196"/>
  <c r="X196"/>
  <c r="V196"/>
  <c r="T196"/>
  <c r="R196"/>
  <c r="P196"/>
  <c r="N196"/>
  <c r="L196"/>
  <c r="J196"/>
  <c r="H196"/>
  <c r="AA198"/>
  <c r="W198"/>
  <c r="U198"/>
  <c r="S198"/>
  <c r="Q198"/>
  <c r="O198"/>
  <c r="M198"/>
  <c r="K198"/>
  <c r="I198"/>
  <c r="G198"/>
  <c r="X198"/>
  <c r="V198"/>
  <c r="T198"/>
  <c r="R198"/>
  <c r="P198"/>
  <c r="N198"/>
  <c r="L198"/>
  <c r="J198"/>
  <c r="H198"/>
  <c r="AA200"/>
  <c r="W200"/>
  <c r="U200"/>
  <c r="S200"/>
  <c r="Q200"/>
  <c r="O200"/>
  <c r="M200"/>
  <c r="K200"/>
  <c r="I200"/>
  <c r="G200"/>
  <c r="X200"/>
  <c r="V200"/>
  <c r="T200"/>
  <c r="R200"/>
  <c r="P200"/>
  <c r="N200"/>
  <c r="L200"/>
  <c r="J200"/>
  <c r="H200"/>
  <c r="AA202"/>
  <c r="W202"/>
  <c r="U202"/>
  <c r="S202"/>
  <c r="Q202"/>
  <c r="O202"/>
  <c r="M202"/>
  <c r="K202"/>
  <c r="I202"/>
  <c r="G202"/>
  <c r="X202"/>
  <c r="V202"/>
  <c r="T202"/>
  <c r="R202"/>
  <c r="P202"/>
  <c r="N202"/>
  <c r="L202"/>
  <c r="J202"/>
  <c r="H202"/>
  <c r="AA204"/>
  <c r="W204"/>
  <c r="U204"/>
  <c r="S204"/>
  <c r="Q204"/>
  <c r="O204"/>
  <c r="M204"/>
  <c r="K204"/>
  <c r="I204"/>
  <c r="G204"/>
  <c r="X204"/>
  <c r="V204"/>
  <c r="T204"/>
  <c r="R204"/>
  <c r="P204"/>
  <c r="N204"/>
  <c r="L204"/>
  <c r="J204"/>
  <c r="H204"/>
  <c r="Y206"/>
  <c r="W206"/>
  <c r="U206"/>
  <c r="S206"/>
  <c r="Q206"/>
  <c r="O206"/>
  <c r="M206"/>
  <c r="K206"/>
  <c r="I206"/>
  <c r="G206"/>
  <c r="X206"/>
  <c r="V206"/>
  <c r="T206"/>
  <c r="R206"/>
  <c r="P206"/>
  <c r="N206"/>
  <c r="L206"/>
  <c r="J206"/>
  <c r="H206"/>
  <c r="Y208"/>
  <c r="W208"/>
  <c r="U208"/>
  <c r="S208"/>
  <c r="Q208"/>
  <c r="O208"/>
  <c r="M208"/>
  <c r="K208"/>
  <c r="I208"/>
  <c r="G208"/>
  <c r="X208"/>
  <c r="V208"/>
  <c r="T208"/>
  <c r="R208"/>
  <c r="P208"/>
  <c r="N208"/>
  <c r="L208"/>
  <c r="J208"/>
  <c r="H208"/>
  <c r="Y210"/>
  <c r="W210"/>
  <c r="U210"/>
  <c r="S210"/>
  <c r="Q210"/>
  <c r="O210"/>
  <c r="M210"/>
  <c r="K210"/>
  <c r="I210"/>
  <c r="G210"/>
  <c r="X210"/>
  <c r="V210"/>
  <c r="T210"/>
  <c r="R210"/>
  <c r="P210"/>
  <c r="N210"/>
  <c r="L210"/>
  <c r="J210"/>
  <c r="H210"/>
  <c r="Y212"/>
  <c r="W212"/>
  <c r="U212"/>
  <c r="S212"/>
  <c r="Q212"/>
  <c r="O212"/>
  <c r="M212"/>
  <c r="K212"/>
  <c r="I212"/>
  <c r="G212"/>
  <c r="X212"/>
  <c r="V212"/>
  <c r="T212"/>
  <c r="R212"/>
  <c r="P212"/>
  <c r="N212"/>
  <c r="L212"/>
  <c r="J212"/>
  <c r="H212"/>
  <c r="AA214"/>
  <c r="W214"/>
  <c r="U214"/>
  <c r="S214"/>
  <c r="Q214"/>
  <c r="O214"/>
  <c r="M214"/>
  <c r="K214"/>
  <c r="I214"/>
  <c r="G214"/>
  <c r="X214"/>
  <c r="V214"/>
  <c r="T214"/>
  <c r="R214"/>
  <c r="P214"/>
  <c r="N214"/>
  <c r="L214"/>
  <c r="J214"/>
  <c r="H214"/>
  <c r="AA216"/>
  <c r="W216"/>
  <c r="U216"/>
  <c r="S216"/>
  <c r="Q216"/>
  <c r="O216"/>
  <c r="M216"/>
  <c r="K216"/>
  <c r="I216"/>
  <c r="G216"/>
  <c r="X216"/>
  <c r="V216"/>
  <c r="T216"/>
  <c r="R216"/>
  <c r="P216"/>
  <c r="N216"/>
  <c r="L216"/>
  <c r="J216"/>
  <c r="H216"/>
  <c r="AA218"/>
  <c r="W218"/>
  <c r="U218"/>
  <c r="S218"/>
  <c r="Q218"/>
  <c r="O218"/>
  <c r="M218"/>
  <c r="K218"/>
  <c r="I218"/>
  <c r="G218"/>
  <c r="X218"/>
  <c r="V218"/>
  <c r="T218"/>
  <c r="R218"/>
  <c r="P218"/>
  <c r="N218"/>
  <c r="L218"/>
  <c r="J218"/>
  <c r="H218"/>
  <c r="AA220"/>
  <c r="W220"/>
  <c r="U220"/>
  <c r="S220"/>
  <c r="Q220"/>
  <c r="O220"/>
  <c r="M220"/>
  <c r="K220"/>
  <c r="I220"/>
  <c r="G220"/>
  <c r="X220"/>
  <c r="V220"/>
  <c r="T220"/>
  <c r="R220"/>
  <c r="P220"/>
  <c r="N220"/>
  <c r="L220"/>
  <c r="J220"/>
  <c r="H220"/>
  <c r="AA222"/>
  <c r="W222"/>
  <c r="U222"/>
  <c r="S222"/>
  <c r="Q222"/>
  <c r="O222"/>
  <c r="M222"/>
  <c r="K222"/>
  <c r="I222"/>
  <c r="G222"/>
  <c r="X222"/>
  <c r="V222"/>
  <c r="T222"/>
  <c r="R222"/>
  <c r="P222"/>
  <c r="N222"/>
  <c r="L222"/>
  <c r="J222"/>
  <c r="H222"/>
  <c r="AA224"/>
  <c r="W224"/>
  <c r="U224"/>
  <c r="S224"/>
  <c r="Q224"/>
  <c r="O224"/>
  <c r="M224"/>
  <c r="K224"/>
  <c r="I224"/>
  <c r="G224"/>
  <c r="X224"/>
  <c r="V224"/>
  <c r="T224"/>
  <c r="R224"/>
  <c r="P224"/>
  <c r="N224"/>
  <c r="L224"/>
  <c r="J224"/>
  <c r="H224"/>
  <c r="AA226"/>
  <c r="W226"/>
  <c r="U226"/>
  <c r="S226"/>
  <c r="Q226"/>
  <c r="O226"/>
  <c r="M226"/>
  <c r="K226"/>
  <c r="I226"/>
  <c r="G226"/>
  <c r="X226"/>
  <c r="V226"/>
  <c r="T226"/>
  <c r="R226"/>
  <c r="P226"/>
  <c r="N226"/>
  <c r="L226"/>
  <c r="J226"/>
  <c r="H226"/>
  <c r="W228"/>
  <c r="U228"/>
  <c r="S228"/>
  <c r="Q228"/>
  <c r="O228"/>
  <c r="M228"/>
  <c r="K228"/>
  <c r="I228"/>
  <c r="G228"/>
  <c r="X228"/>
  <c r="V228"/>
  <c r="T228"/>
  <c r="R228"/>
  <c r="P228"/>
  <c r="N228"/>
  <c r="L228"/>
  <c r="J228"/>
  <c r="H228"/>
  <c r="AA230"/>
  <c r="W230"/>
  <c r="U230"/>
  <c r="S230"/>
  <c r="Q230"/>
  <c r="O230"/>
  <c r="M230"/>
  <c r="K230"/>
  <c r="I230"/>
  <c r="G230"/>
  <c r="X230"/>
  <c r="V230"/>
  <c r="T230"/>
  <c r="R230"/>
  <c r="P230"/>
  <c r="N230"/>
  <c r="L230"/>
  <c r="J230"/>
  <c r="H230"/>
  <c r="AA232"/>
  <c r="W232"/>
  <c r="U232"/>
  <c r="S232"/>
  <c r="Q232"/>
  <c r="O232"/>
  <c r="M232"/>
  <c r="K232"/>
  <c r="I232"/>
  <c r="G232"/>
  <c r="X232"/>
  <c r="V232"/>
  <c r="T232"/>
  <c r="R232"/>
  <c r="P232"/>
  <c r="N232"/>
  <c r="L232"/>
  <c r="J232"/>
  <c r="H232"/>
  <c r="AA234"/>
  <c r="W234"/>
  <c r="U234"/>
  <c r="S234"/>
  <c r="Q234"/>
  <c r="O234"/>
  <c r="M234"/>
  <c r="K234"/>
  <c r="I234"/>
  <c r="G234"/>
  <c r="X234"/>
  <c r="V234"/>
  <c r="T234"/>
  <c r="R234"/>
  <c r="P234"/>
  <c r="N234"/>
  <c r="L234"/>
  <c r="J234"/>
  <c r="H234"/>
  <c r="AA236"/>
  <c r="W236"/>
  <c r="U236"/>
  <c r="S236"/>
  <c r="Q236"/>
  <c r="O236"/>
  <c r="M236"/>
  <c r="K236"/>
  <c r="I236"/>
  <c r="G236"/>
  <c r="X236"/>
  <c r="V236"/>
  <c r="T236"/>
  <c r="R236"/>
  <c r="P236"/>
  <c r="N236"/>
  <c r="L236"/>
  <c r="J236"/>
  <c r="H236"/>
  <c r="AA238"/>
  <c r="W238"/>
  <c r="U238"/>
  <c r="S238"/>
  <c r="Q238"/>
  <c r="O238"/>
  <c r="M238"/>
  <c r="K238"/>
  <c r="I238"/>
  <c r="G238"/>
  <c r="X238"/>
  <c r="V238"/>
  <c r="T238"/>
  <c r="R238"/>
  <c r="P238"/>
  <c r="N238"/>
  <c r="L238"/>
  <c r="J238"/>
  <c r="H238"/>
  <c r="AA240"/>
  <c r="W240"/>
  <c r="U240"/>
  <c r="S240"/>
  <c r="Q240"/>
  <c r="O240"/>
  <c r="M240"/>
  <c r="K240"/>
  <c r="I240"/>
  <c r="G240"/>
  <c r="X240"/>
  <c r="V240"/>
  <c r="T240"/>
  <c r="R240"/>
  <c r="P240"/>
  <c r="N240"/>
  <c r="L240"/>
  <c r="J240"/>
  <c r="H240"/>
  <c r="AA242"/>
  <c r="W242"/>
  <c r="U242"/>
  <c r="S242"/>
  <c r="Q242"/>
  <c r="O242"/>
  <c r="M242"/>
  <c r="K242"/>
  <c r="I242"/>
  <c r="G242"/>
  <c r="X242"/>
  <c r="V242"/>
  <c r="T242"/>
  <c r="R242"/>
  <c r="P242"/>
  <c r="N242"/>
  <c r="L242"/>
  <c r="J242"/>
  <c r="H242"/>
  <c r="AA244"/>
  <c r="W244"/>
  <c r="U244"/>
  <c r="S244"/>
  <c r="Q244"/>
  <c r="O244"/>
  <c r="M244"/>
  <c r="K244"/>
  <c r="I244"/>
  <c r="G244"/>
  <c r="X244"/>
  <c r="V244"/>
  <c r="T244"/>
  <c r="R244"/>
  <c r="P244"/>
  <c r="N244"/>
  <c r="L244"/>
  <c r="J244"/>
  <c r="H244"/>
  <c r="AA246"/>
  <c r="W246"/>
  <c r="U246"/>
  <c r="S246"/>
  <c r="Q246"/>
  <c r="O246"/>
  <c r="M246"/>
  <c r="K246"/>
  <c r="I246"/>
  <c r="G246"/>
  <c r="X246"/>
  <c r="V246"/>
  <c r="T246"/>
  <c r="R246"/>
  <c r="P246"/>
  <c r="N246"/>
  <c r="L246"/>
  <c r="J246"/>
  <c r="H246"/>
  <c r="AA248"/>
  <c r="W248"/>
  <c r="U248"/>
  <c r="S248"/>
  <c r="Q248"/>
  <c r="O248"/>
  <c r="M248"/>
  <c r="K248"/>
  <c r="I248"/>
  <c r="G248"/>
  <c r="X248"/>
  <c r="V248"/>
  <c r="T248"/>
  <c r="R248"/>
  <c r="P248"/>
  <c r="N248"/>
  <c r="L248"/>
  <c r="J248"/>
  <c r="H248"/>
  <c r="AA250"/>
  <c r="W250"/>
  <c r="U250"/>
  <c r="S250"/>
  <c r="Q250"/>
  <c r="O250"/>
  <c r="M250"/>
  <c r="K250"/>
  <c r="I250"/>
  <c r="G250"/>
  <c r="X250"/>
  <c r="V250"/>
  <c r="T250"/>
  <c r="R250"/>
  <c r="P250"/>
  <c r="N250"/>
  <c r="L250"/>
  <c r="J250"/>
  <c r="H250"/>
  <c r="AA252"/>
  <c r="W252"/>
  <c r="U252"/>
  <c r="S252"/>
  <c r="Q252"/>
  <c r="O252"/>
  <c r="M252"/>
  <c r="K252"/>
  <c r="I252"/>
  <c r="G252"/>
  <c r="X252"/>
  <c r="V252"/>
  <c r="T252"/>
  <c r="R252"/>
  <c r="P252"/>
  <c r="N252"/>
  <c r="L252"/>
  <c r="J252"/>
  <c r="H252"/>
  <c r="Z8"/>
  <c r="Z16"/>
  <c r="Z20"/>
  <c r="Z24"/>
  <c r="Z28"/>
  <c r="Z30"/>
  <c r="Z34"/>
  <c r="Z38"/>
  <c r="Z40"/>
  <c r="Z42"/>
  <c r="Z46"/>
  <c r="Z48"/>
  <c r="Z50"/>
  <c r="Z52"/>
  <c r="Z56"/>
  <c r="Z58"/>
  <c r="Z60"/>
  <c r="Y62"/>
  <c r="Z65"/>
  <c r="Z69"/>
  <c r="Z73"/>
  <c r="Z77"/>
  <c r="Z97"/>
  <c r="Z101"/>
  <c r="Z109"/>
  <c r="Z113"/>
  <c r="B8"/>
  <c r="Z10"/>
  <c r="Y11"/>
  <c r="B12"/>
  <c r="Z14"/>
  <c r="Y15"/>
  <c r="B16"/>
  <c r="Z18"/>
  <c r="Y19"/>
  <c r="B20"/>
  <c r="B22"/>
  <c r="B24"/>
  <c r="B26"/>
  <c r="B28"/>
  <c r="B30"/>
  <c r="B32"/>
  <c r="B34"/>
  <c r="B36"/>
  <c r="B38"/>
  <c r="B40"/>
  <c r="B42"/>
  <c r="B44"/>
  <c r="B46"/>
  <c r="B48"/>
  <c r="B50"/>
  <c r="B52"/>
  <c r="B54"/>
  <c r="B56"/>
  <c r="B58"/>
  <c r="B60"/>
  <c r="B62"/>
  <c r="Z63"/>
  <c r="Y64"/>
  <c r="B65"/>
  <c r="Z67"/>
  <c r="Y68"/>
  <c r="B69"/>
  <c r="Z71"/>
  <c r="Y72"/>
  <c r="B73"/>
  <c r="Z75"/>
  <c r="Y76"/>
  <c r="B77"/>
  <c r="Z79"/>
  <c r="Y80"/>
  <c r="B81"/>
  <c r="Z83"/>
  <c r="Y84"/>
  <c r="B85"/>
  <c r="Z87"/>
  <c r="Y88"/>
  <c r="B89"/>
  <c r="Z91"/>
  <c r="Y92"/>
  <c r="B93"/>
  <c r="Z95"/>
  <c r="Y96"/>
  <c r="B97"/>
  <c r="Z99"/>
  <c r="Y100"/>
  <c r="B101"/>
  <c r="Z103"/>
  <c r="Y104"/>
  <c r="B105"/>
  <c r="Z107"/>
  <c r="Y108"/>
  <c r="B109"/>
  <c r="Z111"/>
  <c r="Y112"/>
  <c r="B113"/>
  <c r="Z115"/>
  <c r="Y116"/>
  <c r="B117"/>
  <c r="Z119"/>
  <c r="Y120"/>
  <c r="B121"/>
  <c r="Z123"/>
  <c r="Y124"/>
  <c r="B125"/>
  <c r="Z127"/>
  <c r="Y128"/>
  <c r="B129"/>
  <c r="Z131"/>
  <c r="Y132"/>
  <c r="B133"/>
  <c r="Z135"/>
  <c r="Y136"/>
  <c r="B137"/>
  <c r="Z139"/>
  <c r="Y140"/>
  <c r="B141"/>
  <c r="Z143"/>
  <c r="Y144"/>
  <c r="B145"/>
  <c r="Z147"/>
  <c r="Y148"/>
  <c r="B149"/>
  <c r="Z151"/>
  <c r="Z153"/>
  <c r="Z155"/>
  <c r="Z158"/>
  <c r="Y159"/>
  <c r="B160"/>
  <c r="Z162"/>
  <c r="Y163"/>
  <c r="B164"/>
  <c r="Z166"/>
  <c r="Y167"/>
  <c r="B168"/>
  <c r="Z170"/>
  <c r="Z172"/>
  <c r="Z174"/>
  <c r="D176"/>
  <c r="Z176"/>
  <c r="D178"/>
  <c r="Z178"/>
  <c r="D180"/>
  <c r="Z180"/>
  <c r="D182"/>
  <c r="Z182"/>
  <c r="D184"/>
  <c r="Z184"/>
  <c r="D186"/>
  <c r="Z186"/>
  <c r="D188"/>
  <c r="Z188"/>
  <c r="D190"/>
  <c r="Z190"/>
  <c r="D192"/>
  <c r="Z192"/>
  <c r="D194"/>
  <c r="Z194"/>
  <c r="D196"/>
  <c r="Z196"/>
  <c r="D198"/>
  <c r="Z198"/>
  <c r="D200"/>
  <c r="Z200"/>
  <c r="D202"/>
  <c r="Z202"/>
  <c r="D204"/>
  <c r="Z204"/>
  <c r="B207"/>
  <c r="F207"/>
  <c r="B209"/>
  <c r="F209"/>
  <c r="B211"/>
  <c r="F211"/>
  <c r="B213"/>
  <c r="F213"/>
  <c r="B215"/>
  <c r="F215"/>
  <c r="B217"/>
  <c r="F217"/>
  <c r="B219"/>
  <c r="F219"/>
  <c r="B221"/>
  <c r="F221"/>
  <c r="B223"/>
  <c r="F223"/>
  <c r="B225"/>
  <c r="F225"/>
  <c r="B227"/>
  <c r="F227"/>
  <c r="C229"/>
  <c r="D230"/>
  <c r="Z230"/>
  <c r="C231"/>
  <c r="D232"/>
  <c r="Z232"/>
  <c r="C233"/>
  <c r="D234"/>
  <c r="Z234"/>
  <c r="C235"/>
  <c r="D236"/>
  <c r="Z236"/>
  <c r="D238"/>
  <c r="Z238"/>
  <c r="D240"/>
  <c r="Z240"/>
  <c r="D242"/>
  <c r="Z242"/>
  <c r="D244"/>
  <c r="Z244"/>
  <c r="D246"/>
  <c r="Z246"/>
  <c r="D248"/>
  <c r="Z248"/>
  <c r="D250"/>
  <c r="Z250"/>
  <c r="D252"/>
  <c r="Z252"/>
  <c r="Z9"/>
  <c r="B9"/>
  <c r="Z11"/>
  <c r="B11"/>
  <c r="Z13"/>
  <c r="B13"/>
  <c r="Z15"/>
  <c r="B15"/>
  <c r="Z17"/>
  <c r="B17"/>
  <c r="AA19"/>
  <c r="Z19"/>
  <c r="B19"/>
  <c r="AA9"/>
  <c r="AA11"/>
  <c r="AA13"/>
  <c r="AA15"/>
  <c r="AA17"/>
  <c r="Z62"/>
  <c r="Z64"/>
  <c r="B64"/>
  <c r="Z66"/>
  <c r="B66"/>
  <c r="Z68"/>
  <c r="B68"/>
  <c r="Z70"/>
  <c r="B70"/>
  <c r="Z72"/>
  <c r="B72"/>
  <c r="Z74"/>
  <c r="B74"/>
  <c r="Z76"/>
  <c r="B76"/>
  <c r="Z78"/>
  <c r="B78"/>
  <c r="Z80"/>
  <c r="B80"/>
  <c r="Z82"/>
  <c r="B82"/>
  <c r="Z84"/>
  <c r="B84"/>
  <c r="Z86"/>
  <c r="B86"/>
  <c r="Z88"/>
  <c r="B88"/>
  <c r="Z90"/>
  <c r="B90"/>
  <c r="Z92"/>
  <c r="B92"/>
  <c r="Z94"/>
  <c r="B94"/>
  <c r="Z96"/>
  <c r="B96"/>
  <c r="Z98"/>
  <c r="B98"/>
  <c r="Z100"/>
  <c r="B100"/>
  <c r="Z102"/>
  <c r="B102"/>
  <c r="Z104"/>
  <c r="B104"/>
  <c r="Z106"/>
  <c r="B106"/>
  <c r="Z108"/>
  <c r="B108"/>
  <c r="Z110"/>
  <c r="B110"/>
  <c r="Z112"/>
  <c r="B112"/>
  <c r="Z114"/>
  <c r="B114"/>
  <c r="Z116"/>
  <c r="B116"/>
  <c r="Z118"/>
  <c r="B118"/>
  <c r="Z120"/>
  <c r="B120"/>
  <c r="Z122"/>
  <c r="B122"/>
  <c r="Z124"/>
  <c r="B124"/>
  <c r="Z126"/>
  <c r="B126"/>
  <c r="Z128"/>
  <c r="B128"/>
  <c r="Z130"/>
  <c r="B130"/>
  <c r="Z132"/>
  <c r="B132"/>
  <c r="Z134"/>
  <c r="B134"/>
  <c r="Z136"/>
  <c r="B136"/>
  <c r="Z138"/>
  <c r="B138"/>
  <c r="Z140"/>
  <c r="B140"/>
  <c r="Z142"/>
  <c r="B142"/>
  <c r="Z144"/>
  <c r="B144"/>
  <c r="Z146"/>
  <c r="B146"/>
  <c r="Z148"/>
  <c r="B148"/>
  <c r="Z150"/>
  <c r="B150"/>
  <c r="Y23"/>
  <c r="AA23"/>
  <c r="Y27"/>
  <c r="AA27"/>
  <c r="Y29"/>
  <c r="AA29"/>
  <c r="Y31"/>
  <c r="AA31"/>
  <c r="Y35"/>
  <c r="AA35"/>
  <c r="Y43"/>
  <c r="AA43"/>
  <c r="AA61"/>
  <c r="Y8"/>
  <c r="AA8"/>
  <c r="Y10"/>
  <c r="Y12"/>
  <c r="Y14"/>
  <c r="Y16"/>
  <c r="Y18"/>
  <c r="Y20"/>
  <c r="B21"/>
  <c r="Z21"/>
  <c r="Y22"/>
  <c r="B23"/>
  <c r="Y24"/>
  <c r="B25"/>
  <c r="Z25"/>
  <c r="Y26"/>
  <c r="B27"/>
  <c r="Z27"/>
  <c r="Y28"/>
  <c r="B29"/>
  <c r="Z29"/>
  <c r="Y30"/>
  <c r="B31"/>
  <c r="Y32"/>
  <c r="B33"/>
  <c r="Z33"/>
  <c r="Y34"/>
  <c r="B35"/>
  <c r="Y36"/>
  <c r="B37"/>
  <c r="Z37"/>
  <c r="Y38"/>
  <c r="B39"/>
  <c r="Z39"/>
  <c r="Y40"/>
  <c r="B41"/>
  <c r="Z41"/>
  <c r="Y42"/>
  <c r="B43"/>
  <c r="Y44"/>
  <c r="B45"/>
  <c r="Z45"/>
  <c r="Y46"/>
  <c r="B47"/>
  <c r="Z47"/>
  <c r="Y48"/>
  <c r="B49"/>
  <c r="Z49"/>
  <c r="Y50"/>
  <c r="B51"/>
  <c r="Z51"/>
  <c r="Y52"/>
  <c r="B53"/>
  <c r="Z53"/>
  <c r="Y54"/>
  <c r="B55"/>
  <c r="Z55"/>
  <c r="Y56"/>
  <c r="B57"/>
  <c r="Z57"/>
  <c r="Y58"/>
  <c r="B59"/>
  <c r="Z59"/>
  <c r="Y60"/>
  <c r="B61"/>
  <c r="Z61"/>
  <c r="AA62"/>
  <c r="AA64"/>
  <c r="AA66"/>
  <c r="AA68"/>
  <c r="AA70"/>
  <c r="AA72"/>
  <c r="AA74"/>
  <c r="AA76"/>
  <c r="AA78"/>
  <c r="AA80"/>
  <c r="AA82"/>
  <c r="AA84"/>
  <c r="AA86"/>
  <c r="AA88"/>
  <c r="AA90"/>
  <c r="AA92"/>
  <c r="AA94"/>
  <c r="AA96"/>
  <c r="AA98"/>
  <c r="AA100"/>
  <c r="AA102"/>
  <c r="AA104"/>
  <c r="AA106"/>
  <c r="AA108"/>
  <c r="AA110"/>
  <c r="AA112"/>
  <c r="AA114"/>
  <c r="AA116"/>
  <c r="AA118"/>
  <c r="AA120"/>
  <c r="AA122"/>
  <c r="AA124"/>
  <c r="AA126"/>
  <c r="AA128"/>
  <c r="AA130"/>
  <c r="AA132"/>
  <c r="AA134"/>
  <c r="AA136"/>
  <c r="AA138"/>
  <c r="AA140"/>
  <c r="AA142"/>
  <c r="AA144"/>
  <c r="AA146"/>
  <c r="AA148"/>
  <c r="AA150"/>
  <c r="Y21"/>
  <c r="Y25"/>
  <c r="Y33"/>
  <c r="Y37"/>
  <c r="Y39"/>
  <c r="Y41"/>
  <c r="Y45"/>
  <c r="Y47"/>
  <c r="Y49"/>
  <c r="Y51"/>
  <c r="Y53"/>
  <c r="Y55"/>
  <c r="Y57"/>
  <c r="Y59"/>
  <c r="Z157"/>
  <c r="B157"/>
  <c r="Z159"/>
  <c r="B159"/>
  <c r="Z161"/>
  <c r="B161"/>
  <c r="Z163"/>
  <c r="B163"/>
  <c r="Z165"/>
  <c r="B165"/>
  <c r="Z167"/>
  <c r="B167"/>
  <c r="Z169"/>
  <c r="B169"/>
  <c r="Z171"/>
  <c r="B171"/>
  <c r="Z173"/>
  <c r="B173"/>
  <c r="Y63"/>
  <c r="Y65"/>
  <c r="Y67"/>
  <c r="Y69"/>
  <c r="Y71"/>
  <c r="Y73"/>
  <c r="Y75"/>
  <c r="Y77"/>
  <c r="Y79"/>
  <c r="Y81"/>
  <c r="Y83"/>
  <c r="Y85"/>
  <c r="Y87"/>
  <c r="Y89"/>
  <c r="Y91"/>
  <c r="Y93"/>
  <c r="Y95"/>
  <c r="Y97"/>
  <c r="Y99"/>
  <c r="Y101"/>
  <c r="Y103"/>
  <c r="Y105"/>
  <c r="Y107"/>
  <c r="Y109"/>
  <c r="Y111"/>
  <c r="Y113"/>
  <c r="Y115"/>
  <c r="Y117"/>
  <c r="Y119"/>
  <c r="Y121"/>
  <c r="Y123"/>
  <c r="Y125"/>
  <c r="Y127"/>
  <c r="Y129"/>
  <c r="Y131"/>
  <c r="Y133"/>
  <c r="Y135"/>
  <c r="Y137"/>
  <c r="Y139"/>
  <c r="Y141"/>
  <c r="Y143"/>
  <c r="Y145"/>
  <c r="Y147"/>
  <c r="Y149"/>
  <c r="Y151"/>
  <c r="B152"/>
  <c r="Z152"/>
  <c r="Y153"/>
  <c r="B154"/>
  <c r="Z154"/>
  <c r="Y155"/>
  <c r="B156"/>
  <c r="AA157"/>
  <c r="AA159"/>
  <c r="AA161"/>
  <c r="AA163"/>
  <c r="AA165"/>
  <c r="AA167"/>
  <c r="AA169"/>
  <c r="AA171"/>
  <c r="AA173"/>
  <c r="AA156"/>
  <c r="Y156"/>
  <c r="Y152"/>
  <c r="Y154"/>
  <c r="Z156"/>
  <c r="Y171"/>
  <c r="Y173"/>
  <c r="Y158"/>
  <c r="Y160"/>
  <c r="Y162"/>
  <c r="Y164"/>
  <c r="Y166"/>
  <c r="Y168"/>
  <c r="Y170"/>
  <c r="Y172"/>
  <c r="Y174"/>
  <c r="B175"/>
  <c r="Z175"/>
  <c r="C176"/>
  <c r="E176"/>
  <c r="Y176"/>
  <c r="B177"/>
  <c r="D177"/>
  <c r="F177"/>
  <c r="Z177"/>
  <c r="C178"/>
  <c r="E178"/>
  <c r="Y178"/>
  <c r="B179"/>
  <c r="D179"/>
  <c r="F179"/>
  <c r="Z179"/>
  <c r="C180"/>
  <c r="E180"/>
  <c r="Y180"/>
  <c r="B181"/>
  <c r="D181"/>
  <c r="F181"/>
  <c r="Z181"/>
  <c r="C182"/>
  <c r="E182"/>
  <c r="Y182"/>
  <c r="B183"/>
  <c r="D183"/>
  <c r="F183"/>
  <c r="Z183"/>
  <c r="C184"/>
  <c r="E184"/>
  <c r="Y184"/>
  <c r="B185"/>
  <c r="D185"/>
  <c r="F185"/>
  <c r="Z185"/>
  <c r="C186"/>
  <c r="E186"/>
  <c r="Y186"/>
  <c r="B187"/>
  <c r="D187"/>
  <c r="F187"/>
  <c r="Z187"/>
  <c r="C188"/>
  <c r="E188"/>
  <c r="Y188"/>
  <c r="B189"/>
  <c r="D189"/>
  <c r="F189"/>
  <c r="Z189"/>
  <c r="C190"/>
  <c r="E190"/>
  <c r="Y190"/>
  <c r="B191"/>
  <c r="D191"/>
  <c r="F191"/>
  <c r="Z191"/>
  <c r="C192"/>
  <c r="E192"/>
  <c r="Y192"/>
  <c r="B193"/>
  <c r="D193"/>
  <c r="F193"/>
  <c r="Z193"/>
  <c r="C194"/>
  <c r="E194"/>
  <c r="Y194"/>
  <c r="B195"/>
  <c r="D195"/>
  <c r="F195"/>
  <c r="Z195"/>
  <c r="C196"/>
  <c r="E196"/>
  <c r="Y196"/>
  <c r="B197"/>
  <c r="D197"/>
  <c r="F197"/>
  <c r="Z197"/>
  <c r="C198"/>
  <c r="E198"/>
  <c r="Y198"/>
  <c r="B199"/>
  <c r="D199"/>
  <c r="F199"/>
  <c r="Z199"/>
  <c r="C200"/>
  <c r="E200"/>
  <c r="Y200"/>
  <c r="B201"/>
  <c r="D201"/>
  <c r="F201"/>
  <c r="Z201"/>
  <c r="C202"/>
  <c r="E202"/>
  <c r="Y202"/>
  <c r="B203"/>
  <c r="D203"/>
  <c r="F203"/>
  <c r="Z203"/>
  <c r="C204"/>
  <c r="E204"/>
  <c r="Y204"/>
  <c r="B205"/>
  <c r="D205"/>
  <c r="C206"/>
  <c r="C208"/>
  <c r="C210"/>
  <c r="C212"/>
  <c r="AA205"/>
  <c r="Y205"/>
  <c r="E205"/>
  <c r="Z206"/>
  <c r="F206"/>
  <c r="D206"/>
  <c r="B206"/>
  <c r="Z208"/>
  <c r="F208"/>
  <c r="D208"/>
  <c r="B208"/>
  <c r="Z210"/>
  <c r="F210"/>
  <c r="D210"/>
  <c r="B210"/>
  <c r="Z212"/>
  <c r="F212"/>
  <c r="D212"/>
  <c r="B212"/>
  <c r="Y175"/>
  <c r="C177"/>
  <c r="E177"/>
  <c r="Y177"/>
  <c r="C179"/>
  <c r="E179"/>
  <c r="Y179"/>
  <c r="C181"/>
  <c r="E181"/>
  <c r="Y181"/>
  <c r="C183"/>
  <c r="E183"/>
  <c r="Y183"/>
  <c r="C185"/>
  <c r="E185"/>
  <c r="Y185"/>
  <c r="C187"/>
  <c r="E187"/>
  <c r="Y187"/>
  <c r="C189"/>
  <c r="E189"/>
  <c r="Y189"/>
  <c r="C191"/>
  <c r="E191"/>
  <c r="Y191"/>
  <c r="C193"/>
  <c r="E193"/>
  <c r="Y193"/>
  <c r="C195"/>
  <c r="E195"/>
  <c r="Y195"/>
  <c r="C197"/>
  <c r="E197"/>
  <c r="Y197"/>
  <c r="C199"/>
  <c r="E199"/>
  <c r="Y199"/>
  <c r="C201"/>
  <c r="E201"/>
  <c r="Y201"/>
  <c r="C203"/>
  <c r="E203"/>
  <c r="Y203"/>
  <c r="C205"/>
  <c r="F205"/>
  <c r="E206"/>
  <c r="AA206"/>
  <c r="E208"/>
  <c r="AA208"/>
  <c r="E210"/>
  <c r="AA210"/>
  <c r="E212"/>
  <c r="AA212"/>
  <c r="Z229"/>
  <c r="F229"/>
  <c r="D229"/>
  <c r="B229"/>
  <c r="Z231"/>
  <c r="F231"/>
  <c r="D231"/>
  <c r="B231"/>
  <c r="Z233"/>
  <c r="F233"/>
  <c r="D233"/>
  <c r="B233"/>
  <c r="Z235"/>
  <c r="F235"/>
  <c r="D235"/>
  <c r="B235"/>
  <c r="C207"/>
  <c r="E207"/>
  <c r="Y207"/>
  <c r="C209"/>
  <c r="E209"/>
  <c r="Y209"/>
  <c r="C211"/>
  <c r="E211"/>
  <c r="Y211"/>
  <c r="C213"/>
  <c r="E213"/>
  <c r="Y213"/>
  <c r="B214"/>
  <c r="D214"/>
  <c r="F214"/>
  <c r="Z214"/>
  <c r="C215"/>
  <c r="E215"/>
  <c r="Y215"/>
  <c r="B216"/>
  <c r="D216"/>
  <c r="F216"/>
  <c r="Z216"/>
  <c r="C217"/>
  <c r="E217"/>
  <c r="Y217"/>
  <c r="B218"/>
  <c r="D218"/>
  <c r="F218"/>
  <c r="Z218"/>
  <c r="C219"/>
  <c r="E219"/>
  <c r="Y219"/>
  <c r="B220"/>
  <c r="D220"/>
  <c r="F220"/>
  <c r="Z220"/>
  <c r="C221"/>
  <c r="E221"/>
  <c r="Y221"/>
  <c r="B222"/>
  <c r="D222"/>
  <c r="F222"/>
  <c r="Z222"/>
  <c r="C223"/>
  <c r="E223"/>
  <c r="Y223"/>
  <c r="B224"/>
  <c r="D224"/>
  <c r="F224"/>
  <c r="Z224"/>
  <c r="C225"/>
  <c r="E225"/>
  <c r="Y225"/>
  <c r="B226"/>
  <c r="D226"/>
  <c r="F226"/>
  <c r="Z226"/>
  <c r="C227"/>
  <c r="E227"/>
  <c r="Y227"/>
  <c r="B228"/>
  <c r="D228"/>
  <c r="F228"/>
  <c r="E229"/>
  <c r="AA229"/>
  <c r="E231"/>
  <c r="AA231"/>
  <c r="E233"/>
  <c r="AA233"/>
  <c r="E235"/>
  <c r="AA235"/>
  <c r="AA228"/>
  <c r="Y228"/>
  <c r="C214"/>
  <c r="E214"/>
  <c r="Y214"/>
  <c r="C216"/>
  <c r="E216"/>
  <c r="Y216"/>
  <c r="C218"/>
  <c r="E218"/>
  <c r="Y218"/>
  <c r="C220"/>
  <c r="E220"/>
  <c r="Y220"/>
  <c r="C222"/>
  <c r="E222"/>
  <c r="Y222"/>
  <c r="C224"/>
  <c r="E224"/>
  <c r="Y224"/>
  <c r="C226"/>
  <c r="E226"/>
  <c r="Y226"/>
  <c r="C228"/>
  <c r="E228"/>
  <c r="Z228"/>
  <c r="C237"/>
  <c r="E237"/>
  <c r="Y237"/>
  <c r="AA237"/>
  <c r="C239"/>
  <c r="E239"/>
  <c r="Y239"/>
  <c r="AA239"/>
  <c r="C241"/>
  <c r="E241"/>
  <c r="Y241"/>
  <c r="AA241"/>
  <c r="C243"/>
  <c r="E243"/>
  <c r="Y243"/>
  <c r="AA243"/>
  <c r="C245"/>
  <c r="E245"/>
  <c r="Y245"/>
  <c r="AA245"/>
  <c r="C247"/>
  <c r="E247"/>
  <c r="Y247"/>
  <c r="AA247"/>
  <c r="C249"/>
  <c r="E249"/>
  <c r="Y249"/>
  <c r="AA249"/>
  <c r="C251"/>
  <c r="E251"/>
  <c r="Y251"/>
  <c r="AA251"/>
  <c r="C253"/>
  <c r="E253"/>
  <c r="Y253"/>
  <c r="AA253"/>
  <c r="C230"/>
  <c r="E230"/>
  <c r="Y230"/>
  <c r="C232"/>
  <c r="E232"/>
  <c r="Y232"/>
  <c r="C234"/>
  <c r="E234"/>
  <c r="Y234"/>
  <c r="C236"/>
  <c r="E236"/>
  <c r="Y236"/>
  <c r="B237"/>
  <c r="D237"/>
  <c r="F237"/>
  <c r="C238"/>
  <c r="E238"/>
  <c r="Y238"/>
  <c r="B239"/>
  <c r="D239"/>
  <c r="F239"/>
  <c r="C240"/>
  <c r="E240"/>
  <c r="Y240"/>
  <c r="B241"/>
  <c r="D241"/>
  <c r="F241"/>
  <c r="C242"/>
  <c r="E242"/>
  <c r="Y242"/>
  <c r="B243"/>
  <c r="D243"/>
  <c r="F243"/>
  <c r="C244"/>
  <c r="E244"/>
  <c r="Y244"/>
  <c r="B245"/>
  <c r="D245"/>
  <c r="F245"/>
  <c r="C246"/>
  <c r="E246"/>
  <c r="Y246"/>
  <c r="B247"/>
  <c r="D247"/>
  <c r="F247"/>
  <c r="C248"/>
  <c r="E248"/>
  <c r="Y248"/>
  <c r="B249"/>
  <c r="D249"/>
  <c r="F249"/>
  <c r="C250"/>
  <c r="E250"/>
  <c r="Y250"/>
  <c r="B251"/>
  <c r="D251"/>
  <c r="F251"/>
  <c r="C252"/>
  <c r="E252"/>
  <c r="Y252"/>
  <c r="B253"/>
  <c r="D253"/>
  <c r="F253"/>
  <c r="A7" l="1"/>
  <c r="C7" s="1"/>
  <c r="AH250" i="5"/>
  <c r="AH249"/>
  <c r="AH248"/>
  <c r="AH247"/>
  <c r="AH246"/>
  <c r="AH245"/>
  <c r="AH244"/>
  <c r="AH243"/>
  <c r="AH242"/>
  <c r="AH241"/>
  <c r="AH240"/>
  <c r="AH239"/>
  <c r="AH238"/>
  <c r="AH237"/>
  <c r="AH236"/>
  <c r="AH235"/>
  <c r="AH234"/>
  <c r="AH233"/>
  <c r="AH232"/>
  <c r="AH231"/>
  <c r="AH230"/>
  <c r="AH229"/>
  <c r="AH228"/>
  <c r="AH227"/>
  <c r="AH226"/>
  <c r="AH225"/>
  <c r="AH224"/>
  <c r="AH223"/>
  <c r="AH222"/>
  <c r="AH221"/>
  <c r="AH220"/>
  <c r="AH219"/>
  <c r="AH218"/>
  <c r="AH217"/>
  <c r="AH216"/>
  <c r="AH215"/>
  <c r="AH214"/>
  <c r="AH213"/>
  <c r="AH212"/>
  <c r="AH211"/>
  <c r="AH210"/>
  <c r="AH209"/>
  <c r="AH208"/>
  <c r="AH207"/>
  <c r="AH206"/>
  <c r="AH205"/>
  <c r="AH204"/>
  <c r="AH203"/>
  <c r="AH202"/>
  <c r="AH201"/>
  <c r="AH200"/>
  <c r="AH199"/>
  <c r="AH198"/>
  <c r="AH197"/>
  <c r="AH196"/>
  <c r="AH195"/>
  <c r="AH194"/>
  <c r="AH193"/>
  <c r="AH192"/>
  <c r="AH191"/>
  <c r="AH190"/>
  <c r="AH189"/>
  <c r="AH188"/>
  <c r="AH187"/>
  <c r="AH186"/>
  <c r="AH185"/>
  <c r="AH184"/>
  <c r="AH183"/>
  <c r="AH182"/>
  <c r="AH181"/>
  <c r="AH180"/>
  <c r="AH179"/>
  <c r="AH178"/>
  <c r="AH177"/>
  <c r="AH176"/>
  <c r="AH175"/>
  <c r="AH174"/>
  <c r="AH173"/>
  <c r="AH172"/>
  <c r="AH171"/>
  <c r="AH170"/>
  <c r="AH169"/>
  <c r="AH168"/>
  <c r="AH167"/>
  <c r="AH166"/>
  <c r="AH165"/>
  <c r="AH164"/>
  <c r="AH163"/>
  <c r="AH162"/>
  <c r="AH161"/>
  <c r="AH160"/>
  <c r="AH159"/>
  <c r="AH158"/>
  <c r="AH157"/>
  <c r="AH156"/>
  <c r="AH155"/>
  <c r="AH154"/>
  <c r="AH153"/>
  <c r="AH152"/>
  <c r="AH151"/>
  <c r="AH150"/>
  <c r="AH149"/>
  <c r="AH148"/>
  <c r="AH147"/>
  <c r="AH146"/>
  <c r="AH145"/>
  <c r="AH144"/>
  <c r="AH143"/>
  <c r="AH142"/>
  <c r="AH141"/>
  <c r="AH140"/>
  <c r="AH139"/>
  <c r="AH138"/>
  <c r="AH137"/>
  <c r="AH136"/>
  <c r="AH135"/>
  <c r="AH134"/>
  <c r="AH133"/>
  <c r="AH132"/>
  <c r="AH131"/>
  <c r="AH130"/>
  <c r="AH129"/>
  <c r="AH128"/>
  <c r="AH127"/>
  <c r="AH126"/>
  <c r="AH125"/>
  <c r="AH124"/>
  <c r="AH123"/>
  <c r="AH122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H103"/>
  <c r="AH102"/>
  <c r="AH101"/>
  <c r="AH100"/>
  <c r="AH99"/>
  <c r="AH98"/>
  <c r="AH97"/>
  <c r="AH96"/>
  <c r="AH95"/>
  <c r="AH94"/>
  <c r="AH93"/>
  <c r="AH92"/>
  <c r="AH91"/>
  <c r="AH90"/>
  <c r="AH89"/>
  <c r="AH88"/>
  <c r="AH87"/>
  <c r="AH86"/>
  <c r="AH85"/>
  <c r="AH84"/>
  <c r="AH83"/>
  <c r="AH82"/>
  <c r="AH81"/>
  <c r="AH80"/>
  <c r="AH79"/>
  <c r="AH78"/>
  <c r="AH77"/>
  <c r="AH76"/>
  <c r="AH75"/>
  <c r="AH74"/>
  <c r="AH73"/>
  <c r="AH72"/>
  <c r="AH71"/>
  <c r="AH70"/>
  <c r="AH69"/>
  <c r="AH68"/>
  <c r="AH67"/>
  <c r="AH66"/>
  <c r="AH65"/>
  <c r="AH64"/>
  <c r="AH63"/>
  <c r="AH62"/>
  <c r="AH61"/>
  <c r="AH60"/>
  <c r="AH59"/>
  <c r="AH58"/>
  <c r="AH57"/>
  <c r="AH56"/>
  <c r="AH55"/>
  <c r="AH54"/>
  <c r="AH53"/>
  <c r="AH52"/>
  <c r="AH51"/>
  <c r="AH50"/>
  <c r="AH49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0"/>
  <c r="AF9"/>
  <c r="AF8"/>
  <c r="AF7"/>
  <c r="AF6"/>
  <c r="AF5"/>
  <c r="AF4"/>
  <c r="A17" i="3"/>
  <c r="A16"/>
  <c r="A15"/>
  <c r="A14"/>
  <c r="A13"/>
  <c r="A12"/>
  <c r="A11"/>
  <c r="A10"/>
  <c r="A9"/>
  <c r="A8"/>
  <c r="A7"/>
  <c r="A6"/>
  <c r="H8" i="4"/>
  <c r="I7" i="5"/>
  <c r="I8" s="1"/>
  <c r="I9" s="1"/>
  <c r="I10" s="1"/>
  <c r="I11" s="1"/>
  <c r="I12" s="1"/>
  <c r="I13" s="1"/>
  <c r="I14" s="1"/>
  <c r="I15" s="1"/>
  <c r="I6"/>
  <c r="I5"/>
  <c r="R3" i="7"/>
  <c r="B9" i="8"/>
  <c r="A10"/>
  <c r="A11" s="1"/>
  <c r="Q9"/>
  <c r="N9"/>
  <c r="J9"/>
  <c r="F9"/>
  <c r="C9"/>
  <c r="AA5" i="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Z4"/>
  <c r="Z5" s="1"/>
  <c r="AA7" i="2" l="1"/>
  <c r="Y7"/>
  <c r="J7"/>
  <c r="F7"/>
  <c r="D7"/>
  <c r="Z7"/>
  <c r="H7"/>
  <c r="H8" s="1"/>
  <c r="H9" s="1"/>
  <c r="E7"/>
  <c r="B7"/>
  <c r="J8"/>
  <c r="E8"/>
  <c r="E9" s="1"/>
  <c r="C8"/>
  <c r="C9" s="1"/>
  <c r="O7"/>
  <c r="AF11" i="5"/>
  <c r="AF56" s="1"/>
  <c r="B11" i="8"/>
  <c r="A12"/>
  <c r="G9"/>
  <c r="B10"/>
  <c r="Z6" i="5"/>
  <c r="A12" i="7"/>
  <c r="A13" s="1"/>
  <c r="N11"/>
  <c r="J11"/>
  <c r="F11"/>
  <c r="Q3" i="4"/>
  <c r="Q4"/>
  <c r="M11"/>
  <c r="I11"/>
  <c r="E11"/>
  <c r="P5" i="5"/>
  <c r="P6"/>
  <c r="P7"/>
  <c r="P8"/>
  <c r="P9"/>
  <c r="P10"/>
  <c r="P11"/>
  <c r="P12"/>
  <c r="P13"/>
  <c r="P14"/>
  <c r="P15"/>
  <c r="P4"/>
  <c r="A12" i="4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G4" i="5"/>
  <c r="L4"/>
  <c r="M4" s="1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G55" s="1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R200" i="6"/>
  <c r="Q200"/>
  <c r="P200"/>
  <c r="R1990"/>
  <c r="Q1990"/>
  <c r="P1990"/>
  <c r="R1748"/>
  <c r="Q1748"/>
  <c r="P1748"/>
  <c r="R1714"/>
  <c r="Q1714"/>
  <c r="P1714"/>
  <c r="R1747"/>
  <c r="Q1747"/>
  <c r="P1747"/>
  <c r="R1713"/>
  <c r="Q1713"/>
  <c r="P1713"/>
  <c r="R1572"/>
  <c r="Q1572"/>
  <c r="P1572"/>
  <c r="R1544"/>
  <c r="Q1544"/>
  <c r="P1544"/>
  <c r="R1447"/>
  <c r="Q1447"/>
  <c r="P1447"/>
  <c r="R1274"/>
  <c r="Q1274"/>
  <c r="P1274"/>
  <c r="R1273"/>
  <c r="Q1273"/>
  <c r="P1273"/>
  <c r="R1243"/>
  <c r="Q1243"/>
  <c r="P1243"/>
  <c r="R1171"/>
  <c r="Q1171"/>
  <c r="P1171"/>
  <c r="R1154"/>
  <c r="Q1154"/>
  <c r="P1154"/>
  <c r="R997"/>
  <c r="Q997"/>
  <c r="P997"/>
  <c r="R996"/>
  <c r="Q996"/>
  <c r="P996"/>
  <c r="R962"/>
  <c r="Q962"/>
  <c r="P962"/>
  <c r="R878"/>
  <c r="Q878"/>
  <c r="P878"/>
  <c r="R862"/>
  <c r="Q862"/>
  <c r="P862"/>
  <c r="R714"/>
  <c r="Q714"/>
  <c r="P714"/>
  <c r="R683"/>
  <c r="Q683"/>
  <c r="P683"/>
  <c r="R585"/>
  <c r="Q585"/>
  <c r="P585"/>
  <c r="R567"/>
  <c r="Q567"/>
  <c r="P567"/>
  <c r="R449"/>
  <c r="Q449"/>
  <c r="P449"/>
  <c r="R409"/>
  <c r="Q409"/>
  <c r="P409"/>
  <c r="R334"/>
  <c r="Q334"/>
  <c r="P334"/>
  <c r="R316"/>
  <c r="Q316"/>
  <c r="P316"/>
  <c r="R213"/>
  <c r="Q213"/>
  <c r="P213"/>
  <c r="R148"/>
  <c r="Q148"/>
  <c r="P148"/>
  <c r="R2011"/>
  <c r="Q2011"/>
  <c r="P2011"/>
  <c r="R2010"/>
  <c r="Q2010"/>
  <c r="P2010"/>
  <c r="R196"/>
  <c r="Q196"/>
  <c r="P196"/>
  <c r="R195"/>
  <c r="Q195"/>
  <c r="P195"/>
  <c r="R855"/>
  <c r="Q855"/>
  <c r="P855"/>
  <c r="R682"/>
  <c r="Q682"/>
  <c r="P682"/>
  <c r="R398"/>
  <c r="Q398"/>
  <c r="P398"/>
  <c r="R311"/>
  <c r="Q311"/>
  <c r="P311"/>
  <c r="R1899"/>
  <c r="Q1899"/>
  <c r="P1899"/>
  <c r="R1709"/>
  <c r="Q1709"/>
  <c r="P1709"/>
  <c r="R1532"/>
  <c r="Q1532"/>
  <c r="P1532"/>
  <c r="R1237"/>
  <c r="Q1237"/>
  <c r="P1237"/>
  <c r="R949"/>
  <c r="Q949"/>
  <c r="P949"/>
  <c r="R117"/>
  <c r="Q117"/>
  <c r="P117"/>
  <c r="R2007"/>
  <c r="Q2007"/>
  <c r="P2007"/>
  <c r="R1415"/>
  <c r="Q1415"/>
  <c r="P1415"/>
  <c r="R1136"/>
  <c r="Q1136"/>
  <c r="P1136"/>
  <c r="R2006"/>
  <c r="Q2006"/>
  <c r="P2006"/>
  <c r="R1910"/>
  <c r="Q1910"/>
  <c r="P1910"/>
  <c r="R1712"/>
  <c r="Q1712"/>
  <c r="P1712"/>
  <c r="R1242"/>
  <c r="Q1242"/>
  <c r="P1242"/>
  <c r="R1153"/>
  <c r="Q1153"/>
  <c r="P1153"/>
  <c r="R961"/>
  <c r="Q961"/>
  <c r="P961"/>
  <c r="R681"/>
  <c r="Q681"/>
  <c r="P681"/>
  <c r="R1543"/>
  <c r="Q1543"/>
  <c r="P1543"/>
  <c r="R1425"/>
  <c r="Q1425"/>
  <c r="P1425"/>
  <c r="R566"/>
  <c r="Q566"/>
  <c r="P566"/>
  <c r="R408"/>
  <c r="Q408"/>
  <c r="P408"/>
  <c r="R315"/>
  <c r="Q315"/>
  <c r="P315"/>
  <c r="R199"/>
  <c r="Q199"/>
  <c r="P199"/>
  <c r="R64"/>
  <c r="Q64"/>
  <c r="P64"/>
  <c r="R1909"/>
  <c r="Q1909"/>
  <c r="P1909"/>
  <c r="R1711"/>
  <c r="Q1711"/>
  <c r="P1711"/>
  <c r="R1241"/>
  <c r="Q1241"/>
  <c r="P1241"/>
  <c r="R410"/>
  <c r="Q410"/>
  <c r="P410"/>
  <c r="R565"/>
  <c r="Q565"/>
  <c r="P565"/>
  <c r="R198"/>
  <c r="Q198"/>
  <c r="P198"/>
  <c r="R1424"/>
  <c r="Q1424"/>
  <c r="P1424"/>
  <c r="R1152"/>
  <c r="Q1152"/>
  <c r="P1152"/>
  <c r="R960"/>
  <c r="Q960"/>
  <c r="P960"/>
  <c r="R2005"/>
  <c r="Q2005"/>
  <c r="P2005"/>
  <c r="R2004"/>
  <c r="Q2004"/>
  <c r="P2004"/>
  <c r="R1542"/>
  <c r="Q1542"/>
  <c r="P1542"/>
  <c r="R2003"/>
  <c r="Q2003"/>
  <c r="P2003"/>
  <c r="R1898"/>
  <c r="Q1898"/>
  <c r="P1898"/>
  <c r="R1708"/>
  <c r="Q1708"/>
  <c r="P1708"/>
  <c r="R1531"/>
  <c r="Q1531"/>
  <c r="P1531"/>
  <c r="R1414"/>
  <c r="Q1414"/>
  <c r="P1414"/>
  <c r="R1236"/>
  <c r="Q1236"/>
  <c r="P1236"/>
  <c r="R1135"/>
  <c r="Q1135"/>
  <c r="P1135"/>
  <c r="R564"/>
  <c r="Q564"/>
  <c r="P564"/>
  <c r="R877"/>
  <c r="Q877"/>
  <c r="P877"/>
  <c r="R661"/>
  <c r="Q661"/>
  <c r="P661"/>
  <c r="R129"/>
  <c r="Q129"/>
  <c r="P129"/>
  <c r="R407"/>
  <c r="Q407"/>
  <c r="P407"/>
  <c r="R1897"/>
  <c r="Q1897"/>
  <c r="P1897"/>
  <c r="R1896"/>
  <c r="Q1896"/>
  <c r="P1896"/>
  <c r="R1707"/>
  <c r="Q1707"/>
  <c r="P1707"/>
  <c r="R1413"/>
  <c r="Q1413"/>
  <c r="P1413"/>
  <c r="R128"/>
  <c r="Q128"/>
  <c r="P128"/>
  <c r="R1134"/>
  <c r="Q1134"/>
  <c r="P1134"/>
  <c r="R854"/>
  <c r="Q854"/>
  <c r="P854"/>
  <c r="R553"/>
  <c r="Q553"/>
  <c r="P553"/>
  <c r="R310"/>
  <c r="Q310"/>
  <c r="P310"/>
  <c r="R1571"/>
  <c r="Q1571"/>
  <c r="P1571"/>
  <c r="R1446"/>
  <c r="Q1446"/>
  <c r="P1446"/>
  <c r="R1272"/>
  <c r="Q1272"/>
  <c r="P1272"/>
  <c r="R995"/>
  <c r="Q995"/>
  <c r="P995"/>
  <c r="R1746"/>
  <c r="Q1746"/>
  <c r="P1746"/>
  <c r="R309"/>
  <c r="Q309"/>
  <c r="P309"/>
  <c r="R308"/>
  <c r="Q308"/>
  <c r="P308"/>
  <c r="R104"/>
  <c r="Q104"/>
  <c r="P104"/>
  <c r="R1895"/>
  <c r="Q1895"/>
  <c r="P1895"/>
  <c r="R1706"/>
  <c r="Q1706"/>
  <c r="P1706"/>
  <c r="R1412"/>
  <c r="Q1412"/>
  <c r="P1412"/>
  <c r="R1133"/>
  <c r="Q1133"/>
  <c r="P1133"/>
  <c r="R853"/>
  <c r="Q853"/>
  <c r="P853"/>
  <c r="R660"/>
  <c r="Q660"/>
  <c r="P660"/>
  <c r="R552"/>
  <c r="Q552"/>
  <c r="P552"/>
  <c r="R852"/>
  <c r="Q852"/>
  <c r="P852"/>
  <c r="R307"/>
  <c r="Q307"/>
  <c r="P307"/>
  <c r="R194"/>
  <c r="Q194"/>
  <c r="P194"/>
  <c r="R1894"/>
  <c r="Q1894"/>
  <c r="P1894"/>
  <c r="R1705"/>
  <c r="Q1705"/>
  <c r="P1705"/>
  <c r="R1411"/>
  <c r="Q1411"/>
  <c r="P1411"/>
  <c r="R1132"/>
  <c r="Q1132"/>
  <c r="P1132"/>
  <c r="R551"/>
  <c r="Q551"/>
  <c r="P551"/>
  <c r="R1908"/>
  <c r="Q1908"/>
  <c r="P1908"/>
  <c r="R1704"/>
  <c r="Q1704"/>
  <c r="P1704"/>
  <c r="R1410"/>
  <c r="Q1410"/>
  <c r="P1410"/>
  <c r="R1131"/>
  <c r="Q1131"/>
  <c r="P1131"/>
  <c r="R851"/>
  <c r="Q851"/>
  <c r="P851"/>
  <c r="R314"/>
  <c r="Q314"/>
  <c r="P314"/>
  <c r="R193"/>
  <c r="Q193"/>
  <c r="P193"/>
  <c r="R550"/>
  <c r="Q550"/>
  <c r="P550"/>
  <c r="R691"/>
  <c r="Q691"/>
  <c r="P691"/>
  <c r="R549"/>
  <c r="Q549"/>
  <c r="P549"/>
  <c r="R1893"/>
  <c r="Q1893"/>
  <c r="P1893"/>
  <c r="R1703"/>
  <c r="Q1703"/>
  <c r="P1703"/>
  <c r="R1530"/>
  <c r="Q1530"/>
  <c r="P1530"/>
  <c r="R1529"/>
  <c r="Q1529"/>
  <c r="P1529"/>
  <c r="R1130"/>
  <c r="Q1130"/>
  <c r="P1130"/>
  <c r="R306"/>
  <c r="Q306"/>
  <c r="P306"/>
  <c r="R548"/>
  <c r="Q548"/>
  <c r="P548"/>
  <c r="R1892"/>
  <c r="Q1892"/>
  <c r="P1892"/>
  <c r="R1702"/>
  <c r="Q1702"/>
  <c r="P1702"/>
  <c r="R1409"/>
  <c r="Q1409"/>
  <c r="P1409"/>
  <c r="R1129"/>
  <c r="Q1129"/>
  <c r="P1129"/>
  <c r="R850"/>
  <c r="Q850"/>
  <c r="P850"/>
  <c r="R305"/>
  <c r="Q305"/>
  <c r="P305"/>
  <c r="R192"/>
  <c r="Q192"/>
  <c r="P192"/>
  <c r="R55"/>
  <c r="Q55"/>
  <c r="P55"/>
  <c r="R7"/>
  <c r="Q7"/>
  <c r="P7"/>
  <c r="R547"/>
  <c r="Q547"/>
  <c r="P547"/>
  <c r="R191"/>
  <c r="Q191"/>
  <c r="P191"/>
  <c r="R1891"/>
  <c r="Q1891"/>
  <c r="P1891"/>
  <c r="R1701"/>
  <c r="Q1701"/>
  <c r="P1701"/>
  <c r="R1408"/>
  <c r="Q1408"/>
  <c r="P1408"/>
  <c r="R1128"/>
  <c r="Q1128"/>
  <c r="P1128"/>
  <c r="R849"/>
  <c r="Q849"/>
  <c r="P849"/>
  <c r="R848"/>
  <c r="Q848"/>
  <c r="P848"/>
  <c r="R304"/>
  <c r="Q304"/>
  <c r="P304"/>
  <c r="R847"/>
  <c r="Q847"/>
  <c r="P847"/>
  <c r="R546"/>
  <c r="Q546"/>
  <c r="P546"/>
  <c r="R1890"/>
  <c r="Q1890"/>
  <c r="P1890"/>
  <c r="R1700"/>
  <c r="Q1700"/>
  <c r="P1700"/>
  <c r="R1528"/>
  <c r="Q1528"/>
  <c r="P1528"/>
  <c r="R1407"/>
  <c r="Q1407"/>
  <c r="P1407"/>
  <c r="R1151"/>
  <c r="Q1151"/>
  <c r="P1151"/>
  <c r="R1889"/>
  <c r="Q1889"/>
  <c r="P1889"/>
  <c r="R1699"/>
  <c r="Q1699"/>
  <c r="P1699"/>
  <c r="R1527"/>
  <c r="Q1527"/>
  <c r="P1527"/>
  <c r="R1406"/>
  <c r="Q1406"/>
  <c r="P1406"/>
  <c r="R448"/>
  <c r="Q448"/>
  <c r="P448"/>
  <c r="R54"/>
  <c r="Q54"/>
  <c r="P54"/>
  <c r="R1127"/>
  <c r="Q1127"/>
  <c r="P1127"/>
  <c r="R846"/>
  <c r="Q846"/>
  <c r="P846"/>
  <c r="R303"/>
  <c r="Q303"/>
  <c r="P303"/>
  <c r="R190"/>
  <c r="Q190"/>
  <c r="P190"/>
  <c r="R1271"/>
  <c r="Q1271"/>
  <c r="P1271"/>
  <c r="R994"/>
  <c r="Q994"/>
  <c r="P994"/>
  <c r="R713"/>
  <c r="Q713"/>
  <c r="P713"/>
  <c r="R80"/>
  <c r="Q80"/>
  <c r="P80"/>
  <c r="R53"/>
  <c r="Q53"/>
  <c r="P53"/>
  <c r="R2036"/>
  <c r="Q2036"/>
  <c r="P2036"/>
  <c r="R1745"/>
  <c r="Q1745"/>
  <c r="P1745"/>
  <c r="R1570"/>
  <c r="Q1570"/>
  <c r="P1570"/>
  <c r="R1445"/>
  <c r="Q1445"/>
  <c r="P1445"/>
  <c r="R447"/>
  <c r="Q447"/>
  <c r="P447"/>
  <c r="R1888"/>
  <c r="Q1888"/>
  <c r="P1888"/>
  <c r="R1698"/>
  <c r="Q1698"/>
  <c r="P1698"/>
  <c r="R1405"/>
  <c r="Q1405"/>
  <c r="P1405"/>
  <c r="R1404"/>
  <c r="Q1404"/>
  <c r="P1404"/>
  <c r="R1126"/>
  <c r="Q1126"/>
  <c r="P1126"/>
  <c r="R845"/>
  <c r="Q845"/>
  <c r="P845"/>
  <c r="R545"/>
  <c r="Q545"/>
  <c r="P545"/>
  <c r="R103"/>
  <c r="Q103"/>
  <c r="P103"/>
  <c r="R52"/>
  <c r="Q52"/>
  <c r="P52"/>
  <c r="R1403"/>
  <c r="Q1403"/>
  <c r="P1403"/>
  <c r="R1402"/>
  <c r="Q1402"/>
  <c r="P1402"/>
  <c r="R1887"/>
  <c r="Q1887"/>
  <c r="P1887"/>
  <c r="R1526"/>
  <c r="Q1526"/>
  <c r="P1526"/>
  <c r="R79"/>
  <c r="Q79"/>
  <c r="P79"/>
  <c r="R423"/>
  <c r="Q423"/>
  <c r="P423"/>
  <c r="R1125"/>
  <c r="Q1125"/>
  <c r="P1125"/>
  <c r="R1124"/>
  <c r="Q1124"/>
  <c r="P1124"/>
  <c r="R844"/>
  <c r="Q844"/>
  <c r="P844"/>
  <c r="R51"/>
  <c r="Q51"/>
  <c r="P51"/>
  <c r="R1710"/>
  <c r="Q1710"/>
  <c r="P1710"/>
  <c r="R302"/>
  <c r="Q302"/>
  <c r="P302"/>
  <c r="R75"/>
  <c r="Q75"/>
  <c r="P75"/>
  <c r="R1401"/>
  <c r="Q1401"/>
  <c r="P1401"/>
  <c r="R1744"/>
  <c r="Q1744"/>
  <c r="P1744"/>
  <c r="R1697"/>
  <c r="Q1697"/>
  <c r="P1697"/>
  <c r="R1123"/>
  <c r="Q1123"/>
  <c r="P1123"/>
  <c r="R843"/>
  <c r="Q843"/>
  <c r="P843"/>
  <c r="R544"/>
  <c r="Q544"/>
  <c r="P544"/>
  <c r="R1886"/>
  <c r="Q1886"/>
  <c r="P1886"/>
  <c r="R1696"/>
  <c r="Q1696"/>
  <c r="P1696"/>
  <c r="R1400"/>
  <c r="Q1400"/>
  <c r="P1400"/>
  <c r="R1122"/>
  <c r="Q1122"/>
  <c r="P1122"/>
  <c r="R842"/>
  <c r="Q842"/>
  <c r="P842"/>
  <c r="R543"/>
  <c r="Q543"/>
  <c r="P543"/>
  <c r="R301"/>
  <c r="Q301"/>
  <c r="P301"/>
  <c r="R189"/>
  <c r="Q189"/>
  <c r="P189"/>
  <c r="R62"/>
  <c r="Q62"/>
  <c r="P62"/>
  <c r="R1885"/>
  <c r="Q1885"/>
  <c r="P1885"/>
  <c r="R1695"/>
  <c r="Q1695"/>
  <c r="P1695"/>
  <c r="R1399"/>
  <c r="Q1399"/>
  <c r="P1399"/>
  <c r="R841"/>
  <c r="Q841"/>
  <c r="P841"/>
  <c r="R542"/>
  <c r="Q542"/>
  <c r="P542"/>
  <c r="R1121"/>
  <c r="Q1121"/>
  <c r="P1121"/>
  <c r="R300"/>
  <c r="Q300"/>
  <c r="P300"/>
  <c r="R188"/>
  <c r="Q188"/>
  <c r="P188"/>
  <c r="R74"/>
  <c r="Q74"/>
  <c r="P74"/>
  <c r="R965"/>
  <c r="Q965"/>
  <c r="P965"/>
  <c r="R299"/>
  <c r="Q299"/>
  <c r="P299"/>
  <c r="R78"/>
  <c r="Q78"/>
  <c r="P78"/>
  <c r="R1398"/>
  <c r="Q1398"/>
  <c r="P1398"/>
  <c r="R1884"/>
  <c r="Q1884"/>
  <c r="P1884"/>
  <c r="R1694"/>
  <c r="Q1694"/>
  <c r="P1694"/>
  <c r="R840"/>
  <c r="Q840"/>
  <c r="P840"/>
  <c r="R569"/>
  <c r="Q569"/>
  <c r="P569"/>
  <c r="R187"/>
  <c r="Q187"/>
  <c r="P187"/>
  <c r="R541"/>
  <c r="Q541"/>
  <c r="P541"/>
  <c r="R298"/>
  <c r="Q298"/>
  <c r="P298"/>
  <c r="R839"/>
  <c r="Q839"/>
  <c r="P839"/>
  <c r="R838"/>
  <c r="Q838"/>
  <c r="P838"/>
  <c r="R1883"/>
  <c r="Q1883"/>
  <c r="P1883"/>
  <c r="R1693"/>
  <c r="Q1693"/>
  <c r="P1693"/>
  <c r="R1397"/>
  <c r="Q1397"/>
  <c r="P1397"/>
  <c r="R1120"/>
  <c r="Q1120"/>
  <c r="P1120"/>
  <c r="R1119"/>
  <c r="Q1119"/>
  <c r="P1119"/>
  <c r="R837"/>
  <c r="Q837"/>
  <c r="P837"/>
  <c r="R540"/>
  <c r="Q540"/>
  <c r="P540"/>
  <c r="R297"/>
  <c r="Q297"/>
  <c r="P297"/>
  <c r="R1743"/>
  <c r="Q1743"/>
  <c r="P1743"/>
  <c r="R1742"/>
  <c r="Q1742"/>
  <c r="P1742"/>
  <c r="R712"/>
  <c r="Q712"/>
  <c r="P712"/>
  <c r="R1741"/>
  <c r="Q1741"/>
  <c r="P1741"/>
  <c r="R1170"/>
  <c r="Q1170"/>
  <c r="P1170"/>
  <c r="R876"/>
  <c r="Q876"/>
  <c r="P876"/>
  <c r="R584"/>
  <c r="Q584"/>
  <c r="P584"/>
  <c r="R333"/>
  <c r="Q333"/>
  <c r="P333"/>
  <c r="R2035"/>
  <c r="Q2035"/>
  <c r="P2035"/>
  <c r="R2034"/>
  <c r="Q2034"/>
  <c r="P2034"/>
  <c r="R1989"/>
  <c r="Q1989"/>
  <c r="P1989"/>
  <c r="R1444"/>
  <c r="Q1444"/>
  <c r="P1444"/>
  <c r="R1270"/>
  <c r="Q1270"/>
  <c r="P1270"/>
  <c r="R1269"/>
  <c r="Q1269"/>
  <c r="P1269"/>
  <c r="R446"/>
  <c r="Q446"/>
  <c r="P446"/>
  <c r="R1569"/>
  <c r="Q1569"/>
  <c r="P1569"/>
  <c r="R993"/>
  <c r="Q993"/>
  <c r="P993"/>
  <c r="R992"/>
  <c r="Q992"/>
  <c r="P992"/>
  <c r="R147"/>
  <c r="Q147"/>
  <c r="P147"/>
  <c r="R539"/>
  <c r="Q539"/>
  <c r="P539"/>
  <c r="R397"/>
  <c r="Q397"/>
  <c r="P397"/>
  <c r="R102"/>
  <c r="Q102"/>
  <c r="P102"/>
  <c r="R1988"/>
  <c r="Q1988"/>
  <c r="P1988"/>
  <c r="R50"/>
  <c r="Q50"/>
  <c r="P50"/>
  <c r="R1882"/>
  <c r="Q1882"/>
  <c r="P1882"/>
  <c r="R1396"/>
  <c r="Q1396"/>
  <c r="P1396"/>
  <c r="R1235"/>
  <c r="Q1235"/>
  <c r="P1235"/>
  <c r="R1118"/>
  <c r="Q1118"/>
  <c r="P1118"/>
  <c r="R948"/>
  <c r="Q948"/>
  <c r="P948"/>
  <c r="R659"/>
  <c r="Q659"/>
  <c r="P659"/>
  <c r="R836"/>
  <c r="Q836"/>
  <c r="P836"/>
  <c r="R1692"/>
  <c r="Q1692"/>
  <c r="P1692"/>
  <c r="R1525"/>
  <c r="Q1525"/>
  <c r="P1525"/>
  <c r="R835"/>
  <c r="Q835"/>
  <c r="P835"/>
  <c r="R538"/>
  <c r="Q538"/>
  <c r="P538"/>
  <c r="R1881"/>
  <c r="Q1881"/>
  <c r="P1881"/>
  <c r="R296"/>
  <c r="Q296"/>
  <c r="P296"/>
  <c r="R101"/>
  <c r="Q101"/>
  <c r="P101"/>
  <c r="R1395"/>
  <c r="Q1395"/>
  <c r="P1395"/>
  <c r="R1117"/>
  <c r="Q1117"/>
  <c r="P1117"/>
  <c r="R1691"/>
  <c r="Q1691"/>
  <c r="P1691"/>
  <c r="R1880"/>
  <c r="Q1880"/>
  <c r="P1880"/>
  <c r="R1690"/>
  <c r="Q1690"/>
  <c r="P1690"/>
  <c r="R1394"/>
  <c r="Q1394"/>
  <c r="P1394"/>
  <c r="R1116"/>
  <c r="Q1116"/>
  <c r="P1116"/>
  <c r="R834"/>
  <c r="Q834"/>
  <c r="P834"/>
  <c r="R583"/>
  <c r="Q583"/>
  <c r="P583"/>
  <c r="R537"/>
  <c r="Q537"/>
  <c r="P537"/>
  <c r="R295"/>
  <c r="Q295"/>
  <c r="P295"/>
  <c r="R100"/>
  <c r="Q100"/>
  <c r="P100"/>
  <c r="R1879"/>
  <c r="Q1879"/>
  <c r="P1879"/>
  <c r="R1689"/>
  <c r="Q1689"/>
  <c r="P1689"/>
  <c r="R1393"/>
  <c r="Q1393"/>
  <c r="P1393"/>
  <c r="R1234"/>
  <c r="Q1234"/>
  <c r="P1234"/>
  <c r="R1115"/>
  <c r="Q1115"/>
  <c r="P1115"/>
  <c r="R947"/>
  <c r="Q947"/>
  <c r="P947"/>
  <c r="R833"/>
  <c r="Q833"/>
  <c r="P833"/>
  <c r="R680"/>
  <c r="Q680"/>
  <c r="P680"/>
  <c r="R536"/>
  <c r="Q536"/>
  <c r="P536"/>
  <c r="R396"/>
  <c r="Q396"/>
  <c r="P396"/>
  <c r="R116"/>
  <c r="Q116"/>
  <c r="P116"/>
  <c r="R2002"/>
  <c r="Q2002"/>
  <c r="P2002"/>
  <c r="R1524"/>
  <c r="Q1524"/>
  <c r="P1524"/>
  <c r="R294"/>
  <c r="Q294"/>
  <c r="P294"/>
  <c r="R1114"/>
  <c r="Q1114"/>
  <c r="P1114"/>
  <c r="R946"/>
  <c r="Q946"/>
  <c r="P946"/>
  <c r="R864"/>
  <c r="Q864"/>
  <c r="P864"/>
  <c r="R658"/>
  <c r="Q658"/>
  <c r="P658"/>
  <c r="R535"/>
  <c r="Q535"/>
  <c r="P535"/>
  <c r="R99"/>
  <c r="Q99"/>
  <c r="P99"/>
  <c r="R2033"/>
  <c r="Q2033"/>
  <c r="P2033"/>
  <c r="R1987"/>
  <c r="Q1987"/>
  <c r="P1987"/>
  <c r="R1740"/>
  <c r="Q1740"/>
  <c r="P1740"/>
  <c r="R1688"/>
  <c r="Q1688"/>
  <c r="P1688"/>
  <c r="R1523"/>
  <c r="Q1523"/>
  <c r="P1523"/>
  <c r="R1392"/>
  <c r="Q1392"/>
  <c r="P1392"/>
  <c r="R1233"/>
  <c r="Q1233"/>
  <c r="P1233"/>
  <c r="R395"/>
  <c r="Q395"/>
  <c r="P395"/>
  <c r="R212"/>
  <c r="Q212"/>
  <c r="P212"/>
  <c r="R657"/>
  <c r="Q657"/>
  <c r="P657"/>
  <c r="R1878"/>
  <c r="Q1878"/>
  <c r="P1878"/>
  <c r="R293"/>
  <c r="Q293"/>
  <c r="P293"/>
  <c r="R534"/>
  <c r="Q534"/>
  <c r="P534"/>
  <c r="R1687"/>
  <c r="Q1687"/>
  <c r="P1687"/>
  <c r="R1391"/>
  <c r="Q1391"/>
  <c r="P1391"/>
  <c r="R1113"/>
  <c r="Q1113"/>
  <c r="P1113"/>
  <c r="R832"/>
  <c r="Q832"/>
  <c r="P832"/>
  <c r="R186"/>
  <c r="Q186"/>
  <c r="P186"/>
  <c r="R61"/>
  <c r="Q61"/>
  <c r="P61"/>
  <c r="R6"/>
  <c r="Q6"/>
  <c r="P6"/>
  <c r="R2032"/>
  <c r="Q2032"/>
  <c r="P2032"/>
  <c r="R1986"/>
  <c r="Q1986"/>
  <c r="P1986"/>
  <c r="R1739"/>
  <c r="Q1739"/>
  <c r="P1739"/>
  <c r="R1568"/>
  <c r="Q1568"/>
  <c r="P1568"/>
  <c r="R1443"/>
  <c r="Q1443"/>
  <c r="P1443"/>
  <c r="R1268"/>
  <c r="Q1268"/>
  <c r="P1268"/>
  <c r="R1169"/>
  <c r="Q1169"/>
  <c r="P1169"/>
  <c r="R991"/>
  <c r="Q991"/>
  <c r="P991"/>
  <c r="R332"/>
  <c r="Q332"/>
  <c r="P332"/>
  <c r="R292"/>
  <c r="Q292"/>
  <c r="P292"/>
  <c r="R1877"/>
  <c r="Q1877"/>
  <c r="P1877"/>
  <c r="R1686"/>
  <c r="Q1686"/>
  <c r="P1686"/>
  <c r="R1390"/>
  <c r="Q1390"/>
  <c r="P1390"/>
  <c r="R831"/>
  <c r="Q831"/>
  <c r="P831"/>
  <c r="R291"/>
  <c r="Q291"/>
  <c r="P291"/>
  <c r="R49"/>
  <c r="Q49"/>
  <c r="P49"/>
  <c r="R1112"/>
  <c r="Q1112"/>
  <c r="P1112"/>
  <c r="R656"/>
  <c r="Q656"/>
  <c r="P656"/>
  <c r="R533"/>
  <c r="Q533"/>
  <c r="P533"/>
  <c r="R185"/>
  <c r="Q185"/>
  <c r="P185"/>
  <c r="R1738"/>
  <c r="Q1738"/>
  <c r="P1738"/>
  <c r="R1985"/>
  <c r="Q1985"/>
  <c r="P1985"/>
  <c r="R2031"/>
  <c r="Q2031"/>
  <c r="P2031"/>
  <c r="R1567"/>
  <c r="Q1567"/>
  <c r="P1567"/>
  <c r="R317"/>
  <c r="Q317"/>
  <c r="P317"/>
  <c r="R1984"/>
  <c r="Q1984"/>
  <c r="P1984"/>
  <c r="R1426"/>
  <c r="Q1426"/>
  <c r="P1426"/>
  <c r="R1389"/>
  <c r="Q1389"/>
  <c r="P1389"/>
  <c r="R1232"/>
  <c r="Q1232"/>
  <c r="P1232"/>
  <c r="R945"/>
  <c r="Q945"/>
  <c r="P945"/>
  <c r="R290"/>
  <c r="Q290"/>
  <c r="P290"/>
  <c r="R73"/>
  <c r="Q73"/>
  <c r="P73"/>
  <c r="R1737"/>
  <c r="Q1737"/>
  <c r="P1737"/>
  <c r="R1685"/>
  <c r="Q1685"/>
  <c r="P1685"/>
  <c r="R1111"/>
  <c r="Q1111"/>
  <c r="P1111"/>
  <c r="R711"/>
  <c r="Q711"/>
  <c r="P711"/>
  <c r="R655"/>
  <c r="Q655"/>
  <c r="P655"/>
  <c r="R394"/>
  <c r="Q394"/>
  <c r="P394"/>
  <c r="R2030"/>
  <c r="Q2030"/>
  <c r="P2030"/>
  <c r="R2001"/>
  <c r="Q2001"/>
  <c r="P2001"/>
  <c r="R1736"/>
  <c r="Q1736"/>
  <c r="P1736"/>
  <c r="R1566"/>
  <c r="Q1566"/>
  <c r="P1566"/>
  <c r="R1442"/>
  <c r="Q1442"/>
  <c r="P1442"/>
  <c r="R1267"/>
  <c r="Q1267"/>
  <c r="P1267"/>
  <c r="R1168"/>
  <c r="Q1168"/>
  <c r="P1168"/>
  <c r="R990"/>
  <c r="Q990"/>
  <c r="P990"/>
  <c r="R331"/>
  <c r="Q331"/>
  <c r="P331"/>
  <c r="R289"/>
  <c r="Q289"/>
  <c r="P289"/>
  <c r="R2000"/>
  <c r="Q2000"/>
  <c r="P2000"/>
  <c r="R1983"/>
  <c r="Q1983"/>
  <c r="P1983"/>
  <c r="R1876"/>
  <c r="Q1876"/>
  <c r="P1876"/>
  <c r="R1684"/>
  <c r="Q1684"/>
  <c r="P1684"/>
  <c r="R1266"/>
  <c r="Q1266"/>
  <c r="P1266"/>
  <c r="R989"/>
  <c r="Q989"/>
  <c r="P989"/>
  <c r="R944"/>
  <c r="Q944"/>
  <c r="P944"/>
  <c r="R393"/>
  <c r="Q393"/>
  <c r="P393"/>
  <c r="R211"/>
  <c r="Q211"/>
  <c r="P211"/>
  <c r="R1167"/>
  <c r="Q1167"/>
  <c r="P1167"/>
  <c r="R679"/>
  <c r="Q679"/>
  <c r="P679"/>
  <c r="R532"/>
  <c r="Q532"/>
  <c r="P532"/>
  <c r="R1155"/>
  <c r="Q1155"/>
  <c r="P1155"/>
  <c r="R654"/>
  <c r="Q654"/>
  <c r="P654"/>
  <c r="R1441"/>
  <c r="Q1441"/>
  <c r="P1441"/>
  <c r="R1982"/>
  <c r="Q1982"/>
  <c r="P1982"/>
  <c r="R1981"/>
  <c r="Q1981"/>
  <c r="P1981"/>
  <c r="R1875"/>
  <c r="Q1875"/>
  <c r="P1875"/>
  <c r="R1683"/>
  <c r="Q1683"/>
  <c r="P1683"/>
  <c r="R1522"/>
  <c r="Q1522"/>
  <c r="P1522"/>
  <c r="R1388"/>
  <c r="Q1388"/>
  <c r="P1388"/>
  <c r="R1387"/>
  <c r="Q1387"/>
  <c r="P1387"/>
  <c r="R1231"/>
  <c r="Q1231"/>
  <c r="P1231"/>
  <c r="R1150"/>
  <c r="Q1150"/>
  <c r="P1150"/>
  <c r="R943"/>
  <c r="Q943"/>
  <c r="P943"/>
  <c r="R830"/>
  <c r="Q830"/>
  <c r="P830"/>
  <c r="R678"/>
  <c r="Q678"/>
  <c r="P678"/>
  <c r="R653"/>
  <c r="Q653"/>
  <c r="P653"/>
  <c r="R652"/>
  <c r="Q652"/>
  <c r="P652"/>
  <c r="R445"/>
  <c r="Q445"/>
  <c r="P445"/>
  <c r="R392"/>
  <c r="Q392"/>
  <c r="P392"/>
  <c r="R288"/>
  <c r="Q288"/>
  <c r="P288"/>
  <c r="R1874"/>
  <c r="Q1874"/>
  <c r="P1874"/>
  <c r="R1682"/>
  <c r="Q1682"/>
  <c r="P1682"/>
  <c r="R1386"/>
  <c r="Q1386"/>
  <c r="P1386"/>
  <c r="R1246"/>
  <c r="Q1246"/>
  <c r="P1246"/>
  <c r="R1110"/>
  <c r="Q1110"/>
  <c r="P1110"/>
  <c r="R829"/>
  <c r="Q829"/>
  <c r="P829"/>
  <c r="R651"/>
  <c r="Q651"/>
  <c r="P651"/>
  <c r="R531"/>
  <c r="Q531"/>
  <c r="P531"/>
  <c r="R287"/>
  <c r="Q287"/>
  <c r="P287"/>
  <c r="R72"/>
  <c r="Q72"/>
  <c r="P72"/>
  <c r="R1873"/>
  <c r="Q1873"/>
  <c r="P1873"/>
  <c r="R1681"/>
  <c r="Q1681"/>
  <c r="P1681"/>
  <c r="R1385"/>
  <c r="Q1385"/>
  <c r="P1385"/>
  <c r="R1109"/>
  <c r="Q1109"/>
  <c r="P1109"/>
  <c r="R650"/>
  <c r="Q650"/>
  <c r="P650"/>
  <c r="R530"/>
  <c r="Q530"/>
  <c r="P530"/>
  <c r="R286"/>
  <c r="Q286"/>
  <c r="P286"/>
  <c r="R98"/>
  <c r="Q98"/>
  <c r="P98"/>
  <c r="R828"/>
  <c r="Q828"/>
  <c r="P828"/>
  <c r="R1980"/>
  <c r="Q1980"/>
  <c r="P1980"/>
  <c r="R942"/>
  <c r="Q942"/>
  <c r="P942"/>
  <c r="R529"/>
  <c r="Q529"/>
  <c r="P529"/>
  <c r="R1521"/>
  <c r="Q1521"/>
  <c r="P1521"/>
  <c r="R391"/>
  <c r="Q391"/>
  <c r="P391"/>
  <c r="R285"/>
  <c r="Q285"/>
  <c r="P285"/>
  <c r="R649"/>
  <c r="Q649"/>
  <c r="P649"/>
  <c r="R648"/>
  <c r="Q648"/>
  <c r="P648"/>
  <c r="R1872"/>
  <c r="Q1872"/>
  <c r="P1872"/>
  <c r="R1680"/>
  <c r="Q1680"/>
  <c r="P1680"/>
  <c r="R1108"/>
  <c r="Q1108"/>
  <c r="P1108"/>
  <c r="R1107"/>
  <c r="Q1107"/>
  <c r="P1107"/>
  <c r="R827"/>
  <c r="Q827"/>
  <c r="P827"/>
  <c r="R1384"/>
  <c r="Q1384"/>
  <c r="P1384"/>
  <c r="R1149"/>
  <c r="Q1149"/>
  <c r="P1149"/>
  <c r="R1565"/>
  <c r="Q1565"/>
  <c r="P1565"/>
  <c r="R1564"/>
  <c r="Q1564"/>
  <c r="P1564"/>
  <c r="R1440"/>
  <c r="Q1440"/>
  <c r="P1440"/>
  <c r="R1265"/>
  <c r="Q1265"/>
  <c r="P1265"/>
  <c r="R1166"/>
  <c r="Q1166"/>
  <c r="P1166"/>
  <c r="R988"/>
  <c r="Q988"/>
  <c r="P988"/>
  <c r="R875"/>
  <c r="Q875"/>
  <c r="P875"/>
  <c r="R710"/>
  <c r="Q710"/>
  <c r="P710"/>
  <c r="R582"/>
  <c r="Q582"/>
  <c r="P582"/>
  <c r="R444"/>
  <c r="Q444"/>
  <c r="P444"/>
  <c r="R330"/>
  <c r="Q330"/>
  <c r="P330"/>
  <c r="R146"/>
  <c r="Q146"/>
  <c r="P146"/>
  <c r="R2029"/>
  <c r="Q2029"/>
  <c r="P2029"/>
  <c r="R1979"/>
  <c r="Q1979"/>
  <c r="P1979"/>
  <c r="R1978"/>
  <c r="Q1978"/>
  <c r="P1978"/>
  <c r="R1735"/>
  <c r="Q1735"/>
  <c r="P1735"/>
  <c r="R1734"/>
  <c r="Q1734"/>
  <c r="P1734"/>
  <c r="R826"/>
  <c r="Q826"/>
  <c r="P826"/>
  <c r="R1679"/>
  <c r="Q1679"/>
  <c r="P1679"/>
  <c r="R1520"/>
  <c r="Q1520"/>
  <c r="P1520"/>
  <c r="R1383"/>
  <c r="Q1383"/>
  <c r="P1383"/>
  <c r="R1230"/>
  <c r="Q1230"/>
  <c r="P1230"/>
  <c r="R964"/>
  <c r="Q964"/>
  <c r="P964"/>
  <c r="R941"/>
  <c r="Q941"/>
  <c r="P941"/>
  <c r="R390"/>
  <c r="Q390"/>
  <c r="P390"/>
  <c r="R284"/>
  <c r="Q284"/>
  <c r="P284"/>
  <c r="R1977"/>
  <c r="Q1977"/>
  <c r="P1977"/>
  <c r="R1871"/>
  <c r="Q1871"/>
  <c r="P1871"/>
  <c r="R647"/>
  <c r="Q647"/>
  <c r="P647"/>
  <c r="R97"/>
  <c r="Q97"/>
  <c r="P97"/>
  <c r="R1382"/>
  <c r="Q1382"/>
  <c r="P1382"/>
  <c r="R1678"/>
  <c r="Q1678"/>
  <c r="P1678"/>
  <c r="R1106"/>
  <c r="Q1106"/>
  <c r="P1106"/>
  <c r="R940"/>
  <c r="Q940"/>
  <c r="P940"/>
  <c r="R825"/>
  <c r="Q825"/>
  <c r="P825"/>
  <c r="R646"/>
  <c r="Q646"/>
  <c r="P646"/>
  <c r="R645"/>
  <c r="Q645"/>
  <c r="P645"/>
  <c r="R528"/>
  <c r="Q528"/>
  <c r="P528"/>
  <c r="R389"/>
  <c r="Q389"/>
  <c r="P389"/>
  <c r="R283"/>
  <c r="Q283"/>
  <c r="P283"/>
  <c r="R1976"/>
  <c r="Q1976"/>
  <c r="P1976"/>
  <c r="R1870"/>
  <c r="Q1870"/>
  <c r="P1870"/>
  <c r="R1229"/>
  <c r="Q1229"/>
  <c r="P1229"/>
  <c r="R1519"/>
  <c r="Q1519"/>
  <c r="P1519"/>
  <c r="R1105"/>
  <c r="Q1105"/>
  <c r="P1105"/>
  <c r="R824"/>
  <c r="Q824"/>
  <c r="P824"/>
  <c r="R282"/>
  <c r="Q282"/>
  <c r="P282"/>
  <c r="R184"/>
  <c r="Q184"/>
  <c r="P184"/>
  <c r="R1869"/>
  <c r="Q1869"/>
  <c r="P1869"/>
  <c r="R1677"/>
  <c r="Q1677"/>
  <c r="P1677"/>
  <c r="R527"/>
  <c r="Q527"/>
  <c r="P527"/>
  <c r="R1381"/>
  <c r="Q1381"/>
  <c r="P1381"/>
  <c r="R1975"/>
  <c r="Q1975"/>
  <c r="P1975"/>
  <c r="R1868"/>
  <c r="Q1868"/>
  <c r="P1868"/>
  <c r="R1867"/>
  <c r="Q1867"/>
  <c r="P1867"/>
  <c r="R1676"/>
  <c r="Q1676"/>
  <c r="P1676"/>
  <c r="R1380"/>
  <c r="Q1380"/>
  <c r="P1380"/>
  <c r="R1228"/>
  <c r="Q1228"/>
  <c r="P1228"/>
  <c r="R1104"/>
  <c r="Q1104"/>
  <c r="P1104"/>
  <c r="R939"/>
  <c r="Q939"/>
  <c r="P939"/>
  <c r="R644"/>
  <c r="Q644"/>
  <c r="P644"/>
  <c r="R422"/>
  <c r="Q422"/>
  <c r="P422"/>
  <c r="R127"/>
  <c r="Q127"/>
  <c r="P127"/>
  <c r="R1518"/>
  <c r="Q1518"/>
  <c r="P1518"/>
  <c r="R823"/>
  <c r="Q823"/>
  <c r="P823"/>
  <c r="R687"/>
  <c r="Q687"/>
  <c r="P687"/>
  <c r="R421"/>
  <c r="Q421"/>
  <c r="P421"/>
  <c r="R388"/>
  <c r="Q388"/>
  <c r="P388"/>
  <c r="R115"/>
  <c r="Q115"/>
  <c r="P115"/>
  <c r="R1866"/>
  <c r="Q1866"/>
  <c r="P1866"/>
  <c r="R1675"/>
  <c r="Q1675"/>
  <c r="P1675"/>
  <c r="R1379"/>
  <c r="Q1379"/>
  <c r="P1379"/>
  <c r="R1227"/>
  <c r="Q1227"/>
  <c r="P1227"/>
  <c r="R1103"/>
  <c r="Q1103"/>
  <c r="P1103"/>
  <c r="R938"/>
  <c r="Q938"/>
  <c r="P938"/>
  <c r="R822"/>
  <c r="Q822"/>
  <c r="P822"/>
  <c r="R526"/>
  <c r="Q526"/>
  <c r="P526"/>
  <c r="R387"/>
  <c r="Q387"/>
  <c r="P387"/>
  <c r="R1999"/>
  <c r="Q1999"/>
  <c r="P1999"/>
  <c r="R1517"/>
  <c r="Q1517"/>
  <c r="P1517"/>
  <c r="R677"/>
  <c r="Q677"/>
  <c r="P677"/>
  <c r="R281"/>
  <c r="Q281"/>
  <c r="P281"/>
  <c r="R1865"/>
  <c r="Q1865"/>
  <c r="P1865"/>
  <c r="R1378"/>
  <c r="Q1378"/>
  <c r="P1378"/>
  <c r="R525"/>
  <c r="Q525"/>
  <c r="P525"/>
  <c r="R183"/>
  <c r="Q183"/>
  <c r="P183"/>
  <c r="R1674"/>
  <c r="Q1674"/>
  <c r="P1674"/>
  <c r="R1102"/>
  <c r="Q1102"/>
  <c r="P1102"/>
  <c r="R1101"/>
  <c r="Q1101"/>
  <c r="P1101"/>
  <c r="R821"/>
  <c r="Q821"/>
  <c r="P821"/>
  <c r="R820"/>
  <c r="Q820"/>
  <c r="P820"/>
  <c r="R1974"/>
  <c r="Q1974"/>
  <c r="P1974"/>
  <c r="R1864"/>
  <c r="Q1864"/>
  <c r="P1864"/>
  <c r="R1673"/>
  <c r="Q1673"/>
  <c r="P1673"/>
  <c r="R1672"/>
  <c r="Q1672"/>
  <c r="P1672"/>
  <c r="R1516"/>
  <c r="Q1516"/>
  <c r="P1516"/>
  <c r="R1377"/>
  <c r="Q1377"/>
  <c r="P1377"/>
  <c r="R1100"/>
  <c r="Q1100"/>
  <c r="P1100"/>
  <c r="R937"/>
  <c r="Q937"/>
  <c r="P937"/>
  <c r="R819"/>
  <c r="Q819"/>
  <c r="P819"/>
  <c r="R676"/>
  <c r="Q676"/>
  <c r="P676"/>
  <c r="R524"/>
  <c r="Q524"/>
  <c r="P524"/>
  <c r="R386"/>
  <c r="Q386"/>
  <c r="P386"/>
  <c r="R280"/>
  <c r="Q280"/>
  <c r="P280"/>
  <c r="R1226"/>
  <c r="Q1226"/>
  <c r="P1226"/>
  <c r="R2009"/>
  <c r="Q2009"/>
  <c r="P2009"/>
  <c r="R1863"/>
  <c r="Q1863"/>
  <c r="P1863"/>
  <c r="R1671"/>
  <c r="Q1671"/>
  <c r="P1671"/>
  <c r="R1515"/>
  <c r="Q1515"/>
  <c r="P1515"/>
  <c r="R1376"/>
  <c r="Q1376"/>
  <c r="P1376"/>
  <c r="R1225"/>
  <c r="Q1225"/>
  <c r="P1225"/>
  <c r="R1099"/>
  <c r="Q1099"/>
  <c r="P1099"/>
  <c r="R936"/>
  <c r="Q936"/>
  <c r="P936"/>
  <c r="R818"/>
  <c r="Q818"/>
  <c r="P818"/>
  <c r="R675"/>
  <c r="Q675"/>
  <c r="P675"/>
  <c r="R523"/>
  <c r="Q523"/>
  <c r="P523"/>
  <c r="R385"/>
  <c r="Q385"/>
  <c r="P385"/>
  <c r="R279"/>
  <c r="Q279"/>
  <c r="P279"/>
  <c r="R114"/>
  <c r="Q114"/>
  <c r="P114"/>
  <c r="R2028"/>
  <c r="Q2028"/>
  <c r="P2028"/>
  <c r="R1973"/>
  <c r="Q1973"/>
  <c r="P1973"/>
  <c r="R1733"/>
  <c r="Q1733"/>
  <c r="P1733"/>
  <c r="R1732"/>
  <c r="Q1732"/>
  <c r="P1732"/>
  <c r="R1563"/>
  <c r="Q1563"/>
  <c r="P1563"/>
  <c r="R1439"/>
  <c r="Q1439"/>
  <c r="P1439"/>
  <c r="R1264"/>
  <c r="Q1264"/>
  <c r="P1264"/>
  <c r="R1165"/>
  <c r="Q1165"/>
  <c r="P1165"/>
  <c r="R987"/>
  <c r="Q987"/>
  <c r="P987"/>
  <c r="R874"/>
  <c r="Q874"/>
  <c r="P874"/>
  <c r="R817"/>
  <c r="Q817"/>
  <c r="P817"/>
  <c r="R145"/>
  <c r="Q145"/>
  <c r="P145"/>
  <c r="R1562"/>
  <c r="Q1562"/>
  <c r="P1562"/>
  <c r="R182"/>
  <c r="Q182"/>
  <c r="P182"/>
  <c r="R48"/>
  <c r="Q48"/>
  <c r="P48"/>
  <c r="R278"/>
  <c r="Q278"/>
  <c r="P278"/>
  <c r="R1862"/>
  <c r="Q1862"/>
  <c r="P1862"/>
  <c r="R1670"/>
  <c r="Q1670"/>
  <c r="P1670"/>
  <c r="R1514"/>
  <c r="Q1514"/>
  <c r="P1514"/>
  <c r="R1375"/>
  <c r="Q1375"/>
  <c r="P1375"/>
  <c r="R1224"/>
  <c r="Q1224"/>
  <c r="P1224"/>
  <c r="R1098"/>
  <c r="Q1098"/>
  <c r="P1098"/>
  <c r="R935"/>
  <c r="Q935"/>
  <c r="P935"/>
  <c r="R816"/>
  <c r="Q816"/>
  <c r="P816"/>
  <c r="R674"/>
  <c r="Q674"/>
  <c r="P674"/>
  <c r="R522"/>
  <c r="Q522"/>
  <c r="P522"/>
  <c r="R384"/>
  <c r="Q384"/>
  <c r="P384"/>
  <c r="R277"/>
  <c r="Q277"/>
  <c r="P277"/>
  <c r="R113"/>
  <c r="Q113"/>
  <c r="P113"/>
  <c r="R1998"/>
  <c r="Q1998"/>
  <c r="P1998"/>
  <c r="R1374"/>
  <c r="Q1374"/>
  <c r="P1374"/>
  <c r="R1861"/>
  <c r="Q1861"/>
  <c r="P1861"/>
  <c r="R1669"/>
  <c r="Q1669"/>
  <c r="P1669"/>
  <c r="R1373"/>
  <c r="Q1373"/>
  <c r="P1373"/>
  <c r="R1097"/>
  <c r="Q1097"/>
  <c r="P1097"/>
  <c r="R815"/>
  <c r="Q815"/>
  <c r="P815"/>
  <c r="R521"/>
  <c r="Q521"/>
  <c r="P521"/>
  <c r="R276"/>
  <c r="Q276"/>
  <c r="P276"/>
  <c r="R1372"/>
  <c r="Q1372"/>
  <c r="P1372"/>
  <c r="R1096"/>
  <c r="Q1096"/>
  <c r="P1096"/>
  <c r="R934"/>
  <c r="Q934"/>
  <c r="P934"/>
  <c r="R568"/>
  <c r="Q568"/>
  <c r="P568"/>
  <c r="R520"/>
  <c r="Q520"/>
  <c r="P520"/>
  <c r="R275"/>
  <c r="Q275"/>
  <c r="P275"/>
  <c r="R181"/>
  <c r="Q181"/>
  <c r="P181"/>
  <c r="R814"/>
  <c r="Q814"/>
  <c r="P814"/>
  <c r="R383"/>
  <c r="Q383"/>
  <c r="P383"/>
  <c r="R47"/>
  <c r="Q47"/>
  <c r="P47"/>
  <c r="R1972"/>
  <c r="Q1972"/>
  <c r="P1972"/>
  <c r="R1971"/>
  <c r="Q1971"/>
  <c r="P1971"/>
  <c r="R1860"/>
  <c r="Q1860"/>
  <c r="P1860"/>
  <c r="R1513"/>
  <c r="Q1513"/>
  <c r="P1513"/>
  <c r="R1223"/>
  <c r="Q1223"/>
  <c r="P1223"/>
  <c r="R1668"/>
  <c r="Q1668"/>
  <c r="P1668"/>
  <c r="R1859"/>
  <c r="Q1859"/>
  <c r="P1859"/>
  <c r="R1667"/>
  <c r="Q1667"/>
  <c r="P1667"/>
  <c r="R1371"/>
  <c r="Q1371"/>
  <c r="P1371"/>
  <c r="R1095"/>
  <c r="Q1095"/>
  <c r="P1095"/>
  <c r="R813"/>
  <c r="Q813"/>
  <c r="P813"/>
  <c r="R519"/>
  <c r="Q519"/>
  <c r="P519"/>
  <c r="R274"/>
  <c r="Q274"/>
  <c r="P274"/>
  <c r="R1858"/>
  <c r="Q1858"/>
  <c r="P1858"/>
  <c r="R1666"/>
  <c r="Q1666"/>
  <c r="P1666"/>
  <c r="R1512"/>
  <c r="Q1512"/>
  <c r="P1512"/>
  <c r="R1370"/>
  <c r="Q1370"/>
  <c r="P1370"/>
  <c r="R1094"/>
  <c r="Q1094"/>
  <c r="P1094"/>
  <c r="R1093"/>
  <c r="Q1093"/>
  <c r="P1093"/>
  <c r="R812"/>
  <c r="Q812"/>
  <c r="P812"/>
  <c r="R518"/>
  <c r="Q518"/>
  <c r="P518"/>
  <c r="R273"/>
  <c r="Q273"/>
  <c r="P273"/>
  <c r="R986"/>
  <c r="Q986"/>
  <c r="P986"/>
  <c r="R2027"/>
  <c r="Q2027"/>
  <c r="P2027"/>
  <c r="R1731"/>
  <c r="Q1731"/>
  <c r="P1731"/>
  <c r="R581"/>
  <c r="Q581"/>
  <c r="P581"/>
  <c r="R443"/>
  <c r="Q443"/>
  <c r="P443"/>
  <c r="R210"/>
  <c r="Q210"/>
  <c r="P210"/>
  <c r="R46"/>
  <c r="Q46"/>
  <c r="P46"/>
  <c r="R709"/>
  <c r="Q709"/>
  <c r="P709"/>
  <c r="R1561"/>
  <c r="Q1561"/>
  <c r="P1561"/>
  <c r="R1263"/>
  <c r="Q1263"/>
  <c r="P1263"/>
  <c r="R144"/>
  <c r="Q144"/>
  <c r="P144"/>
  <c r="R985"/>
  <c r="Q985"/>
  <c r="P985"/>
  <c r="R984"/>
  <c r="Q984"/>
  <c r="P984"/>
  <c r="R2026"/>
  <c r="Q2026"/>
  <c r="P2026"/>
  <c r="R1730"/>
  <c r="Q1730"/>
  <c r="P1730"/>
  <c r="R1729"/>
  <c r="Q1729"/>
  <c r="P1729"/>
  <c r="R1560"/>
  <c r="Q1560"/>
  <c r="P1560"/>
  <c r="R1262"/>
  <c r="Q1262"/>
  <c r="P1262"/>
  <c r="R708"/>
  <c r="Q708"/>
  <c r="P708"/>
  <c r="R707"/>
  <c r="Q707"/>
  <c r="P707"/>
  <c r="R143"/>
  <c r="Q143"/>
  <c r="P143"/>
  <c r="R442"/>
  <c r="Q442"/>
  <c r="P442"/>
  <c r="R933"/>
  <c r="Q933"/>
  <c r="P933"/>
  <c r="R1970"/>
  <c r="Q1970"/>
  <c r="P1970"/>
  <c r="R1969"/>
  <c r="Q1969"/>
  <c r="P1969"/>
  <c r="R1857"/>
  <c r="Q1857"/>
  <c r="P1857"/>
  <c r="R1665"/>
  <c r="Q1665"/>
  <c r="P1665"/>
  <c r="R1438"/>
  <c r="Q1438"/>
  <c r="P1438"/>
  <c r="R1369"/>
  <c r="Q1369"/>
  <c r="P1369"/>
  <c r="R1222"/>
  <c r="Q1222"/>
  <c r="P1222"/>
  <c r="R1092"/>
  <c r="Q1092"/>
  <c r="P1092"/>
  <c r="R272"/>
  <c r="Q272"/>
  <c r="P272"/>
  <c r="R1856"/>
  <c r="Q1856"/>
  <c r="P1856"/>
  <c r="R1664"/>
  <c r="Q1664"/>
  <c r="P1664"/>
  <c r="R1511"/>
  <c r="Q1511"/>
  <c r="P1511"/>
  <c r="R1368"/>
  <c r="Q1368"/>
  <c r="P1368"/>
  <c r="R1091"/>
  <c r="Q1091"/>
  <c r="P1091"/>
  <c r="R643"/>
  <c r="Q643"/>
  <c r="P643"/>
  <c r="R517"/>
  <c r="Q517"/>
  <c r="P517"/>
  <c r="R863"/>
  <c r="Q863"/>
  <c r="P863"/>
  <c r="R811"/>
  <c r="Q811"/>
  <c r="P811"/>
  <c r="R60"/>
  <c r="Q60"/>
  <c r="P60"/>
  <c r="R1968"/>
  <c r="Q1968"/>
  <c r="P1968"/>
  <c r="R1967"/>
  <c r="Q1967"/>
  <c r="P1967"/>
  <c r="R1855"/>
  <c r="Q1855"/>
  <c r="P1855"/>
  <c r="R1663"/>
  <c r="Q1663"/>
  <c r="P1663"/>
  <c r="R1510"/>
  <c r="Q1510"/>
  <c r="P1510"/>
  <c r="R1367"/>
  <c r="Q1367"/>
  <c r="P1367"/>
  <c r="R1221"/>
  <c r="Q1221"/>
  <c r="P1221"/>
  <c r="R516"/>
  <c r="Q516"/>
  <c r="P516"/>
  <c r="R515"/>
  <c r="Q515"/>
  <c r="P515"/>
  <c r="R382"/>
  <c r="Q382"/>
  <c r="P382"/>
  <c r="R271"/>
  <c r="Q271"/>
  <c r="P271"/>
  <c r="R810"/>
  <c r="Q810"/>
  <c r="P810"/>
  <c r="R1662"/>
  <c r="Q1662"/>
  <c r="P1662"/>
  <c r="R112"/>
  <c r="Q112"/>
  <c r="P112"/>
  <c r="R1997"/>
  <c r="Q1997"/>
  <c r="P1997"/>
  <c r="R1854"/>
  <c r="Q1854"/>
  <c r="P1854"/>
  <c r="R1661"/>
  <c r="Q1661"/>
  <c r="P1661"/>
  <c r="R1509"/>
  <c r="Q1509"/>
  <c r="P1509"/>
  <c r="R1366"/>
  <c r="Q1366"/>
  <c r="P1366"/>
  <c r="R1220"/>
  <c r="Q1220"/>
  <c r="P1220"/>
  <c r="R1090"/>
  <c r="Q1090"/>
  <c r="P1090"/>
  <c r="R932"/>
  <c r="Q932"/>
  <c r="P932"/>
  <c r="R809"/>
  <c r="Q809"/>
  <c r="P809"/>
  <c r="R673"/>
  <c r="Q673"/>
  <c r="P673"/>
  <c r="R514"/>
  <c r="Q514"/>
  <c r="P514"/>
  <c r="R381"/>
  <c r="Q381"/>
  <c r="P381"/>
  <c r="R45"/>
  <c r="Q45"/>
  <c r="P45"/>
  <c r="R1853"/>
  <c r="Q1853"/>
  <c r="P1853"/>
  <c r="R1660"/>
  <c r="Q1660"/>
  <c r="P1660"/>
  <c r="R1365"/>
  <c r="Q1365"/>
  <c r="P1365"/>
  <c r="R1089"/>
  <c r="Q1089"/>
  <c r="P1089"/>
  <c r="R808"/>
  <c r="Q808"/>
  <c r="P808"/>
  <c r="R270"/>
  <c r="Q270"/>
  <c r="P270"/>
  <c r="R180"/>
  <c r="Q180"/>
  <c r="P180"/>
  <c r="R71"/>
  <c r="Q71"/>
  <c r="P71"/>
  <c r="R513"/>
  <c r="Q513"/>
  <c r="P513"/>
  <c r="R2025"/>
  <c r="Q2025"/>
  <c r="P2025"/>
  <c r="R1728"/>
  <c r="Q1728"/>
  <c r="P1728"/>
  <c r="R1559"/>
  <c r="Q1559"/>
  <c r="P1559"/>
  <c r="R1261"/>
  <c r="Q1261"/>
  <c r="P1261"/>
  <c r="R983"/>
  <c r="Q983"/>
  <c r="P983"/>
  <c r="R982"/>
  <c r="Q982"/>
  <c r="P982"/>
  <c r="R706"/>
  <c r="Q706"/>
  <c r="P706"/>
  <c r="R705"/>
  <c r="Q705"/>
  <c r="P705"/>
  <c r="R441"/>
  <c r="Q441"/>
  <c r="P441"/>
  <c r="R142"/>
  <c r="Q142"/>
  <c r="P142"/>
  <c r="R1508"/>
  <c r="Q1508"/>
  <c r="P1508"/>
  <c r="R1507"/>
  <c r="Q1507"/>
  <c r="P1507"/>
  <c r="R1219"/>
  <c r="Q1219"/>
  <c r="P1219"/>
  <c r="R1088"/>
  <c r="Q1088"/>
  <c r="P1088"/>
  <c r="R807"/>
  <c r="Q807"/>
  <c r="P807"/>
  <c r="R420"/>
  <c r="Q420"/>
  <c r="P420"/>
  <c r="R419"/>
  <c r="Q419"/>
  <c r="P419"/>
  <c r="R380"/>
  <c r="Q380"/>
  <c r="P380"/>
  <c r="R1659"/>
  <c r="Q1659"/>
  <c r="P1659"/>
  <c r="R931"/>
  <c r="Q931"/>
  <c r="P931"/>
  <c r="R642"/>
  <c r="Q642"/>
  <c r="P642"/>
  <c r="R179"/>
  <c r="Q179"/>
  <c r="P179"/>
  <c r="R1966"/>
  <c r="Q1966"/>
  <c r="P1966"/>
  <c r="R1852"/>
  <c r="Q1852"/>
  <c r="P1852"/>
  <c r="R1851"/>
  <c r="Q1851"/>
  <c r="P1851"/>
  <c r="R1364"/>
  <c r="Q1364"/>
  <c r="P1364"/>
  <c r="R1658"/>
  <c r="Q1658"/>
  <c r="P1658"/>
  <c r="R1363"/>
  <c r="Q1363"/>
  <c r="P1363"/>
  <c r="R1087"/>
  <c r="Q1087"/>
  <c r="P1087"/>
  <c r="R806"/>
  <c r="Q806"/>
  <c r="P806"/>
  <c r="R96"/>
  <c r="Q96"/>
  <c r="P96"/>
  <c r="R44"/>
  <c r="Q44"/>
  <c r="P44"/>
  <c r="R1850"/>
  <c r="Q1850"/>
  <c r="P1850"/>
  <c r="R1506"/>
  <c r="Q1506"/>
  <c r="P1506"/>
  <c r="R512"/>
  <c r="Q512"/>
  <c r="P512"/>
  <c r="R2024"/>
  <c r="Q2024"/>
  <c r="P2024"/>
  <c r="R1965"/>
  <c r="Q1965"/>
  <c r="P1965"/>
  <c r="R1907"/>
  <c r="Q1907"/>
  <c r="P1907"/>
  <c r="R1727"/>
  <c r="Q1727"/>
  <c r="P1727"/>
  <c r="R1558"/>
  <c r="Q1558"/>
  <c r="P1558"/>
  <c r="R1541"/>
  <c r="Q1541"/>
  <c r="P1541"/>
  <c r="R1437"/>
  <c r="Q1437"/>
  <c r="P1437"/>
  <c r="R1423"/>
  <c r="Q1423"/>
  <c r="P1423"/>
  <c r="R1260"/>
  <c r="Q1260"/>
  <c r="P1260"/>
  <c r="R1164"/>
  <c r="Q1164"/>
  <c r="P1164"/>
  <c r="R1148"/>
  <c r="Q1148"/>
  <c r="P1148"/>
  <c r="R981"/>
  <c r="Q981"/>
  <c r="P981"/>
  <c r="R959"/>
  <c r="Q959"/>
  <c r="P959"/>
  <c r="R873"/>
  <c r="Q873"/>
  <c r="P873"/>
  <c r="R861"/>
  <c r="Q861"/>
  <c r="P861"/>
  <c r="R704"/>
  <c r="Q704"/>
  <c r="P704"/>
  <c r="R580"/>
  <c r="Q580"/>
  <c r="P580"/>
  <c r="R563"/>
  <c r="Q563"/>
  <c r="P563"/>
  <c r="R440"/>
  <c r="Q440"/>
  <c r="P440"/>
  <c r="R406"/>
  <c r="Q406"/>
  <c r="P406"/>
  <c r="R329"/>
  <c r="Q329"/>
  <c r="P329"/>
  <c r="R209"/>
  <c r="Q209"/>
  <c r="P209"/>
  <c r="R141"/>
  <c r="Q141"/>
  <c r="P141"/>
  <c r="R43"/>
  <c r="Q43"/>
  <c r="P43"/>
  <c r="R15"/>
  <c r="Q15"/>
  <c r="P15"/>
  <c r="R2023"/>
  <c r="Q2023"/>
  <c r="P2023"/>
  <c r="R1849"/>
  <c r="Q1849"/>
  <c r="P1849"/>
  <c r="R1657"/>
  <c r="Q1657"/>
  <c r="P1657"/>
  <c r="R1362"/>
  <c r="Q1362"/>
  <c r="P1362"/>
  <c r="R1086"/>
  <c r="Q1086"/>
  <c r="P1086"/>
  <c r="R1361"/>
  <c r="Q1361"/>
  <c r="P1361"/>
  <c r="R805"/>
  <c r="Q805"/>
  <c r="P805"/>
  <c r="R511"/>
  <c r="Q511"/>
  <c r="P511"/>
  <c r="R95"/>
  <c r="Q95"/>
  <c r="P95"/>
  <c r="R42"/>
  <c r="Q42"/>
  <c r="P42"/>
  <c r="R41"/>
  <c r="Q41"/>
  <c r="P41"/>
  <c r="R1848"/>
  <c r="Q1848"/>
  <c r="P1848"/>
  <c r="R1847"/>
  <c r="Q1847"/>
  <c r="P1847"/>
  <c r="R1656"/>
  <c r="Q1656"/>
  <c r="P1656"/>
  <c r="R1505"/>
  <c r="Q1505"/>
  <c r="P1505"/>
  <c r="R1360"/>
  <c r="Q1360"/>
  <c r="P1360"/>
  <c r="R126"/>
  <c r="Q126"/>
  <c r="P126"/>
  <c r="R1218"/>
  <c r="Q1218"/>
  <c r="P1218"/>
  <c r="R1085"/>
  <c r="Q1085"/>
  <c r="P1085"/>
  <c r="R930"/>
  <c r="Q930"/>
  <c r="P930"/>
  <c r="R804"/>
  <c r="Q804"/>
  <c r="P804"/>
  <c r="R641"/>
  <c r="Q641"/>
  <c r="P641"/>
  <c r="R510"/>
  <c r="Q510"/>
  <c r="P510"/>
  <c r="R379"/>
  <c r="Q379"/>
  <c r="P379"/>
  <c r="R1964"/>
  <c r="Q1964"/>
  <c r="P1964"/>
  <c r="R1963"/>
  <c r="Q1963"/>
  <c r="P1963"/>
  <c r="R1846"/>
  <c r="Q1846"/>
  <c r="P1846"/>
  <c r="R1655"/>
  <c r="Q1655"/>
  <c r="P1655"/>
  <c r="R1504"/>
  <c r="Q1504"/>
  <c r="P1504"/>
  <c r="R1359"/>
  <c r="Q1359"/>
  <c r="P1359"/>
  <c r="R1217"/>
  <c r="Q1217"/>
  <c r="P1217"/>
  <c r="R1084"/>
  <c r="Q1084"/>
  <c r="P1084"/>
  <c r="R929"/>
  <c r="Q929"/>
  <c r="P929"/>
  <c r="R803"/>
  <c r="Q803"/>
  <c r="P803"/>
  <c r="R640"/>
  <c r="Q640"/>
  <c r="P640"/>
  <c r="R509"/>
  <c r="Q509"/>
  <c r="P509"/>
  <c r="R378"/>
  <c r="Q378"/>
  <c r="P378"/>
  <c r="R269"/>
  <c r="Q269"/>
  <c r="P269"/>
  <c r="R70"/>
  <c r="Q70"/>
  <c r="P70"/>
  <c r="R1845"/>
  <c r="Q1845"/>
  <c r="P1845"/>
  <c r="R1654"/>
  <c r="Q1654"/>
  <c r="P1654"/>
  <c r="R1358"/>
  <c r="Q1358"/>
  <c r="P1358"/>
  <c r="R1083"/>
  <c r="Q1083"/>
  <c r="P1083"/>
  <c r="R802"/>
  <c r="Q802"/>
  <c r="P802"/>
  <c r="R639"/>
  <c r="Q639"/>
  <c r="P639"/>
  <c r="R508"/>
  <c r="Q508"/>
  <c r="P508"/>
  <c r="R268"/>
  <c r="Q268"/>
  <c r="P268"/>
  <c r="R178"/>
  <c r="Q178"/>
  <c r="P178"/>
  <c r="R507"/>
  <c r="Q507"/>
  <c r="P507"/>
  <c r="R1844"/>
  <c r="Q1844"/>
  <c r="P1844"/>
  <c r="R1653"/>
  <c r="Q1653"/>
  <c r="P1653"/>
  <c r="R1082"/>
  <c r="Q1082"/>
  <c r="P1082"/>
  <c r="R638"/>
  <c r="Q638"/>
  <c r="P638"/>
  <c r="R94"/>
  <c r="Q94"/>
  <c r="P94"/>
  <c r="R1357"/>
  <c r="Q1357"/>
  <c r="P1357"/>
  <c r="R801"/>
  <c r="Q801"/>
  <c r="P801"/>
  <c r="R267"/>
  <c r="Q267"/>
  <c r="P267"/>
  <c r="R2022"/>
  <c r="Q2022"/>
  <c r="P2022"/>
  <c r="R1962"/>
  <c r="Q1962"/>
  <c r="P1962"/>
  <c r="R1906"/>
  <c r="Q1906"/>
  <c r="P1906"/>
  <c r="R1726"/>
  <c r="Q1726"/>
  <c r="P1726"/>
  <c r="R1557"/>
  <c r="Q1557"/>
  <c r="P1557"/>
  <c r="R1540"/>
  <c r="Q1540"/>
  <c r="P1540"/>
  <c r="R1436"/>
  <c r="Q1436"/>
  <c r="P1436"/>
  <c r="R1422"/>
  <c r="Q1422"/>
  <c r="P1422"/>
  <c r="R1259"/>
  <c r="Q1259"/>
  <c r="P1259"/>
  <c r="R1163"/>
  <c r="Q1163"/>
  <c r="P1163"/>
  <c r="R1147"/>
  <c r="Q1147"/>
  <c r="P1147"/>
  <c r="R980"/>
  <c r="Q980"/>
  <c r="P980"/>
  <c r="R958"/>
  <c r="Q958"/>
  <c r="P958"/>
  <c r="R872"/>
  <c r="Q872"/>
  <c r="P872"/>
  <c r="R860"/>
  <c r="Q860"/>
  <c r="P860"/>
  <c r="R703"/>
  <c r="Q703"/>
  <c r="P703"/>
  <c r="R579"/>
  <c r="Q579"/>
  <c r="P579"/>
  <c r="R562"/>
  <c r="Q562"/>
  <c r="P562"/>
  <c r="R439"/>
  <c r="Q439"/>
  <c r="P439"/>
  <c r="R405"/>
  <c r="Q405"/>
  <c r="P405"/>
  <c r="R328"/>
  <c r="Q328"/>
  <c r="P328"/>
  <c r="R313"/>
  <c r="Q313"/>
  <c r="P313"/>
  <c r="R266"/>
  <c r="Q266"/>
  <c r="P266"/>
  <c r="R140"/>
  <c r="Q140"/>
  <c r="P140"/>
  <c r="R40"/>
  <c r="Q40"/>
  <c r="P40"/>
  <c r="R14"/>
  <c r="Q14"/>
  <c r="P14"/>
  <c r="R1843"/>
  <c r="Q1843"/>
  <c r="P1843"/>
  <c r="R1652"/>
  <c r="Q1652"/>
  <c r="P1652"/>
  <c r="R1503"/>
  <c r="Q1503"/>
  <c r="P1503"/>
  <c r="R1356"/>
  <c r="Q1356"/>
  <c r="P1356"/>
  <c r="R1081"/>
  <c r="Q1081"/>
  <c r="P1081"/>
  <c r="R928"/>
  <c r="Q928"/>
  <c r="P928"/>
  <c r="R800"/>
  <c r="Q800"/>
  <c r="P800"/>
  <c r="R637"/>
  <c r="Q637"/>
  <c r="P637"/>
  <c r="R506"/>
  <c r="Q506"/>
  <c r="P506"/>
  <c r="R377"/>
  <c r="Q377"/>
  <c r="P377"/>
  <c r="R177"/>
  <c r="Q177"/>
  <c r="P177"/>
  <c r="R39"/>
  <c r="Q39"/>
  <c r="P39"/>
  <c r="R265"/>
  <c r="Q265"/>
  <c r="P265"/>
  <c r="R1961"/>
  <c r="Q1961"/>
  <c r="P1961"/>
  <c r="R1216"/>
  <c r="Q1216"/>
  <c r="P1216"/>
  <c r="R1080"/>
  <c r="Q1080"/>
  <c r="P1080"/>
  <c r="R1842"/>
  <c r="Q1842"/>
  <c r="P1842"/>
  <c r="R1215"/>
  <c r="Q1215"/>
  <c r="P1215"/>
  <c r="R927"/>
  <c r="Q927"/>
  <c r="P927"/>
  <c r="R799"/>
  <c r="Q799"/>
  <c r="P799"/>
  <c r="R264"/>
  <c r="Q264"/>
  <c r="P264"/>
  <c r="R1651"/>
  <c r="Q1651"/>
  <c r="P1651"/>
  <c r="R376"/>
  <c r="Q376"/>
  <c r="P376"/>
  <c r="R1355"/>
  <c r="Q1355"/>
  <c r="P1355"/>
  <c r="R636"/>
  <c r="Q636"/>
  <c r="P636"/>
  <c r="R635"/>
  <c r="Q635"/>
  <c r="P635"/>
  <c r="R1502"/>
  <c r="Q1502"/>
  <c r="P1502"/>
  <c r="R1960"/>
  <c r="Q1960"/>
  <c r="P1960"/>
  <c r="R1841"/>
  <c r="Q1841"/>
  <c r="P1841"/>
  <c r="R1650"/>
  <c r="Q1650"/>
  <c r="P1650"/>
  <c r="R1501"/>
  <c r="Q1501"/>
  <c r="P1501"/>
  <c r="R1354"/>
  <c r="Q1354"/>
  <c r="P1354"/>
  <c r="R1079"/>
  <c r="Q1079"/>
  <c r="P1079"/>
  <c r="R798"/>
  <c r="Q798"/>
  <c r="P798"/>
  <c r="R505"/>
  <c r="Q505"/>
  <c r="P505"/>
  <c r="R93"/>
  <c r="Q93"/>
  <c r="P93"/>
  <c r="R38"/>
  <c r="Q38"/>
  <c r="P38"/>
  <c r="R1959"/>
  <c r="Q1959"/>
  <c r="P1959"/>
  <c r="R1649"/>
  <c r="Q1649"/>
  <c r="P1649"/>
  <c r="R1500"/>
  <c r="Q1500"/>
  <c r="P1500"/>
  <c r="R1353"/>
  <c r="Q1353"/>
  <c r="P1353"/>
  <c r="R1214"/>
  <c r="Q1214"/>
  <c r="P1214"/>
  <c r="R1078"/>
  <c r="Q1078"/>
  <c r="P1078"/>
  <c r="R1077"/>
  <c r="Q1077"/>
  <c r="P1077"/>
  <c r="R926"/>
  <c r="Q926"/>
  <c r="P926"/>
  <c r="R797"/>
  <c r="Q797"/>
  <c r="P797"/>
  <c r="R634"/>
  <c r="Q634"/>
  <c r="P634"/>
  <c r="R633"/>
  <c r="Q633"/>
  <c r="P633"/>
  <c r="R504"/>
  <c r="Q504"/>
  <c r="P504"/>
  <c r="R375"/>
  <c r="Q375"/>
  <c r="P375"/>
  <c r="R1840"/>
  <c r="Q1840"/>
  <c r="P1840"/>
  <c r="R263"/>
  <c r="Q263"/>
  <c r="P263"/>
  <c r="R1839"/>
  <c r="Q1839"/>
  <c r="P1839"/>
  <c r="R1545"/>
  <c r="Q1545"/>
  <c r="P1545"/>
  <c r="R1427"/>
  <c r="Q1427"/>
  <c r="P1427"/>
  <c r="R1352"/>
  <c r="Q1352"/>
  <c r="P1352"/>
  <c r="R979"/>
  <c r="Q979"/>
  <c r="P979"/>
  <c r="R796"/>
  <c r="Q796"/>
  <c r="P796"/>
  <c r="R503"/>
  <c r="Q503"/>
  <c r="P503"/>
  <c r="R1213"/>
  <c r="Q1213"/>
  <c r="P1213"/>
  <c r="R1076"/>
  <c r="Q1076"/>
  <c r="P1076"/>
  <c r="R925"/>
  <c r="Q925"/>
  <c r="P925"/>
  <c r="R795"/>
  <c r="Q795"/>
  <c r="P795"/>
  <c r="R262"/>
  <c r="Q262"/>
  <c r="P262"/>
  <c r="R176"/>
  <c r="Q176"/>
  <c r="P176"/>
  <c r="R1958"/>
  <c r="Q1958"/>
  <c r="P1958"/>
  <c r="R1957"/>
  <c r="Q1957"/>
  <c r="P1957"/>
  <c r="R1838"/>
  <c r="Q1838"/>
  <c r="P1838"/>
  <c r="R1499"/>
  <c r="Q1499"/>
  <c r="P1499"/>
  <c r="R1648"/>
  <c r="Q1648"/>
  <c r="P1648"/>
  <c r="R1351"/>
  <c r="Q1351"/>
  <c r="P1351"/>
  <c r="R632"/>
  <c r="Q632"/>
  <c r="P632"/>
  <c r="R327"/>
  <c r="Q327"/>
  <c r="P327"/>
  <c r="R1956"/>
  <c r="Q1956"/>
  <c r="P1956"/>
  <c r="R1837"/>
  <c r="Q1837"/>
  <c r="P1837"/>
  <c r="R1647"/>
  <c r="Q1647"/>
  <c r="P1647"/>
  <c r="R1498"/>
  <c r="Q1498"/>
  <c r="P1498"/>
  <c r="R1350"/>
  <c r="Q1350"/>
  <c r="P1350"/>
  <c r="R1212"/>
  <c r="Q1212"/>
  <c r="P1212"/>
  <c r="R1075"/>
  <c r="Q1075"/>
  <c r="P1075"/>
  <c r="R578"/>
  <c r="Q578"/>
  <c r="P578"/>
  <c r="R924"/>
  <c r="Q924"/>
  <c r="P924"/>
  <c r="R794"/>
  <c r="Q794"/>
  <c r="P794"/>
  <c r="R374"/>
  <c r="Q374"/>
  <c r="P374"/>
  <c r="R261"/>
  <c r="Q261"/>
  <c r="P261"/>
  <c r="R1836"/>
  <c r="Q1836"/>
  <c r="P1836"/>
  <c r="R1646"/>
  <c r="Q1646"/>
  <c r="P1646"/>
  <c r="R1539"/>
  <c r="Q1539"/>
  <c r="P1539"/>
  <c r="R1349"/>
  <c r="Q1349"/>
  <c r="P1349"/>
  <c r="R37"/>
  <c r="Q37"/>
  <c r="P37"/>
  <c r="R438"/>
  <c r="Q438"/>
  <c r="P438"/>
  <c r="R1074"/>
  <c r="Q1074"/>
  <c r="P1074"/>
  <c r="R793"/>
  <c r="Q793"/>
  <c r="P793"/>
  <c r="R631"/>
  <c r="Q631"/>
  <c r="P631"/>
  <c r="R260"/>
  <c r="Q260"/>
  <c r="P260"/>
  <c r="R175"/>
  <c r="Q175"/>
  <c r="P175"/>
  <c r="R1211"/>
  <c r="Q1211"/>
  <c r="P1211"/>
  <c r="R1645"/>
  <c r="Q1645"/>
  <c r="P1645"/>
  <c r="R630"/>
  <c r="Q630"/>
  <c r="P630"/>
  <c r="R92"/>
  <c r="Q92"/>
  <c r="P92"/>
  <c r="R1835"/>
  <c r="Q1835"/>
  <c r="P1835"/>
  <c r="R1497"/>
  <c r="Q1497"/>
  <c r="P1497"/>
  <c r="R1955"/>
  <c r="Q1955"/>
  <c r="P1955"/>
  <c r="R923"/>
  <c r="Q923"/>
  <c r="P923"/>
  <c r="R792"/>
  <c r="Q792"/>
  <c r="P792"/>
  <c r="R373"/>
  <c r="Q373"/>
  <c r="P373"/>
  <c r="R1348"/>
  <c r="Q1348"/>
  <c r="P1348"/>
  <c r="R1073"/>
  <c r="Q1073"/>
  <c r="P1073"/>
  <c r="R502"/>
  <c r="Q502"/>
  <c r="P502"/>
  <c r="R36"/>
  <c r="Q36"/>
  <c r="P36"/>
  <c r="R1954"/>
  <c r="Q1954"/>
  <c r="P1954"/>
  <c r="R1834"/>
  <c r="Q1834"/>
  <c r="P1834"/>
  <c r="R1644"/>
  <c r="Q1644"/>
  <c r="P1644"/>
  <c r="R1496"/>
  <c r="Q1496"/>
  <c r="P1496"/>
  <c r="R1347"/>
  <c r="Q1347"/>
  <c r="P1347"/>
  <c r="R35"/>
  <c r="Q35"/>
  <c r="P35"/>
  <c r="R437"/>
  <c r="Q437"/>
  <c r="P437"/>
  <c r="R1210"/>
  <c r="Q1210"/>
  <c r="P1210"/>
  <c r="R1072"/>
  <c r="Q1072"/>
  <c r="P1072"/>
  <c r="R922"/>
  <c r="Q922"/>
  <c r="P922"/>
  <c r="R791"/>
  <c r="Q791"/>
  <c r="P791"/>
  <c r="R629"/>
  <c r="Q629"/>
  <c r="P629"/>
  <c r="R372"/>
  <c r="Q372"/>
  <c r="P372"/>
  <c r="R259"/>
  <c r="Q259"/>
  <c r="P259"/>
  <c r="R174"/>
  <c r="Q174"/>
  <c r="P174"/>
  <c r="R501"/>
  <c r="Q501"/>
  <c r="P501"/>
  <c r="R1833"/>
  <c r="Q1833"/>
  <c r="P1833"/>
  <c r="R1905"/>
  <c r="Q1905"/>
  <c r="P1905"/>
  <c r="R1643"/>
  <c r="Q1643"/>
  <c r="P1643"/>
  <c r="R1346"/>
  <c r="Q1346"/>
  <c r="P1346"/>
  <c r="R1071"/>
  <c r="Q1071"/>
  <c r="P1071"/>
  <c r="R790"/>
  <c r="Q790"/>
  <c r="P790"/>
  <c r="R258"/>
  <c r="Q258"/>
  <c r="P258"/>
  <c r="R173"/>
  <c r="Q173"/>
  <c r="P173"/>
  <c r="R628"/>
  <c r="Q628"/>
  <c r="P628"/>
  <c r="R627"/>
  <c r="Q627"/>
  <c r="P627"/>
  <c r="R500"/>
  <c r="Q500"/>
  <c r="P500"/>
  <c r="R257"/>
  <c r="Q257"/>
  <c r="P257"/>
  <c r="R1832"/>
  <c r="Q1832"/>
  <c r="P1832"/>
  <c r="R1495"/>
  <c r="Q1495"/>
  <c r="P1495"/>
  <c r="R1345"/>
  <c r="Q1345"/>
  <c r="P1345"/>
  <c r="R1953"/>
  <c r="Q1953"/>
  <c r="P1953"/>
  <c r="R1952"/>
  <c r="Q1952"/>
  <c r="P1952"/>
  <c r="R1642"/>
  <c r="Q1642"/>
  <c r="P1642"/>
  <c r="R1258"/>
  <c r="Q1258"/>
  <c r="P1258"/>
  <c r="R1209"/>
  <c r="Q1209"/>
  <c r="P1209"/>
  <c r="R1070"/>
  <c r="Q1070"/>
  <c r="P1070"/>
  <c r="R921"/>
  <c r="Q921"/>
  <c r="P921"/>
  <c r="R789"/>
  <c r="Q789"/>
  <c r="P789"/>
  <c r="R371"/>
  <c r="Q371"/>
  <c r="P371"/>
  <c r="R499"/>
  <c r="Q499"/>
  <c r="P499"/>
  <c r="R1831"/>
  <c r="Q1831"/>
  <c r="P1831"/>
  <c r="R1830"/>
  <c r="Q1830"/>
  <c r="P1830"/>
  <c r="R1069"/>
  <c r="Q1069"/>
  <c r="P1069"/>
  <c r="R1641"/>
  <c r="Q1641"/>
  <c r="P1641"/>
  <c r="R1344"/>
  <c r="Q1344"/>
  <c r="P1344"/>
  <c r="R788"/>
  <c r="Q788"/>
  <c r="P788"/>
  <c r="R787"/>
  <c r="Q787"/>
  <c r="P787"/>
  <c r="R626"/>
  <c r="Q626"/>
  <c r="P626"/>
  <c r="R172"/>
  <c r="Q172"/>
  <c r="P172"/>
  <c r="R256"/>
  <c r="Q256"/>
  <c r="P256"/>
  <c r="R1068"/>
  <c r="Q1068"/>
  <c r="P1068"/>
  <c r="R786"/>
  <c r="Q786"/>
  <c r="P786"/>
  <c r="R255"/>
  <c r="Q255"/>
  <c r="P255"/>
  <c r="R498"/>
  <c r="Q498"/>
  <c r="P498"/>
  <c r="R1829"/>
  <c r="Q1829"/>
  <c r="P1829"/>
  <c r="R1640"/>
  <c r="Q1640"/>
  <c r="P1640"/>
  <c r="R1343"/>
  <c r="Q1343"/>
  <c r="P1343"/>
  <c r="R91"/>
  <c r="Q91"/>
  <c r="P91"/>
  <c r="R111"/>
  <c r="Q111"/>
  <c r="P111"/>
  <c r="R1828"/>
  <c r="Q1828"/>
  <c r="P1828"/>
  <c r="R1639"/>
  <c r="Q1639"/>
  <c r="P1639"/>
  <c r="R1494"/>
  <c r="Q1494"/>
  <c r="P1494"/>
  <c r="R1342"/>
  <c r="Q1342"/>
  <c r="P1342"/>
  <c r="R1067"/>
  <c r="Q1067"/>
  <c r="P1067"/>
  <c r="R785"/>
  <c r="Q785"/>
  <c r="P785"/>
  <c r="R672"/>
  <c r="Q672"/>
  <c r="P672"/>
  <c r="R497"/>
  <c r="Q497"/>
  <c r="P497"/>
  <c r="R34"/>
  <c r="Q34"/>
  <c r="P34"/>
  <c r="R1827"/>
  <c r="Q1827"/>
  <c r="P1827"/>
  <c r="R1638"/>
  <c r="Q1638"/>
  <c r="P1638"/>
  <c r="R1341"/>
  <c r="Q1341"/>
  <c r="P1341"/>
  <c r="R1066"/>
  <c r="Q1066"/>
  <c r="P1066"/>
  <c r="R920"/>
  <c r="Q920"/>
  <c r="P920"/>
  <c r="R784"/>
  <c r="Q784"/>
  <c r="P784"/>
  <c r="R496"/>
  <c r="Q496"/>
  <c r="P496"/>
  <c r="R254"/>
  <c r="Q254"/>
  <c r="P254"/>
  <c r="R90"/>
  <c r="Q90"/>
  <c r="P90"/>
  <c r="R1065"/>
  <c r="Q1065"/>
  <c r="P1065"/>
  <c r="R495"/>
  <c r="Q495"/>
  <c r="P495"/>
  <c r="R253"/>
  <c r="Q253"/>
  <c r="P253"/>
  <c r="R1826"/>
  <c r="Q1826"/>
  <c r="P1826"/>
  <c r="R1637"/>
  <c r="Q1637"/>
  <c r="P1637"/>
  <c r="R1340"/>
  <c r="Q1340"/>
  <c r="P1340"/>
  <c r="R783"/>
  <c r="Q783"/>
  <c r="P783"/>
  <c r="R1825"/>
  <c r="Q1825"/>
  <c r="P1825"/>
  <c r="R1636"/>
  <c r="Q1636"/>
  <c r="P1636"/>
  <c r="R1339"/>
  <c r="Q1339"/>
  <c r="P1339"/>
  <c r="R1064"/>
  <c r="Q1064"/>
  <c r="P1064"/>
  <c r="R1063"/>
  <c r="Q1063"/>
  <c r="P1063"/>
  <c r="R782"/>
  <c r="Q782"/>
  <c r="P782"/>
  <c r="R494"/>
  <c r="Q494"/>
  <c r="P494"/>
  <c r="R252"/>
  <c r="Q252"/>
  <c r="P252"/>
  <c r="R1635"/>
  <c r="Q1635"/>
  <c r="P1635"/>
  <c r="R1338"/>
  <c r="Q1338"/>
  <c r="P1338"/>
  <c r="R1062"/>
  <c r="Q1062"/>
  <c r="P1062"/>
  <c r="R781"/>
  <c r="Q781"/>
  <c r="P781"/>
  <c r="R493"/>
  <c r="Q493"/>
  <c r="P493"/>
  <c r="R110"/>
  <c r="Q110"/>
  <c r="P110"/>
  <c r="R1824"/>
  <c r="Q1824"/>
  <c r="P1824"/>
  <c r="R251"/>
  <c r="Q251"/>
  <c r="P251"/>
  <c r="R1634"/>
  <c r="Q1634"/>
  <c r="P1634"/>
  <c r="R1493"/>
  <c r="Q1493"/>
  <c r="P1493"/>
  <c r="R1337"/>
  <c r="Q1337"/>
  <c r="P1337"/>
  <c r="R1208"/>
  <c r="Q1208"/>
  <c r="P1208"/>
  <c r="R1061"/>
  <c r="Q1061"/>
  <c r="P1061"/>
  <c r="R780"/>
  <c r="Q780"/>
  <c r="P780"/>
  <c r="R625"/>
  <c r="Q625"/>
  <c r="P625"/>
  <c r="R1951"/>
  <c r="Q1951"/>
  <c r="P1951"/>
  <c r="R1823"/>
  <c r="Q1823"/>
  <c r="P1823"/>
  <c r="R1822"/>
  <c r="Q1822"/>
  <c r="P1822"/>
  <c r="R370"/>
  <c r="Q370"/>
  <c r="P370"/>
  <c r="R171"/>
  <c r="Q171"/>
  <c r="P171"/>
  <c r="R919"/>
  <c r="Q919"/>
  <c r="P919"/>
  <c r="R492"/>
  <c r="Q492"/>
  <c r="P492"/>
  <c r="R250"/>
  <c r="Q250"/>
  <c r="P250"/>
  <c r="R1950"/>
  <c r="Q1950"/>
  <c r="P1950"/>
  <c r="R1821"/>
  <c r="Q1821"/>
  <c r="P1821"/>
  <c r="R1633"/>
  <c r="Q1633"/>
  <c r="P1633"/>
  <c r="R1492"/>
  <c r="Q1492"/>
  <c r="P1492"/>
  <c r="R1336"/>
  <c r="Q1336"/>
  <c r="P1336"/>
  <c r="R1207"/>
  <c r="Q1207"/>
  <c r="P1207"/>
  <c r="R779"/>
  <c r="Q779"/>
  <c r="P779"/>
  <c r="R624"/>
  <c r="Q624"/>
  <c r="P624"/>
  <c r="R369"/>
  <c r="Q369"/>
  <c r="P369"/>
  <c r="R1060"/>
  <c r="Q1060"/>
  <c r="P1060"/>
  <c r="R918"/>
  <c r="Q918"/>
  <c r="P918"/>
  <c r="R778"/>
  <c r="Q778"/>
  <c r="P778"/>
  <c r="R1820"/>
  <c r="Q1820"/>
  <c r="P1820"/>
  <c r="R1632"/>
  <c r="Q1632"/>
  <c r="P1632"/>
  <c r="R1335"/>
  <c r="Q1335"/>
  <c r="P1335"/>
  <c r="R491"/>
  <c r="Q491"/>
  <c r="P491"/>
  <c r="R249"/>
  <c r="Q249"/>
  <c r="P249"/>
  <c r="R1059"/>
  <c r="Q1059"/>
  <c r="P1059"/>
  <c r="R77"/>
  <c r="Q77"/>
  <c r="P77"/>
  <c r="R490"/>
  <c r="Q490"/>
  <c r="P490"/>
  <c r="R248"/>
  <c r="Q248"/>
  <c r="P248"/>
  <c r="R1819"/>
  <c r="Q1819"/>
  <c r="P1819"/>
  <c r="R1631"/>
  <c r="Q1631"/>
  <c r="P1631"/>
  <c r="R1206"/>
  <c r="Q1206"/>
  <c r="P1206"/>
  <c r="R1058"/>
  <c r="Q1058"/>
  <c r="P1058"/>
  <c r="R917"/>
  <c r="Q917"/>
  <c r="P917"/>
  <c r="R777"/>
  <c r="Q777"/>
  <c r="P777"/>
  <c r="R623"/>
  <c r="Q623"/>
  <c r="P623"/>
  <c r="R368"/>
  <c r="Q368"/>
  <c r="P368"/>
  <c r="R1818"/>
  <c r="Q1818"/>
  <c r="P1818"/>
  <c r="R1630"/>
  <c r="Q1630"/>
  <c r="P1630"/>
  <c r="R1491"/>
  <c r="Q1491"/>
  <c r="P1491"/>
  <c r="R1334"/>
  <c r="Q1334"/>
  <c r="P1334"/>
  <c r="R1057"/>
  <c r="Q1057"/>
  <c r="P1057"/>
  <c r="R489"/>
  <c r="Q489"/>
  <c r="P489"/>
  <c r="R247"/>
  <c r="Q247"/>
  <c r="P247"/>
  <c r="R776"/>
  <c r="Q776"/>
  <c r="P776"/>
  <c r="R1205"/>
  <c r="Q1205"/>
  <c r="P1205"/>
  <c r="R1056"/>
  <c r="Q1056"/>
  <c r="P1056"/>
  <c r="R916"/>
  <c r="Q916"/>
  <c r="P916"/>
  <c r="R1996"/>
  <c r="Q1996"/>
  <c r="P1996"/>
  <c r="R1817"/>
  <c r="Q1817"/>
  <c r="P1817"/>
  <c r="R1629"/>
  <c r="Q1629"/>
  <c r="P1629"/>
  <c r="R1490"/>
  <c r="Q1490"/>
  <c r="P1490"/>
  <c r="R1333"/>
  <c r="Q1333"/>
  <c r="P1333"/>
  <c r="R109"/>
  <c r="Q109"/>
  <c r="P109"/>
  <c r="R775"/>
  <c r="Q775"/>
  <c r="P775"/>
  <c r="R671"/>
  <c r="Q671"/>
  <c r="P671"/>
  <c r="R488"/>
  <c r="Q488"/>
  <c r="P488"/>
  <c r="R367"/>
  <c r="Q367"/>
  <c r="P367"/>
  <c r="R33"/>
  <c r="Q33"/>
  <c r="P33"/>
  <c r="R1489"/>
  <c r="Q1489"/>
  <c r="P1489"/>
  <c r="R1332"/>
  <c r="Q1332"/>
  <c r="P1332"/>
  <c r="R1816"/>
  <c r="Q1816"/>
  <c r="P1816"/>
  <c r="R1995"/>
  <c r="Q1995"/>
  <c r="P1995"/>
  <c r="R1628"/>
  <c r="Q1628"/>
  <c r="P1628"/>
  <c r="R1204"/>
  <c r="Q1204"/>
  <c r="P1204"/>
  <c r="R1055"/>
  <c r="Q1055"/>
  <c r="P1055"/>
  <c r="R915"/>
  <c r="Q915"/>
  <c r="P915"/>
  <c r="R774"/>
  <c r="Q774"/>
  <c r="P774"/>
  <c r="R670"/>
  <c r="Q670"/>
  <c r="P670"/>
  <c r="R487"/>
  <c r="Q487"/>
  <c r="P487"/>
  <c r="R366"/>
  <c r="Q366"/>
  <c r="P366"/>
  <c r="R108"/>
  <c r="Q108"/>
  <c r="P108"/>
  <c r="R32"/>
  <c r="Q32"/>
  <c r="P32"/>
  <c r="R1949"/>
  <c r="Q1949"/>
  <c r="P1949"/>
  <c r="R1815"/>
  <c r="Q1815"/>
  <c r="P1815"/>
  <c r="R1627"/>
  <c r="Q1627"/>
  <c r="P1627"/>
  <c r="R1488"/>
  <c r="Q1488"/>
  <c r="P1488"/>
  <c r="R1331"/>
  <c r="Q1331"/>
  <c r="P1331"/>
  <c r="R1203"/>
  <c r="Q1203"/>
  <c r="P1203"/>
  <c r="R1054"/>
  <c r="Q1054"/>
  <c r="P1054"/>
  <c r="R914"/>
  <c r="Q914"/>
  <c r="P914"/>
  <c r="R773"/>
  <c r="Q773"/>
  <c r="P773"/>
  <c r="R622"/>
  <c r="Q622"/>
  <c r="P622"/>
  <c r="R486"/>
  <c r="Q486"/>
  <c r="P486"/>
  <c r="R365"/>
  <c r="Q365"/>
  <c r="P365"/>
  <c r="R246"/>
  <c r="Q246"/>
  <c r="P246"/>
  <c r="R170"/>
  <c r="Q170"/>
  <c r="P170"/>
  <c r="R69"/>
  <c r="Q69"/>
  <c r="P69"/>
  <c r="R1626"/>
  <c r="Q1626"/>
  <c r="P1626"/>
  <c r="R561"/>
  <c r="Q561"/>
  <c r="P561"/>
  <c r="R245"/>
  <c r="Q245"/>
  <c r="P245"/>
  <c r="R1146"/>
  <c r="Q1146"/>
  <c r="P1146"/>
  <c r="R772"/>
  <c r="Q772"/>
  <c r="P772"/>
  <c r="R122"/>
  <c r="Q122"/>
  <c r="P122"/>
  <c r="R1330"/>
  <c r="Q1330"/>
  <c r="P1330"/>
  <c r="R1814"/>
  <c r="Q1814"/>
  <c r="P1814"/>
  <c r="R169"/>
  <c r="Q169"/>
  <c r="P169"/>
  <c r="R1421"/>
  <c r="Q1421"/>
  <c r="P1421"/>
  <c r="R485"/>
  <c r="Q485"/>
  <c r="P485"/>
  <c r="R1948"/>
  <c r="Q1948"/>
  <c r="P1948"/>
  <c r="R1813"/>
  <c r="Q1813"/>
  <c r="P1813"/>
  <c r="R1812"/>
  <c r="Q1812"/>
  <c r="P1812"/>
  <c r="R621"/>
  <c r="Q621"/>
  <c r="P621"/>
  <c r="R1053"/>
  <c r="Q1053"/>
  <c r="P1053"/>
  <c r="R1625"/>
  <c r="Q1625"/>
  <c r="P1625"/>
  <c r="R1329"/>
  <c r="Q1329"/>
  <c r="P1329"/>
  <c r="R1487"/>
  <c r="Q1487"/>
  <c r="P1487"/>
  <c r="R1202"/>
  <c r="Q1202"/>
  <c r="P1202"/>
  <c r="R364"/>
  <c r="Q364"/>
  <c r="P364"/>
  <c r="R771"/>
  <c r="Q771"/>
  <c r="P771"/>
  <c r="R913"/>
  <c r="Q913"/>
  <c r="P913"/>
  <c r="R1624"/>
  <c r="Q1624"/>
  <c r="P1624"/>
  <c r="R1811"/>
  <c r="Q1811"/>
  <c r="P1811"/>
  <c r="R1486"/>
  <c r="Q1486"/>
  <c r="P1486"/>
  <c r="R89"/>
  <c r="Q89"/>
  <c r="P89"/>
  <c r="R31"/>
  <c r="Q31"/>
  <c r="P31"/>
  <c r="R1328"/>
  <c r="Q1328"/>
  <c r="P1328"/>
  <c r="R1052"/>
  <c r="Q1052"/>
  <c r="P1052"/>
  <c r="R770"/>
  <c r="Q770"/>
  <c r="P770"/>
  <c r="R484"/>
  <c r="Q484"/>
  <c r="P484"/>
  <c r="R168"/>
  <c r="Q168"/>
  <c r="P168"/>
  <c r="R1810"/>
  <c r="Q1810"/>
  <c r="P1810"/>
  <c r="R1809"/>
  <c r="Q1809"/>
  <c r="P1809"/>
  <c r="R1623"/>
  <c r="Q1623"/>
  <c r="P1623"/>
  <c r="R1327"/>
  <c r="Q1327"/>
  <c r="P1327"/>
  <c r="R1051"/>
  <c r="Q1051"/>
  <c r="P1051"/>
  <c r="R769"/>
  <c r="Q769"/>
  <c r="P769"/>
  <c r="R768"/>
  <c r="Q768"/>
  <c r="P768"/>
  <c r="R483"/>
  <c r="Q483"/>
  <c r="P483"/>
  <c r="R767"/>
  <c r="Q767"/>
  <c r="P767"/>
  <c r="R620"/>
  <c r="Q620"/>
  <c r="P620"/>
  <c r="R482"/>
  <c r="Q482"/>
  <c r="P482"/>
  <c r="R363"/>
  <c r="Q363"/>
  <c r="P363"/>
  <c r="R912"/>
  <c r="Q912"/>
  <c r="P912"/>
  <c r="R244"/>
  <c r="Q244"/>
  <c r="P244"/>
  <c r="R167"/>
  <c r="Q167"/>
  <c r="P167"/>
  <c r="R59"/>
  <c r="Q59"/>
  <c r="P59"/>
  <c r="R1947"/>
  <c r="Q1947"/>
  <c r="P1947"/>
  <c r="R1808"/>
  <c r="Q1808"/>
  <c r="P1808"/>
  <c r="R1050"/>
  <c r="Q1050"/>
  <c r="P1050"/>
  <c r="R1485"/>
  <c r="Q1485"/>
  <c r="P1485"/>
  <c r="R1201"/>
  <c r="Q1201"/>
  <c r="P1201"/>
  <c r="R1622"/>
  <c r="Q1622"/>
  <c r="P1622"/>
  <c r="R1326"/>
  <c r="Q1326"/>
  <c r="P1326"/>
  <c r="R1946"/>
  <c r="Q1946"/>
  <c r="P1946"/>
  <c r="R1807"/>
  <c r="Q1807"/>
  <c r="P1807"/>
  <c r="R1621"/>
  <c r="Q1621"/>
  <c r="P1621"/>
  <c r="R1620"/>
  <c r="Q1620"/>
  <c r="P1620"/>
  <c r="R1484"/>
  <c r="Q1484"/>
  <c r="P1484"/>
  <c r="R1325"/>
  <c r="Q1325"/>
  <c r="P1325"/>
  <c r="R1049"/>
  <c r="Q1049"/>
  <c r="P1049"/>
  <c r="R911"/>
  <c r="Q911"/>
  <c r="P911"/>
  <c r="R766"/>
  <c r="Q766"/>
  <c r="P766"/>
  <c r="R669"/>
  <c r="Q669"/>
  <c r="P669"/>
  <c r="R481"/>
  <c r="Q481"/>
  <c r="P481"/>
  <c r="R362"/>
  <c r="Q362"/>
  <c r="P362"/>
  <c r="R243"/>
  <c r="Q243"/>
  <c r="P243"/>
  <c r="R1200"/>
  <c r="Q1200"/>
  <c r="P1200"/>
  <c r="R166"/>
  <c r="Q166"/>
  <c r="P166"/>
  <c r="R765"/>
  <c r="Q765"/>
  <c r="P765"/>
  <c r="R480"/>
  <c r="Q480"/>
  <c r="P480"/>
  <c r="R242"/>
  <c r="Q242"/>
  <c r="P242"/>
  <c r="R165"/>
  <c r="Q165"/>
  <c r="P165"/>
  <c r="R58"/>
  <c r="Q58"/>
  <c r="P58"/>
  <c r="R1806"/>
  <c r="Q1806"/>
  <c r="P1806"/>
  <c r="R1619"/>
  <c r="Q1619"/>
  <c r="P1619"/>
  <c r="R1324"/>
  <c r="Q1324"/>
  <c r="P1324"/>
  <c r="R1048"/>
  <c r="Q1048"/>
  <c r="P1048"/>
  <c r="R63"/>
  <c r="Q63"/>
  <c r="P63"/>
  <c r="R1805"/>
  <c r="Q1805"/>
  <c r="P1805"/>
  <c r="R1618"/>
  <c r="Q1618"/>
  <c r="P1618"/>
  <c r="R1323"/>
  <c r="Q1323"/>
  <c r="P1323"/>
  <c r="R1047"/>
  <c r="Q1047"/>
  <c r="P1047"/>
  <c r="R764"/>
  <c r="Q764"/>
  <c r="P764"/>
  <c r="R479"/>
  <c r="Q479"/>
  <c r="P479"/>
  <c r="R241"/>
  <c r="Q241"/>
  <c r="P241"/>
  <c r="R164"/>
  <c r="Q164"/>
  <c r="P164"/>
  <c r="R1804"/>
  <c r="Q1804"/>
  <c r="P1804"/>
  <c r="R1617"/>
  <c r="Q1617"/>
  <c r="P1617"/>
  <c r="R68"/>
  <c r="Q68"/>
  <c r="P68"/>
  <c r="R1322"/>
  <c r="Q1322"/>
  <c r="P1322"/>
  <c r="R1245"/>
  <c r="Q1245"/>
  <c r="P1245"/>
  <c r="R1046"/>
  <c r="Q1046"/>
  <c r="P1046"/>
  <c r="R763"/>
  <c r="Q763"/>
  <c r="P763"/>
  <c r="R478"/>
  <c r="Q478"/>
  <c r="P478"/>
  <c r="R240"/>
  <c r="Q240"/>
  <c r="P240"/>
  <c r="R1945"/>
  <c r="Q1945"/>
  <c r="P1945"/>
  <c r="R1616"/>
  <c r="Q1616"/>
  <c r="P1616"/>
  <c r="R1483"/>
  <c r="Q1483"/>
  <c r="P1483"/>
  <c r="R1321"/>
  <c r="Q1321"/>
  <c r="P1321"/>
  <c r="R1199"/>
  <c r="Q1199"/>
  <c r="P1199"/>
  <c r="R1045"/>
  <c r="Q1045"/>
  <c r="P1045"/>
  <c r="R1044"/>
  <c r="Q1044"/>
  <c r="P1044"/>
  <c r="R910"/>
  <c r="Q910"/>
  <c r="P910"/>
  <c r="R762"/>
  <c r="Q762"/>
  <c r="P762"/>
  <c r="R619"/>
  <c r="Q619"/>
  <c r="P619"/>
  <c r="R618"/>
  <c r="Q618"/>
  <c r="P618"/>
  <c r="R477"/>
  <c r="Q477"/>
  <c r="P477"/>
  <c r="R361"/>
  <c r="Q361"/>
  <c r="P361"/>
  <c r="R239"/>
  <c r="Q239"/>
  <c r="P239"/>
  <c r="R1803"/>
  <c r="Q1803"/>
  <c r="P1803"/>
  <c r="R1802"/>
  <c r="Q1802"/>
  <c r="P1802"/>
  <c r="R1615"/>
  <c r="Q1615"/>
  <c r="P1615"/>
  <c r="R1320"/>
  <c r="Q1320"/>
  <c r="P1320"/>
  <c r="R1043"/>
  <c r="Q1043"/>
  <c r="P1043"/>
  <c r="R761"/>
  <c r="Q761"/>
  <c r="P761"/>
  <c r="R476"/>
  <c r="Q476"/>
  <c r="P476"/>
  <c r="R76"/>
  <c r="Q76"/>
  <c r="P76"/>
  <c r="R238"/>
  <c r="Q238"/>
  <c r="P238"/>
  <c r="R1614"/>
  <c r="Q1614"/>
  <c r="P1614"/>
  <c r="R1994"/>
  <c r="Q1994"/>
  <c r="P1994"/>
  <c r="R1801"/>
  <c r="Q1801"/>
  <c r="P1801"/>
  <c r="R1145"/>
  <c r="Q1145"/>
  <c r="P1145"/>
  <c r="R686"/>
  <c r="Q686"/>
  <c r="P686"/>
  <c r="R560"/>
  <c r="Q560"/>
  <c r="P560"/>
  <c r="R404"/>
  <c r="Q404"/>
  <c r="P404"/>
  <c r="R237"/>
  <c r="Q237"/>
  <c r="P237"/>
  <c r="R121"/>
  <c r="Q121"/>
  <c r="P121"/>
  <c r="R1240"/>
  <c r="Q1240"/>
  <c r="P1240"/>
  <c r="R1319"/>
  <c r="Q1319"/>
  <c r="P1319"/>
  <c r="R1482"/>
  <c r="Q1482"/>
  <c r="P1482"/>
  <c r="R957"/>
  <c r="Q957"/>
  <c r="P957"/>
  <c r="R760"/>
  <c r="Q760"/>
  <c r="P760"/>
  <c r="R1800"/>
  <c r="Q1800"/>
  <c r="P1800"/>
  <c r="R1613"/>
  <c r="Q1613"/>
  <c r="P1613"/>
  <c r="R1481"/>
  <c r="Q1481"/>
  <c r="P1481"/>
  <c r="R1042"/>
  <c r="Q1042"/>
  <c r="P1042"/>
  <c r="R759"/>
  <c r="Q759"/>
  <c r="P759"/>
  <c r="R617"/>
  <c r="Q617"/>
  <c r="P617"/>
  <c r="R475"/>
  <c r="Q475"/>
  <c r="P475"/>
  <c r="R1318"/>
  <c r="Q1318"/>
  <c r="P1318"/>
  <c r="R1317"/>
  <c r="Q1317"/>
  <c r="P1317"/>
  <c r="R88"/>
  <c r="Q88"/>
  <c r="P88"/>
  <c r="R30"/>
  <c r="Q30"/>
  <c r="P30"/>
  <c r="R67"/>
  <c r="Q67"/>
  <c r="P67"/>
  <c r="R1799"/>
  <c r="Q1799"/>
  <c r="P1799"/>
  <c r="R1612"/>
  <c r="Q1612"/>
  <c r="P1612"/>
  <c r="R1316"/>
  <c r="Q1316"/>
  <c r="P1316"/>
  <c r="R1041"/>
  <c r="Q1041"/>
  <c r="P1041"/>
  <c r="R163"/>
  <c r="Q163"/>
  <c r="P163"/>
  <c r="R758"/>
  <c r="Q758"/>
  <c r="P758"/>
  <c r="R616"/>
  <c r="Q616"/>
  <c r="P616"/>
  <c r="R474"/>
  <c r="Q474"/>
  <c r="P474"/>
  <c r="R236"/>
  <c r="Q236"/>
  <c r="P236"/>
  <c r="R436"/>
  <c r="Q436"/>
  <c r="P436"/>
  <c r="R235"/>
  <c r="Q235"/>
  <c r="P235"/>
  <c r="R690"/>
  <c r="Q690"/>
  <c r="P690"/>
  <c r="R1798"/>
  <c r="Q1798"/>
  <c r="P1798"/>
  <c r="R1611"/>
  <c r="Q1611"/>
  <c r="P1611"/>
  <c r="R1480"/>
  <c r="Q1480"/>
  <c r="P1480"/>
  <c r="R1315"/>
  <c r="Q1315"/>
  <c r="P1315"/>
  <c r="R1040"/>
  <c r="Q1040"/>
  <c r="P1040"/>
  <c r="R1039"/>
  <c r="Q1039"/>
  <c r="P1039"/>
  <c r="R615"/>
  <c r="Q615"/>
  <c r="P615"/>
  <c r="R1610"/>
  <c r="Q1610"/>
  <c r="P1610"/>
  <c r="R1038"/>
  <c r="Q1038"/>
  <c r="P1038"/>
  <c r="R360"/>
  <c r="Q360"/>
  <c r="P360"/>
  <c r="R162"/>
  <c r="Q162"/>
  <c r="P162"/>
  <c r="R1198"/>
  <c r="Q1198"/>
  <c r="P1198"/>
  <c r="R1314"/>
  <c r="Q1314"/>
  <c r="P1314"/>
  <c r="R757"/>
  <c r="Q757"/>
  <c r="P757"/>
  <c r="R756"/>
  <c r="Q756"/>
  <c r="P756"/>
  <c r="R909"/>
  <c r="Q909"/>
  <c r="P909"/>
  <c r="R908"/>
  <c r="Q908"/>
  <c r="P908"/>
  <c r="R1944"/>
  <c r="Q1944"/>
  <c r="P1944"/>
  <c r="R1797"/>
  <c r="Q1797"/>
  <c r="P1797"/>
  <c r="R1479"/>
  <c r="Q1479"/>
  <c r="P1479"/>
  <c r="R1796"/>
  <c r="Q1796"/>
  <c r="P1796"/>
  <c r="R1609"/>
  <c r="Q1609"/>
  <c r="P1609"/>
  <c r="R1313"/>
  <c r="Q1313"/>
  <c r="P1313"/>
  <c r="R1037"/>
  <c r="Q1037"/>
  <c r="P1037"/>
  <c r="R907"/>
  <c r="Q907"/>
  <c r="P907"/>
  <c r="R755"/>
  <c r="Q755"/>
  <c r="P755"/>
  <c r="R359"/>
  <c r="Q359"/>
  <c r="P359"/>
  <c r="R161"/>
  <c r="Q161"/>
  <c r="P161"/>
  <c r="R1943"/>
  <c r="Q1943"/>
  <c r="P1943"/>
  <c r="R1478"/>
  <c r="Q1478"/>
  <c r="P1478"/>
  <c r="R1197"/>
  <c r="Q1197"/>
  <c r="P1197"/>
  <c r="R754"/>
  <c r="Q754"/>
  <c r="P754"/>
  <c r="R473"/>
  <c r="Q473"/>
  <c r="P473"/>
  <c r="R1942"/>
  <c r="Q1942"/>
  <c r="P1942"/>
  <c r="R1795"/>
  <c r="Q1795"/>
  <c r="P1795"/>
  <c r="R1608"/>
  <c r="Q1608"/>
  <c r="P1608"/>
  <c r="R1477"/>
  <c r="Q1477"/>
  <c r="P1477"/>
  <c r="R1312"/>
  <c r="Q1312"/>
  <c r="P1312"/>
  <c r="R1196"/>
  <c r="Q1196"/>
  <c r="P1196"/>
  <c r="R1036"/>
  <c r="Q1036"/>
  <c r="P1036"/>
  <c r="R906"/>
  <c r="Q906"/>
  <c r="P906"/>
  <c r="R753"/>
  <c r="Q753"/>
  <c r="P753"/>
  <c r="R614"/>
  <c r="Q614"/>
  <c r="P614"/>
  <c r="R472"/>
  <c r="Q472"/>
  <c r="P472"/>
  <c r="R358"/>
  <c r="Q358"/>
  <c r="P358"/>
  <c r="R234"/>
  <c r="Q234"/>
  <c r="P234"/>
  <c r="R160"/>
  <c r="Q160"/>
  <c r="P160"/>
  <c r="R57"/>
  <c r="Q57"/>
  <c r="P57"/>
  <c r="R1794"/>
  <c r="Q1794"/>
  <c r="P1794"/>
  <c r="R1476"/>
  <c r="Q1476"/>
  <c r="P1476"/>
  <c r="R1311"/>
  <c r="Q1311"/>
  <c r="P1311"/>
  <c r="R1035"/>
  <c r="Q1035"/>
  <c r="P1035"/>
  <c r="R752"/>
  <c r="Q752"/>
  <c r="P752"/>
  <c r="R613"/>
  <c r="Q613"/>
  <c r="P613"/>
  <c r="R471"/>
  <c r="Q471"/>
  <c r="P471"/>
  <c r="R87"/>
  <c r="Q87"/>
  <c r="P87"/>
  <c r="R29"/>
  <c r="Q29"/>
  <c r="P29"/>
  <c r="R1607"/>
  <c r="Q1607"/>
  <c r="P1607"/>
  <c r="R1941"/>
  <c r="Q1941"/>
  <c r="P1941"/>
  <c r="R1606"/>
  <c r="Q1606"/>
  <c r="P1606"/>
  <c r="R1475"/>
  <c r="Q1475"/>
  <c r="P1475"/>
  <c r="R1195"/>
  <c r="Q1195"/>
  <c r="P1195"/>
  <c r="R978"/>
  <c r="Q978"/>
  <c r="P978"/>
  <c r="R905"/>
  <c r="Q905"/>
  <c r="P905"/>
  <c r="R751"/>
  <c r="Q751"/>
  <c r="P751"/>
  <c r="R612"/>
  <c r="Q612"/>
  <c r="P612"/>
  <c r="R470"/>
  <c r="Q470"/>
  <c r="P470"/>
  <c r="R357"/>
  <c r="Q357"/>
  <c r="P357"/>
  <c r="R233"/>
  <c r="Q233"/>
  <c r="P233"/>
  <c r="R86"/>
  <c r="Q86"/>
  <c r="P86"/>
  <c r="R1793"/>
  <c r="Q1793"/>
  <c r="P1793"/>
  <c r="R1310"/>
  <c r="Q1310"/>
  <c r="P1310"/>
  <c r="R1309"/>
  <c r="Q1309"/>
  <c r="P1309"/>
  <c r="R1194"/>
  <c r="Q1194"/>
  <c r="P1194"/>
  <c r="R1605"/>
  <c r="Q1605"/>
  <c r="P1605"/>
  <c r="R1474"/>
  <c r="Q1474"/>
  <c r="P1474"/>
  <c r="R1034"/>
  <c r="Q1034"/>
  <c r="P1034"/>
  <c r="R1033"/>
  <c r="Q1033"/>
  <c r="P1033"/>
  <c r="R904"/>
  <c r="Q904"/>
  <c r="P904"/>
  <c r="R750"/>
  <c r="Q750"/>
  <c r="P750"/>
  <c r="R668"/>
  <c r="Q668"/>
  <c r="P668"/>
  <c r="R469"/>
  <c r="Q469"/>
  <c r="P469"/>
  <c r="R356"/>
  <c r="Q356"/>
  <c r="P356"/>
  <c r="R232"/>
  <c r="Q232"/>
  <c r="P232"/>
  <c r="R1940"/>
  <c r="Q1940"/>
  <c r="P1940"/>
  <c r="R1792"/>
  <c r="Q1792"/>
  <c r="P1792"/>
  <c r="R2021"/>
  <c r="Q2021"/>
  <c r="P2021"/>
  <c r="R1725"/>
  <c r="Q1725"/>
  <c r="P1725"/>
  <c r="R1556"/>
  <c r="Q1556"/>
  <c r="P1556"/>
  <c r="R1435"/>
  <c r="Q1435"/>
  <c r="P1435"/>
  <c r="R1257"/>
  <c r="Q1257"/>
  <c r="P1257"/>
  <c r="R977"/>
  <c r="Q977"/>
  <c r="P977"/>
  <c r="R702"/>
  <c r="Q702"/>
  <c r="P702"/>
  <c r="R577"/>
  <c r="Q577"/>
  <c r="P577"/>
  <c r="R435"/>
  <c r="Q435"/>
  <c r="P435"/>
  <c r="R208"/>
  <c r="Q208"/>
  <c r="P208"/>
  <c r="R139"/>
  <c r="Q139"/>
  <c r="P139"/>
  <c r="R28"/>
  <c r="Q28"/>
  <c r="P28"/>
  <c r="R2020"/>
  <c r="Q2020"/>
  <c r="P2020"/>
  <c r="R13"/>
  <c r="Q13"/>
  <c r="P13"/>
  <c r="R701"/>
  <c r="Q701"/>
  <c r="P701"/>
  <c r="R434"/>
  <c r="Q434"/>
  <c r="P434"/>
  <c r="R326"/>
  <c r="Q326"/>
  <c r="P326"/>
  <c r="R207"/>
  <c r="Q207"/>
  <c r="P207"/>
  <c r="R1724"/>
  <c r="Q1724"/>
  <c r="P1724"/>
  <c r="R667"/>
  <c r="Q667"/>
  <c r="P667"/>
  <c r="R976"/>
  <c r="Q976"/>
  <c r="P976"/>
  <c r="R1904"/>
  <c r="Q1904"/>
  <c r="P1904"/>
  <c r="R1555"/>
  <c r="Q1555"/>
  <c r="P1555"/>
  <c r="R1420"/>
  <c r="Q1420"/>
  <c r="P1420"/>
  <c r="R1256"/>
  <c r="Q1256"/>
  <c r="P1256"/>
  <c r="R1144"/>
  <c r="Q1144"/>
  <c r="P1144"/>
  <c r="R138"/>
  <c r="Q138"/>
  <c r="P138"/>
  <c r="R27"/>
  <c r="Q27"/>
  <c r="P27"/>
  <c r="R12"/>
  <c r="Q12"/>
  <c r="P12"/>
  <c r="R2019"/>
  <c r="Q2019"/>
  <c r="P2019"/>
  <c r="R1939"/>
  <c r="Q1939"/>
  <c r="P1939"/>
  <c r="R1903"/>
  <c r="Q1903"/>
  <c r="P1903"/>
  <c r="R1723"/>
  <c r="Q1723"/>
  <c r="P1723"/>
  <c r="R1554"/>
  <c r="Q1554"/>
  <c r="P1554"/>
  <c r="R1538"/>
  <c r="Q1538"/>
  <c r="P1538"/>
  <c r="R1537"/>
  <c r="Q1537"/>
  <c r="P1537"/>
  <c r="R1434"/>
  <c r="Q1434"/>
  <c r="P1434"/>
  <c r="R1419"/>
  <c r="Q1419"/>
  <c r="P1419"/>
  <c r="R1255"/>
  <c r="Q1255"/>
  <c r="P1255"/>
  <c r="R1162"/>
  <c r="Q1162"/>
  <c r="P1162"/>
  <c r="R1143"/>
  <c r="Q1143"/>
  <c r="P1143"/>
  <c r="R975"/>
  <c r="Q975"/>
  <c r="P975"/>
  <c r="R956"/>
  <c r="Q956"/>
  <c r="P956"/>
  <c r="R871"/>
  <c r="Q871"/>
  <c r="P871"/>
  <c r="R859"/>
  <c r="Q859"/>
  <c r="P859"/>
  <c r="R700"/>
  <c r="Q700"/>
  <c r="P700"/>
  <c r="R576"/>
  <c r="Q576"/>
  <c r="P576"/>
  <c r="R559"/>
  <c r="Q559"/>
  <c r="P559"/>
  <c r="R558"/>
  <c r="Q558"/>
  <c r="P558"/>
  <c r="R433"/>
  <c r="Q433"/>
  <c r="P433"/>
  <c r="R403"/>
  <c r="Q403"/>
  <c r="P403"/>
  <c r="R325"/>
  <c r="Q325"/>
  <c r="P325"/>
  <c r="R206"/>
  <c r="Q206"/>
  <c r="P206"/>
  <c r="R137"/>
  <c r="Q137"/>
  <c r="P137"/>
  <c r="R26"/>
  <c r="Q26"/>
  <c r="P26"/>
  <c r="R4"/>
  <c r="Q4"/>
  <c r="P4"/>
  <c r="R56"/>
  <c r="Q56"/>
  <c r="P56"/>
  <c r="R749"/>
  <c r="Q749"/>
  <c r="P749"/>
  <c r="R468"/>
  <c r="Q468"/>
  <c r="P468"/>
  <c r="R231"/>
  <c r="Q231"/>
  <c r="P231"/>
  <c r="R159"/>
  <c r="Q159"/>
  <c r="P159"/>
  <c r="R1791"/>
  <c r="Q1791"/>
  <c r="P1791"/>
  <c r="R1604"/>
  <c r="Q1604"/>
  <c r="P1604"/>
  <c r="R1308"/>
  <c r="Q1308"/>
  <c r="P1308"/>
  <c r="R1032"/>
  <c r="Q1032"/>
  <c r="P1032"/>
  <c r="R870"/>
  <c r="Q870"/>
  <c r="P870"/>
  <c r="R2018"/>
  <c r="Q2018"/>
  <c r="P2018"/>
  <c r="R1938"/>
  <c r="Q1938"/>
  <c r="P1938"/>
  <c r="R1722"/>
  <c r="Q1722"/>
  <c r="P1722"/>
  <c r="R1553"/>
  <c r="Q1553"/>
  <c r="P1553"/>
  <c r="R1433"/>
  <c r="Q1433"/>
  <c r="P1433"/>
  <c r="R1254"/>
  <c r="Q1254"/>
  <c r="P1254"/>
  <c r="R1161"/>
  <c r="Q1161"/>
  <c r="P1161"/>
  <c r="R974"/>
  <c r="Q974"/>
  <c r="P974"/>
  <c r="R699"/>
  <c r="Q699"/>
  <c r="P699"/>
  <c r="R575"/>
  <c r="Q575"/>
  <c r="P575"/>
  <c r="R432"/>
  <c r="Q432"/>
  <c r="P432"/>
  <c r="R324"/>
  <c r="Q324"/>
  <c r="P324"/>
  <c r="R205"/>
  <c r="Q205"/>
  <c r="P205"/>
  <c r="R136"/>
  <c r="Q136"/>
  <c r="P136"/>
  <c r="R25"/>
  <c r="Q25"/>
  <c r="P25"/>
  <c r="R1937"/>
  <c r="Q1937"/>
  <c r="P1937"/>
  <c r="R1790"/>
  <c r="Q1790"/>
  <c r="P1790"/>
  <c r="R1789"/>
  <c r="Q1789"/>
  <c r="P1789"/>
  <c r="R1603"/>
  <c r="Q1603"/>
  <c r="P1603"/>
  <c r="R1473"/>
  <c r="Q1473"/>
  <c r="P1473"/>
  <c r="R1307"/>
  <c r="Q1307"/>
  <c r="P1307"/>
  <c r="R1193"/>
  <c r="Q1193"/>
  <c r="P1193"/>
  <c r="R1031"/>
  <c r="Q1031"/>
  <c r="P1031"/>
  <c r="R903"/>
  <c r="Q903"/>
  <c r="P903"/>
  <c r="R748"/>
  <c r="Q748"/>
  <c r="P748"/>
  <c r="R611"/>
  <c r="Q611"/>
  <c r="P611"/>
  <c r="R418"/>
  <c r="Q418"/>
  <c r="P418"/>
  <c r="R125"/>
  <c r="Q125"/>
  <c r="P125"/>
  <c r="R417"/>
  <c r="Q417"/>
  <c r="P417"/>
  <c r="R355"/>
  <c r="Q355"/>
  <c r="P355"/>
  <c r="R689"/>
  <c r="Q689"/>
  <c r="P689"/>
  <c r="R610"/>
  <c r="Q610"/>
  <c r="P610"/>
  <c r="R609"/>
  <c r="Q609"/>
  <c r="P609"/>
  <c r="R230"/>
  <c r="Q230"/>
  <c r="P230"/>
  <c r="R1936"/>
  <c r="Q1936"/>
  <c r="P1936"/>
  <c r="R1788"/>
  <c r="Q1788"/>
  <c r="P1788"/>
  <c r="R1602"/>
  <c r="Q1602"/>
  <c r="P1602"/>
  <c r="R1472"/>
  <c r="Q1472"/>
  <c r="P1472"/>
  <c r="R1192"/>
  <c r="Q1192"/>
  <c r="P1192"/>
  <c r="R1030"/>
  <c r="Q1030"/>
  <c r="P1030"/>
  <c r="R1029"/>
  <c r="Q1029"/>
  <c r="P1029"/>
  <c r="R1306"/>
  <c r="Q1306"/>
  <c r="P1306"/>
  <c r="R902"/>
  <c r="Q902"/>
  <c r="P902"/>
  <c r="R431"/>
  <c r="Q431"/>
  <c r="P431"/>
  <c r="R354"/>
  <c r="Q354"/>
  <c r="P354"/>
  <c r="R747"/>
  <c r="Q747"/>
  <c r="P747"/>
  <c r="R1935"/>
  <c r="Q1935"/>
  <c r="P1935"/>
  <c r="R1787"/>
  <c r="Q1787"/>
  <c r="P1787"/>
  <c r="R1601"/>
  <c r="Q1601"/>
  <c r="P1601"/>
  <c r="R1471"/>
  <c r="Q1471"/>
  <c r="P1471"/>
  <c r="R1305"/>
  <c r="Q1305"/>
  <c r="P1305"/>
  <c r="R1028"/>
  <c r="Q1028"/>
  <c r="P1028"/>
  <c r="R901"/>
  <c r="Q901"/>
  <c r="P901"/>
  <c r="R353"/>
  <c r="Q353"/>
  <c r="P353"/>
  <c r="R229"/>
  <c r="Q229"/>
  <c r="P229"/>
  <c r="R158"/>
  <c r="Q158"/>
  <c r="P158"/>
  <c r="R24"/>
  <c r="Q24"/>
  <c r="P24"/>
  <c r="R608"/>
  <c r="Q608"/>
  <c r="P608"/>
  <c r="R1191"/>
  <c r="Q1191"/>
  <c r="P1191"/>
  <c r="R1304"/>
  <c r="Q1304"/>
  <c r="P1304"/>
  <c r="R1027"/>
  <c r="Q1027"/>
  <c r="P1027"/>
  <c r="R1026"/>
  <c r="Q1026"/>
  <c r="P1026"/>
  <c r="R746"/>
  <c r="Q746"/>
  <c r="P746"/>
  <c r="R607"/>
  <c r="Q607"/>
  <c r="P607"/>
  <c r="R467"/>
  <c r="Q467"/>
  <c r="P467"/>
  <c r="R85"/>
  <c r="Q85"/>
  <c r="P85"/>
  <c r="R23"/>
  <c r="Q23"/>
  <c r="P23"/>
  <c r="R1786"/>
  <c r="Q1786"/>
  <c r="P1786"/>
  <c r="R1600"/>
  <c r="Q1600"/>
  <c r="P1600"/>
  <c r="R1470"/>
  <c r="Q1470"/>
  <c r="P1470"/>
  <c r="R1599"/>
  <c r="Q1599"/>
  <c r="P1599"/>
  <c r="R402"/>
  <c r="Q402"/>
  <c r="P402"/>
  <c r="R745"/>
  <c r="Q745"/>
  <c r="P745"/>
  <c r="R1993"/>
  <c r="Q1993"/>
  <c r="P1993"/>
  <c r="R1785"/>
  <c r="Q1785"/>
  <c r="P1785"/>
  <c r="R1239"/>
  <c r="Q1239"/>
  <c r="P1239"/>
  <c r="R955"/>
  <c r="Q955"/>
  <c r="P955"/>
  <c r="R557"/>
  <c r="Q557"/>
  <c r="P557"/>
  <c r="R228"/>
  <c r="Q228"/>
  <c r="P228"/>
  <c r="R1142"/>
  <c r="Q1142"/>
  <c r="P1142"/>
  <c r="R685"/>
  <c r="Q685"/>
  <c r="P685"/>
  <c r="R120"/>
  <c r="Q120"/>
  <c r="P120"/>
  <c r="R1303"/>
  <c r="Q1303"/>
  <c r="P1303"/>
  <c r="R1469"/>
  <c r="Q1469"/>
  <c r="P1469"/>
  <c r="R1552"/>
  <c r="Q1552"/>
  <c r="P1552"/>
  <c r="R973"/>
  <c r="Q973"/>
  <c r="P973"/>
  <c r="R698"/>
  <c r="Q698"/>
  <c r="P698"/>
  <c r="R430"/>
  <c r="Q430"/>
  <c r="P430"/>
  <c r="R22"/>
  <c r="Q22"/>
  <c r="P22"/>
  <c r="R11"/>
  <c r="Q11"/>
  <c r="P11"/>
  <c r="R2017"/>
  <c r="Q2017"/>
  <c r="P2017"/>
  <c r="R1934"/>
  <c r="Q1934"/>
  <c r="P1934"/>
  <c r="R1902"/>
  <c r="Q1902"/>
  <c r="P1902"/>
  <c r="R1721"/>
  <c r="Q1721"/>
  <c r="P1721"/>
  <c r="R1536"/>
  <c r="Q1536"/>
  <c r="P1536"/>
  <c r="R1432"/>
  <c r="Q1432"/>
  <c r="P1432"/>
  <c r="R1418"/>
  <c r="Q1418"/>
  <c r="P1418"/>
  <c r="R1253"/>
  <c r="Q1253"/>
  <c r="P1253"/>
  <c r="R1160"/>
  <c r="Q1160"/>
  <c r="P1160"/>
  <c r="R1141"/>
  <c r="Q1141"/>
  <c r="P1141"/>
  <c r="R954"/>
  <c r="Q954"/>
  <c r="P954"/>
  <c r="R869"/>
  <c r="Q869"/>
  <c r="P869"/>
  <c r="R858"/>
  <c r="Q858"/>
  <c r="P858"/>
  <c r="R574"/>
  <c r="Q574"/>
  <c r="P574"/>
  <c r="R556"/>
  <c r="Q556"/>
  <c r="P556"/>
  <c r="R401"/>
  <c r="Q401"/>
  <c r="P401"/>
  <c r="R323"/>
  <c r="Q323"/>
  <c r="P323"/>
  <c r="R204"/>
  <c r="Q204"/>
  <c r="P204"/>
  <c r="R135"/>
  <c r="Q135"/>
  <c r="P135"/>
  <c r="R1784"/>
  <c r="Q1784"/>
  <c r="P1784"/>
  <c r="R1783"/>
  <c r="Q1783"/>
  <c r="P1783"/>
  <c r="R1302"/>
  <c r="Q1302"/>
  <c r="P1302"/>
  <c r="R744"/>
  <c r="Q744"/>
  <c r="P744"/>
  <c r="R466"/>
  <c r="Q466"/>
  <c r="P466"/>
  <c r="R1598"/>
  <c r="Q1598"/>
  <c r="P1598"/>
  <c r="R157"/>
  <c r="Q157"/>
  <c r="P157"/>
  <c r="R1025"/>
  <c r="Q1025"/>
  <c r="P1025"/>
  <c r="R606"/>
  <c r="Q606"/>
  <c r="P606"/>
  <c r="R1597"/>
  <c r="Q1597"/>
  <c r="P1597"/>
  <c r="R1301"/>
  <c r="Q1301"/>
  <c r="P1301"/>
  <c r="R743"/>
  <c r="Q743"/>
  <c r="P743"/>
  <c r="R1782"/>
  <c r="Q1782"/>
  <c r="P1782"/>
  <c r="R1024"/>
  <c r="Q1024"/>
  <c r="P1024"/>
  <c r="R465"/>
  <c r="Q465"/>
  <c r="P465"/>
  <c r="R227"/>
  <c r="Q227"/>
  <c r="P227"/>
  <c r="R107"/>
  <c r="Q107"/>
  <c r="P107"/>
  <c r="R1933"/>
  <c r="Q1933"/>
  <c r="P1933"/>
  <c r="R1781"/>
  <c r="Q1781"/>
  <c r="P1781"/>
  <c r="R1596"/>
  <c r="Q1596"/>
  <c r="P1596"/>
  <c r="R1468"/>
  <c r="Q1468"/>
  <c r="P1468"/>
  <c r="R1300"/>
  <c r="Q1300"/>
  <c r="P1300"/>
  <c r="R1190"/>
  <c r="Q1190"/>
  <c r="P1190"/>
  <c r="R1023"/>
  <c r="Q1023"/>
  <c r="P1023"/>
  <c r="R900"/>
  <c r="Q900"/>
  <c r="P900"/>
  <c r="R742"/>
  <c r="Q742"/>
  <c r="P742"/>
  <c r="R605"/>
  <c r="Q605"/>
  <c r="P605"/>
  <c r="R604"/>
  <c r="Q604"/>
  <c r="P604"/>
  <c r="R464"/>
  <c r="Q464"/>
  <c r="P464"/>
  <c r="R352"/>
  <c r="Q352"/>
  <c r="P352"/>
  <c r="R226"/>
  <c r="Q226"/>
  <c r="P226"/>
  <c r="R603"/>
  <c r="Q603"/>
  <c r="P603"/>
  <c r="R602"/>
  <c r="Q602"/>
  <c r="P602"/>
  <c r="R225"/>
  <c r="Q225"/>
  <c r="P225"/>
  <c r="R1780"/>
  <c r="Q1780"/>
  <c r="P1780"/>
  <c r="R1595"/>
  <c r="Q1595"/>
  <c r="P1595"/>
  <c r="R1467"/>
  <c r="Q1467"/>
  <c r="P1467"/>
  <c r="R1299"/>
  <c r="Q1299"/>
  <c r="P1299"/>
  <c r="R1932"/>
  <c r="Q1932"/>
  <c r="P1932"/>
  <c r="R1189"/>
  <c r="Q1189"/>
  <c r="P1189"/>
  <c r="R1022"/>
  <c r="Q1022"/>
  <c r="P1022"/>
  <c r="R1021"/>
  <c r="Q1021"/>
  <c r="P1021"/>
  <c r="R899"/>
  <c r="Q899"/>
  <c r="P899"/>
  <c r="R741"/>
  <c r="Q741"/>
  <c r="P741"/>
  <c r="R351"/>
  <c r="Q351"/>
  <c r="P351"/>
  <c r="R1779"/>
  <c r="Q1779"/>
  <c r="P1779"/>
  <c r="R1594"/>
  <c r="Q1594"/>
  <c r="P1594"/>
  <c r="R1298"/>
  <c r="Q1298"/>
  <c r="P1298"/>
  <c r="R1020"/>
  <c r="Q1020"/>
  <c r="P1020"/>
  <c r="R463"/>
  <c r="Q463"/>
  <c r="P463"/>
  <c r="R156"/>
  <c r="Q156"/>
  <c r="P156"/>
  <c r="R1931"/>
  <c r="Q1931"/>
  <c r="P1931"/>
  <c r="R1019"/>
  <c r="Q1019"/>
  <c r="P1019"/>
  <c r="R740"/>
  <c r="Q740"/>
  <c r="P740"/>
  <c r="R1930"/>
  <c r="Q1930"/>
  <c r="P1930"/>
  <c r="R1778"/>
  <c r="Q1778"/>
  <c r="P1778"/>
  <c r="R1593"/>
  <c r="Q1593"/>
  <c r="P1593"/>
  <c r="R1466"/>
  <c r="Q1466"/>
  <c r="P1466"/>
  <c r="R1297"/>
  <c r="Q1297"/>
  <c r="P1297"/>
  <c r="R1018"/>
  <c r="Q1018"/>
  <c r="P1018"/>
  <c r="R898"/>
  <c r="Q898"/>
  <c r="P898"/>
  <c r="R666"/>
  <c r="Q666"/>
  <c r="P666"/>
  <c r="R350"/>
  <c r="Q350"/>
  <c r="P350"/>
  <c r="R224"/>
  <c r="Q224"/>
  <c r="P224"/>
  <c r="R1188"/>
  <c r="Q1188"/>
  <c r="P1188"/>
  <c r="R739"/>
  <c r="Q739"/>
  <c r="P739"/>
  <c r="R1720"/>
  <c r="Q1720"/>
  <c r="P1720"/>
  <c r="R1551"/>
  <c r="Q1551"/>
  <c r="P1551"/>
  <c r="R697"/>
  <c r="Q697"/>
  <c r="P697"/>
  <c r="R696"/>
  <c r="Q696"/>
  <c r="P696"/>
  <c r="R429"/>
  <c r="Q429"/>
  <c r="P429"/>
  <c r="R134"/>
  <c r="Q134"/>
  <c r="P134"/>
  <c r="R2016"/>
  <c r="Q2016"/>
  <c r="P2016"/>
  <c r="R1252"/>
  <c r="Q1252"/>
  <c r="P1252"/>
  <c r="R972"/>
  <c r="Q972"/>
  <c r="P972"/>
  <c r="R1777"/>
  <c r="Q1777"/>
  <c r="P1777"/>
  <c r="R1592"/>
  <c r="Q1592"/>
  <c r="P1592"/>
  <c r="R1296"/>
  <c r="Q1296"/>
  <c r="P1296"/>
  <c r="R1017"/>
  <c r="Q1017"/>
  <c r="P1017"/>
  <c r="R738"/>
  <c r="Q738"/>
  <c r="P738"/>
  <c r="R601"/>
  <c r="Q601"/>
  <c r="P601"/>
  <c r="R462"/>
  <c r="Q462"/>
  <c r="P462"/>
  <c r="R223"/>
  <c r="Q223"/>
  <c r="P223"/>
  <c r="R155"/>
  <c r="Q155"/>
  <c r="P155"/>
  <c r="R66"/>
  <c r="Q66"/>
  <c r="P66"/>
  <c r="R1929"/>
  <c r="Q1929"/>
  <c r="P1929"/>
  <c r="R1776"/>
  <c r="Q1776"/>
  <c r="P1776"/>
  <c r="R1591"/>
  <c r="Q1591"/>
  <c r="P1591"/>
  <c r="R1187"/>
  <c r="Q1187"/>
  <c r="P1187"/>
  <c r="R1016"/>
  <c r="Q1016"/>
  <c r="P1016"/>
  <c r="R600"/>
  <c r="Q600"/>
  <c r="P600"/>
  <c r="R461"/>
  <c r="Q461"/>
  <c r="P461"/>
  <c r="R349"/>
  <c r="Q349"/>
  <c r="P349"/>
  <c r="R222"/>
  <c r="Q222"/>
  <c r="P222"/>
  <c r="R84"/>
  <c r="Q84"/>
  <c r="P84"/>
  <c r="R1295"/>
  <c r="Q1295"/>
  <c r="P1295"/>
  <c r="R737"/>
  <c r="Q737"/>
  <c r="P737"/>
  <c r="R1465"/>
  <c r="Q1465"/>
  <c r="P1465"/>
  <c r="R897"/>
  <c r="Q897"/>
  <c r="P897"/>
  <c r="R2008"/>
  <c r="Q2008"/>
  <c r="P2008"/>
  <c r="R1590"/>
  <c r="Q1590"/>
  <c r="P1590"/>
  <c r="R1294"/>
  <c r="Q1294"/>
  <c r="P1294"/>
  <c r="R1186"/>
  <c r="Q1186"/>
  <c r="P1186"/>
  <c r="R1015"/>
  <c r="Q1015"/>
  <c r="P1015"/>
  <c r="R896"/>
  <c r="Q896"/>
  <c r="P896"/>
  <c r="R736"/>
  <c r="Q736"/>
  <c r="P736"/>
  <c r="R665"/>
  <c r="Q665"/>
  <c r="P665"/>
  <c r="R460"/>
  <c r="Q460"/>
  <c r="P460"/>
  <c r="R348"/>
  <c r="Q348"/>
  <c r="P348"/>
  <c r="R119"/>
  <c r="Q119"/>
  <c r="P119"/>
  <c r="R1775"/>
  <c r="Q1775"/>
  <c r="P1775"/>
  <c r="R1464"/>
  <c r="Q1464"/>
  <c r="P1464"/>
  <c r="R221"/>
  <c r="Q221"/>
  <c r="P221"/>
  <c r="R1928"/>
  <c r="Q1928"/>
  <c r="P1928"/>
  <c r="R971"/>
  <c r="Q971"/>
  <c r="P971"/>
  <c r="R1774"/>
  <c r="Q1774"/>
  <c r="P1774"/>
  <c r="R1293"/>
  <c r="Q1293"/>
  <c r="P1293"/>
  <c r="R1589"/>
  <c r="Q1589"/>
  <c r="P1589"/>
  <c r="R1463"/>
  <c r="Q1463"/>
  <c r="P1463"/>
  <c r="R1185"/>
  <c r="Q1185"/>
  <c r="P1185"/>
  <c r="R895"/>
  <c r="Q895"/>
  <c r="P895"/>
  <c r="R735"/>
  <c r="Q735"/>
  <c r="P735"/>
  <c r="R599"/>
  <c r="Q599"/>
  <c r="P599"/>
  <c r="R459"/>
  <c r="Q459"/>
  <c r="P459"/>
  <c r="R347"/>
  <c r="Q347"/>
  <c r="P347"/>
  <c r="R220"/>
  <c r="Q220"/>
  <c r="P220"/>
  <c r="R83"/>
  <c r="Q83"/>
  <c r="P83"/>
  <c r="R1773"/>
  <c r="Q1773"/>
  <c r="P1773"/>
  <c r="R1588"/>
  <c r="Q1588"/>
  <c r="P1588"/>
  <c r="R1292"/>
  <c r="Q1292"/>
  <c r="P1292"/>
  <c r="R458"/>
  <c r="Q458"/>
  <c r="P458"/>
  <c r="R197"/>
  <c r="Q197"/>
  <c r="P197"/>
  <c r="R1927"/>
  <c r="Q1927"/>
  <c r="P1927"/>
  <c r="R1014"/>
  <c r="Q1014"/>
  <c r="P1014"/>
  <c r="R734"/>
  <c r="Q734"/>
  <c r="P734"/>
  <c r="R346"/>
  <c r="Q346"/>
  <c r="P346"/>
  <c r="R154"/>
  <c r="Q154"/>
  <c r="P154"/>
  <c r="R1926"/>
  <c r="Q1926"/>
  <c r="P1926"/>
  <c r="R1772"/>
  <c r="Q1772"/>
  <c r="P1772"/>
  <c r="R1771"/>
  <c r="Q1771"/>
  <c r="P1771"/>
  <c r="R1587"/>
  <c r="Q1587"/>
  <c r="P1587"/>
  <c r="R1291"/>
  <c r="Q1291"/>
  <c r="P1291"/>
  <c r="R1184"/>
  <c r="Q1184"/>
  <c r="P1184"/>
  <c r="R1013"/>
  <c r="Q1013"/>
  <c r="P1013"/>
  <c r="R733"/>
  <c r="Q733"/>
  <c r="P733"/>
  <c r="R598"/>
  <c r="Q598"/>
  <c r="P598"/>
  <c r="R1462"/>
  <c r="Q1462"/>
  <c r="P1462"/>
  <c r="R894"/>
  <c r="Q894"/>
  <c r="P894"/>
  <c r="R893"/>
  <c r="Q893"/>
  <c r="P893"/>
  <c r="R1925"/>
  <c r="Q1925"/>
  <c r="P1925"/>
  <c r="R1770"/>
  <c r="Q1770"/>
  <c r="P1770"/>
  <c r="R1586"/>
  <c r="Q1586"/>
  <c r="P1586"/>
  <c r="R1535"/>
  <c r="Q1535"/>
  <c r="P1535"/>
  <c r="R1461"/>
  <c r="Q1461"/>
  <c r="P1461"/>
  <c r="R1290"/>
  <c r="Q1290"/>
  <c r="P1290"/>
  <c r="R1012"/>
  <c r="Q1012"/>
  <c r="P1012"/>
  <c r="R892"/>
  <c r="Q892"/>
  <c r="P892"/>
  <c r="R732"/>
  <c r="Q732"/>
  <c r="P732"/>
  <c r="R597"/>
  <c r="Q597"/>
  <c r="P597"/>
  <c r="R345"/>
  <c r="Q345"/>
  <c r="P345"/>
  <c r="R82"/>
  <c r="Q82"/>
  <c r="P82"/>
  <c r="R21"/>
  <c r="Q21"/>
  <c r="P21"/>
  <c r="R1183"/>
  <c r="Q1183"/>
  <c r="P1183"/>
  <c r="R1924"/>
  <c r="Q1924"/>
  <c r="P1924"/>
  <c r="R1769"/>
  <c r="Q1769"/>
  <c r="P1769"/>
  <c r="R1585"/>
  <c r="Q1585"/>
  <c r="P1585"/>
  <c r="R1460"/>
  <c r="Q1460"/>
  <c r="P1460"/>
  <c r="R1289"/>
  <c r="Q1289"/>
  <c r="P1289"/>
  <c r="R65"/>
  <c r="Q65"/>
  <c r="P65"/>
  <c r="R1244"/>
  <c r="Q1244"/>
  <c r="P1244"/>
  <c r="R1182"/>
  <c r="Q1182"/>
  <c r="P1182"/>
  <c r="R1011"/>
  <c r="Q1011"/>
  <c r="P1011"/>
  <c r="R891"/>
  <c r="Q891"/>
  <c r="P891"/>
  <c r="R731"/>
  <c r="Q731"/>
  <c r="P731"/>
  <c r="R596"/>
  <c r="Q596"/>
  <c r="P596"/>
  <c r="R457"/>
  <c r="Q457"/>
  <c r="P457"/>
  <c r="R344"/>
  <c r="Q344"/>
  <c r="P344"/>
  <c r="R219"/>
  <c r="Q219"/>
  <c r="P219"/>
  <c r="R20"/>
  <c r="Q20"/>
  <c r="P20"/>
  <c r="R1923"/>
  <c r="Q1923"/>
  <c r="P1923"/>
  <c r="R1459"/>
  <c r="Q1459"/>
  <c r="P1459"/>
  <c r="R1288"/>
  <c r="Q1288"/>
  <c r="P1288"/>
  <c r="R343"/>
  <c r="Q343"/>
  <c r="P343"/>
  <c r="R81"/>
  <c r="Q81"/>
  <c r="P81"/>
  <c r="R1768"/>
  <c r="Q1768"/>
  <c r="P1768"/>
  <c r="R1584"/>
  <c r="Q1584"/>
  <c r="P1584"/>
  <c r="R1181"/>
  <c r="Q1181"/>
  <c r="P1181"/>
  <c r="R1010"/>
  <c r="Q1010"/>
  <c r="P1010"/>
  <c r="R890"/>
  <c r="Q890"/>
  <c r="P890"/>
  <c r="R595"/>
  <c r="Q595"/>
  <c r="P595"/>
  <c r="R730"/>
  <c r="Q730"/>
  <c r="P730"/>
  <c r="R456"/>
  <c r="Q456"/>
  <c r="P456"/>
  <c r="R1922"/>
  <c r="Q1922"/>
  <c r="P1922"/>
  <c r="R1583"/>
  <c r="Q1583"/>
  <c r="P1583"/>
  <c r="R1458"/>
  <c r="Q1458"/>
  <c r="P1458"/>
  <c r="R1287"/>
  <c r="Q1287"/>
  <c r="P1287"/>
  <c r="R1180"/>
  <c r="Q1180"/>
  <c r="P1180"/>
  <c r="R1009"/>
  <c r="Q1009"/>
  <c r="P1009"/>
  <c r="R889"/>
  <c r="Q889"/>
  <c r="P889"/>
  <c r="R729"/>
  <c r="Q729"/>
  <c r="P729"/>
  <c r="R594"/>
  <c r="Q594"/>
  <c r="P594"/>
  <c r="R593"/>
  <c r="Q593"/>
  <c r="P593"/>
  <c r="R342"/>
  <c r="Q342"/>
  <c r="P342"/>
  <c r="R1767"/>
  <c r="Q1767"/>
  <c r="P1767"/>
  <c r="R218"/>
  <c r="Q218"/>
  <c r="P218"/>
  <c r="R2015"/>
  <c r="Q2015"/>
  <c r="P2015"/>
  <c r="R1921"/>
  <c r="Q1921"/>
  <c r="P1921"/>
  <c r="R1719"/>
  <c r="Q1719"/>
  <c r="P1719"/>
  <c r="R1550"/>
  <c r="Q1550"/>
  <c r="P1550"/>
  <c r="R1431"/>
  <c r="Q1431"/>
  <c r="P1431"/>
  <c r="R1251"/>
  <c r="Q1251"/>
  <c r="P1251"/>
  <c r="R970"/>
  <c r="Q970"/>
  <c r="P970"/>
  <c r="R868"/>
  <c r="Q868"/>
  <c r="P868"/>
  <c r="R695"/>
  <c r="Q695"/>
  <c r="P695"/>
  <c r="R573"/>
  <c r="Q573"/>
  <c r="P573"/>
  <c r="R428"/>
  <c r="Q428"/>
  <c r="P428"/>
  <c r="R322"/>
  <c r="Q322"/>
  <c r="P322"/>
  <c r="R203"/>
  <c r="Q203"/>
  <c r="P203"/>
  <c r="R133"/>
  <c r="Q133"/>
  <c r="P133"/>
  <c r="R19"/>
  <c r="Q19"/>
  <c r="P19"/>
  <c r="R1159"/>
  <c r="Q1159"/>
  <c r="P1159"/>
  <c r="R106"/>
  <c r="Q106"/>
  <c r="P106"/>
  <c r="R1766"/>
  <c r="Q1766"/>
  <c r="P1766"/>
  <c r="R1457"/>
  <c r="Q1457"/>
  <c r="P1457"/>
  <c r="R1286"/>
  <c r="Q1286"/>
  <c r="P1286"/>
  <c r="R1247"/>
  <c r="Q1247"/>
  <c r="P1247"/>
  <c r="R1179"/>
  <c r="Q1179"/>
  <c r="P1179"/>
  <c r="R1140"/>
  <c r="Q1140"/>
  <c r="P1140"/>
  <c r="R888"/>
  <c r="Q888"/>
  <c r="P888"/>
  <c r="R728"/>
  <c r="Q728"/>
  <c r="P728"/>
  <c r="R455"/>
  <c r="Q455"/>
  <c r="P455"/>
  <c r="R341"/>
  <c r="Q341"/>
  <c r="P341"/>
  <c r="R217"/>
  <c r="Q217"/>
  <c r="P217"/>
  <c r="R1992"/>
  <c r="Q1992"/>
  <c r="P1992"/>
  <c r="R1582"/>
  <c r="Q1582"/>
  <c r="P1582"/>
  <c r="R664"/>
  <c r="Q664"/>
  <c r="P664"/>
  <c r="R18"/>
  <c r="Q18"/>
  <c r="P18"/>
  <c r="R10"/>
  <c r="Q10"/>
  <c r="P10"/>
  <c r="R216"/>
  <c r="Q216"/>
  <c r="P216"/>
  <c r="R1581"/>
  <c r="Q1581"/>
  <c r="P1581"/>
  <c r="R1456"/>
  <c r="Q1456"/>
  <c r="P1456"/>
  <c r="R1285"/>
  <c r="Q1285"/>
  <c r="P1285"/>
  <c r="R1765"/>
  <c r="Q1765"/>
  <c r="P1765"/>
  <c r="R1008"/>
  <c r="Q1008"/>
  <c r="P1008"/>
  <c r="R727"/>
  <c r="Q727"/>
  <c r="P727"/>
  <c r="R663"/>
  <c r="Q663"/>
  <c r="P663"/>
  <c r="R454"/>
  <c r="Q454"/>
  <c r="P454"/>
  <c r="R1580"/>
  <c r="Q1580"/>
  <c r="P1580"/>
  <c r="R726"/>
  <c r="Q726"/>
  <c r="P726"/>
  <c r="R1920"/>
  <c r="Q1920"/>
  <c r="P1920"/>
  <c r="R1764"/>
  <c r="Q1764"/>
  <c r="P1764"/>
  <c r="R1763"/>
  <c r="Q1763"/>
  <c r="P1763"/>
  <c r="R1455"/>
  <c r="Q1455"/>
  <c r="P1455"/>
  <c r="R1284"/>
  <c r="Q1284"/>
  <c r="P1284"/>
  <c r="R1178"/>
  <c r="Q1178"/>
  <c r="P1178"/>
  <c r="R1007"/>
  <c r="Q1007"/>
  <c r="P1007"/>
  <c r="R1006"/>
  <c r="Q1006"/>
  <c r="P1006"/>
  <c r="R592"/>
  <c r="Q592"/>
  <c r="P592"/>
  <c r="R453"/>
  <c r="Q453"/>
  <c r="P453"/>
  <c r="R340"/>
  <c r="Q340"/>
  <c r="P340"/>
  <c r="R153"/>
  <c r="Q153"/>
  <c r="P153"/>
  <c r="R887"/>
  <c r="Q887"/>
  <c r="P887"/>
  <c r="R1762"/>
  <c r="Q1762"/>
  <c r="P1762"/>
  <c r="R1579"/>
  <c r="Q1579"/>
  <c r="P1579"/>
  <c r="R400"/>
  <c r="Q400"/>
  <c r="P400"/>
  <c r="R1991"/>
  <c r="Q1991"/>
  <c r="P1991"/>
  <c r="R1238"/>
  <c r="Q1238"/>
  <c r="P1238"/>
  <c r="R953"/>
  <c r="Q953"/>
  <c r="P953"/>
  <c r="R555"/>
  <c r="Q555"/>
  <c r="P555"/>
  <c r="R118"/>
  <c r="Q118"/>
  <c r="P118"/>
  <c r="R1139"/>
  <c r="Q1139"/>
  <c r="P1139"/>
  <c r="R725"/>
  <c r="Q725"/>
  <c r="P725"/>
  <c r="R684"/>
  <c r="Q684"/>
  <c r="P684"/>
  <c r="R1283"/>
  <c r="Q1283"/>
  <c r="P1283"/>
  <c r="R1454"/>
  <c r="Q1454"/>
  <c r="P1454"/>
  <c r="R215"/>
  <c r="Q215"/>
  <c r="P215"/>
  <c r="R1005"/>
  <c r="Q1005"/>
  <c r="P1005"/>
  <c r="R963"/>
  <c r="Q963"/>
  <c r="P963"/>
  <c r="R886"/>
  <c r="Q886"/>
  <c r="P886"/>
  <c r="R724"/>
  <c r="Q724"/>
  <c r="P724"/>
  <c r="R662"/>
  <c r="Q662"/>
  <c r="P662"/>
  <c r="R452"/>
  <c r="Q452"/>
  <c r="P452"/>
  <c r="R339"/>
  <c r="Q339"/>
  <c r="P339"/>
  <c r="R214"/>
  <c r="Q214"/>
  <c r="P214"/>
  <c r="R105"/>
  <c r="Q105"/>
  <c r="P105"/>
  <c r="R1282"/>
  <c r="Q1282"/>
  <c r="P1282"/>
  <c r="R152"/>
  <c r="Q152"/>
  <c r="P152"/>
  <c r="R1919"/>
  <c r="Q1919"/>
  <c r="P1919"/>
  <c r="R1761"/>
  <c r="Q1761"/>
  <c r="P1761"/>
  <c r="R1760"/>
  <c r="Q1760"/>
  <c r="P1760"/>
  <c r="R1578"/>
  <c r="Q1578"/>
  <c r="P1578"/>
  <c r="R1453"/>
  <c r="Q1453"/>
  <c r="P1453"/>
  <c r="R1281"/>
  <c r="Q1281"/>
  <c r="P1281"/>
  <c r="R1177"/>
  <c r="Q1177"/>
  <c r="P1177"/>
  <c r="R723"/>
  <c r="Q723"/>
  <c r="P723"/>
  <c r="R722"/>
  <c r="Q722"/>
  <c r="P722"/>
  <c r="R591"/>
  <c r="Q591"/>
  <c r="P591"/>
  <c r="R451"/>
  <c r="Q451"/>
  <c r="P451"/>
  <c r="R1004"/>
  <c r="Q1004"/>
  <c r="P1004"/>
  <c r="R338"/>
  <c r="Q338"/>
  <c r="P338"/>
  <c r="R885"/>
  <c r="Q885"/>
  <c r="P885"/>
  <c r="R450"/>
  <c r="Q450"/>
  <c r="P450"/>
  <c r="R721"/>
  <c r="Q721"/>
  <c r="P721"/>
  <c r="R720"/>
  <c r="Q720"/>
  <c r="P720"/>
  <c r="R590"/>
  <c r="Q590"/>
  <c r="P590"/>
  <c r="R337"/>
  <c r="Q337"/>
  <c r="P337"/>
  <c r="R151"/>
  <c r="Q151"/>
  <c r="P151"/>
  <c r="R1918"/>
  <c r="Q1918"/>
  <c r="P1918"/>
  <c r="R1759"/>
  <c r="Q1759"/>
  <c r="P1759"/>
  <c r="R1758"/>
  <c r="Q1758"/>
  <c r="P1758"/>
  <c r="R1577"/>
  <c r="Q1577"/>
  <c r="P1577"/>
  <c r="R1452"/>
  <c r="Q1452"/>
  <c r="P1452"/>
  <c r="R1280"/>
  <c r="Q1280"/>
  <c r="P1280"/>
  <c r="R1176"/>
  <c r="Q1176"/>
  <c r="P1176"/>
  <c r="R1003"/>
  <c r="Q1003"/>
  <c r="P1003"/>
  <c r="R1002"/>
  <c r="Q1002"/>
  <c r="P1002"/>
  <c r="R1279"/>
  <c r="Q1279"/>
  <c r="P1279"/>
  <c r="R884"/>
  <c r="Q884"/>
  <c r="P884"/>
  <c r="R2014"/>
  <c r="Q2014"/>
  <c r="P2014"/>
  <c r="R1917"/>
  <c r="Q1917"/>
  <c r="P1917"/>
  <c r="R1718"/>
  <c r="Q1718"/>
  <c r="P1718"/>
  <c r="R1717"/>
  <c r="Q1717"/>
  <c r="P1717"/>
  <c r="R1549"/>
  <c r="Q1549"/>
  <c r="P1549"/>
  <c r="R1548"/>
  <c r="Q1548"/>
  <c r="P1548"/>
  <c r="R1430"/>
  <c r="Q1430"/>
  <c r="P1430"/>
  <c r="R1250"/>
  <c r="Q1250"/>
  <c r="P1250"/>
  <c r="R1158"/>
  <c r="Q1158"/>
  <c r="P1158"/>
  <c r="R969"/>
  <c r="Q969"/>
  <c r="P969"/>
  <c r="R968"/>
  <c r="Q968"/>
  <c r="P968"/>
  <c r="R867"/>
  <c r="Q867"/>
  <c r="P867"/>
  <c r="R694"/>
  <c r="Q694"/>
  <c r="P694"/>
  <c r="R572"/>
  <c r="Q572"/>
  <c r="P572"/>
  <c r="R427"/>
  <c r="Q427"/>
  <c r="P427"/>
  <c r="R321"/>
  <c r="Q321"/>
  <c r="P321"/>
  <c r="R132"/>
  <c r="Q132"/>
  <c r="P132"/>
  <c r="R1451"/>
  <c r="Q1451"/>
  <c r="P1451"/>
  <c r="R1278"/>
  <c r="Q1278"/>
  <c r="P1278"/>
  <c r="R1175"/>
  <c r="Q1175"/>
  <c r="P1175"/>
  <c r="R1916"/>
  <c r="Q1916"/>
  <c r="P1916"/>
  <c r="R1757"/>
  <c r="Q1757"/>
  <c r="P1757"/>
  <c r="R1756"/>
  <c r="Q1756"/>
  <c r="P1756"/>
  <c r="R1576"/>
  <c r="Q1576"/>
  <c r="P1576"/>
  <c r="R1001"/>
  <c r="Q1001"/>
  <c r="P1001"/>
  <c r="R883"/>
  <c r="Q883"/>
  <c r="P883"/>
  <c r="R719"/>
  <c r="Q719"/>
  <c r="P719"/>
  <c r="R688"/>
  <c r="Q688"/>
  <c r="P688"/>
  <c r="R589"/>
  <c r="Q589"/>
  <c r="P589"/>
  <c r="R426"/>
  <c r="Q426"/>
  <c r="P426"/>
  <c r="R320"/>
  <c r="Q320"/>
  <c r="P320"/>
  <c r="R150"/>
  <c r="Q150"/>
  <c r="P150"/>
  <c r="R1755"/>
  <c r="Q1755"/>
  <c r="P1755"/>
  <c r="R1754"/>
  <c r="Q1754"/>
  <c r="P1754"/>
  <c r="R1575"/>
  <c r="Q1575"/>
  <c r="P1575"/>
  <c r="R1450"/>
  <c r="Q1450"/>
  <c r="P1450"/>
  <c r="R1277"/>
  <c r="Q1277"/>
  <c r="P1277"/>
  <c r="R416"/>
  <c r="Q416"/>
  <c r="P416"/>
  <c r="R415"/>
  <c r="Q415"/>
  <c r="P415"/>
  <c r="R124"/>
  <c r="Q124"/>
  <c r="P124"/>
  <c r="R1174"/>
  <c r="Q1174"/>
  <c r="P1174"/>
  <c r="R1000"/>
  <c r="Q1000"/>
  <c r="P1000"/>
  <c r="R882"/>
  <c r="Q882"/>
  <c r="P882"/>
  <c r="R718"/>
  <c r="Q718"/>
  <c r="P718"/>
  <c r="R588"/>
  <c r="Q588"/>
  <c r="P588"/>
  <c r="R336"/>
  <c r="Q336"/>
  <c r="P336"/>
  <c r="R1915"/>
  <c r="Q1915"/>
  <c r="P1915"/>
  <c r="R1914"/>
  <c r="Q1914"/>
  <c r="P1914"/>
  <c r="R1753"/>
  <c r="Q1753"/>
  <c r="P1753"/>
  <c r="R1752"/>
  <c r="Q1752"/>
  <c r="P1752"/>
  <c r="R1574"/>
  <c r="Q1574"/>
  <c r="P1574"/>
  <c r="R1449"/>
  <c r="Q1449"/>
  <c r="P1449"/>
  <c r="R1276"/>
  <c r="Q1276"/>
  <c r="P1276"/>
  <c r="R123"/>
  <c r="Q123"/>
  <c r="P123"/>
  <c r="R414"/>
  <c r="Q414"/>
  <c r="P414"/>
  <c r="R413"/>
  <c r="Q413"/>
  <c r="P413"/>
  <c r="R1173"/>
  <c r="Q1173"/>
  <c r="P1173"/>
  <c r="R999"/>
  <c r="Q999"/>
  <c r="P999"/>
  <c r="R881"/>
  <c r="Q881"/>
  <c r="P881"/>
  <c r="R880"/>
  <c r="Q880"/>
  <c r="P880"/>
  <c r="R717"/>
  <c r="Q717"/>
  <c r="P717"/>
  <c r="R587"/>
  <c r="Q587"/>
  <c r="P587"/>
  <c r="R335"/>
  <c r="Q335"/>
  <c r="P335"/>
  <c r="R1913"/>
  <c r="Q1913"/>
  <c r="P1913"/>
  <c r="R1751"/>
  <c r="Q1751"/>
  <c r="P1751"/>
  <c r="R1750"/>
  <c r="Q1750"/>
  <c r="P1750"/>
  <c r="R1749"/>
  <c r="Q1749"/>
  <c r="P1749"/>
  <c r="R1573"/>
  <c r="Q1573"/>
  <c r="P1573"/>
  <c r="R1448"/>
  <c r="Q1448"/>
  <c r="P1448"/>
  <c r="R1275"/>
  <c r="Q1275"/>
  <c r="P1275"/>
  <c r="R1172"/>
  <c r="Q1172"/>
  <c r="P1172"/>
  <c r="R998"/>
  <c r="Q998"/>
  <c r="P998"/>
  <c r="R879"/>
  <c r="Q879"/>
  <c r="P879"/>
  <c r="R716"/>
  <c r="Q716"/>
  <c r="P716"/>
  <c r="R715"/>
  <c r="Q715"/>
  <c r="P715"/>
  <c r="R149"/>
  <c r="Q149"/>
  <c r="P149"/>
  <c r="R5"/>
  <c r="Q5"/>
  <c r="P5"/>
  <c r="R412"/>
  <c r="Q412"/>
  <c r="P412"/>
  <c r="R411"/>
  <c r="Q411"/>
  <c r="P411"/>
  <c r="R586"/>
  <c r="Q586"/>
  <c r="P586"/>
  <c r="R2013"/>
  <c r="Q2013"/>
  <c r="P2013"/>
  <c r="R1912"/>
  <c r="Q1912"/>
  <c r="P1912"/>
  <c r="R1901"/>
  <c r="Q1901"/>
  <c r="P1901"/>
  <c r="R1716"/>
  <c r="Q1716"/>
  <c r="P1716"/>
  <c r="R1547"/>
  <c r="Q1547"/>
  <c r="P1547"/>
  <c r="R1534"/>
  <c r="Q1534"/>
  <c r="P1534"/>
  <c r="R1429"/>
  <c r="Q1429"/>
  <c r="P1429"/>
  <c r="R1417"/>
  <c r="Q1417"/>
  <c r="P1417"/>
  <c r="R1249"/>
  <c r="Q1249"/>
  <c r="P1249"/>
  <c r="R1157"/>
  <c r="Q1157"/>
  <c r="P1157"/>
  <c r="R1138"/>
  <c r="Q1138"/>
  <c r="P1138"/>
  <c r="R967"/>
  <c r="Q967"/>
  <c r="P967"/>
  <c r="R952"/>
  <c r="Q952"/>
  <c r="P952"/>
  <c r="R866"/>
  <c r="Q866"/>
  <c r="P866"/>
  <c r="R857"/>
  <c r="Q857"/>
  <c r="P857"/>
  <c r="R693"/>
  <c r="Q693"/>
  <c r="P693"/>
  <c r="R571"/>
  <c r="Q571"/>
  <c r="P571"/>
  <c r="R554"/>
  <c r="Q554"/>
  <c r="P554"/>
  <c r="R425"/>
  <c r="Q425"/>
  <c r="P425"/>
  <c r="R399"/>
  <c r="Q399"/>
  <c r="P399"/>
  <c r="R319"/>
  <c r="Q319"/>
  <c r="P319"/>
  <c r="R312"/>
  <c r="Q312"/>
  <c r="P312"/>
  <c r="R202"/>
  <c r="Q202"/>
  <c r="P202"/>
  <c r="R131"/>
  <c r="Q131"/>
  <c r="P131"/>
  <c r="R17"/>
  <c r="Q17"/>
  <c r="P17"/>
  <c r="R9"/>
  <c r="Q9"/>
  <c r="P9"/>
  <c r="R3"/>
  <c r="Q3"/>
  <c r="P3"/>
  <c r="R8"/>
  <c r="Q8"/>
  <c r="P8"/>
  <c r="R2"/>
  <c r="Q2"/>
  <c r="P2"/>
  <c r="R424"/>
  <c r="Q424"/>
  <c r="P424"/>
  <c r="R2012"/>
  <c r="Q2012"/>
  <c r="P2012"/>
  <c r="R1911"/>
  <c r="Q1911"/>
  <c r="P1911"/>
  <c r="R1900"/>
  <c r="Q1900"/>
  <c r="P1900"/>
  <c r="R1715"/>
  <c r="Q1715"/>
  <c r="P1715"/>
  <c r="R1546"/>
  <c r="Q1546"/>
  <c r="P1546"/>
  <c r="R1533"/>
  <c r="Q1533"/>
  <c r="P1533"/>
  <c r="R1428"/>
  <c r="Q1428"/>
  <c r="P1428"/>
  <c r="R1416"/>
  <c r="Q1416"/>
  <c r="P1416"/>
  <c r="R1248"/>
  <c r="Q1248"/>
  <c r="P1248"/>
  <c r="R1156"/>
  <c r="Q1156"/>
  <c r="P1156"/>
  <c r="R1137"/>
  <c r="Q1137"/>
  <c r="P1137"/>
  <c r="R966"/>
  <c r="Q966"/>
  <c r="P966"/>
  <c r="R951"/>
  <c r="Q951"/>
  <c r="P951"/>
  <c r="R950"/>
  <c r="Q950"/>
  <c r="P950"/>
  <c r="R865"/>
  <c r="Q865"/>
  <c r="P865"/>
  <c r="R856"/>
  <c r="Q856"/>
  <c r="P856"/>
  <c r="R692"/>
  <c r="Q692"/>
  <c r="P692"/>
  <c r="R570"/>
  <c r="Q570"/>
  <c r="P570"/>
  <c r="R318"/>
  <c r="Q318"/>
  <c r="P318"/>
  <c r="R201"/>
  <c r="Q201"/>
  <c r="P201"/>
  <c r="R130"/>
  <c r="Q130"/>
  <c r="P130"/>
  <c r="R16"/>
  <c r="Q16"/>
  <c r="P16"/>
  <c r="C10" i="2" l="1"/>
  <c r="F8"/>
  <c r="K8"/>
  <c r="J9"/>
  <c r="O8"/>
  <c r="M8"/>
  <c r="D8"/>
  <c r="C11"/>
  <c r="C12" s="1"/>
  <c r="E10"/>
  <c r="H10"/>
  <c r="K7"/>
  <c r="AF144" i="5"/>
  <c r="AF161"/>
  <c r="F4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M9" i="8"/>
  <c r="I9"/>
  <c r="R3"/>
  <c r="R5" i="7"/>
  <c r="D11" s="1"/>
  <c r="I11"/>
  <c r="M11"/>
  <c r="Q11" i="8"/>
  <c r="C11"/>
  <c r="Q10"/>
  <c r="C10"/>
  <c r="K9"/>
  <c r="A13"/>
  <c r="B12"/>
  <c r="Z7" i="5"/>
  <c r="A14" i="7"/>
  <c r="E11"/>
  <c r="Q5" i="4"/>
  <c r="H11"/>
  <c r="L11"/>
  <c r="L5" i="5"/>
  <c r="O4"/>
  <c r="N4"/>
  <c r="N5"/>
  <c r="G53"/>
  <c r="G51"/>
  <c r="G49"/>
  <c r="G47"/>
  <c r="G45"/>
  <c r="G43"/>
  <c r="G41"/>
  <c r="G39"/>
  <c r="G37"/>
  <c r="G35"/>
  <c r="G33"/>
  <c r="G31"/>
  <c r="G29"/>
  <c r="G27"/>
  <c r="G25"/>
  <c r="G23"/>
  <c r="G21"/>
  <c r="G19"/>
  <c r="G17"/>
  <c r="G15"/>
  <c r="G13"/>
  <c r="G11"/>
  <c r="G9"/>
  <c r="G7"/>
  <c r="G5"/>
  <c r="G54"/>
  <c r="G52"/>
  <c r="G50"/>
  <c r="G48"/>
  <c r="G46"/>
  <c r="G44"/>
  <c r="G42"/>
  <c r="G40"/>
  <c r="G38"/>
  <c r="G36"/>
  <c r="G34"/>
  <c r="G32"/>
  <c r="G30"/>
  <c r="G28"/>
  <c r="G26"/>
  <c r="G24"/>
  <c r="G22"/>
  <c r="G20"/>
  <c r="G18"/>
  <c r="G16"/>
  <c r="G14"/>
  <c r="G12"/>
  <c r="G10"/>
  <c r="G8"/>
  <c r="G6"/>
  <c r="D6" i="3"/>
  <c r="L6" s="1"/>
  <c r="E1"/>
  <c r="F1" s="1"/>
  <c r="G1" s="1"/>
  <c r="H1" s="1"/>
  <c r="I1" s="1"/>
  <c r="C6"/>
  <c r="B17"/>
  <c r="B16"/>
  <c r="B15"/>
  <c r="B14"/>
  <c r="B13"/>
  <c r="B12"/>
  <c r="B11"/>
  <c r="B10"/>
  <c r="B9"/>
  <c r="B8"/>
  <c r="B7"/>
  <c r="B6"/>
  <c r="E1" i="2"/>
  <c r="F1" s="1"/>
  <c r="H1" s="1"/>
  <c r="J1" s="1"/>
  <c r="K1" s="1"/>
  <c r="K5" i="5"/>
  <c r="K6"/>
  <c r="K7"/>
  <c r="K8"/>
  <c r="K9"/>
  <c r="K10"/>
  <c r="K11"/>
  <c r="K12"/>
  <c r="K13"/>
  <c r="K14"/>
  <c r="K15"/>
  <c r="K4"/>
  <c r="H11" i="2" l="1"/>
  <c r="Q8"/>
  <c r="D9"/>
  <c r="D10" s="1"/>
  <c r="E11"/>
  <c r="E12"/>
  <c r="J10"/>
  <c r="S8"/>
  <c r="W8"/>
  <c r="U8"/>
  <c r="F9"/>
  <c r="F10"/>
  <c r="H12"/>
  <c r="C13"/>
  <c r="U7"/>
  <c r="M7"/>
  <c r="W7"/>
  <c r="S7"/>
  <c r="Q7"/>
  <c r="K11" i="4"/>
  <c r="L9" i="8"/>
  <c r="L11" i="7"/>
  <c r="E9" i="8"/>
  <c r="D9"/>
  <c r="Q12"/>
  <c r="C12"/>
  <c r="AD9"/>
  <c r="AH9"/>
  <c r="AG9"/>
  <c r="AE9"/>
  <c r="G11"/>
  <c r="K11" s="1"/>
  <c r="B13"/>
  <c r="A14"/>
  <c r="N10"/>
  <c r="N11" s="1"/>
  <c r="L10"/>
  <c r="J10"/>
  <c r="J11" s="1"/>
  <c r="F10"/>
  <c r="F11" s="1"/>
  <c r="D10"/>
  <c r="M10"/>
  <c r="M11" s="1"/>
  <c r="I10"/>
  <c r="I11" s="1"/>
  <c r="G10"/>
  <c r="K10" s="1"/>
  <c r="E10"/>
  <c r="E11" s="1"/>
  <c r="Z8" i="5"/>
  <c r="Z9" s="1"/>
  <c r="A15" i="7"/>
  <c r="D11" i="4"/>
  <c r="C11"/>
  <c r="M5" i="5"/>
  <c r="L6" s="1"/>
  <c r="D7" i="3"/>
  <c r="C7"/>
  <c r="C8" s="1"/>
  <c r="C9" s="1"/>
  <c r="E6"/>
  <c r="F6"/>
  <c r="H6"/>
  <c r="E7"/>
  <c r="E8" s="1"/>
  <c r="G6"/>
  <c r="G7" s="1"/>
  <c r="F7"/>
  <c r="H7"/>
  <c r="G8"/>
  <c r="G9" s="1"/>
  <c r="D8"/>
  <c r="O9" i="2" l="1"/>
  <c r="E13"/>
  <c r="K9"/>
  <c r="C14"/>
  <c r="D11"/>
  <c r="K10"/>
  <c r="J11"/>
  <c r="F11"/>
  <c r="O10"/>
  <c r="C15"/>
  <c r="C16" s="1"/>
  <c r="Q9"/>
  <c r="D12"/>
  <c r="H13"/>
  <c r="I6" i="3"/>
  <c r="N6" s="1"/>
  <c r="B11" i="4"/>
  <c r="V9" i="8"/>
  <c r="V10" s="1"/>
  <c r="U9"/>
  <c r="W9" s="1"/>
  <c r="R9"/>
  <c r="S9"/>
  <c r="AH10"/>
  <c r="Z10" i="5"/>
  <c r="A15" i="8"/>
  <c r="B14"/>
  <c r="N12"/>
  <c r="J12"/>
  <c r="F12"/>
  <c r="M12"/>
  <c r="I12"/>
  <c r="G12"/>
  <c r="K12" s="1"/>
  <c r="E12"/>
  <c r="D11"/>
  <c r="L11"/>
  <c r="S10"/>
  <c r="AE10"/>
  <c r="Q13"/>
  <c r="C13"/>
  <c r="AI9"/>
  <c r="AF9"/>
  <c r="U10"/>
  <c r="U11" s="1"/>
  <c r="AG10"/>
  <c r="AI10" s="1"/>
  <c r="AD10"/>
  <c r="AF10" s="1"/>
  <c r="A16" i="7"/>
  <c r="O5" i="5"/>
  <c r="M6"/>
  <c r="N6"/>
  <c r="G10" i="3"/>
  <c r="J6"/>
  <c r="K6"/>
  <c r="K7"/>
  <c r="H8"/>
  <c r="H9" s="1"/>
  <c r="I7"/>
  <c r="L7" s="1"/>
  <c r="F8"/>
  <c r="K8" s="1"/>
  <c r="D9"/>
  <c r="E9"/>
  <c r="C10"/>
  <c r="C11" s="1"/>
  <c r="T9" i="8" l="1"/>
  <c r="V11"/>
  <c r="W11" s="1"/>
  <c r="O6" i="3"/>
  <c r="M6"/>
  <c r="J7"/>
  <c r="R10" i="8"/>
  <c r="K11" i="2"/>
  <c r="Q11" s="1"/>
  <c r="S10"/>
  <c r="W10"/>
  <c r="U10"/>
  <c r="M10"/>
  <c r="S9"/>
  <c r="W9"/>
  <c r="U9"/>
  <c r="M9"/>
  <c r="H14"/>
  <c r="H15" s="1"/>
  <c r="D13"/>
  <c r="Q10"/>
  <c r="F12"/>
  <c r="C17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5" s="1"/>
  <c r="J12"/>
  <c r="O11"/>
  <c r="E14"/>
  <c r="AE11" i="8"/>
  <c r="S11"/>
  <c r="Z11" i="5"/>
  <c r="Z12" s="1"/>
  <c r="T10" i="8"/>
  <c r="B15"/>
  <c r="A16"/>
  <c r="B16" s="1"/>
  <c r="AD11"/>
  <c r="AF11" s="1"/>
  <c r="R11"/>
  <c r="T11" s="1"/>
  <c r="W10"/>
  <c r="N13"/>
  <c r="J13"/>
  <c r="F13"/>
  <c r="M13"/>
  <c r="I13"/>
  <c r="G13"/>
  <c r="K13" s="1"/>
  <c r="E13"/>
  <c r="Q14"/>
  <c r="C14"/>
  <c r="AG11"/>
  <c r="D12"/>
  <c r="D13" s="1"/>
  <c r="L12"/>
  <c r="L13" s="1"/>
  <c r="AH11"/>
  <c r="A17" i="7"/>
  <c r="L7" i="5"/>
  <c r="O6"/>
  <c r="G11" i="3"/>
  <c r="N7"/>
  <c r="O7"/>
  <c r="M7"/>
  <c r="I8"/>
  <c r="F9"/>
  <c r="F10" s="1"/>
  <c r="H10"/>
  <c r="E10"/>
  <c r="D10"/>
  <c r="E11"/>
  <c r="C12"/>
  <c r="K12" i="2" l="1"/>
  <c r="F13"/>
  <c r="D14"/>
  <c r="O12"/>
  <c r="W11"/>
  <c r="U11"/>
  <c r="S11"/>
  <c r="M11"/>
  <c r="E15"/>
  <c r="F14"/>
  <c r="J13"/>
  <c r="K13" s="1"/>
  <c r="H16"/>
  <c r="K9" i="3"/>
  <c r="L8"/>
  <c r="J8"/>
  <c r="Z13" i="5"/>
  <c r="AE12" i="8"/>
  <c r="AH12"/>
  <c r="AD12"/>
  <c r="AG12"/>
  <c r="AI12" s="1"/>
  <c r="S12"/>
  <c r="V12"/>
  <c r="R12"/>
  <c r="T12" s="1"/>
  <c r="U12"/>
  <c r="Q15"/>
  <c r="C15"/>
  <c r="S13"/>
  <c r="AE13"/>
  <c r="N14"/>
  <c r="L14"/>
  <c r="J14"/>
  <c r="F14"/>
  <c r="D14"/>
  <c r="M14"/>
  <c r="I14"/>
  <c r="G14"/>
  <c r="K14" s="1"/>
  <c r="AE14" s="1"/>
  <c r="E14"/>
  <c r="Q16"/>
  <c r="C16"/>
  <c r="AI11"/>
  <c r="U13"/>
  <c r="AG13"/>
  <c r="R13"/>
  <c r="V13"/>
  <c r="AD13"/>
  <c r="AH13"/>
  <c r="A18" i="7"/>
  <c r="M7" i="5"/>
  <c r="N7"/>
  <c r="G12" i="3"/>
  <c r="G13" s="1"/>
  <c r="G14" s="1"/>
  <c r="E12"/>
  <c r="K10"/>
  <c r="N8"/>
  <c r="O8"/>
  <c r="M8"/>
  <c r="I10"/>
  <c r="L10" s="1"/>
  <c r="F11"/>
  <c r="I9"/>
  <c r="F12"/>
  <c r="H11"/>
  <c r="H12" s="1"/>
  <c r="D11"/>
  <c r="E13"/>
  <c r="D12"/>
  <c r="C13"/>
  <c r="C14" s="1"/>
  <c r="S13" i="2" l="1"/>
  <c r="W13"/>
  <c r="U13"/>
  <c r="M13"/>
  <c r="D15"/>
  <c r="O13"/>
  <c r="U12"/>
  <c r="S12"/>
  <c r="W12"/>
  <c r="M12"/>
  <c r="Q12"/>
  <c r="O14"/>
  <c r="E16"/>
  <c r="J14"/>
  <c r="Q13"/>
  <c r="H17"/>
  <c r="F15"/>
  <c r="J9" i="3"/>
  <c r="L9"/>
  <c r="V14" i="8"/>
  <c r="S14"/>
  <c r="Z14" i="5"/>
  <c r="Z15"/>
  <c r="G16" i="8"/>
  <c r="K16" s="1"/>
  <c r="AF12"/>
  <c r="AF13"/>
  <c r="T13"/>
  <c r="U14"/>
  <c r="W14" s="1"/>
  <c r="AG14"/>
  <c r="R14"/>
  <c r="AD14"/>
  <c r="AF14" s="1"/>
  <c r="AH14"/>
  <c r="N15"/>
  <c r="N16" s="1"/>
  <c r="L15"/>
  <c r="L16" s="1"/>
  <c r="J15"/>
  <c r="J16" s="1"/>
  <c r="F15"/>
  <c r="F16" s="1"/>
  <c r="D15"/>
  <c r="M15"/>
  <c r="M16" s="1"/>
  <c r="I15"/>
  <c r="I16" s="1"/>
  <c r="G15"/>
  <c r="K15" s="1"/>
  <c r="AH15" s="1"/>
  <c r="E15"/>
  <c r="E16" s="1"/>
  <c r="W12"/>
  <c r="AI13"/>
  <c r="W13"/>
  <c r="A19" i="7"/>
  <c r="L8" i="5"/>
  <c r="O7"/>
  <c r="G15" i="3"/>
  <c r="F13"/>
  <c r="K13" s="1"/>
  <c r="K12"/>
  <c r="K11"/>
  <c r="E14"/>
  <c r="E15" s="1"/>
  <c r="E16" s="1"/>
  <c r="D13"/>
  <c r="D14" s="1"/>
  <c r="D15" s="1"/>
  <c r="L15" s="1"/>
  <c r="N9"/>
  <c r="O9"/>
  <c r="M9"/>
  <c r="N10"/>
  <c r="O10"/>
  <c r="M10"/>
  <c r="J10"/>
  <c r="H13"/>
  <c r="H14" s="1"/>
  <c r="I11"/>
  <c r="L11" s="1"/>
  <c r="I12"/>
  <c r="J12" s="1"/>
  <c r="F14"/>
  <c r="C15"/>
  <c r="K14" i="2" l="1"/>
  <c r="J15"/>
  <c r="D16"/>
  <c r="E17"/>
  <c r="H18"/>
  <c r="F16"/>
  <c r="O15"/>
  <c r="V15" i="8"/>
  <c r="Z16" i="5"/>
  <c r="AI14" i="8"/>
  <c r="S15"/>
  <c r="AE15"/>
  <c r="D16"/>
  <c r="T14"/>
  <c r="AH16"/>
  <c r="AH7" s="1"/>
  <c r="U15"/>
  <c r="AG15"/>
  <c r="AI15" s="1"/>
  <c r="R15"/>
  <c r="T15" s="1"/>
  <c r="AD15"/>
  <c r="AF15" s="1"/>
  <c r="A20" i="7"/>
  <c r="M8" i="5"/>
  <c r="N8"/>
  <c r="I13" i="3"/>
  <c r="G16"/>
  <c r="E17"/>
  <c r="J16"/>
  <c r="K16"/>
  <c r="N13"/>
  <c r="O13"/>
  <c r="M13"/>
  <c r="L13"/>
  <c r="J13"/>
  <c r="J15"/>
  <c r="K15"/>
  <c r="N12"/>
  <c r="O12"/>
  <c r="M12"/>
  <c r="N11"/>
  <c r="O11"/>
  <c r="M11"/>
  <c r="J11"/>
  <c r="K14"/>
  <c r="C16"/>
  <c r="C17" s="1"/>
  <c r="C5" s="1"/>
  <c r="L12"/>
  <c r="H15"/>
  <c r="H16" s="1"/>
  <c r="I14"/>
  <c r="L14" s="1"/>
  <c r="F15"/>
  <c r="D16"/>
  <c r="L16" s="1"/>
  <c r="E18" i="2" l="1"/>
  <c r="D17"/>
  <c r="S14"/>
  <c r="W14"/>
  <c r="U14"/>
  <c r="M14"/>
  <c r="Q14"/>
  <c r="H19"/>
  <c r="K15"/>
  <c r="J16"/>
  <c r="F17"/>
  <c r="O16"/>
  <c r="S16" i="8"/>
  <c r="S7" s="1"/>
  <c r="R16"/>
  <c r="T16" s="1"/>
  <c r="Z17" i="5"/>
  <c r="V16" i="8"/>
  <c r="V7" s="1"/>
  <c r="AG16"/>
  <c r="U16"/>
  <c r="W16" s="1"/>
  <c r="W15"/>
  <c r="AD16"/>
  <c r="AE16"/>
  <c r="AE7" s="1"/>
  <c r="A21" i="7"/>
  <c r="L9" i="5"/>
  <c r="O8"/>
  <c r="J14" i="3"/>
  <c r="G17"/>
  <c r="G5" s="1"/>
  <c r="G22" s="1"/>
  <c r="J17"/>
  <c r="K17"/>
  <c r="N14"/>
  <c r="O14"/>
  <c r="M14"/>
  <c r="E5"/>
  <c r="E22" s="1"/>
  <c r="H17"/>
  <c r="H5" s="1"/>
  <c r="H22" s="1"/>
  <c r="I15"/>
  <c r="F16"/>
  <c r="D17"/>
  <c r="R7" i="8" l="1"/>
  <c r="T7" s="1"/>
  <c r="F18" i="2"/>
  <c r="W15"/>
  <c r="U15"/>
  <c r="S15"/>
  <c r="M15"/>
  <c r="Q15"/>
  <c r="H20"/>
  <c r="K16"/>
  <c r="J17"/>
  <c r="D18"/>
  <c r="E19"/>
  <c r="O17"/>
  <c r="Z18" i="5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Z34" s="1"/>
  <c r="Z35" s="1"/>
  <c r="Z36" s="1"/>
  <c r="Z37" s="1"/>
  <c r="Z38" s="1"/>
  <c r="Z39" s="1"/>
  <c r="Z40" s="1"/>
  <c r="AF16" i="8"/>
  <c r="B18" i="7"/>
  <c r="AG7" i="8"/>
  <c r="AI7" s="1"/>
  <c r="AI16"/>
  <c r="U7"/>
  <c r="W7" s="1"/>
  <c r="AD7"/>
  <c r="AF7" s="1"/>
  <c r="A22" i="7"/>
  <c r="M9" i="5"/>
  <c r="N9"/>
  <c r="D5" i="3"/>
  <c r="D22" s="1"/>
  <c r="L17"/>
  <c r="N15"/>
  <c r="O15"/>
  <c r="M15"/>
  <c r="I16"/>
  <c r="F17"/>
  <c r="D19" i="2" l="1"/>
  <c r="U16"/>
  <c r="S16"/>
  <c r="W16"/>
  <c r="M16"/>
  <c r="Q16"/>
  <c r="E20"/>
  <c r="K17"/>
  <c r="J18"/>
  <c r="O18"/>
  <c r="H21"/>
  <c r="F19"/>
  <c r="B19" i="7"/>
  <c r="B25"/>
  <c r="Q25" s="1"/>
  <c r="B23"/>
  <c r="B17"/>
  <c r="Q17" s="1"/>
  <c r="B21"/>
  <c r="B22"/>
  <c r="C22" s="1"/>
  <c r="B20"/>
  <c r="B16"/>
  <c r="C16" s="1"/>
  <c r="B24"/>
  <c r="B15"/>
  <c r="C15" s="1"/>
  <c r="B11"/>
  <c r="Q11" s="1"/>
  <c r="B13"/>
  <c r="B12"/>
  <c r="B14"/>
  <c r="Q19"/>
  <c r="C19"/>
  <c r="Q23"/>
  <c r="C23"/>
  <c r="C25"/>
  <c r="Q21"/>
  <c r="C21"/>
  <c r="C17"/>
  <c r="C20"/>
  <c r="Q20"/>
  <c r="Q22"/>
  <c r="Q16"/>
  <c r="C18"/>
  <c r="Q18"/>
  <c r="C24"/>
  <c r="Q24"/>
  <c r="A23"/>
  <c r="L10" i="5"/>
  <c r="O9"/>
  <c r="N16" i="3"/>
  <c r="O16"/>
  <c r="M16"/>
  <c r="I17"/>
  <c r="F5"/>
  <c r="H22" i="2" l="1"/>
  <c r="E21"/>
  <c r="S17"/>
  <c r="W17"/>
  <c r="U17"/>
  <c r="M17"/>
  <c r="Q17"/>
  <c r="O19"/>
  <c r="F20"/>
  <c r="K18"/>
  <c r="J19"/>
  <c r="D20"/>
  <c r="Q15" i="7"/>
  <c r="C11"/>
  <c r="Q14"/>
  <c r="C14"/>
  <c r="C13"/>
  <c r="Q13"/>
  <c r="C12"/>
  <c r="Q12"/>
  <c r="A24"/>
  <c r="M10" i="5"/>
  <c r="N10"/>
  <c r="H11" i="7" s="1"/>
  <c r="K5" i="3"/>
  <c r="F22"/>
  <c r="I5"/>
  <c r="N17"/>
  <c r="O17"/>
  <c r="M17"/>
  <c r="S18" i="2" l="1"/>
  <c r="W18"/>
  <c r="U18"/>
  <c r="M18"/>
  <c r="Q18"/>
  <c r="F21"/>
  <c r="H23"/>
  <c r="O20"/>
  <c r="D21"/>
  <c r="K19"/>
  <c r="J20"/>
  <c r="E22"/>
  <c r="A25" i="7"/>
  <c r="P11" i="4"/>
  <c r="Q11" s="1"/>
  <c r="F11"/>
  <c r="J11" s="1"/>
  <c r="L11" i="5"/>
  <c r="O10"/>
  <c r="I8" i="7" s="1"/>
  <c r="I22" i="3"/>
  <c r="K22"/>
  <c r="N5"/>
  <c r="O5"/>
  <c r="M5"/>
  <c r="J5"/>
  <c r="L5"/>
  <c r="K20" i="2" l="1"/>
  <c r="J21"/>
  <c r="E23"/>
  <c r="W19"/>
  <c r="U19"/>
  <c r="S19"/>
  <c r="M19"/>
  <c r="Q19"/>
  <c r="H24"/>
  <c r="O21"/>
  <c r="D22"/>
  <c r="F22"/>
  <c r="B12" i="4"/>
  <c r="G14" i="7"/>
  <c r="K14" s="1"/>
  <c r="N12"/>
  <c r="N13" s="1"/>
  <c r="N14" s="1"/>
  <c r="L12"/>
  <c r="L13" s="1"/>
  <c r="L14" s="1"/>
  <c r="J12"/>
  <c r="J13" s="1"/>
  <c r="J14" s="1"/>
  <c r="H12"/>
  <c r="H13" s="1"/>
  <c r="H14" s="1"/>
  <c r="F12"/>
  <c r="F13" s="1"/>
  <c r="F14" s="1"/>
  <c r="D12"/>
  <c r="D13" s="1"/>
  <c r="D14" s="1"/>
  <c r="M12"/>
  <c r="M13" s="1"/>
  <c r="M14" s="1"/>
  <c r="I12"/>
  <c r="I13" s="1"/>
  <c r="I14" s="1"/>
  <c r="G12"/>
  <c r="K12" s="1"/>
  <c r="E12"/>
  <c r="E13" s="1"/>
  <c r="E14" s="1"/>
  <c r="G13"/>
  <c r="K13" s="1"/>
  <c r="G11"/>
  <c r="K11" s="1"/>
  <c r="AG11" i="4"/>
  <c r="S11"/>
  <c r="AD11"/>
  <c r="AH11"/>
  <c r="AE11"/>
  <c r="U11"/>
  <c r="R11"/>
  <c r="V11"/>
  <c r="M11" i="5"/>
  <c r="N11"/>
  <c r="N22" i="3"/>
  <c r="O22"/>
  <c r="M22"/>
  <c r="J22"/>
  <c r="L22"/>
  <c r="H25" i="2" l="1"/>
  <c r="K21"/>
  <c r="J22"/>
  <c r="O22"/>
  <c r="F23"/>
  <c r="D23"/>
  <c r="O23"/>
  <c r="E24"/>
  <c r="U20"/>
  <c r="S20"/>
  <c r="W20"/>
  <c r="M20"/>
  <c r="Q20"/>
  <c r="F12" i="4"/>
  <c r="J12" s="1"/>
  <c r="I12"/>
  <c r="E12"/>
  <c r="L12"/>
  <c r="P12"/>
  <c r="Q12" s="1"/>
  <c r="K12"/>
  <c r="H12"/>
  <c r="M12"/>
  <c r="C12"/>
  <c r="D12"/>
  <c r="AD12"/>
  <c r="G16" i="7"/>
  <c r="K16" s="1"/>
  <c r="G17"/>
  <c r="K17" s="1"/>
  <c r="N22"/>
  <c r="L22"/>
  <c r="J22"/>
  <c r="H22"/>
  <c r="F22"/>
  <c r="D22"/>
  <c r="M22"/>
  <c r="I22"/>
  <c r="G22"/>
  <c r="K22" s="1"/>
  <c r="E22"/>
  <c r="AH11"/>
  <c r="AD11"/>
  <c r="AB11"/>
  <c r="X11"/>
  <c r="V11"/>
  <c r="R11"/>
  <c r="AG11"/>
  <c r="AE11"/>
  <c r="AA11"/>
  <c r="AC11" s="1"/>
  <c r="Y11"/>
  <c r="U11"/>
  <c r="S11"/>
  <c r="N21"/>
  <c r="L21"/>
  <c r="J21"/>
  <c r="H21"/>
  <c r="F21"/>
  <c r="D21"/>
  <c r="M21"/>
  <c r="I21"/>
  <c r="G21"/>
  <c r="K21" s="1"/>
  <c r="E21"/>
  <c r="N20"/>
  <c r="L20"/>
  <c r="J20"/>
  <c r="H20"/>
  <c r="F20"/>
  <c r="D20"/>
  <c r="M20"/>
  <c r="I20"/>
  <c r="G20"/>
  <c r="K20" s="1"/>
  <c r="E20"/>
  <c r="N18"/>
  <c r="L18"/>
  <c r="J18"/>
  <c r="H18"/>
  <c r="F18"/>
  <c r="D18"/>
  <c r="M18"/>
  <c r="I18"/>
  <c r="G18"/>
  <c r="K18" s="1"/>
  <c r="E18"/>
  <c r="AH12"/>
  <c r="AD12"/>
  <c r="AB12"/>
  <c r="X12"/>
  <c r="V12"/>
  <c r="R12"/>
  <c r="AG12"/>
  <c r="AI12" s="1"/>
  <c r="AE12"/>
  <c r="AA12"/>
  <c r="AC12" s="1"/>
  <c r="Y12"/>
  <c r="U12"/>
  <c r="S12"/>
  <c r="N23"/>
  <c r="L23"/>
  <c r="J23"/>
  <c r="H23"/>
  <c r="F23"/>
  <c r="D23"/>
  <c r="M23"/>
  <c r="I23"/>
  <c r="G23"/>
  <c r="K23" s="1"/>
  <c r="E23"/>
  <c r="N25"/>
  <c r="L25"/>
  <c r="J25"/>
  <c r="H25"/>
  <c r="F25"/>
  <c r="D25"/>
  <c r="M25"/>
  <c r="I25"/>
  <c r="G25"/>
  <c r="K25" s="1"/>
  <c r="E25"/>
  <c r="AH13"/>
  <c r="AD13"/>
  <c r="AD14" s="1"/>
  <c r="AB13"/>
  <c r="X13"/>
  <c r="X14" s="1"/>
  <c r="V13"/>
  <c r="R13"/>
  <c r="AG13"/>
  <c r="AI13" s="1"/>
  <c r="AE13"/>
  <c r="AA13"/>
  <c r="AC13" s="1"/>
  <c r="Y13"/>
  <c r="Z13" s="1"/>
  <c r="U13"/>
  <c r="W13" s="1"/>
  <c r="S13"/>
  <c r="S14" s="1"/>
  <c r="N24"/>
  <c r="L24"/>
  <c r="J24"/>
  <c r="H24"/>
  <c r="F24"/>
  <c r="D24"/>
  <c r="M24"/>
  <c r="I24"/>
  <c r="G24"/>
  <c r="K24" s="1"/>
  <c r="E24"/>
  <c r="N15"/>
  <c r="N16" s="1"/>
  <c r="N17" s="1"/>
  <c r="L15"/>
  <c r="L16" s="1"/>
  <c r="L17" s="1"/>
  <c r="J15"/>
  <c r="J16" s="1"/>
  <c r="J17" s="1"/>
  <c r="H15"/>
  <c r="H16" s="1"/>
  <c r="H17" s="1"/>
  <c r="F15"/>
  <c r="F16" s="1"/>
  <c r="F17" s="1"/>
  <c r="D15"/>
  <c r="D16" s="1"/>
  <c r="D17" s="1"/>
  <c r="M15"/>
  <c r="M16" s="1"/>
  <c r="M17" s="1"/>
  <c r="I15"/>
  <c r="I16" s="1"/>
  <c r="I17" s="1"/>
  <c r="G15"/>
  <c r="K15" s="1"/>
  <c r="E15"/>
  <c r="E16" s="1"/>
  <c r="E17" s="1"/>
  <c r="N19"/>
  <c r="L19"/>
  <c r="J19"/>
  <c r="H19"/>
  <c r="F19"/>
  <c r="D19"/>
  <c r="M19"/>
  <c r="I19"/>
  <c r="G19"/>
  <c r="K19" s="1"/>
  <c r="E19"/>
  <c r="AH14"/>
  <c r="AB14"/>
  <c r="V14"/>
  <c r="R14"/>
  <c r="AG14"/>
  <c r="AI14" s="1"/>
  <c r="AE14"/>
  <c r="AA14"/>
  <c r="AC14" s="1"/>
  <c r="Y14"/>
  <c r="U14"/>
  <c r="W14" s="1"/>
  <c r="T11" i="4"/>
  <c r="AG12"/>
  <c r="AH12"/>
  <c r="W11"/>
  <c r="AF11"/>
  <c r="U12"/>
  <c r="AI11"/>
  <c r="L12" i="5"/>
  <c r="O11"/>
  <c r="D24" i="2" l="1"/>
  <c r="S21"/>
  <c r="W21"/>
  <c r="U21"/>
  <c r="M21"/>
  <c r="Q21"/>
  <c r="H26"/>
  <c r="E25"/>
  <c r="F24"/>
  <c r="K22"/>
  <c r="J23"/>
  <c r="R12" i="4"/>
  <c r="S12"/>
  <c r="V12"/>
  <c r="W12" s="1"/>
  <c r="AE12"/>
  <c r="AF12" s="1"/>
  <c r="T13" i="7"/>
  <c r="AI12" i="4"/>
  <c r="W12" i="7"/>
  <c r="T12"/>
  <c r="Z12"/>
  <c r="AF12"/>
  <c r="Z11"/>
  <c r="T14"/>
  <c r="Z14"/>
  <c r="AF14"/>
  <c r="AF13"/>
  <c r="AH15"/>
  <c r="AH16" s="1"/>
  <c r="AD15"/>
  <c r="AD16" s="1"/>
  <c r="AB15"/>
  <c r="AB16" s="1"/>
  <c r="X15"/>
  <c r="X16" s="1"/>
  <c r="V15"/>
  <c r="V16" s="1"/>
  <c r="R15"/>
  <c r="R16" s="1"/>
  <c r="AG15"/>
  <c r="AI15" s="1"/>
  <c r="AE15"/>
  <c r="AE16" s="1"/>
  <c r="AA15"/>
  <c r="AC15" s="1"/>
  <c r="Y15"/>
  <c r="Y16" s="1"/>
  <c r="U15"/>
  <c r="W15" s="1"/>
  <c r="S15"/>
  <c r="S16" s="1"/>
  <c r="AH25"/>
  <c r="AF25"/>
  <c r="AD25"/>
  <c r="AB25"/>
  <c r="Z25"/>
  <c r="X25"/>
  <c r="V25"/>
  <c r="T25"/>
  <c r="R25"/>
  <c r="AI25"/>
  <c r="AG25"/>
  <c r="AE25"/>
  <c r="AC25"/>
  <c r="AA25"/>
  <c r="Y25"/>
  <c r="W25"/>
  <c r="U25"/>
  <c r="S25"/>
  <c r="AH18"/>
  <c r="AF18"/>
  <c r="AD18"/>
  <c r="AB18"/>
  <c r="Z18"/>
  <c r="X18"/>
  <c r="V18"/>
  <c r="T18"/>
  <c r="R18"/>
  <c r="AI18"/>
  <c r="AG18"/>
  <c r="AE18"/>
  <c r="AC18"/>
  <c r="AA18"/>
  <c r="Y18"/>
  <c r="W18"/>
  <c r="U18"/>
  <c r="S18"/>
  <c r="AH21"/>
  <c r="AF21"/>
  <c r="AD21"/>
  <c r="AB21"/>
  <c r="Z21"/>
  <c r="X21"/>
  <c r="V21"/>
  <c r="T21"/>
  <c r="R21"/>
  <c r="AI21"/>
  <c r="AG21"/>
  <c r="AE21"/>
  <c r="AC21"/>
  <c r="AA21"/>
  <c r="Y21"/>
  <c r="W21"/>
  <c r="U21"/>
  <c r="S21"/>
  <c r="AH17"/>
  <c r="AD17"/>
  <c r="AB17"/>
  <c r="X17"/>
  <c r="V17"/>
  <c r="R17"/>
  <c r="AE17"/>
  <c r="Y17"/>
  <c r="Z17" s="1"/>
  <c r="S17"/>
  <c r="AH19"/>
  <c r="AF19"/>
  <c r="AD19"/>
  <c r="AB19"/>
  <c r="Z19"/>
  <c r="X19"/>
  <c r="V19"/>
  <c r="T19"/>
  <c r="R19"/>
  <c r="AI19"/>
  <c r="AG19"/>
  <c r="AE19"/>
  <c r="AC19"/>
  <c r="AA19"/>
  <c r="Y19"/>
  <c r="W19"/>
  <c r="U19"/>
  <c r="S19"/>
  <c r="AH24"/>
  <c r="AF24"/>
  <c r="AD24"/>
  <c r="AB24"/>
  <c r="Z24"/>
  <c r="X24"/>
  <c r="V24"/>
  <c r="T24"/>
  <c r="R24"/>
  <c r="AI24"/>
  <c r="AG24"/>
  <c r="AE24"/>
  <c r="AC24"/>
  <c r="AA24"/>
  <c r="Y24"/>
  <c r="W24"/>
  <c r="U24"/>
  <c r="S24"/>
  <c r="AH23"/>
  <c r="AF23"/>
  <c r="AD23"/>
  <c r="AB23"/>
  <c r="Z23"/>
  <c r="X23"/>
  <c r="V23"/>
  <c r="T23"/>
  <c r="R23"/>
  <c r="AI23"/>
  <c r="AG23"/>
  <c r="AE23"/>
  <c r="AC23"/>
  <c r="AA23"/>
  <c r="Y23"/>
  <c r="W23"/>
  <c r="U23"/>
  <c r="S23"/>
  <c r="AH20"/>
  <c r="AF20"/>
  <c r="AD20"/>
  <c r="AB20"/>
  <c r="Z20"/>
  <c r="X20"/>
  <c r="V20"/>
  <c r="T20"/>
  <c r="R20"/>
  <c r="AI20"/>
  <c r="AG20"/>
  <c r="AE20"/>
  <c r="AC20"/>
  <c r="AA20"/>
  <c r="Y20"/>
  <c r="W20"/>
  <c r="U20"/>
  <c r="S20"/>
  <c r="AH22"/>
  <c r="AF22"/>
  <c r="AD22"/>
  <c r="AB22"/>
  <c r="Z22"/>
  <c r="X22"/>
  <c r="V22"/>
  <c r="T22"/>
  <c r="R22"/>
  <c r="AI22"/>
  <c r="AG22"/>
  <c r="AE22"/>
  <c r="AC22"/>
  <c r="AA22"/>
  <c r="Y22"/>
  <c r="W22"/>
  <c r="U22"/>
  <c r="S22"/>
  <c r="W11"/>
  <c r="AI11"/>
  <c r="T11"/>
  <c r="AF11"/>
  <c r="T12" i="4"/>
  <c r="M12" i="5"/>
  <c r="N12"/>
  <c r="H9" i="8" s="1"/>
  <c r="U22" i="2" l="1"/>
  <c r="S22"/>
  <c r="W22"/>
  <c r="M22"/>
  <c r="Q22"/>
  <c r="E26"/>
  <c r="H27"/>
  <c r="F25"/>
  <c r="O25" s="1"/>
  <c r="K23"/>
  <c r="J24"/>
  <c r="D25"/>
  <c r="O24"/>
  <c r="B13" i="4"/>
  <c r="I13" s="1"/>
  <c r="Y9" i="8"/>
  <c r="X9"/>
  <c r="AA9"/>
  <c r="AB9"/>
  <c r="H10"/>
  <c r="H11" s="1"/>
  <c r="H12" s="1"/>
  <c r="H13" s="1"/>
  <c r="H14" s="1"/>
  <c r="H15" s="1"/>
  <c r="H16" s="1"/>
  <c r="AB10"/>
  <c r="AA10"/>
  <c r="AC10" s="1"/>
  <c r="X10"/>
  <c r="Y10"/>
  <c r="AB11"/>
  <c r="AA11"/>
  <c r="AC11" s="1"/>
  <c r="X11"/>
  <c r="Y11"/>
  <c r="AB12"/>
  <c r="AA12"/>
  <c r="AC12" s="1"/>
  <c r="X12"/>
  <c r="Y12"/>
  <c r="Y13" s="1"/>
  <c r="AA13"/>
  <c r="AB13"/>
  <c r="AA14"/>
  <c r="AB14"/>
  <c r="AC14" s="1"/>
  <c r="AA15"/>
  <c r="AA16"/>
  <c r="B14" i="4"/>
  <c r="T17" i="7"/>
  <c r="AF17"/>
  <c r="T16"/>
  <c r="Z16"/>
  <c r="AF16"/>
  <c r="AA16"/>
  <c r="AG16"/>
  <c r="U16"/>
  <c r="T15"/>
  <c r="Z15"/>
  <c r="AF15"/>
  <c r="L13" i="5"/>
  <c r="O12"/>
  <c r="I6" i="8" s="1"/>
  <c r="AC13" l="1"/>
  <c r="Z12"/>
  <c r="Z11"/>
  <c r="Z10"/>
  <c r="Y14"/>
  <c r="Y15"/>
  <c r="Y16" s="1"/>
  <c r="Y7" s="1"/>
  <c r="S23" i="2"/>
  <c r="W23"/>
  <c r="U23"/>
  <c r="M23"/>
  <c r="Q23"/>
  <c r="H28"/>
  <c r="E27"/>
  <c r="D26"/>
  <c r="K24"/>
  <c r="J25"/>
  <c r="F26"/>
  <c r="F13" i="4"/>
  <c r="J13" s="1"/>
  <c r="L13"/>
  <c r="H13"/>
  <c r="E13"/>
  <c r="P13"/>
  <c r="Q13" s="1"/>
  <c r="C13"/>
  <c r="D13"/>
  <c r="K13"/>
  <c r="M13"/>
  <c r="B30"/>
  <c r="AB15" i="8"/>
  <c r="AB16" s="1"/>
  <c r="AB7" s="1"/>
  <c r="B28" i="4"/>
  <c r="B27"/>
  <c r="B26"/>
  <c r="B25"/>
  <c r="B24"/>
  <c r="B23"/>
  <c r="B22"/>
  <c r="B21"/>
  <c r="B20"/>
  <c r="B19"/>
  <c r="B18"/>
  <c r="B17"/>
  <c r="B16"/>
  <c r="B15"/>
  <c r="B29"/>
  <c r="AC9" i="8"/>
  <c r="AA7"/>
  <c r="AC7" s="1"/>
  <c r="X13"/>
  <c r="Z9"/>
  <c r="F26" i="4"/>
  <c r="J26" s="1"/>
  <c r="C26"/>
  <c r="K26"/>
  <c r="I26"/>
  <c r="H26"/>
  <c r="M26"/>
  <c r="L26"/>
  <c r="P26"/>
  <c r="Q26" s="1"/>
  <c r="D26"/>
  <c r="G26"/>
  <c r="E26"/>
  <c r="V13"/>
  <c r="AD13"/>
  <c r="AG13"/>
  <c r="AE13"/>
  <c r="AF13" s="1"/>
  <c r="AH13"/>
  <c r="AI13" s="1"/>
  <c r="S13"/>
  <c r="U13"/>
  <c r="W13" s="1"/>
  <c r="R13"/>
  <c r="T13" s="1"/>
  <c r="L14"/>
  <c r="H14"/>
  <c r="E14"/>
  <c r="P14"/>
  <c r="Q14" s="1"/>
  <c r="K14"/>
  <c r="F14"/>
  <c r="J14" s="1"/>
  <c r="K17"/>
  <c r="K18" s="1"/>
  <c r="C14"/>
  <c r="D14"/>
  <c r="M14"/>
  <c r="I14"/>
  <c r="D16"/>
  <c r="D17" s="1"/>
  <c r="D18" s="1"/>
  <c r="D19" s="1"/>
  <c r="AI26"/>
  <c r="AA26"/>
  <c r="S26"/>
  <c r="AB26"/>
  <c r="T26"/>
  <c r="AC26"/>
  <c r="U26"/>
  <c r="AD26"/>
  <c r="V26"/>
  <c r="AE26"/>
  <c r="W26"/>
  <c r="AF26"/>
  <c r="X26"/>
  <c r="AG26"/>
  <c r="Y26"/>
  <c r="AH26"/>
  <c r="Z26"/>
  <c r="R26"/>
  <c r="W16" i="7"/>
  <c r="U17"/>
  <c r="W17" s="1"/>
  <c r="AI16"/>
  <c r="AG17"/>
  <c r="AI17" s="1"/>
  <c r="AC16"/>
  <c r="AA17"/>
  <c r="AC17" s="1"/>
  <c r="M13" i="5"/>
  <c r="N13"/>
  <c r="AC15" i="8" l="1"/>
  <c r="AC16"/>
  <c r="K25" i="2"/>
  <c r="J26"/>
  <c r="H29"/>
  <c r="F27"/>
  <c r="O27" s="1"/>
  <c r="D27"/>
  <c r="U24"/>
  <c r="S24"/>
  <c r="W24"/>
  <c r="M24"/>
  <c r="Q24"/>
  <c r="E28"/>
  <c r="O26"/>
  <c r="Z13" i="8"/>
  <c r="X14"/>
  <c r="X15"/>
  <c r="Z15" s="1"/>
  <c r="F21" i="4"/>
  <c r="J21" s="1"/>
  <c r="D21"/>
  <c r="P21"/>
  <c r="Q21" s="1"/>
  <c r="I21"/>
  <c r="H21"/>
  <c r="G21"/>
  <c r="K21"/>
  <c r="E21"/>
  <c r="L21"/>
  <c r="M21"/>
  <c r="C21"/>
  <c r="M20"/>
  <c r="H20"/>
  <c r="C20"/>
  <c r="D20"/>
  <c r="F20"/>
  <c r="J20" s="1"/>
  <c r="P20"/>
  <c r="Q20" s="1"/>
  <c r="E20"/>
  <c r="I20"/>
  <c r="G20"/>
  <c r="K20"/>
  <c r="L20"/>
  <c r="M19"/>
  <c r="F19"/>
  <c r="J19" s="1"/>
  <c r="P19"/>
  <c r="Q19" s="1"/>
  <c r="L16"/>
  <c r="L17" s="1"/>
  <c r="L18" s="1"/>
  <c r="L19" s="1"/>
  <c r="P16"/>
  <c r="Q16" s="1"/>
  <c r="F16"/>
  <c r="J16" s="1"/>
  <c r="I16"/>
  <c r="E27"/>
  <c r="M27"/>
  <c r="K27"/>
  <c r="H27"/>
  <c r="F27"/>
  <c r="J27" s="1"/>
  <c r="I27"/>
  <c r="G27"/>
  <c r="L27"/>
  <c r="D27"/>
  <c r="P27"/>
  <c r="Q27" s="1"/>
  <c r="C27"/>
  <c r="K25"/>
  <c r="G25"/>
  <c r="H25"/>
  <c r="M25"/>
  <c r="C25"/>
  <c r="E25"/>
  <c r="P25"/>
  <c r="Q25" s="1"/>
  <c r="I25"/>
  <c r="D25"/>
  <c r="L25"/>
  <c r="F25"/>
  <c r="J25" s="1"/>
  <c r="G22"/>
  <c r="E22"/>
  <c r="K22"/>
  <c r="C22"/>
  <c r="F22"/>
  <c r="J22" s="1"/>
  <c r="D22"/>
  <c r="I22"/>
  <c r="M22"/>
  <c r="L22"/>
  <c r="H22"/>
  <c r="P22"/>
  <c r="Q22" s="1"/>
  <c r="AH14"/>
  <c r="AG14"/>
  <c r="AD14"/>
  <c r="V14"/>
  <c r="AE14"/>
  <c r="U14"/>
  <c r="W14" s="1"/>
  <c r="R14"/>
  <c r="M24"/>
  <c r="L24"/>
  <c r="P24"/>
  <c r="Q24" s="1"/>
  <c r="G24"/>
  <c r="D24"/>
  <c r="K24"/>
  <c r="C24"/>
  <c r="H24"/>
  <c r="F24"/>
  <c r="J24" s="1"/>
  <c r="E24"/>
  <c r="I24"/>
  <c r="D30"/>
  <c r="E30"/>
  <c r="L30"/>
  <c r="G30"/>
  <c r="C30"/>
  <c r="M30"/>
  <c r="F30"/>
  <c r="J30" s="1"/>
  <c r="H30"/>
  <c r="P30"/>
  <c r="Q30" s="1"/>
  <c r="I30"/>
  <c r="K30"/>
  <c r="P17"/>
  <c r="Q17" s="1"/>
  <c r="C17"/>
  <c r="C18" s="1"/>
  <c r="C19" s="1"/>
  <c r="I17"/>
  <c r="I18" s="1"/>
  <c r="I19" s="1"/>
  <c r="F17"/>
  <c r="J17" s="1"/>
  <c r="M28"/>
  <c r="K28"/>
  <c r="C28"/>
  <c r="G28"/>
  <c r="I28"/>
  <c r="L28"/>
  <c r="H28"/>
  <c r="P28"/>
  <c r="Q28" s="1"/>
  <c r="E28"/>
  <c r="F28"/>
  <c r="J28" s="1"/>
  <c r="D28"/>
  <c r="I15"/>
  <c r="K15"/>
  <c r="K16" s="1"/>
  <c r="F15"/>
  <c r="J15" s="1"/>
  <c r="H15"/>
  <c r="H16" s="1"/>
  <c r="H17" s="1"/>
  <c r="H18" s="1"/>
  <c r="H19" s="1"/>
  <c r="C15"/>
  <c r="C16" s="1"/>
  <c r="L15"/>
  <c r="P15"/>
  <c r="M15"/>
  <c r="M16" s="1"/>
  <c r="M17" s="1"/>
  <c r="D15"/>
  <c r="S15" s="1"/>
  <c r="E15"/>
  <c r="E16" s="1"/>
  <c r="E17" s="1"/>
  <c r="E18" s="1"/>
  <c r="E19" s="1"/>
  <c r="P18"/>
  <c r="F18"/>
  <c r="J18" s="1"/>
  <c r="M18"/>
  <c r="E29"/>
  <c r="G29"/>
  <c r="H29"/>
  <c r="L29"/>
  <c r="C29"/>
  <c r="F29"/>
  <c r="J29" s="1"/>
  <c r="D29"/>
  <c r="P29"/>
  <c r="Q29" s="1"/>
  <c r="I29"/>
  <c r="M29"/>
  <c r="K29"/>
  <c r="F23"/>
  <c r="J23" s="1"/>
  <c r="K23"/>
  <c r="D23"/>
  <c r="P23"/>
  <c r="Q23" s="1"/>
  <c r="C23"/>
  <c r="G23"/>
  <c r="H23"/>
  <c r="I23"/>
  <c r="E23"/>
  <c r="L23"/>
  <c r="M23"/>
  <c r="S14"/>
  <c r="K19"/>
  <c r="S19"/>
  <c r="AH16"/>
  <c r="AH17"/>
  <c r="AI17" s="1"/>
  <c r="AE17"/>
  <c r="AF17" s="1"/>
  <c r="AG19"/>
  <c r="AD19"/>
  <c r="R16"/>
  <c r="L14" i="5"/>
  <c r="O13"/>
  <c r="T14" i="4" l="1"/>
  <c r="D28" i="2"/>
  <c r="H30"/>
  <c r="S25"/>
  <c r="W25"/>
  <c r="U25"/>
  <c r="M25"/>
  <c r="Q25"/>
  <c r="E29"/>
  <c r="F28"/>
  <c r="K26"/>
  <c r="J27"/>
  <c r="AI14" i="4"/>
  <c r="AD18"/>
  <c r="Q18"/>
  <c r="T15"/>
  <c r="Q15"/>
  <c r="U18"/>
  <c r="W18" s="1"/>
  <c r="AF14"/>
  <c r="X16" i="8"/>
  <c r="Z16" s="1"/>
  <c r="Z14"/>
  <c r="AI29" i="4"/>
  <c r="S29"/>
  <c r="T29"/>
  <c r="U29"/>
  <c r="V29"/>
  <c r="W29"/>
  <c r="X29"/>
  <c r="Y29"/>
  <c r="Z29"/>
  <c r="AA29"/>
  <c r="AB29"/>
  <c r="AC29"/>
  <c r="AD29"/>
  <c r="AE29"/>
  <c r="AF29"/>
  <c r="AG29"/>
  <c r="AH29"/>
  <c r="R29"/>
  <c r="S18"/>
  <c r="AG18"/>
  <c r="V18"/>
  <c r="V19" s="1"/>
  <c r="AD15"/>
  <c r="AG15"/>
  <c r="V15"/>
  <c r="V16" s="1"/>
  <c r="V17" s="1"/>
  <c r="R15"/>
  <c r="AF15"/>
  <c r="U15"/>
  <c r="U16" s="1"/>
  <c r="AH15"/>
  <c r="AI15" s="1"/>
  <c r="W15"/>
  <c r="AG28"/>
  <c r="AH28"/>
  <c r="R28"/>
  <c r="W28"/>
  <c r="X28"/>
  <c r="U28"/>
  <c r="V28"/>
  <c r="AA28"/>
  <c r="AB28"/>
  <c r="Y28"/>
  <c r="Z28"/>
  <c r="AE28"/>
  <c r="AF28"/>
  <c r="AC28"/>
  <c r="AD28"/>
  <c r="AI28"/>
  <c r="S28"/>
  <c r="T28"/>
  <c r="AG30"/>
  <c r="AH30"/>
  <c r="R30"/>
  <c r="W30"/>
  <c r="X30"/>
  <c r="U30"/>
  <c r="V30"/>
  <c r="AA30"/>
  <c r="AB30"/>
  <c r="Y30"/>
  <c r="Z30"/>
  <c r="AE30"/>
  <c r="AF30"/>
  <c r="AC30"/>
  <c r="AD30"/>
  <c r="AI30"/>
  <c r="S30"/>
  <c r="T30"/>
  <c r="AG25"/>
  <c r="AH25"/>
  <c r="R25"/>
  <c r="W25"/>
  <c r="X25"/>
  <c r="U25"/>
  <c r="V25"/>
  <c r="AA25"/>
  <c r="AB25"/>
  <c r="Y25"/>
  <c r="Z25"/>
  <c r="AE25"/>
  <c r="AF25"/>
  <c r="AC25"/>
  <c r="AD25"/>
  <c r="AI25"/>
  <c r="S25"/>
  <c r="T25"/>
  <c r="Y27"/>
  <c r="Z27"/>
  <c r="AE27"/>
  <c r="AF27"/>
  <c r="AC27"/>
  <c r="AD27"/>
  <c r="AI27"/>
  <c r="S27"/>
  <c r="T27"/>
  <c r="AG27"/>
  <c r="AH27"/>
  <c r="R27"/>
  <c r="W27"/>
  <c r="X27"/>
  <c r="U27"/>
  <c r="V27"/>
  <c r="AA27"/>
  <c r="AB27"/>
  <c r="AD16"/>
  <c r="AG16"/>
  <c r="S16"/>
  <c r="S17" s="1"/>
  <c r="AF16"/>
  <c r="W16"/>
  <c r="AI20"/>
  <c r="S20"/>
  <c r="T20"/>
  <c r="U20"/>
  <c r="V20"/>
  <c r="W20"/>
  <c r="X20"/>
  <c r="Y20"/>
  <c r="Z20"/>
  <c r="AA20"/>
  <c r="AB20"/>
  <c r="AC20"/>
  <c r="AD20"/>
  <c r="AE20"/>
  <c r="AF20"/>
  <c r="AG20"/>
  <c r="AH20"/>
  <c r="R20"/>
  <c r="AI21"/>
  <c r="S21"/>
  <c r="T21"/>
  <c r="U21"/>
  <c r="V21"/>
  <c r="W21"/>
  <c r="X21"/>
  <c r="Y21"/>
  <c r="Z21"/>
  <c r="AA21"/>
  <c r="AB21"/>
  <c r="AC21"/>
  <c r="AD21"/>
  <c r="AE21"/>
  <c r="AF21"/>
  <c r="AG21"/>
  <c r="AH21"/>
  <c r="R21"/>
  <c r="AI23"/>
  <c r="S23"/>
  <c r="T23"/>
  <c r="U23"/>
  <c r="V23"/>
  <c r="W23"/>
  <c r="X23"/>
  <c r="Y23"/>
  <c r="Z23"/>
  <c r="AA23"/>
  <c r="AB23"/>
  <c r="AC23"/>
  <c r="AD23"/>
  <c r="AE23"/>
  <c r="AF23"/>
  <c r="AG23"/>
  <c r="AH23"/>
  <c r="R23"/>
  <c r="AD17"/>
  <c r="U17"/>
  <c r="W17" s="1"/>
  <c r="AG17"/>
  <c r="AG24"/>
  <c r="AH24"/>
  <c r="R24"/>
  <c r="W24"/>
  <c r="X24"/>
  <c r="U24"/>
  <c r="V24"/>
  <c r="AA24"/>
  <c r="AB24"/>
  <c r="Y24"/>
  <c r="Z24"/>
  <c r="AE24"/>
  <c r="AF24"/>
  <c r="AC24"/>
  <c r="AD24"/>
  <c r="AI24"/>
  <c r="S24"/>
  <c r="T24"/>
  <c r="AG22"/>
  <c r="AH22"/>
  <c r="R22"/>
  <c r="W22"/>
  <c r="X22"/>
  <c r="U22"/>
  <c r="V22"/>
  <c r="AA22"/>
  <c r="AB22"/>
  <c r="Y22"/>
  <c r="Z22"/>
  <c r="AE22"/>
  <c r="AF22"/>
  <c r="AC22"/>
  <c r="AD22"/>
  <c r="AI22"/>
  <c r="S22"/>
  <c r="T22"/>
  <c r="AE15"/>
  <c r="AE16" s="1"/>
  <c r="AE18"/>
  <c r="AH18"/>
  <c r="AI18" s="1"/>
  <c r="AI16"/>
  <c r="U19"/>
  <c r="AH9" i="7"/>
  <c r="AD9"/>
  <c r="AB9"/>
  <c r="X9"/>
  <c r="V9"/>
  <c r="R9"/>
  <c r="AG9"/>
  <c r="AI9" s="1"/>
  <c r="AE9"/>
  <c r="AA9"/>
  <c r="AC9" s="1"/>
  <c r="Y9"/>
  <c r="U9"/>
  <c r="W9" s="1"/>
  <c r="S9"/>
  <c r="G11" i="4"/>
  <c r="R17"/>
  <c r="T17" s="1"/>
  <c r="T16"/>
  <c r="M14" i="5"/>
  <c r="N14"/>
  <c r="AD9" i="4" l="1"/>
  <c r="K27" i="2"/>
  <c r="J28"/>
  <c r="E30"/>
  <c r="D29"/>
  <c r="O28"/>
  <c r="F29"/>
  <c r="H31"/>
  <c r="U26"/>
  <c r="S26"/>
  <c r="W26"/>
  <c r="M26"/>
  <c r="Q26"/>
  <c r="AG9" i="4"/>
  <c r="X7" i="8"/>
  <c r="Z7" s="1"/>
  <c r="S9" i="4"/>
  <c r="V9"/>
  <c r="R19"/>
  <c r="T19" s="1"/>
  <c r="R18"/>
  <c r="T18" s="1"/>
  <c r="W19"/>
  <c r="U9"/>
  <c r="W9" s="1"/>
  <c r="AH19"/>
  <c r="AI19" s="1"/>
  <c r="AE19"/>
  <c r="AF19" s="1"/>
  <c r="AF18"/>
  <c r="Z9" i="7"/>
  <c r="T9"/>
  <c r="AF9"/>
  <c r="R9" i="4"/>
  <c r="T9" s="1"/>
  <c r="Y11"/>
  <c r="AA11"/>
  <c r="G12"/>
  <c r="AB11"/>
  <c r="AB12" s="1"/>
  <c r="X11"/>
  <c r="Z11" s="1"/>
  <c r="X12"/>
  <c r="L15" i="5"/>
  <c r="O14"/>
  <c r="H32" i="2" l="1"/>
  <c r="D30"/>
  <c r="E31"/>
  <c r="S27"/>
  <c r="W27"/>
  <c r="U27"/>
  <c r="M27"/>
  <c r="Q27"/>
  <c r="O29"/>
  <c r="F30"/>
  <c r="K28"/>
  <c r="J29"/>
  <c r="AA12" i="4"/>
  <c r="AC12" s="1"/>
  <c r="AE9"/>
  <c r="AF9" s="1"/>
  <c r="AH9"/>
  <c r="AI9" s="1"/>
  <c r="AC11"/>
  <c r="Y12"/>
  <c r="Z12" s="1"/>
  <c r="G13"/>
  <c r="AA13" s="1"/>
  <c r="M15" i="5"/>
  <c r="O15" s="1"/>
  <c r="N15"/>
  <c r="F31" i="2" l="1"/>
  <c r="H33"/>
  <c r="O30"/>
  <c r="K29"/>
  <c r="J30"/>
  <c r="D31"/>
  <c r="S28"/>
  <c r="W28"/>
  <c r="U28"/>
  <c r="M28"/>
  <c r="Q28"/>
  <c r="O31"/>
  <c r="E32"/>
  <c r="G14" i="4"/>
  <c r="Y13"/>
  <c r="Y14" s="1"/>
  <c r="X13"/>
  <c r="AA14"/>
  <c r="AB13"/>
  <c r="E33" i="2" l="1"/>
  <c r="K30"/>
  <c r="J31"/>
  <c r="H34"/>
  <c r="D32"/>
  <c r="W29"/>
  <c r="U29"/>
  <c r="S29"/>
  <c r="M29"/>
  <c r="Q29"/>
  <c r="F32"/>
  <c r="AB14" i="4"/>
  <c r="AC14" s="1"/>
  <c r="Z13"/>
  <c r="G15"/>
  <c r="X14"/>
  <c r="Z14" s="1"/>
  <c r="AC13"/>
  <c r="F33" i="2" l="1"/>
  <c r="U30"/>
  <c r="S30"/>
  <c r="W30"/>
  <c r="M30"/>
  <c r="Q30"/>
  <c r="O33"/>
  <c r="E34"/>
  <c r="D33"/>
  <c r="H35"/>
  <c r="K31"/>
  <c r="J32"/>
  <c r="O32"/>
  <c r="Y15" i="4"/>
  <c r="X15"/>
  <c r="G16"/>
  <c r="AA15"/>
  <c r="X16"/>
  <c r="AB15"/>
  <c r="S31" i="2" l="1"/>
  <c r="W31"/>
  <c r="U31"/>
  <c r="M31"/>
  <c r="Q31"/>
  <c r="E35"/>
  <c r="K32"/>
  <c r="J33"/>
  <c r="H36"/>
  <c r="D34"/>
  <c r="F34"/>
  <c r="O34" s="1"/>
  <c r="AB16" i="4"/>
  <c r="AC15"/>
  <c r="G17"/>
  <c r="Y16"/>
  <c r="Y17" s="1"/>
  <c r="AA16"/>
  <c r="Z15"/>
  <c r="H37" i="2" l="1"/>
  <c r="K33"/>
  <c r="J34"/>
  <c r="D35"/>
  <c r="F35"/>
  <c r="U32"/>
  <c r="S32"/>
  <c r="W32"/>
  <c r="M32"/>
  <c r="Q32"/>
  <c r="E36"/>
  <c r="AB17" i="4"/>
  <c r="G18"/>
  <c r="AA17"/>
  <c r="AC16"/>
  <c r="X17"/>
  <c r="Z16"/>
  <c r="F36" i="2" l="1"/>
  <c r="D36"/>
  <c r="K34"/>
  <c r="J35"/>
  <c r="E37"/>
  <c r="S33"/>
  <c r="W33"/>
  <c r="U33"/>
  <c r="M33"/>
  <c r="Q33"/>
  <c r="H38"/>
  <c r="O35"/>
  <c r="G19" i="4"/>
  <c r="Y18"/>
  <c r="AB18"/>
  <c r="AA18"/>
  <c r="AC18" s="1"/>
  <c r="X18"/>
  <c r="Z18" s="1"/>
  <c r="AC17"/>
  <c r="Z17"/>
  <c r="K35" i="2" l="1"/>
  <c r="J36"/>
  <c r="H39"/>
  <c r="U34"/>
  <c r="S34"/>
  <c r="W34"/>
  <c r="M34"/>
  <c r="Q34"/>
  <c r="O36"/>
  <c r="E38"/>
  <c r="D37"/>
  <c r="F37"/>
  <c r="AB19" i="4"/>
  <c r="AB9" s="1"/>
  <c r="AA19"/>
  <c r="Y19"/>
  <c r="Y9" s="1"/>
  <c r="X19"/>
  <c r="F38" i="2" l="1"/>
  <c r="E39"/>
  <c r="K36"/>
  <c r="J37"/>
  <c r="O37"/>
  <c r="D38"/>
  <c r="H40"/>
  <c r="S35"/>
  <c r="W35"/>
  <c r="U35"/>
  <c r="M35"/>
  <c r="Q35"/>
  <c r="AC19" i="4"/>
  <c r="AA9"/>
  <c r="AC9" s="1"/>
  <c r="Z19"/>
  <c r="X9"/>
  <c r="Z9" s="1"/>
  <c r="H41" i="2" l="1"/>
  <c r="D39"/>
  <c r="U36"/>
  <c r="S36"/>
  <c r="W36"/>
  <c r="M36"/>
  <c r="Q36"/>
  <c r="O38"/>
  <c r="K37"/>
  <c r="J38"/>
  <c r="E40"/>
  <c r="F39"/>
  <c r="E41" l="1"/>
  <c r="S37"/>
  <c r="W37"/>
  <c r="U37"/>
  <c r="M37"/>
  <c r="Q37"/>
  <c r="H42"/>
  <c r="O39"/>
  <c r="F40"/>
  <c r="O40" s="1"/>
  <c r="K38"/>
  <c r="J39"/>
  <c r="D40"/>
  <c r="K39" l="1"/>
  <c r="J40"/>
  <c r="H43"/>
  <c r="U38"/>
  <c r="S38"/>
  <c r="W38"/>
  <c r="M38"/>
  <c r="Q38"/>
  <c r="D41"/>
  <c r="F41"/>
  <c r="E42"/>
  <c r="D42" l="1"/>
  <c r="E43"/>
  <c r="S39"/>
  <c r="W39"/>
  <c r="U39"/>
  <c r="M39"/>
  <c r="Q39"/>
  <c r="O41"/>
  <c r="F42"/>
  <c r="H44"/>
  <c r="K40"/>
  <c r="J41"/>
  <c r="U40" l="1"/>
  <c r="S40"/>
  <c r="W40"/>
  <c r="M40"/>
  <c r="Q40"/>
  <c r="F43"/>
  <c r="O43" s="1"/>
  <c r="E44"/>
  <c r="H45"/>
  <c r="K41"/>
  <c r="J42"/>
  <c r="D43"/>
  <c r="O42"/>
  <c r="K42" l="1"/>
  <c r="J43"/>
  <c r="H46"/>
  <c r="D44"/>
  <c r="S41"/>
  <c r="W41"/>
  <c r="U41"/>
  <c r="M41"/>
  <c r="Q41"/>
  <c r="E45"/>
  <c r="F44"/>
  <c r="O44" s="1"/>
  <c r="H47" l="1"/>
  <c r="K43"/>
  <c r="J44"/>
  <c r="D45"/>
  <c r="F45"/>
  <c r="O45" s="1"/>
  <c r="E46"/>
  <c r="U42"/>
  <c r="S42"/>
  <c r="W42"/>
  <c r="M42"/>
  <c r="Q42"/>
  <c r="E47" l="1"/>
  <c r="F46"/>
  <c r="D46"/>
  <c r="S43"/>
  <c r="W43"/>
  <c r="U43"/>
  <c r="M43"/>
  <c r="Q43"/>
  <c r="K44"/>
  <c r="J45"/>
  <c r="H48"/>
  <c r="U44" l="1"/>
  <c r="S44"/>
  <c r="W44"/>
  <c r="M44"/>
  <c r="Q44"/>
  <c r="D47"/>
  <c r="E48"/>
  <c r="H49"/>
  <c r="K45"/>
  <c r="J46"/>
  <c r="F47"/>
  <c r="O46"/>
  <c r="F48" l="1"/>
  <c r="O48" s="1"/>
  <c r="K46"/>
  <c r="J47"/>
  <c r="E49"/>
  <c r="O47"/>
  <c r="H50"/>
  <c r="S45"/>
  <c r="W45"/>
  <c r="U45"/>
  <c r="M45"/>
  <c r="Q45"/>
  <c r="D48"/>
  <c r="D49" l="1"/>
  <c r="K47"/>
  <c r="J48"/>
  <c r="F49"/>
  <c r="H51"/>
  <c r="O49"/>
  <c r="E50"/>
  <c r="U46"/>
  <c r="S46"/>
  <c r="W46"/>
  <c r="M46"/>
  <c r="Q46"/>
  <c r="H52" l="1"/>
  <c r="S47"/>
  <c r="W47"/>
  <c r="U47"/>
  <c r="M47"/>
  <c r="Q47"/>
  <c r="D50"/>
  <c r="E51"/>
  <c r="F50"/>
  <c r="O50" s="1"/>
  <c r="K48"/>
  <c r="J49"/>
  <c r="K49" l="1"/>
  <c r="J50"/>
  <c r="U48"/>
  <c r="S48"/>
  <c r="W48"/>
  <c r="M48"/>
  <c r="Q48"/>
  <c r="F51"/>
  <c r="E52"/>
  <c r="D51"/>
  <c r="H53"/>
  <c r="E53" l="1"/>
  <c r="K50"/>
  <c r="J51"/>
  <c r="O51"/>
  <c r="H54"/>
  <c r="D52"/>
  <c r="F52"/>
  <c r="S49"/>
  <c r="W49"/>
  <c r="U49"/>
  <c r="M49"/>
  <c r="Q49"/>
  <c r="F53" l="1"/>
  <c r="K51"/>
  <c r="J52"/>
  <c r="E54"/>
  <c r="D53"/>
  <c r="H55"/>
  <c r="U50"/>
  <c r="S50"/>
  <c r="W50"/>
  <c r="M50"/>
  <c r="Q50"/>
  <c r="O52"/>
  <c r="K52" l="1"/>
  <c r="J53"/>
  <c r="F54"/>
  <c r="D54"/>
  <c r="H56"/>
  <c r="O54"/>
  <c r="E55"/>
  <c r="S51"/>
  <c r="W51"/>
  <c r="U51"/>
  <c r="M51"/>
  <c r="Q51"/>
  <c r="O53"/>
  <c r="H57" l="1"/>
  <c r="D55"/>
  <c r="U52"/>
  <c r="S52"/>
  <c r="W52"/>
  <c r="M52"/>
  <c r="Q52"/>
  <c r="E56"/>
  <c r="F55"/>
  <c r="K53"/>
  <c r="J54"/>
  <c r="F56" l="1"/>
  <c r="H58"/>
  <c r="K54"/>
  <c r="J55"/>
  <c r="S53"/>
  <c r="W53"/>
  <c r="U53"/>
  <c r="M53"/>
  <c r="Q53"/>
  <c r="O56"/>
  <c r="E57"/>
  <c r="D56"/>
  <c r="O55"/>
  <c r="D57" l="1"/>
  <c r="E58"/>
  <c r="W54"/>
  <c r="U54"/>
  <c r="S54"/>
  <c r="M54"/>
  <c r="Q54"/>
  <c r="F57"/>
  <c r="O57" s="1"/>
  <c r="K55"/>
  <c r="J56"/>
  <c r="H59"/>
  <c r="H60" l="1"/>
  <c r="K56"/>
  <c r="J57"/>
  <c r="D58"/>
  <c r="W55"/>
  <c r="S55"/>
  <c r="U55"/>
  <c r="M55"/>
  <c r="Q55"/>
  <c r="F58"/>
  <c r="O58"/>
  <c r="E59"/>
  <c r="D59" l="1"/>
  <c r="K57"/>
  <c r="J58"/>
  <c r="H61"/>
  <c r="E60"/>
  <c r="F59"/>
  <c r="U56"/>
  <c r="W56"/>
  <c r="S56"/>
  <c r="M56"/>
  <c r="Q56"/>
  <c r="H62" l="1"/>
  <c r="K58"/>
  <c r="J59"/>
  <c r="D60"/>
  <c r="F60"/>
  <c r="E61"/>
  <c r="U57"/>
  <c r="W57"/>
  <c r="S57"/>
  <c r="M57"/>
  <c r="Q57"/>
  <c r="O59"/>
  <c r="F61" l="1"/>
  <c r="D61"/>
  <c r="K59"/>
  <c r="J60"/>
  <c r="O61"/>
  <c r="E62"/>
  <c r="W58"/>
  <c r="S58"/>
  <c r="U58"/>
  <c r="M58"/>
  <c r="Q58"/>
  <c r="H63"/>
  <c r="O60"/>
  <c r="E63" l="1"/>
  <c r="W59"/>
  <c r="S59"/>
  <c r="U59"/>
  <c r="M59"/>
  <c r="Q59"/>
  <c r="F62"/>
  <c r="H64"/>
  <c r="K60"/>
  <c r="J61"/>
  <c r="D62"/>
  <c r="D63" l="1"/>
  <c r="K61"/>
  <c r="J62"/>
  <c r="F63"/>
  <c r="O62"/>
  <c r="U60"/>
  <c r="W60"/>
  <c r="S60"/>
  <c r="M60"/>
  <c r="Q60"/>
  <c r="H65"/>
  <c r="E64"/>
  <c r="E65" l="1"/>
  <c r="H66"/>
  <c r="U61"/>
  <c r="W61"/>
  <c r="S61"/>
  <c r="M61"/>
  <c r="Q61"/>
  <c r="O63"/>
  <c r="F64"/>
  <c r="K62"/>
  <c r="J63"/>
  <c r="D64"/>
  <c r="F65" l="1"/>
  <c r="E66"/>
  <c r="D65"/>
  <c r="K63"/>
  <c r="J64"/>
  <c r="H67"/>
  <c r="U62"/>
  <c r="W62"/>
  <c r="S62"/>
  <c r="M62"/>
  <c r="Q62"/>
  <c r="O64"/>
  <c r="K64" l="1"/>
  <c r="J65"/>
  <c r="W63"/>
  <c r="S63"/>
  <c r="U63"/>
  <c r="M63"/>
  <c r="Q63"/>
  <c r="E67"/>
  <c r="O65"/>
  <c r="H68"/>
  <c r="D66"/>
  <c r="F66"/>
  <c r="H69" l="1"/>
  <c r="K65"/>
  <c r="J66"/>
  <c r="F67"/>
  <c r="D67"/>
  <c r="O67"/>
  <c r="E68"/>
  <c r="U64"/>
  <c r="W64"/>
  <c r="S64"/>
  <c r="M64"/>
  <c r="Q64"/>
  <c r="O66"/>
  <c r="F68" l="1"/>
  <c r="H70"/>
  <c r="D68"/>
  <c r="K66"/>
  <c r="J67"/>
  <c r="O68"/>
  <c r="E69"/>
  <c r="W65"/>
  <c r="S65"/>
  <c r="U65"/>
  <c r="M65"/>
  <c r="Q65"/>
  <c r="D69" l="1"/>
  <c r="H71"/>
  <c r="W66"/>
  <c r="S66"/>
  <c r="U66"/>
  <c r="M66"/>
  <c r="Q66"/>
  <c r="E70"/>
  <c r="K67"/>
  <c r="J68"/>
  <c r="F69"/>
  <c r="F70" l="1"/>
  <c r="K68"/>
  <c r="J69"/>
  <c r="E71"/>
  <c r="U67"/>
  <c r="W67"/>
  <c r="S67"/>
  <c r="M67"/>
  <c r="Q67"/>
  <c r="H72"/>
  <c r="D70"/>
  <c r="O69"/>
  <c r="H73" l="1"/>
  <c r="F71"/>
  <c r="D71"/>
  <c r="E72"/>
  <c r="W68"/>
  <c r="S68"/>
  <c r="U68"/>
  <c r="M68"/>
  <c r="Q68"/>
  <c r="K69"/>
  <c r="J70"/>
  <c r="O70"/>
  <c r="K70" l="1"/>
  <c r="J71"/>
  <c r="F72"/>
  <c r="O72" s="1"/>
  <c r="U69"/>
  <c r="W69"/>
  <c r="S69"/>
  <c r="M69"/>
  <c r="Q69"/>
  <c r="D72"/>
  <c r="E73"/>
  <c r="H74"/>
  <c r="O71"/>
  <c r="H75" l="1"/>
  <c r="E74"/>
  <c r="U70"/>
  <c r="W70"/>
  <c r="S70"/>
  <c r="M70"/>
  <c r="Q70"/>
  <c r="D73"/>
  <c r="F73"/>
  <c r="O73" s="1"/>
  <c r="K71"/>
  <c r="J72"/>
  <c r="W71" l="1"/>
  <c r="S71"/>
  <c r="U71"/>
  <c r="M71"/>
  <c r="Q71"/>
  <c r="D74"/>
  <c r="E75"/>
  <c r="F74"/>
  <c r="O74" s="1"/>
  <c r="K72"/>
  <c r="J73"/>
  <c r="H76"/>
  <c r="H77" l="1"/>
  <c r="K73"/>
  <c r="J74"/>
  <c r="U72"/>
  <c r="W72"/>
  <c r="S72"/>
  <c r="M72"/>
  <c r="Q72"/>
  <c r="F75"/>
  <c r="E76"/>
  <c r="D75"/>
  <c r="F76" l="1"/>
  <c r="D76"/>
  <c r="O76"/>
  <c r="E77"/>
  <c r="W73"/>
  <c r="S73"/>
  <c r="U73"/>
  <c r="M73"/>
  <c r="Q73"/>
  <c r="K74"/>
  <c r="J75"/>
  <c r="H78"/>
  <c r="O75"/>
  <c r="H79" l="1"/>
  <c r="K75"/>
  <c r="J76"/>
  <c r="F77"/>
  <c r="O77"/>
  <c r="E78"/>
  <c r="W74"/>
  <c r="S74"/>
  <c r="U74"/>
  <c r="M74"/>
  <c r="Q74"/>
  <c r="D77"/>
  <c r="E79" l="1"/>
  <c r="K76"/>
  <c r="J77"/>
  <c r="D78"/>
  <c r="F78"/>
  <c r="U75"/>
  <c r="W75"/>
  <c r="S75"/>
  <c r="M75"/>
  <c r="Q75"/>
  <c r="H80"/>
  <c r="D79" l="1"/>
  <c r="H81"/>
  <c r="W76"/>
  <c r="S76"/>
  <c r="U76"/>
  <c r="M76"/>
  <c r="Q76"/>
  <c r="O78"/>
  <c r="F79"/>
  <c r="K77"/>
  <c r="J78"/>
  <c r="E80"/>
  <c r="F80" l="1"/>
  <c r="K78"/>
  <c r="J79"/>
  <c r="E81"/>
  <c r="U77"/>
  <c r="W77"/>
  <c r="S77"/>
  <c r="M77"/>
  <c r="Q77"/>
  <c r="H82"/>
  <c r="D80"/>
  <c r="O79"/>
  <c r="E82" l="1"/>
  <c r="D81"/>
  <c r="U78"/>
  <c r="W78"/>
  <c r="S78"/>
  <c r="M78"/>
  <c r="Q78"/>
  <c r="O80"/>
  <c r="H83"/>
  <c r="K79"/>
  <c r="J80"/>
  <c r="F81"/>
  <c r="F82" l="1"/>
  <c r="O82" s="1"/>
  <c r="K80"/>
  <c r="J81"/>
  <c r="E83"/>
  <c r="O81"/>
  <c r="H84"/>
  <c r="D82"/>
  <c r="W79"/>
  <c r="S79"/>
  <c r="U79"/>
  <c r="M79"/>
  <c r="Q79"/>
  <c r="D83" l="1"/>
  <c r="E84"/>
  <c r="U80"/>
  <c r="W80"/>
  <c r="S80"/>
  <c r="M80"/>
  <c r="Q80"/>
  <c r="F83"/>
  <c r="H85"/>
  <c r="K81"/>
  <c r="J82"/>
  <c r="K82" l="1"/>
  <c r="J83"/>
  <c r="F84"/>
  <c r="D84"/>
  <c r="O83"/>
  <c r="H86"/>
  <c r="W81"/>
  <c r="S81"/>
  <c r="U81"/>
  <c r="M81"/>
  <c r="Q81"/>
  <c r="O84"/>
  <c r="E85"/>
  <c r="D85" l="1"/>
  <c r="H87"/>
  <c r="W82"/>
  <c r="S82"/>
  <c r="U82"/>
  <c r="M82"/>
  <c r="Q82"/>
  <c r="E86"/>
  <c r="F85"/>
  <c r="O85" s="1"/>
  <c r="K83"/>
  <c r="J84"/>
  <c r="K84" l="1"/>
  <c r="J85"/>
  <c r="H88"/>
  <c r="D86"/>
  <c r="U83"/>
  <c r="W83"/>
  <c r="S83"/>
  <c r="M83"/>
  <c r="Q83"/>
  <c r="F86"/>
  <c r="E87"/>
  <c r="H89" l="1"/>
  <c r="K85"/>
  <c r="J86"/>
  <c r="E88"/>
  <c r="F87"/>
  <c r="D87"/>
  <c r="W84"/>
  <c r="S84"/>
  <c r="U84"/>
  <c r="M84"/>
  <c r="Q84"/>
  <c r="O86"/>
  <c r="D88" l="1"/>
  <c r="F88"/>
  <c r="E89"/>
  <c r="U85"/>
  <c r="W85"/>
  <c r="S85"/>
  <c r="M85"/>
  <c r="Q85"/>
  <c r="O87"/>
  <c r="K86"/>
  <c r="J87"/>
  <c r="H90"/>
  <c r="H91" l="1"/>
  <c r="F89"/>
  <c r="D89"/>
  <c r="K87"/>
  <c r="J88"/>
  <c r="U86"/>
  <c r="W86"/>
  <c r="S86"/>
  <c r="M86"/>
  <c r="Q86"/>
  <c r="E90"/>
  <c r="O88"/>
  <c r="F90" l="1"/>
  <c r="H92"/>
  <c r="E91"/>
  <c r="W87"/>
  <c r="S87"/>
  <c r="U87"/>
  <c r="M87"/>
  <c r="Q87"/>
  <c r="K88"/>
  <c r="J89"/>
  <c r="D90"/>
  <c r="O89"/>
  <c r="D91" l="1"/>
  <c r="K89"/>
  <c r="J90"/>
  <c r="U88"/>
  <c r="W88"/>
  <c r="S88"/>
  <c r="M88"/>
  <c r="Q88"/>
  <c r="E92"/>
  <c r="O90"/>
  <c r="H93"/>
  <c r="F91"/>
  <c r="F92" l="1"/>
  <c r="H94"/>
  <c r="W89"/>
  <c r="S89"/>
  <c r="U89"/>
  <c r="M89"/>
  <c r="Q89"/>
  <c r="O91"/>
  <c r="O92"/>
  <c r="E93"/>
  <c r="K90"/>
  <c r="J91"/>
  <c r="D92"/>
  <c r="W90" l="1"/>
  <c r="S90"/>
  <c r="U90"/>
  <c r="M90"/>
  <c r="Q90"/>
  <c r="E94"/>
  <c r="H95"/>
  <c r="D93"/>
  <c r="K91"/>
  <c r="J92"/>
  <c r="F93"/>
  <c r="K92" l="1"/>
  <c r="J93"/>
  <c r="U91"/>
  <c r="W91"/>
  <c r="S91"/>
  <c r="M91"/>
  <c r="Q91"/>
  <c r="E95"/>
  <c r="F94"/>
  <c r="D94"/>
  <c r="H96"/>
  <c r="O93"/>
  <c r="D95" l="1"/>
  <c r="K93"/>
  <c r="J94"/>
  <c r="H97"/>
  <c r="F95"/>
  <c r="O95" s="1"/>
  <c r="E96"/>
  <c r="W92"/>
  <c r="S92"/>
  <c r="U92"/>
  <c r="M92"/>
  <c r="Q92"/>
  <c r="O94"/>
  <c r="E97" l="1"/>
  <c r="F96"/>
  <c r="U93"/>
  <c r="W93"/>
  <c r="S93"/>
  <c r="M93"/>
  <c r="Q93"/>
  <c r="H98"/>
  <c r="K94"/>
  <c r="J95"/>
  <c r="D96"/>
  <c r="U94" l="1"/>
  <c r="W94"/>
  <c r="S94"/>
  <c r="M94"/>
  <c r="Q94"/>
  <c r="F97"/>
  <c r="E98"/>
  <c r="D97"/>
  <c r="K95"/>
  <c r="J96"/>
  <c r="H99"/>
  <c r="O96"/>
  <c r="H100" l="1"/>
  <c r="D98"/>
  <c r="F98"/>
  <c r="K96"/>
  <c r="J97"/>
  <c r="E99"/>
  <c r="W95"/>
  <c r="S95"/>
  <c r="U95"/>
  <c r="M95"/>
  <c r="Q95"/>
  <c r="O97"/>
  <c r="F99" l="1"/>
  <c r="H101"/>
  <c r="O99"/>
  <c r="E100"/>
  <c r="U96"/>
  <c r="W96"/>
  <c r="S96"/>
  <c r="M96"/>
  <c r="Q96"/>
  <c r="D99"/>
  <c r="K97"/>
  <c r="J98"/>
  <c r="O98"/>
  <c r="K98" l="1"/>
  <c r="J99"/>
  <c r="W97"/>
  <c r="S97"/>
  <c r="U97"/>
  <c r="M97"/>
  <c r="Q97"/>
  <c r="H102"/>
  <c r="F100"/>
  <c r="D100"/>
  <c r="O100"/>
  <c r="E101"/>
  <c r="E102" l="1"/>
  <c r="D101"/>
  <c r="F101"/>
  <c r="W98"/>
  <c r="S98"/>
  <c r="U98"/>
  <c r="M98"/>
  <c r="Q98"/>
  <c r="H103"/>
  <c r="K99"/>
  <c r="J100"/>
  <c r="H104" l="1"/>
  <c r="E103"/>
  <c r="K100"/>
  <c r="J101"/>
  <c r="U99"/>
  <c r="W99"/>
  <c r="S99"/>
  <c r="M99"/>
  <c r="Q99"/>
  <c r="F102"/>
  <c r="D102"/>
  <c r="O101"/>
  <c r="K101" l="1"/>
  <c r="J102"/>
  <c r="H105"/>
  <c r="O102"/>
  <c r="D103"/>
  <c r="F103"/>
  <c r="W100"/>
  <c r="S100"/>
  <c r="U100"/>
  <c r="M100"/>
  <c r="Q100"/>
  <c r="O103"/>
  <c r="E104"/>
  <c r="E105" l="1"/>
  <c r="F104"/>
  <c r="O104" s="1"/>
  <c r="D104"/>
  <c r="U101"/>
  <c r="W101"/>
  <c r="S101"/>
  <c r="M101"/>
  <c r="Q101"/>
  <c r="H106"/>
  <c r="K102"/>
  <c r="J103"/>
  <c r="K103" l="1"/>
  <c r="J104"/>
  <c r="U102"/>
  <c r="W102"/>
  <c r="S102"/>
  <c r="M102"/>
  <c r="Q102"/>
  <c r="H107"/>
  <c r="D105"/>
  <c r="F105"/>
  <c r="O105" s="1"/>
  <c r="E106"/>
  <c r="D106" l="1"/>
  <c r="K104"/>
  <c r="J105"/>
  <c r="E107"/>
  <c r="F106"/>
  <c r="H108"/>
  <c r="W103"/>
  <c r="S103"/>
  <c r="U103"/>
  <c r="M103"/>
  <c r="Q103"/>
  <c r="F107" l="1"/>
  <c r="U104"/>
  <c r="W104"/>
  <c r="S104"/>
  <c r="M104"/>
  <c r="Q104"/>
  <c r="D107"/>
  <c r="H109"/>
  <c r="E108"/>
  <c r="K105"/>
  <c r="J106"/>
  <c r="O106"/>
  <c r="H110" l="1"/>
  <c r="F108"/>
  <c r="K106"/>
  <c r="J107"/>
  <c r="E109"/>
  <c r="D108"/>
  <c r="W105"/>
  <c r="S105"/>
  <c r="U105"/>
  <c r="M105"/>
  <c r="Q105"/>
  <c r="O107"/>
  <c r="D109" l="1"/>
  <c r="E110"/>
  <c r="W106"/>
  <c r="S106"/>
  <c r="U106"/>
  <c r="M106"/>
  <c r="Q106"/>
  <c r="H111"/>
  <c r="F109"/>
  <c r="K107"/>
  <c r="J108"/>
  <c r="O108"/>
  <c r="F110" l="1"/>
  <c r="O110" s="1"/>
  <c r="E111"/>
  <c r="O109"/>
  <c r="K108"/>
  <c r="J109"/>
  <c r="U107"/>
  <c r="W107"/>
  <c r="S107"/>
  <c r="M107"/>
  <c r="Q107"/>
  <c r="H112"/>
  <c r="D110"/>
  <c r="H113" l="1"/>
  <c r="D111"/>
  <c r="U108"/>
  <c r="W108"/>
  <c r="S108"/>
  <c r="M108"/>
  <c r="Q108"/>
  <c r="F111"/>
  <c r="K109"/>
  <c r="J110"/>
  <c r="E112"/>
  <c r="F112" l="1"/>
  <c r="D112"/>
  <c r="O112"/>
  <c r="E113"/>
  <c r="W109"/>
  <c r="S109"/>
  <c r="U109"/>
  <c r="M109"/>
  <c r="Q109"/>
  <c r="K110"/>
  <c r="J111"/>
  <c r="H114"/>
  <c r="O111"/>
  <c r="H115" l="1"/>
  <c r="K111"/>
  <c r="J112"/>
  <c r="D113"/>
  <c r="U110"/>
  <c r="W110"/>
  <c r="S110"/>
  <c r="M110"/>
  <c r="Q110"/>
  <c r="E114"/>
  <c r="F113"/>
  <c r="D114" l="1"/>
  <c r="K112"/>
  <c r="J113"/>
  <c r="F114"/>
  <c r="O114"/>
  <c r="E115"/>
  <c r="W111"/>
  <c r="S111"/>
  <c r="U111"/>
  <c r="M111"/>
  <c r="Q111"/>
  <c r="H116"/>
  <c r="O113"/>
  <c r="H117" l="1"/>
  <c r="F115"/>
  <c r="W112"/>
  <c r="S112"/>
  <c r="U112"/>
  <c r="M112"/>
  <c r="Q112"/>
  <c r="O115"/>
  <c r="E116"/>
  <c r="K113"/>
  <c r="J114"/>
  <c r="D115"/>
  <c r="K114" l="1"/>
  <c r="J115"/>
  <c r="E117"/>
  <c r="D116"/>
  <c r="U113"/>
  <c r="W113"/>
  <c r="S113"/>
  <c r="M113"/>
  <c r="Q113"/>
  <c r="F116"/>
  <c r="H118"/>
  <c r="F117" l="1"/>
  <c r="D117"/>
  <c r="E118"/>
  <c r="W114"/>
  <c r="S114"/>
  <c r="U114"/>
  <c r="M114"/>
  <c r="Q114"/>
  <c r="O116"/>
  <c r="H119"/>
  <c r="K115"/>
  <c r="J116"/>
  <c r="U115" l="1"/>
  <c r="W115"/>
  <c r="S115"/>
  <c r="M115"/>
  <c r="Q115"/>
  <c r="K116"/>
  <c r="J117"/>
  <c r="E119"/>
  <c r="F118"/>
  <c r="H120"/>
  <c r="D118"/>
  <c r="O117"/>
  <c r="F119" l="1"/>
  <c r="E120"/>
  <c r="W116"/>
  <c r="S116"/>
  <c r="U116"/>
  <c r="M116"/>
  <c r="Q116"/>
  <c r="D119"/>
  <c r="H121"/>
  <c r="K117"/>
  <c r="J118"/>
  <c r="O118"/>
  <c r="H122" l="1"/>
  <c r="U117"/>
  <c r="W117"/>
  <c r="S117"/>
  <c r="M117"/>
  <c r="Q117"/>
  <c r="F120"/>
  <c r="K118"/>
  <c r="J119"/>
  <c r="D120"/>
  <c r="O120"/>
  <c r="E121"/>
  <c r="O119"/>
  <c r="E122" l="1"/>
  <c r="K119"/>
  <c r="J120"/>
  <c r="F121"/>
  <c r="O121" s="1"/>
  <c r="D121"/>
  <c r="U118"/>
  <c r="W118"/>
  <c r="S118"/>
  <c r="M118"/>
  <c r="Q118"/>
  <c r="H123"/>
  <c r="K120" l="1"/>
  <c r="J121"/>
  <c r="E123"/>
  <c r="F122"/>
  <c r="H124"/>
  <c r="D122"/>
  <c r="W119"/>
  <c r="S119"/>
  <c r="U119"/>
  <c r="M119"/>
  <c r="Q119"/>
  <c r="F123" l="1"/>
  <c r="O123" s="1"/>
  <c r="E124"/>
  <c r="U120"/>
  <c r="W120"/>
  <c r="S120"/>
  <c r="M120"/>
  <c r="Q120"/>
  <c r="O122"/>
  <c r="H125"/>
  <c r="D123"/>
  <c r="K121"/>
  <c r="J122"/>
  <c r="K122" l="1"/>
  <c r="J123"/>
  <c r="D124"/>
  <c r="W121"/>
  <c r="S121"/>
  <c r="U121"/>
  <c r="M121"/>
  <c r="Q121"/>
  <c r="F124"/>
  <c r="O124" s="1"/>
  <c r="H126"/>
  <c r="E125"/>
  <c r="E126" l="1"/>
  <c r="D125"/>
  <c r="K123"/>
  <c r="J124"/>
  <c r="F125"/>
  <c r="O125" s="1"/>
  <c r="H127"/>
  <c r="W122"/>
  <c r="S122"/>
  <c r="U122"/>
  <c r="M122"/>
  <c r="Q122"/>
  <c r="K124" l="1"/>
  <c r="J125"/>
  <c r="H128"/>
  <c r="U123"/>
  <c r="W123"/>
  <c r="S123"/>
  <c r="M123"/>
  <c r="Q123"/>
  <c r="F126"/>
  <c r="D126"/>
  <c r="O126"/>
  <c r="E127"/>
  <c r="H129" l="1"/>
  <c r="K125"/>
  <c r="J126"/>
  <c r="E128"/>
  <c r="D127"/>
  <c r="F127"/>
  <c r="W124"/>
  <c r="S124"/>
  <c r="U124"/>
  <c r="M124"/>
  <c r="Q124"/>
  <c r="F128" l="1"/>
  <c r="D128"/>
  <c r="U125"/>
  <c r="W125"/>
  <c r="S125"/>
  <c r="M125"/>
  <c r="Q125"/>
  <c r="H130"/>
  <c r="O128"/>
  <c r="E129"/>
  <c r="K126"/>
  <c r="J127"/>
  <c r="O127"/>
  <c r="K127" l="1"/>
  <c r="J128"/>
  <c r="U126"/>
  <c r="W126"/>
  <c r="S126"/>
  <c r="M126"/>
  <c r="Q126"/>
  <c r="F129"/>
  <c r="E130"/>
  <c r="H131"/>
  <c r="D129"/>
  <c r="H132" l="1"/>
  <c r="F130"/>
  <c r="W127"/>
  <c r="S127"/>
  <c r="U127"/>
  <c r="M127"/>
  <c r="Q127"/>
  <c r="O130"/>
  <c r="E131"/>
  <c r="D130"/>
  <c r="K128"/>
  <c r="J129"/>
  <c r="O129"/>
  <c r="U128" l="1"/>
  <c r="W128"/>
  <c r="S128"/>
  <c r="M128"/>
  <c r="Q128"/>
  <c r="E132"/>
  <c r="F131"/>
  <c r="D131"/>
  <c r="K129"/>
  <c r="J130"/>
  <c r="H133"/>
  <c r="H134" l="1"/>
  <c r="W129"/>
  <c r="S129"/>
  <c r="U129"/>
  <c r="M129"/>
  <c r="Q129"/>
  <c r="E133"/>
  <c r="K130"/>
  <c r="J131"/>
  <c r="D132"/>
  <c r="F132"/>
  <c r="O131"/>
  <c r="D133" l="1"/>
  <c r="H135"/>
  <c r="F133"/>
  <c r="K131"/>
  <c r="J132"/>
  <c r="W130"/>
  <c r="S130"/>
  <c r="U130"/>
  <c r="M130"/>
  <c r="Q130"/>
  <c r="O133"/>
  <c r="E134"/>
  <c r="O132"/>
  <c r="K132" l="1"/>
  <c r="J133"/>
  <c r="H136"/>
  <c r="D134"/>
  <c r="E135"/>
  <c r="U131"/>
  <c r="W131"/>
  <c r="S131"/>
  <c r="M131"/>
  <c r="Q131"/>
  <c r="F134"/>
  <c r="O134" s="1"/>
  <c r="E136" l="1"/>
  <c r="D135"/>
  <c r="H137"/>
  <c r="W132"/>
  <c r="S132"/>
  <c r="U132"/>
  <c r="M132"/>
  <c r="Q132"/>
  <c r="F135"/>
  <c r="K133"/>
  <c r="J134"/>
  <c r="H138" l="1"/>
  <c r="U133"/>
  <c r="W133"/>
  <c r="S133"/>
  <c r="M133"/>
  <c r="Q133"/>
  <c r="F136"/>
  <c r="K134"/>
  <c r="J135"/>
  <c r="D136"/>
  <c r="O136"/>
  <c r="E137"/>
  <c r="O135"/>
  <c r="E138" l="1"/>
  <c r="K135"/>
  <c r="J136"/>
  <c r="F137"/>
  <c r="D137"/>
  <c r="U134"/>
  <c r="W134"/>
  <c r="S134"/>
  <c r="M134"/>
  <c r="Q134"/>
  <c r="H139"/>
  <c r="F138" l="1"/>
  <c r="H140"/>
  <c r="D138"/>
  <c r="W135"/>
  <c r="S135"/>
  <c r="U135"/>
  <c r="M135"/>
  <c r="Q135"/>
  <c r="K136"/>
  <c r="J137"/>
  <c r="O138"/>
  <c r="E139"/>
  <c r="O137"/>
  <c r="E140" l="1"/>
  <c r="U136"/>
  <c r="W136"/>
  <c r="S136"/>
  <c r="M136"/>
  <c r="Q136"/>
  <c r="D139"/>
  <c r="F139"/>
  <c r="O139" s="1"/>
  <c r="H141"/>
  <c r="K137"/>
  <c r="J138"/>
  <c r="K138" l="1"/>
  <c r="J139"/>
  <c r="D140"/>
  <c r="F140"/>
  <c r="W137"/>
  <c r="S137"/>
  <c r="U137"/>
  <c r="M137"/>
  <c r="Q137"/>
  <c r="H142"/>
  <c r="E141"/>
  <c r="F141" l="1"/>
  <c r="H143"/>
  <c r="W138"/>
  <c r="S138"/>
  <c r="U138"/>
  <c r="M138"/>
  <c r="Q138"/>
  <c r="E142"/>
  <c r="D141"/>
  <c r="K139"/>
  <c r="J140"/>
  <c r="O140"/>
  <c r="K140" l="1"/>
  <c r="J141"/>
  <c r="E143"/>
  <c r="F142"/>
  <c r="O142" s="1"/>
  <c r="D142"/>
  <c r="H144"/>
  <c r="U139"/>
  <c r="W139"/>
  <c r="S139"/>
  <c r="M139"/>
  <c r="Q139"/>
  <c r="O141"/>
  <c r="D143" l="1"/>
  <c r="K141"/>
  <c r="J142"/>
  <c r="H145"/>
  <c r="F143"/>
  <c r="O143" s="1"/>
  <c r="E144"/>
  <c r="W140"/>
  <c r="S140"/>
  <c r="U140"/>
  <c r="M140"/>
  <c r="Q140"/>
  <c r="E145" l="1"/>
  <c r="F144"/>
  <c r="D144"/>
  <c r="H146"/>
  <c r="U141"/>
  <c r="W141"/>
  <c r="S141"/>
  <c r="M141"/>
  <c r="Q141"/>
  <c r="K142"/>
  <c r="J143"/>
  <c r="K143" l="1"/>
  <c r="J144"/>
  <c r="D145"/>
  <c r="E146"/>
  <c r="H147"/>
  <c r="F145"/>
  <c r="U142"/>
  <c r="W142"/>
  <c r="S142"/>
  <c r="M142"/>
  <c r="Q142"/>
  <c r="O144"/>
  <c r="F146" l="1"/>
  <c r="E147"/>
  <c r="W143"/>
  <c r="S143"/>
  <c r="U143"/>
  <c r="M143"/>
  <c r="Q143"/>
  <c r="O145"/>
  <c r="H148"/>
  <c r="D146"/>
  <c r="K144"/>
  <c r="J145"/>
  <c r="D147" l="1"/>
  <c r="U144"/>
  <c r="W144"/>
  <c r="S144"/>
  <c r="M144"/>
  <c r="Q144"/>
  <c r="F147"/>
  <c r="K145"/>
  <c r="J146"/>
  <c r="H149"/>
  <c r="E148"/>
  <c r="O146"/>
  <c r="K146" l="1"/>
  <c r="J147"/>
  <c r="D148"/>
  <c r="E149"/>
  <c r="H150"/>
  <c r="F148"/>
  <c r="W145"/>
  <c r="S145"/>
  <c r="U145"/>
  <c r="M145"/>
  <c r="Q145"/>
  <c r="O147"/>
  <c r="F149" l="1"/>
  <c r="H151"/>
  <c r="E150"/>
  <c r="W146"/>
  <c r="S146"/>
  <c r="U146"/>
  <c r="M146"/>
  <c r="Q146"/>
  <c r="O148"/>
  <c r="D149"/>
  <c r="K147"/>
  <c r="J148"/>
  <c r="D150" l="1"/>
  <c r="F150"/>
  <c r="K148"/>
  <c r="J149"/>
  <c r="E151"/>
  <c r="U147"/>
  <c r="W147"/>
  <c r="S147"/>
  <c r="M147"/>
  <c r="Q147"/>
  <c r="H152"/>
  <c r="O149"/>
  <c r="E152" l="1"/>
  <c r="W148"/>
  <c r="S148"/>
  <c r="U148"/>
  <c r="M148"/>
  <c r="Q148"/>
  <c r="F151"/>
  <c r="D151"/>
  <c r="H153"/>
  <c r="K149"/>
  <c r="J150"/>
  <c r="O150"/>
  <c r="H154" l="1"/>
  <c r="F152"/>
  <c r="U149"/>
  <c r="W149"/>
  <c r="S149"/>
  <c r="M149"/>
  <c r="Q149"/>
  <c r="K150"/>
  <c r="J151"/>
  <c r="D152"/>
  <c r="E153"/>
  <c r="O151"/>
  <c r="D153" l="1"/>
  <c r="F153"/>
  <c r="E154"/>
  <c r="U150"/>
  <c r="W150"/>
  <c r="S150"/>
  <c r="M150"/>
  <c r="Q150"/>
  <c r="O152"/>
  <c r="K151"/>
  <c r="J152"/>
  <c r="H155"/>
  <c r="W151" l="1"/>
  <c r="S151"/>
  <c r="U151"/>
  <c r="M151"/>
  <c r="Q151"/>
  <c r="H156"/>
  <c r="K152"/>
  <c r="J153"/>
  <c r="O153"/>
  <c r="E155"/>
  <c r="F154"/>
  <c r="D154"/>
  <c r="F155" l="1"/>
  <c r="O155" s="1"/>
  <c r="H157"/>
  <c r="D155"/>
  <c r="E156"/>
  <c r="W152"/>
  <c r="S152"/>
  <c r="U152"/>
  <c r="M152"/>
  <c r="Q152"/>
  <c r="K153"/>
  <c r="J154"/>
  <c r="O154"/>
  <c r="K154" l="1"/>
  <c r="J155"/>
  <c r="E157"/>
  <c r="F156"/>
  <c r="O156" s="1"/>
  <c r="U153"/>
  <c r="W153"/>
  <c r="S153"/>
  <c r="M153"/>
  <c r="Q153"/>
  <c r="D156"/>
  <c r="H158"/>
  <c r="D157" l="1"/>
  <c r="K155"/>
  <c r="J156"/>
  <c r="H159"/>
  <c r="F157"/>
  <c r="O157" s="1"/>
  <c r="E158"/>
  <c r="U154"/>
  <c r="W154"/>
  <c r="S154"/>
  <c r="M154"/>
  <c r="Q154"/>
  <c r="E159" l="1"/>
  <c r="F158"/>
  <c r="H160"/>
  <c r="W155"/>
  <c r="S155"/>
  <c r="U155"/>
  <c r="M155"/>
  <c r="Q155"/>
  <c r="K156"/>
  <c r="J157"/>
  <c r="D158"/>
  <c r="K157" l="1"/>
  <c r="J158"/>
  <c r="F159"/>
  <c r="E160"/>
  <c r="D159"/>
  <c r="U156"/>
  <c r="W156"/>
  <c r="S156"/>
  <c r="M156"/>
  <c r="Q156"/>
  <c r="H161"/>
  <c r="O158"/>
  <c r="F160" l="1"/>
  <c r="H162"/>
  <c r="O160"/>
  <c r="E161"/>
  <c r="W157"/>
  <c r="S157"/>
  <c r="U157"/>
  <c r="M157"/>
  <c r="Q157"/>
  <c r="D160"/>
  <c r="K158"/>
  <c r="J159"/>
  <c r="O159"/>
  <c r="U158" l="1"/>
  <c r="W158"/>
  <c r="S158"/>
  <c r="M158"/>
  <c r="Q158"/>
  <c r="H163"/>
  <c r="F161"/>
  <c r="O161" s="1"/>
  <c r="E162"/>
  <c r="K159"/>
  <c r="J160"/>
  <c r="D161"/>
  <c r="D162" l="1"/>
  <c r="K160"/>
  <c r="J161"/>
  <c r="U159"/>
  <c r="W159"/>
  <c r="S159"/>
  <c r="M159"/>
  <c r="Q159"/>
  <c r="H164"/>
  <c r="E163"/>
  <c r="F162"/>
  <c r="K161" l="1"/>
  <c r="J162"/>
  <c r="F163"/>
  <c r="O163" s="1"/>
  <c r="E164"/>
  <c r="W160"/>
  <c r="S160"/>
  <c r="U160"/>
  <c r="M160"/>
  <c r="Q160"/>
  <c r="O162"/>
  <c r="H165"/>
  <c r="D163"/>
  <c r="H166" l="1"/>
  <c r="F164"/>
  <c r="O164" s="1"/>
  <c r="U161"/>
  <c r="W161"/>
  <c r="S161"/>
  <c r="M161"/>
  <c r="Q161"/>
  <c r="D164"/>
  <c r="E165"/>
  <c r="K162"/>
  <c r="J163"/>
  <c r="K163" l="1"/>
  <c r="J164"/>
  <c r="W162"/>
  <c r="S162"/>
  <c r="U162"/>
  <c r="M162"/>
  <c r="Q162"/>
  <c r="D165"/>
  <c r="F165"/>
  <c r="O165"/>
  <c r="E166"/>
  <c r="H167"/>
  <c r="H168" l="1"/>
  <c r="D166"/>
  <c r="W163"/>
  <c r="S163"/>
  <c r="U163"/>
  <c r="M163"/>
  <c r="Q163"/>
  <c r="E167"/>
  <c r="F166"/>
  <c r="K164"/>
  <c r="J165"/>
  <c r="K165" l="1"/>
  <c r="J166"/>
  <c r="E168"/>
  <c r="U164"/>
  <c r="W164"/>
  <c r="S164"/>
  <c r="M164"/>
  <c r="Q164"/>
  <c r="D167"/>
  <c r="O166"/>
  <c r="F167"/>
  <c r="H169"/>
  <c r="F168" l="1"/>
  <c r="O168" s="1"/>
  <c r="E169"/>
  <c r="W165"/>
  <c r="S165"/>
  <c r="U165"/>
  <c r="M165"/>
  <c r="Q165"/>
  <c r="H170"/>
  <c r="D168"/>
  <c r="K166"/>
  <c r="J167"/>
  <c r="O167"/>
  <c r="U166" l="1"/>
  <c r="W166"/>
  <c r="S166"/>
  <c r="M166"/>
  <c r="Q166"/>
  <c r="H171"/>
  <c r="E170"/>
  <c r="D169"/>
  <c r="K167"/>
  <c r="J168"/>
  <c r="F169"/>
  <c r="F170" l="1"/>
  <c r="U167"/>
  <c r="W167"/>
  <c r="S167"/>
  <c r="M167"/>
  <c r="Q167"/>
  <c r="E171"/>
  <c r="K168"/>
  <c r="J169"/>
  <c r="D170"/>
  <c r="H172"/>
  <c r="O169"/>
  <c r="K169" l="1"/>
  <c r="J170"/>
  <c r="W168"/>
  <c r="S168"/>
  <c r="U168"/>
  <c r="M168"/>
  <c r="Q168"/>
  <c r="F171"/>
  <c r="O171" s="1"/>
  <c r="H173"/>
  <c r="D171"/>
  <c r="E172"/>
  <c r="O170"/>
  <c r="E173" l="1"/>
  <c r="H174"/>
  <c r="F172"/>
  <c r="U169"/>
  <c r="W169"/>
  <c r="S169"/>
  <c r="M169"/>
  <c r="Q169"/>
  <c r="D172"/>
  <c r="K170"/>
  <c r="J171"/>
  <c r="F173" l="1"/>
  <c r="O173" s="1"/>
  <c r="K171"/>
  <c r="J172"/>
  <c r="D173"/>
  <c r="O172"/>
  <c r="W170"/>
  <c r="S170"/>
  <c r="U170"/>
  <c r="M170"/>
  <c r="Q170"/>
  <c r="H175"/>
  <c r="I174" s="1"/>
  <c r="E174"/>
  <c r="E175" l="1"/>
  <c r="D174"/>
  <c r="K172"/>
  <c r="J173"/>
  <c r="I175"/>
  <c r="I7"/>
  <c r="I9"/>
  <c r="I8"/>
  <c r="I12"/>
  <c r="I10"/>
  <c r="H5"/>
  <c r="I11"/>
  <c r="I15"/>
  <c r="I13"/>
  <c r="I17"/>
  <c r="I14"/>
  <c r="I16"/>
  <c r="I19"/>
  <c r="I18"/>
  <c r="I20"/>
  <c r="I21"/>
  <c r="I22"/>
  <c r="I23"/>
  <c r="I24"/>
  <c r="I25"/>
  <c r="I26"/>
  <c r="I27"/>
  <c r="I28"/>
  <c r="I29"/>
  <c r="I30"/>
  <c r="I33"/>
  <c r="I31"/>
  <c r="I32"/>
  <c r="I36"/>
  <c r="I34"/>
  <c r="I35"/>
  <c r="I38"/>
  <c r="I37"/>
  <c r="I39"/>
  <c r="I42"/>
  <c r="I41"/>
  <c r="I40"/>
  <c r="I43"/>
  <c r="I44"/>
  <c r="I46"/>
  <c r="I47"/>
  <c r="I45"/>
  <c r="I49"/>
  <c r="I48"/>
  <c r="I51"/>
  <c r="I50"/>
  <c r="I52"/>
  <c r="I53"/>
  <c r="I57"/>
  <c r="I55"/>
  <c r="I54"/>
  <c r="I56"/>
  <c r="I58"/>
  <c r="I61"/>
  <c r="I59"/>
  <c r="I62"/>
  <c r="I60"/>
  <c r="I63"/>
  <c r="I65"/>
  <c r="I64"/>
  <c r="I66"/>
  <c r="I67"/>
  <c r="I70"/>
  <c r="I68"/>
  <c r="I69"/>
  <c r="I71"/>
  <c r="I72"/>
  <c r="I74"/>
  <c r="I73"/>
  <c r="I76"/>
  <c r="I75"/>
  <c r="I78"/>
  <c r="I77"/>
  <c r="I80"/>
  <c r="I79"/>
  <c r="I81"/>
  <c r="I83"/>
  <c r="I82"/>
  <c r="I84"/>
  <c r="I85"/>
  <c r="I86"/>
  <c r="I88"/>
  <c r="I87"/>
  <c r="I91"/>
  <c r="I89"/>
  <c r="I90"/>
  <c r="I92"/>
  <c r="I93"/>
  <c r="I94"/>
  <c r="I96"/>
  <c r="I95"/>
  <c r="I97"/>
  <c r="I98"/>
  <c r="I99"/>
  <c r="I101"/>
  <c r="I100"/>
  <c r="I104"/>
  <c r="I103"/>
  <c r="I102"/>
  <c r="I107"/>
  <c r="I105"/>
  <c r="I106"/>
  <c r="I108"/>
  <c r="I110"/>
  <c r="I109"/>
  <c r="I112"/>
  <c r="I111"/>
  <c r="I114"/>
  <c r="I113"/>
  <c r="I116"/>
  <c r="I118"/>
  <c r="I115"/>
  <c r="I117"/>
  <c r="I121"/>
  <c r="I119"/>
  <c r="I120"/>
  <c r="I124"/>
  <c r="I123"/>
  <c r="I122"/>
  <c r="I125"/>
  <c r="I126"/>
  <c r="I127"/>
  <c r="I128"/>
  <c r="I131"/>
  <c r="I129"/>
  <c r="I130"/>
  <c r="I134"/>
  <c r="I132"/>
  <c r="I133"/>
  <c r="I135"/>
  <c r="I137"/>
  <c r="I136"/>
  <c r="I140"/>
  <c r="I139"/>
  <c r="I138"/>
  <c r="I143"/>
  <c r="I142"/>
  <c r="I141"/>
  <c r="I144"/>
  <c r="I146"/>
  <c r="I145"/>
  <c r="I147"/>
  <c r="I148"/>
  <c r="I149"/>
  <c r="I151"/>
  <c r="I150"/>
  <c r="I153"/>
  <c r="I152"/>
  <c r="I156"/>
  <c r="I154"/>
  <c r="I155"/>
  <c r="I159"/>
  <c r="I157"/>
  <c r="I158"/>
  <c r="I160"/>
  <c r="I162"/>
  <c r="I163"/>
  <c r="I161"/>
  <c r="I165"/>
  <c r="I164"/>
  <c r="I167"/>
  <c r="I166"/>
  <c r="I170"/>
  <c r="I168"/>
  <c r="I172"/>
  <c r="I169"/>
  <c r="W171"/>
  <c r="S171"/>
  <c r="U171"/>
  <c r="M171"/>
  <c r="Q171"/>
  <c r="F174"/>
  <c r="I171"/>
  <c r="I173"/>
  <c r="K173" l="1"/>
  <c r="J174"/>
  <c r="F175"/>
  <c r="G170"/>
  <c r="U172"/>
  <c r="W172"/>
  <c r="S172"/>
  <c r="M172"/>
  <c r="Q172"/>
  <c r="G172"/>
  <c r="D175"/>
  <c r="O175"/>
  <c r="E5"/>
  <c r="O174"/>
  <c r="D5" l="1"/>
  <c r="G175"/>
  <c r="F5"/>
  <c r="G10"/>
  <c r="G8"/>
  <c r="G7"/>
  <c r="G9"/>
  <c r="G11"/>
  <c r="G12"/>
  <c r="G13"/>
  <c r="G14"/>
  <c r="G16"/>
  <c r="G15"/>
  <c r="G17"/>
  <c r="G18"/>
  <c r="G20"/>
  <c r="G19"/>
  <c r="G22"/>
  <c r="G21"/>
  <c r="G23"/>
  <c r="G25"/>
  <c r="G24"/>
  <c r="G26"/>
  <c r="G28"/>
  <c r="G27"/>
  <c r="G30"/>
  <c r="G29"/>
  <c r="G31"/>
  <c r="G32"/>
  <c r="G35"/>
  <c r="G33"/>
  <c r="G37"/>
  <c r="G34"/>
  <c r="G36"/>
  <c r="G38"/>
  <c r="G40"/>
  <c r="G39"/>
  <c r="G42"/>
  <c r="G41"/>
  <c r="G43"/>
  <c r="G44"/>
  <c r="G45"/>
  <c r="G48"/>
  <c r="G47"/>
  <c r="G46"/>
  <c r="G50"/>
  <c r="G49"/>
  <c r="G53"/>
  <c r="G51"/>
  <c r="G52"/>
  <c r="G54"/>
  <c r="G56"/>
  <c r="G55"/>
  <c r="G57"/>
  <c r="G59"/>
  <c r="G58"/>
  <c r="G62"/>
  <c r="G60"/>
  <c r="G61"/>
  <c r="G64"/>
  <c r="G63"/>
  <c r="G65"/>
  <c r="G67"/>
  <c r="G66"/>
  <c r="G68"/>
  <c r="G69"/>
  <c r="G71"/>
  <c r="G70"/>
  <c r="G72"/>
  <c r="G76"/>
  <c r="G74"/>
  <c r="G73"/>
  <c r="G75"/>
  <c r="G77"/>
  <c r="G78"/>
  <c r="G79"/>
  <c r="G80"/>
  <c r="G83"/>
  <c r="G82"/>
  <c r="G81"/>
  <c r="G84"/>
  <c r="G85"/>
  <c r="G87"/>
  <c r="G89"/>
  <c r="G86"/>
  <c r="G88"/>
  <c r="G91"/>
  <c r="G90"/>
  <c r="G92"/>
  <c r="G93"/>
  <c r="G95"/>
  <c r="G94"/>
  <c r="G97"/>
  <c r="G96"/>
  <c r="G100"/>
  <c r="G98"/>
  <c r="G99"/>
  <c r="G101"/>
  <c r="G103"/>
  <c r="G102"/>
  <c r="G106"/>
  <c r="G105"/>
  <c r="G104"/>
  <c r="G107"/>
  <c r="G111"/>
  <c r="G108"/>
  <c r="G109"/>
  <c r="G110"/>
  <c r="G114"/>
  <c r="G112"/>
  <c r="G113"/>
  <c r="G115"/>
  <c r="G116"/>
  <c r="G117"/>
  <c r="G118"/>
  <c r="G120"/>
  <c r="G119"/>
  <c r="G122"/>
  <c r="G121"/>
  <c r="G123"/>
  <c r="G124"/>
  <c r="G125"/>
  <c r="G127"/>
  <c r="G126"/>
  <c r="G128"/>
  <c r="G130"/>
  <c r="G129"/>
  <c r="G131"/>
  <c r="G132"/>
  <c r="G133"/>
  <c r="G134"/>
  <c r="G135"/>
  <c r="G136"/>
  <c r="G137"/>
  <c r="G139"/>
  <c r="G138"/>
  <c r="G140"/>
  <c r="G141"/>
  <c r="G142"/>
  <c r="G143"/>
  <c r="G144"/>
  <c r="G146"/>
  <c r="G145"/>
  <c r="G147"/>
  <c r="G148"/>
  <c r="G150"/>
  <c r="G149"/>
  <c r="G152"/>
  <c r="G151"/>
  <c r="G153"/>
  <c r="G154"/>
  <c r="G155"/>
  <c r="G157"/>
  <c r="G156"/>
  <c r="G158"/>
  <c r="G159"/>
  <c r="G160"/>
  <c r="G161"/>
  <c r="G164"/>
  <c r="G162"/>
  <c r="G163"/>
  <c r="G165"/>
  <c r="G167"/>
  <c r="G166"/>
  <c r="G168"/>
  <c r="G169"/>
  <c r="G173"/>
  <c r="W173"/>
  <c r="S173"/>
  <c r="U173"/>
  <c r="M173"/>
  <c r="Q173"/>
  <c r="G171"/>
  <c r="G174"/>
  <c r="P174"/>
  <c r="P171"/>
  <c r="P169"/>
  <c r="P172"/>
  <c r="P170"/>
  <c r="P173"/>
  <c r="P175"/>
  <c r="P7"/>
  <c r="P8"/>
  <c r="P10"/>
  <c r="P11"/>
  <c r="P9"/>
  <c r="P13"/>
  <c r="P14"/>
  <c r="P12"/>
  <c r="P16"/>
  <c r="P15"/>
  <c r="P17"/>
  <c r="P18"/>
  <c r="P21"/>
  <c r="P19"/>
  <c r="P20"/>
  <c r="P23"/>
  <c r="P22"/>
  <c r="P25"/>
  <c r="P27"/>
  <c r="P26"/>
  <c r="P24"/>
  <c r="P29"/>
  <c r="P28"/>
  <c r="P31"/>
  <c r="P30"/>
  <c r="P33"/>
  <c r="P32"/>
  <c r="P34"/>
  <c r="P35"/>
  <c r="P36"/>
  <c r="P37"/>
  <c r="P38"/>
  <c r="P39"/>
  <c r="P40"/>
  <c r="P41"/>
  <c r="P44"/>
  <c r="P42"/>
  <c r="P43"/>
  <c r="P48"/>
  <c r="P45"/>
  <c r="P47"/>
  <c r="P46"/>
  <c r="P49"/>
  <c r="P50"/>
  <c r="P52"/>
  <c r="P51"/>
  <c r="P54"/>
  <c r="P53"/>
  <c r="P56"/>
  <c r="P57"/>
  <c r="P55"/>
  <c r="P58"/>
  <c r="P59"/>
  <c r="P61"/>
  <c r="P60"/>
  <c r="P62"/>
  <c r="P63"/>
  <c r="P64"/>
  <c r="P67"/>
  <c r="P65"/>
  <c r="P68"/>
  <c r="P66"/>
  <c r="P69"/>
  <c r="P71"/>
  <c r="P72"/>
  <c r="P70"/>
  <c r="P76"/>
  <c r="P73"/>
  <c r="P74"/>
  <c r="P77"/>
  <c r="P75"/>
  <c r="P79"/>
  <c r="P78"/>
  <c r="P82"/>
  <c r="P80"/>
  <c r="P84"/>
  <c r="P81"/>
  <c r="P83"/>
  <c r="P85"/>
  <c r="P87"/>
  <c r="P86"/>
  <c r="P88"/>
  <c r="P89"/>
  <c r="P92"/>
  <c r="P90"/>
  <c r="P91"/>
  <c r="P95"/>
  <c r="P94"/>
  <c r="P93"/>
  <c r="P97"/>
  <c r="P99"/>
  <c r="P96"/>
  <c r="P98"/>
  <c r="P100"/>
  <c r="P101"/>
  <c r="P102"/>
  <c r="P103"/>
  <c r="P104"/>
  <c r="P105"/>
  <c r="P107"/>
  <c r="P106"/>
  <c r="P108"/>
  <c r="P110"/>
  <c r="P109"/>
  <c r="P112"/>
  <c r="P113"/>
  <c r="P111"/>
  <c r="P115"/>
  <c r="P114"/>
  <c r="P116"/>
  <c r="P117"/>
  <c r="P118"/>
  <c r="P119"/>
  <c r="P120"/>
  <c r="P123"/>
  <c r="P121"/>
  <c r="P122"/>
  <c r="P125"/>
  <c r="P124"/>
  <c r="P126"/>
  <c r="P128"/>
  <c r="P127"/>
  <c r="P130"/>
  <c r="P129"/>
  <c r="P132"/>
  <c r="P133"/>
  <c r="P131"/>
  <c r="P136"/>
  <c r="P134"/>
  <c r="P138"/>
  <c r="P135"/>
  <c r="P137"/>
  <c r="P139"/>
  <c r="P141"/>
  <c r="P140"/>
  <c r="P142"/>
  <c r="P143"/>
  <c r="P145"/>
  <c r="P146"/>
  <c r="P144"/>
  <c r="P147"/>
  <c r="P148"/>
  <c r="P150"/>
  <c r="P151"/>
  <c r="P149"/>
  <c r="P155"/>
  <c r="P153"/>
  <c r="P152"/>
  <c r="P154"/>
  <c r="P157"/>
  <c r="P156"/>
  <c r="P158"/>
  <c r="P159"/>
  <c r="P160"/>
  <c r="P161"/>
  <c r="P164"/>
  <c r="P163"/>
  <c r="P162"/>
  <c r="P165"/>
  <c r="P168"/>
  <c r="P167"/>
  <c r="P166"/>
  <c r="K174"/>
  <c r="J175"/>
  <c r="K175" l="1"/>
  <c r="J5"/>
  <c r="W174"/>
  <c r="S174"/>
  <c r="U174"/>
  <c r="L174"/>
  <c r="M174"/>
  <c r="L172"/>
  <c r="L170"/>
  <c r="Q174"/>
  <c r="L169"/>
  <c r="L168"/>
  <c r="O5"/>
  <c r="L171"/>
  <c r="L173"/>
  <c r="U175" l="1"/>
  <c r="L175"/>
  <c r="W175"/>
  <c r="S175"/>
  <c r="T174" s="1"/>
  <c r="L8"/>
  <c r="L7"/>
  <c r="L9"/>
  <c r="K5"/>
  <c r="L10"/>
  <c r="L11"/>
  <c r="L12"/>
  <c r="L14"/>
  <c r="L13"/>
  <c r="L15"/>
  <c r="L16"/>
  <c r="L17"/>
  <c r="L18"/>
  <c r="L19"/>
  <c r="L21"/>
  <c r="L20"/>
  <c r="L22"/>
  <c r="L23"/>
  <c r="L24"/>
  <c r="L25"/>
  <c r="L26"/>
  <c r="L27"/>
  <c r="L29"/>
  <c r="L28"/>
  <c r="L31"/>
  <c r="L30"/>
  <c r="L32"/>
  <c r="L34"/>
  <c r="L33"/>
  <c r="L35"/>
  <c r="L36"/>
  <c r="L37"/>
  <c r="L40"/>
  <c r="L38"/>
  <c r="L39"/>
  <c r="L41"/>
  <c r="L42"/>
  <c r="L43"/>
  <c r="L44"/>
  <c r="L45"/>
  <c r="L46"/>
  <c r="L47"/>
  <c r="L48"/>
  <c r="L52"/>
  <c r="L50"/>
  <c r="L49"/>
  <c r="L54"/>
  <c r="L51"/>
  <c r="L53"/>
  <c r="L57"/>
  <c r="L55"/>
  <c r="L56"/>
  <c r="L58"/>
  <c r="L59"/>
  <c r="L60"/>
  <c r="L61"/>
  <c r="L62"/>
  <c r="L63"/>
  <c r="L64"/>
  <c r="L66"/>
  <c r="L65"/>
  <c r="L67"/>
  <c r="L68"/>
  <c r="L69"/>
  <c r="L70"/>
  <c r="L71"/>
  <c r="L72"/>
  <c r="L76"/>
  <c r="L73"/>
  <c r="L74"/>
  <c r="L78"/>
  <c r="L75"/>
  <c r="L77"/>
  <c r="L79"/>
  <c r="L80"/>
  <c r="L83"/>
  <c r="L81"/>
  <c r="L82"/>
  <c r="L84"/>
  <c r="L85"/>
  <c r="L86"/>
  <c r="L87"/>
  <c r="L88"/>
  <c r="L89"/>
  <c r="L90"/>
  <c r="L91"/>
  <c r="L92"/>
  <c r="L93"/>
  <c r="L94"/>
  <c r="L98"/>
  <c r="L96"/>
  <c r="L95"/>
  <c r="L97"/>
  <c r="L99"/>
  <c r="L100"/>
  <c r="L101"/>
  <c r="L102"/>
  <c r="L103"/>
  <c r="L106"/>
  <c r="L104"/>
  <c r="L107"/>
  <c r="L105"/>
  <c r="L108"/>
  <c r="L109"/>
  <c r="L110"/>
  <c r="L111"/>
  <c r="L112"/>
  <c r="L113"/>
  <c r="L114"/>
  <c r="L117"/>
  <c r="L115"/>
  <c r="L116"/>
  <c r="L118"/>
  <c r="L119"/>
  <c r="L120"/>
  <c r="L121"/>
  <c r="L123"/>
  <c r="L122"/>
  <c r="L124"/>
  <c r="L125"/>
  <c r="L126"/>
  <c r="L127"/>
  <c r="L128"/>
  <c r="L129"/>
  <c r="L133"/>
  <c r="L132"/>
  <c r="L130"/>
  <c r="L131"/>
  <c r="L134"/>
  <c r="L135"/>
  <c r="L136"/>
  <c r="L137"/>
  <c r="L138"/>
  <c r="L139"/>
  <c r="L141"/>
  <c r="L140"/>
  <c r="L142"/>
  <c r="L143"/>
  <c r="L146"/>
  <c r="L144"/>
  <c r="L145"/>
  <c r="L148"/>
  <c r="L147"/>
  <c r="L151"/>
  <c r="L149"/>
  <c r="L150"/>
  <c r="L153"/>
  <c r="L152"/>
  <c r="L155"/>
  <c r="L154"/>
  <c r="L157"/>
  <c r="L156"/>
  <c r="L158"/>
  <c r="L159"/>
  <c r="L160"/>
  <c r="L161"/>
  <c r="L162"/>
  <c r="L163"/>
  <c r="L165"/>
  <c r="L164"/>
  <c r="L166"/>
  <c r="L167"/>
  <c r="M175"/>
  <c r="Q175"/>
  <c r="R174" s="1"/>
  <c r="N175" l="1"/>
  <c r="N8"/>
  <c r="N7"/>
  <c r="N10"/>
  <c r="N9"/>
  <c r="N11"/>
  <c r="N13"/>
  <c r="N12"/>
  <c r="N15"/>
  <c r="N14"/>
  <c r="N16"/>
  <c r="N17"/>
  <c r="N18"/>
  <c r="N19"/>
  <c r="N20"/>
  <c r="N21"/>
  <c r="N23"/>
  <c r="N22"/>
  <c r="N24"/>
  <c r="N26"/>
  <c r="N25"/>
  <c r="N29"/>
  <c r="N27"/>
  <c r="N28"/>
  <c r="N31"/>
  <c r="N30"/>
  <c r="N33"/>
  <c r="N32"/>
  <c r="N34"/>
  <c r="N36"/>
  <c r="N35"/>
  <c r="N38"/>
  <c r="N37"/>
  <c r="N40"/>
  <c r="N39"/>
  <c r="N42"/>
  <c r="N41"/>
  <c r="N46"/>
  <c r="N43"/>
  <c r="N45"/>
  <c r="N44"/>
  <c r="N47"/>
  <c r="N48"/>
  <c r="N50"/>
  <c r="N49"/>
  <c r="N51"/>
  <c r="N52"/>
  <c r="N54"/>
  <c r="N53"/>
  <c r="N57"/>
  <c r="N55"/>
  <c r="N56"/>
  <c r="N58"/>
  <c r="N59"/>
  <c r="N61"/>
  <c r="N60"/>
  <c r="N62"/>
  <c r="N63"/>
  <c r="N65"/>
  <c r="N68"/>
  <c r="N64"/>
  <c r="N66"/>
  <c r="N67"/>
  <c r="N69"/>
  <c r="N70"/>
  <c r="N71"/>
  <c r="N72"/>
  <c r="N73"/>
  <c r="N74"/>
  <c r="N75"/>
  <c r="N76"/>
  <c r="N77"/>
  <c r="N78"/>
  <c r="N79"/>
  <c r="N81"/>
  <c r="N80"/>
  <c r="N82"/>
  <c r="N83"/>
  <c r="N85"/>
  <c r="N84"/>
  <c r="N88"/>
  <c r="N86"/>
  <c r="N87"/>
  <c r="N92"/>
  <c r="N89"/>
  <c r="N90"/>
  <c r="N91"/>
  <c r="N96"/>
  <c r="N93"/>
  <c r="N94"/>
  <c r="N95"/>
  <c r="N97"/>
  <c r="N99"/>
  <c r="N98"/>
  <c r="N100"/>
  <c r="N101"/>
  <c r="N102"/>
  <c r="N104"/>
  <c r="N103"/>
  <c r="N105"/>
  <c r="N106"/>
  <c r="N109"/>
  <c r="N107"/>
  <c r="N108"/>
  <c r="N110"/>
  <c r="N112"/>
  <c r="N111"/>
  <c r="N114"/>
  <c r="N116"/>
  <c r="N113"/>
  <c r="N118"/>
  <c r="N115"/>
  <c r="N117"/>
  <c r="N120"/>
  <c r="N119"/>
  <c r="N121"/>
  <c r="N122"/>
  <c r="N123"/>
  <c r="N124"/>
  <c r="N126"/>
  <c r="N125"/>
  <c r="N129"/>
  <c r="N127"/>
  <c r="N128"/>
  <c r="N130"/>
  <c r="N131"/>
  <c r="N132"/>
  <c r="N136"/>
  <c r="N133"/>
  <c r="N134"/>
  <c r="N138"/>
  <c r="N135"/>
  <c r="N137"/>
  <c r="N139"/>
  <c r="N140"/>
  <c r="N142"/>
  <c r="N141"/>
  <c r="N144"/>
  <c r="N143"/>
  <c r="N145"/>
  <c r="N146"/>
  <c r="N147"/>
  <c r="N148"/>
  <c r="N150"/>
  <c r="N149"/>
  <c r="N151"/>
  <c r="N152"/>
  <c r="N153"/>
  <c r="N154"/>
  <c r="N155"/>
  <c r="N156"/>
  <c r="N157"/>
  <c r="N158"/>
  <c r="N159"/>
  <c r="N160"/>
  <c r="N161"/>
  <c r="N162"/>
  <c r="N163"/>
  <c r="N164"/>
  <c r="N166"/>
  <c r="N165"/>
  <c r="N170"/>
  <c r="N168"/>
  <c r="N173"/>
  <c r="N167"/>
  <c r="N172"/>
  <c r="N169"/>
  <c r="X175"/>
  <c r="X8"/>
  <c r="X7"/>
  <c r="X10"/>
  <c r="X11"/>
  <c r="X13"/>
  <c r="X9"/>
  <c r="X12"/>
  <c r="X15"/>
  <c r="X14"/>
  <c r="X16"/>
  <c r="X17"/>
  <c r="X20"/>
  <c r="X18"/>
  <c r="X19"/>
  <c r="X21"/>
  <c r="X22"/>
  <c r="X23"/>
  <c r="X24"/>
  <c r="X25"/>
  <c r="X26"/>
  <c r="X27"/>
  <c r="X28"/>
  <c r="X29"/>
  <c r="X30"/>
  <c r="X33"/>
  <c r="X31"/>
  <c r="X32"/>
  <c r="X34"/>
  <c r="X35"/>
  <c r="X36"/>
  <c r="X38"/>
  <c r="X37"/>
  <c r="X41"/>
  <c r="X39"/>
  <c r="X40"/>
  <c r="X42"/>
  <c r="X43"/>
  <c r="X44"/>
  <c r="X46"/>
  <c r="X45"/>
  <c r="X47"/>
  <c r="X48"/>
  <c r="X49"/>
  <c r="X50"/>
  <c r="X51"/>
  <c r="X52"/>
  <c r="X53"/>
  <c r="X54"/>
  <c r="X55"/>
  <c r="X56"/>
  <c r="X57"/>
  <c r="X58"/>
  <c r="X59"/>
  <c r="X61"/>
  <c r="X60"/>
  <c r="X62"/>
  <c r="X63"/>
  <c r="X64"/>
  <c r="X68"/>
  <c r="X66"/>
  <c r="X65"/>
  <c r="X67"/>
  <c r="X69"/>
  <c r="X71"/>
  <c r="X70"/>
  <c r="X72"/>
  <c r="X74"/>
  <c r="X73"/>
  <c r="X75"/>
  <c r="X77"/>
  <c r="X76"/>
  <c r="X78"/>
  <c r="X79"/>
  <c r="X81"/>
  <c r="X83"/>
  <c r="X80"/>
  <c r="X82"/>
  <c r="X85"/>
  <c r="X84"/>
  <c r="X87"/>
  <c r="X86"/>
  <c r="X88"/>
  <c r="X90"/>
  <c r="X89"/>
  <c r="X92"/>
  <c r="X91"/>
  <c r="X96"/>
  <c r="X93"/>
  <c r="X94"/>
  <c r="X95"/>
  <c r="X97"/>
  <c r="X98"/>
  <c r="X99"/>
  <c r="X100"/>
  <c r="X101"/>
  <c r="X102"/>
  <c r="X104"/>
  <c r="X103"/>
  <c r="X105"/>
  <c r="X107"/>
  <c r="X106"/>
  <c r="X109"/>
  <c r="X108"/>
  <c r="X110"/>
  <c r="X114"/>
  <c r="X111"/>
  <c r="X112"/>
  <c r="X113"/>
  <c r="X118"/>
  <c r="X115"/>
  <c r="X116"/>
  <c r="X117"/>
  <c r="X120"/>
  <c r="X119"/>
  <c r="X123"/>
  <c r="X121"/>
  <c r="X122"/>
  <c r="X126"/>
  <c r="X124"/>
  <c r="X128"/>
  <c r="X125"/>
  <c r="X127"/>
  <c r="X133"/>
  <c r="X129"/>
  <c r="X131"/>
  <c r="X130"/>
  <c r="X132"/>
  <c r="X136"/>
  <c r="X134"/>
  <c r="X135"/>
  <c r="X138"/>
  <c r="X137"/>
  <c r="X139"/>
  <c r="X140"/>
  <c r="X142"/>
  <c r="X141"/>
  <c r="X144"/>
  <c r="X143"/>
  <c r="X146"/>
  <c r="X145"/>
  <c r="X148"/>
  <c r="X147"/>
  <c r="X150"/>
  <c r="X149"/>
  <c r="X151"/>
  <c r="X152"/>
  <c r="X153"/>
  <c r="X154"/>
  <c r="X155"/>
  <c r="X157"/>
  <c r="X156"/>
  <c r="X158"/>
  <c r="X159"/>
  <c r="X160"/>
  <c r="X161"/>
  <c r="X162"/>
  <c r="X164"/>
  <c r="X163"/>
  <c r="X165"/>
  <c r="X166"/>
  <c r="X168"/>
  <c r="X167"/>
  <c r="X169"/>
  <c r="X172"/>
  <c r="X170"/>
  <c r="X173"/>
  <c r="V175"/>
  <c r="V7"/>
  <c r="V8"/>
  <c r="V9"/>
  <c r="V10"/>
  <c r="V12"/>
  <c r="V13"/>
  <c r="V11"/>
  <c r="V15"/>
  <c r="V14"/>
  <c r="V16"/>
  <c r="V18"/>
  <c r="V17"/>
  <c r="V19"/>
  <c r="V21"/>
  <c r="V20"/>
  <c r="V23"/>
  <c r="V22"/>
  <c r="V25"/>
  <c r="V24"/>
  <c r="V26"/>
  <c r="V27"/>
  <c r="V28"/>
  <c r="V30"/>
  <c r="V29"/>
  <c r="V31"/>
  <c r="V32"/>
  <c r="V33"/>
  <c r="V35"/>
  <c r="V36"/>
  <c r="V34"/>
  <c r="V38"/>
  <c r="V37"/>
  <c r="V39"/>
  <c r="V41"/>
  <c r="V40"/>
  <c r="V43"/>
  <c r="V42"/>
  <c r="V44"/>
  <c r="V45"/>
  <c r="V46"/>
  <c r="V47"/>
  <c r="V49"/>
  <c r="V48"/>
  <c r="V51"/>
  <c r="V50"/>
  <c r="V52"/>
  <c r="V54"/>
  <c r="V53"/>
  <c r="V57"/>
  <c r="V56"/>
  <c r="V55"/>
  <c r="V59"/>
  <c r="V58"/>
  <c r="V61"/>
  <c r="V60"/>
  <c r="V62"/>
  <c r="V63"/>
  <c r="V68"/>
  <c r="V65"/>
  <c r="V64"/>
  <c r="V66"/>
  <c r="V67"/>
  <c r="V70"/>
  <c r="V69"/>
  <c r="V71"/>
  <c r="V72"/>
  <c r="V73"/>
  <c r="V74"/>
  <c r="V75"/>
  <c r="V76"/>
  <c r="V77"/>
  <c r="V78"/>
  <c r="V80"/>
  <c r="V79"/>
  <c r="V81"/>
  <c r="V83"/>
  <c r="V82"/>
  <c r="V84"/>
  <c r="V85"/>
  <c r="V87"/>
  <c r="V86"/>
  <c r="V88"/>
  <c r="V90"/>
  <c r="V89"/>
  <c r="V91"/>
  <c r="V92"/>
  <c r="V96"/>
  <c r="V93"/>
  <c r="V94"/>
  <c r="V95"/>
  <c r="V97"/>
  <c r="V99"/>
  <c r="V98"/>
  <c r="V100"/>
  <c r="V101"/>
  <c r="V103"/>
  <c r="V102"/>
  <c r="V104"/>
  <c r="V105"/>
  <c r="V106"/>
  <c r="V107"/>
  <c r="V108"/>
  <c r="V109"/>
  <c r="V110"/>
  <c r="V111"/>
  <c r="V112"/>
  <c r="V113"/>
  <c r="V116"/>
  <c r="V114"/>
  <c r="V118"/>
  <c r="V115"/>
  <c r="V117"/>
  <c r="V120"/>
  <c r="V119"/>
  <c r="V121"/>
  <c r="V122"/>
  <c r="V123"/>
  <c r="V124"/>
  <c r="V125"/>
  <c r="V126"/>
  <c r="V128"/>
  <c r="V129"/>
  <c r="V127"/>
  <c r="V130"/>
  <c r="V131"/>
  <c r="V133"/>
  <c r="V134"/>
  <c r="V132"/>
  <c r="V136"/>
  <c r="V135"/>
  <c r="V137"/>
  <c r="V138"/>
  <c r="V140"/>
  <c r="V139"/>
  <c r="V142"/>
  <c r="V141"/>
  <c r="V144"/>
  <c r="V143"/>
  <c r="V148"/>
  <c r="V145"/>
  <c r="V146"/>
  <c r="V147"/>
  <c r="V150"/>
  <c r="V149"/>
  <c r="V151"/>
  <c r="V152"/>
  <c r="V153"/>
  <c r="V154"/>
  <c r="V156"/>
  <c r="V155"/>
  <c r="V158"/>
  <c r="V159"/>
  <c r="V157"/>
  <c r="V160"/>
  <c r="V162"/>
  <c r="V161"/>
  <c r="V163"/>
  <c r="V164"/>
  <c r="V165"/>
  <c r="V166"/>
  <c r="V167"/>
  <c r="V173"/>
  <c r="V169"/>
  <c r="V168"/>
  <c r="V170"/>
  <c r="V171"/>
  <c r="X174"/>
  <c r="V174"/>
  <c r="N174"/>
  <c r="R175"/>
  <c r="R8"/>
  <c r="R9"/>
  <c r="R7"/>
  <c r="R11"/>
  <c r="R10"/>
  <c r="R12"/>
  <c r="R13"/>
  <c r="R15"/>
  <c r="R14"/>
  <c r="R16"/>
  <c r="R17"/>
  <c r="R18"/>
  <c r="R21"/>
  <c r="R20"/>
  <c r="R19"/>
  <c r="R23"/>
  <c r="R22"/>
  <c r="R25"/>
  <c r="R24"/>
  <c r="R26"/>
  <c r="R27"/>
  <c r="R28"/>
  <c r="R29"/>
  <c r="R30"/>
  <c r="R33"/>
  <c r="R31"/>
  <c r="R32"/>
  <c r="R35"/>
  <c r="R34"/>
  <c r="R38"/>
  <c r="R36"/>
  <c r="R37"/>
  <c r="R39"/>
  <c r="R40"/>
  <c r="R41"/>
  <c r="R43"/>
  <c r="R42"/>
  <c r="R44"/>
  <c r="R45"/>
  <c r="R46"/>
  <c r="R47"/>
  <c r="R48"/>
  <c r="R49"/>
  <c r="R53"/>
  <c r="R50"/>
  <c r="R51"/>
  <c r="R54"/>
  <c r="R52"/>
  <c r="R55"/>
  <c r="R57"/>
  <c r="R56"/>
  <c r="R58"/>
  <c r="R60"/>
  <c r="R59"/>
  <c r="R61"/>
  <c r="R62"/>
  <c r="R65"/>
  <c r="R63"/>
  <c r="R64"/>
  <c r="R66"/>
  <c r="R67"/>
  <c r="R68"/>
  <c r="R69"/>
  <c r="R71"/>
  <c r="R70"/>
  <c r="R72"/>
  <c r="R73"/>
  <c r="R74"/>
  <c r="R76"/>
  <c r="R75"/>
  <c r="R78"/>
  <c r="R80"/>
  <c r="R77"/>
  <c r="R79"/>
  <c r="R81"/>
  <c r="R82"/>
  <c r="R83"/>
  <c r="R84"/>
  <c r="R87"/>
  <c r="R85"/>
  <c r="R86"/>
  <c r="R88"/>
  <c r="R90"/>
  <c r="R89"/>
  <c r="R91"/>
  <c r="R92"/>
  <c r="R93"/>
  <c r="R94"/>
  <c r="R95"/>
  <c r="R96"/>
  <c r="R97"/>
  <c r="R98"/>
  <c r="R100"/>
  <c r="R99"/>
  <c r="R101"/>
  <c r="R102"/>
  <c r="R103"/>
  <c r="R105"/>
  <c r="R104"/>
  <c r="R108"/>
  <c r="R106"/>
  <c r="R107"/>
  <c r="R110"/>
  <c r="R111"/>
  <c r="R109"/>
  <c r="R113"/>
  <c r="R112"/>
  <c r="R114"/>
  <c r="R115"/>
  <c r="R117"/>
  <c r="R116"/>
  <c r="R118"/>
  <c r="R119"/>
  <c r="R120"/>
  <c r="R121"/>
  <c r="R122"/>
  <c r="R123"/>
  <c r="R124"/>
  <c r="R125"/>
  <c r="R129"/>
  <c r="R128"/>
  <c r="R126"/>
  <c r="R127"/>
  <c r="R130"/>
  <c r="R133"/>
  <c r="R131"/>
  <c r="R134"/>
  <c r="R132"/>
  <c r="R135"/>
  <c r="R136"/>
  <c r="R139"/>
  <c r="R137"/>
  <c r="R138"/>
  <c r="R141"/>
  <c r="R140"/>
  <c r="R142"/>
  <c r="R144"/>
  <c r="R146"/>
  <c r="R143"/>
  <c r="R145"/>
  <c r="R147"/>
  <c r="R149"/>
  <c r="R148"/>
  <c r="R150"/>
  <c r="R151"/>
  <c r="R154"/>
  <c r="R152"/>
  <c r="R153"/>
  <c r="R156"/>
  <c r="R158"/>
  <c r="R155"/>
  <c r="R157"/>
  <c r="R159"/>
  <c r="R160"/>
  <c r="R161"/>
  <c r="R164"/>
  <c r="R162"/>
  <c r="R163"/>
  <c r="R167"/>
  <c r="R165"/>
  <c r="R166"/>
  <c r="R173"/>
  <c r="R170"/>
  <c r="R168"/>
  <c r="R169"/>
  <c r="R172"/>
  <c r="M5"/>
  <c r="Q5"/>
  <c r="U5"/>
  <c r="S5"/>
  <c r="T175"/>
  <c r="T7"/>
  <c r="T8"/>
  <c r="T10"/>
  <c r="T12"/>
  <c r="T11"/>
  <c r="T13"/>
  <c r="T9"/>
  <c r="T14"/>
  <c r="T15"/>
  <c r="T16"/>
  <c r="T18"/>
  <c r="T17"/>
  <c r="T19"/>
  <c r="T21"/>
  <c r="T20"/>
  <c r="T22"/>
  <c r="T25"/>
  <c r="T23"/>
  <c r="T24"/>
  <c r="T26"/>
  <c r="T27"/>
  <c r="T29"/>
  <c r="T28"/>
  <c r="T31"/>
  <c r="T30"/>
  <c r="T33"/>
  <c r="T32"/>
  <c r="T34"/>
  <c r="T35"/>
  <c r="T36"/>
  <c r="T37"/>
  <c r="T38"/>
  <c r="T40"/>
  <c r="T39"/>
  <c r="T41"/>
  <c r="T43"/>
  <c r="T42"/>
  <c r="T46"/>
  <c r="T44"/>
  <c r="T45"/>
  <c r="T47"/>
  <c r="T48"/>
  <c r="T50"/>
  <c r="T49"/>
  <c r="T51"/>
  <c r="T53"/>
  <c r="T54"/>
  <c r="T52"/>
  <c r="T55"/>
  <c r="T57"/>
  <c r="T56"/>
  <c r="T58"/>
  <c r="T59"/>
  <c r="T60"/>
  <c r="T62"/>
  <c r="T61"/>
  <c r="T64"/>
  <c r="T63"/>
  <c r="T65"/>
  <c r="T66"/>
  <c r="T67"/>
  <c r="T68"/>
  <c r="T69"/>
  <c r="T70"/>
  <c r="T71"/>
  <c r="T73"/>
  <c r="T72"/>
  <c r="T74"/>
  <c r="T75"/>
  <c r="T77"/>
  <c r="T78"/>
  <c r="T76"/>
  <c r="T79"/>
  <c r="T80"/>
  <c r="T81"/>
  <c r="T82"/>
  <c r="T83"/>
  <c r="T87"/>
  <c r="T85"/>
  <c r="T84"/>
  <c r="T86"/>
  <c r="T89"/>
  <c r="T88"/>
  <c r="T91"/>
  <c r="T90"/>
  <c r="T93"/>
  <c r="T92"/>
  <c r="T94"/>
  <c r="T95"/>
  <c r="T96"/>
  <c r="T97"/>
  <c r="T98"/>
  <c r="T100"/>
  <c r="T99"/>
  <c r="T101"/>
  <c r="T102"/>
  <c r="T104"/>
  <c r="T103"/>
  <c r="T107"/>
  <c r="T105"/>
  <c r="T106"/>
  <c r="T108"/>
  <c r="T111"/>
  <c r="T109"/>
  <c r="T110"/>
  <c r="T112"/>
  <c r="T113"/>
  <c r="T115"/>
  <c r="T114"/>
  <c r="T116"/>
  <c r="T117"/>
  <c r="T118"/>
  <c r="T120"/>
  <c r="T119"/>
  <c r="T121"/>
  <c r="T122"/>
  <c r="T124"/>
  <c r="T123"/>
  <c r="T127"/>
  <c r="T126"/>
  <c r="T125"/>
  <c r="T130"/>
  <c r="T128"/>
  <c r="T129"/>
  <c r="T132"/>
  <c r="T131"/>
  <c r="T135"/>
  <c r="T134"/>
  <c r="T133"/>
  <c r="T137"/>
  <c r="T136"/>
  <c r="T138"/>
  <c r="T141"/>
  <c r="T139"/>
  <c r="T140"/>
  <c r="T143"/>
  <c r="T142"/>
  <c r="T144"/>
  <c r="T145"/>
  <c r="T147"/>
  <c r="T146"/>
  <c r="T148"/>
  <c r="T149"/>
  <c r="T151"/>
  <c r="T150"/>
  <c r="T152"/>
  <c r="T154"/>
  <c r="T153"/>
  <c r="T158"/>
  <c r="T155"/>
  <c r="T156"/>
  <c r="T157"/>
  <c r="T159"/>
  <c r="T160"/>
  <c r="T162"/>
  <c r="T161"/>
  <c r="T165"/>
  <c r="T163"/>
  <c r="T164"/>
  <c r="T168"/>
  <c r="T167"/>
  <c r="T166"/>
  <c r="T170"/>
  <c r="T172"/>
  <c r="T169"/>
  <c r="T173"/>
  <c r="T171"/>
  <c r="X171"/>
  <c r="V172"/>
  <c r="N171"/>
  <c r="W5"/>
  <c r="R171"/>
</calcChain>
</file>

<file path=xl/sharedStrings.xml><?xml version="1.0" encoding="utf-8"?>
<sst xmlns="http://schemas.openxmlformats.org/spreadsheetml/2006/main" count="23793" uniqueCount="557">
  <si>
    <t>Cartons</t>
  </si>
  <si>
    <t>Weight</t>
  </si>
  <si>
    <t>Freight Cost</t>
  </si>
  <si>
    <t>Store Surcharge</t>
  </si>
  <si>
    <t>Fuel Surcharge</t>
  </si>
  <si>
    <t>Net Cost</t>
  </si>
  <si>
    <t>District</t>
  </si>
  <si>
    <t>NY</t>
  </si>
  <si>
    <t>MID</t>
  </si>
  <si>
    <t>DOWN</t>
  </si>
  <si>
    <t>NJ</t>
  </si>
  <si>
    <t>VA</t>
  </si>
  <si>
    <t>DC</t>
  </si>
  <si>
    <t>MI</t>
  </si>
  <si>
    <t>MW</t>
  </si>
  <si>
    <t>LI</t>
  </si>
  <si>
    <t>IL</t>
  </si>
  <si>
    <t>NCHI</t>
  </si>
  <si>
    <t>SCHI</t>
  </si>
  <si>
    <t>CA</t>
  </si>
  <si>
    <t>SD</t>
  </si>
  <si>
    <t>WA</t>
  </si>
  <si>
    <t>SEA</t>
  </si>
  <si>
    <t>NW</t>
  </si>
  <si>
    <t>DESER</t>
  </si>
  <si>
    <t>CT</t>
  </si>
  <si>
    <t>LA</t>
  </si>
  <si>
    <t>FL</t>
  </si>
  <si>
    <t>MIAMI</t>
  </si>
  <si>
    <t>NOVA</t>
  </si>
  <si>
    <t>PB</t>
  </si>
  <si>
    <t>CO</t>
  </si>
  <si>
    <t>DEN</t>
  </si>
  <si>
    <t>OR</t>
  </si>
  <si>
    <t>LAPRO</t>
  </si>
  <si>
    <t>OH</t>
  </si>
  <si>
    <t>GL</t>
  </si>
  <si>
    <t>SF</t>
  </si>
  <si>
    <t>NV</t>
  </si>
  <si>
    <t>SW</t>
  </si>
  <si>
    <t>VENT</t>
  </si>
  <si>
    <t>TX</t>
  </si>
  <si>
    <t>DAL</t>
  </si>
  <si>
    <t>MA</t>
  </si>
  <si>
    <t>AZ</t>
  </si>
  <si>
    <t>PA</t>
  </si>
  <si>
    <t>PHILI</t>
  </si>
  <si>
    <t>GA</t>
  </si>
  <si>
    <t>ATL</t>
  </si>
  <si>
    <t>NFL</t>
  </si>
  <si>
    <t>WI</t>
  </si>
  <si>
    <t>SE</t>
  </si>
  <si>
    <t>IN</t>
  </si>
  <si>
    <t>EB</t>
  </si>
  <si>
    <t>HOU</t>
  </si>
  <si>
    <t>OUT</t>
  </si>
  <si>
    <t>MD</t>
  </si>
  <si>
    <t>NC</t>
  </si>
  <si>
    <t>MO</t>
  </si>
  <si>
    <t>TRI</t>
  </si>
  <si>
    <t>TN</t>
  </si>
  <si>
    <t>HI</t>
  </si>
  <si>
    <t>MN</t>
  </si>
  <si>
    <t>KY</t>
  </si>
  <si>
    <t>NE</t>
  </si>
  <si>
    <t>NM</t>
  </si>
  <si>
    <t>AL</t>
  </si>
  <si>
    <t>PR</t>
  </si>
  <si>
    <t>Store</t>
  </si>
  <si>
    <t>Number of Shipments</t>
  </si>
  <si>
    <t>Surcharge</t>
  </si>
  <si>
    <t>FSC</t>
  </si>
  <si>
    <t>Net cost</t>
  </si>
  <si>
    <t>Cost per Pound Net</t>
  </si>
  <si>
    <t>Cost per pound Freight</t>
  </si>
  <si>
    <t>Cost per Carton Net</t>
  </si>
  <si>
    <t xml:space="preserve">Freight % to Net cost  </t>
  </si>
  <si>
    <t>Surcharge % to Net Cost</t>
  </si>
  <si>
    <t>FSC % to Net cost</t>
  </si>
  <si>
    <t>State</t>
  </si>
  <si>
    <t>Month</t>
  </si>
  <si>
    <t>MonthName</t>
  </si>
  <si>
    <t>January</t>
  </si>
  <si>
    <t>Abbr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</si>
  <si>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</si>
  <si>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</si>
  <si>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</si>
  <si>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</si>
  <si>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</si>
  <si>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</si>
  <si>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</si>
  <si>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</si>
  <si>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</si>
  <si>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</si>
  <si>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</si>
  <si>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StoreState</t>
  </si>
  <si>
    <t>ShipDate</t>
  </si>
  <si>
    <t>Region</t>
  </si>
  <si>
    <t>Total Cartons</t>
  </si>
  <si>
    <t xml:space="preserve">Total Weight </t>
  </si>
  <si>
    <t>TOTAL</t>
  </si>
  <si>
    <t>Total</t>
  </si>
  <si>
    <t>N/A</t>
  </si>
  <si>
    <t>L'Occitane - Monthly Shipment Costs - 2009</t>
  </si>
  <si>
    <t>L'Occitane - YTD Shipment Costs by Store</t>
  </si>
  <si>
    <t>L'Occitane - Shipment Costs - DM Report</t>
  </si>
  <si>
    <t>Delivery On Time</t>
  </si>
  <si>
    <t>% on Time</t>
  </si>
  <si>
    <t>Cartons Received</t>
  </si>
  <si>
    <t>% Received</t>
  </si>
  <si>
    <t>Average Shipment Costs</t>
  </si>
  <si>
    <t>Cost per Pound Freight</t>
  </si>
  <si>
    <t>City</t>
  </si>
  <si>
    <t>Zip</t>
  </si>
  <si>
    <t>Rec Time</t>
  </si>
  <si>
    <t>Result</t>
  </si>
  <si>
    <t>Ctns Sorted</t>
  </si>
  <si>
    <t>Ctns Match</t>
  </si>
  <si>
    <t>Ctns Over</t>
  </si>
  <si>
    <t>Ctns Short</t>
  </si>
  <si>
    <t>No Status</t>
  </si>
  <si>
    <t>Scan Status</t>
  </si>
  <si>
    <t>Agent Number</t>
  </si>
  <si>
    <t>Agent Name</t>
  </si>
  <si>
    <t>NEW YORK</t>
  </si>
  <si>
    <t>On Time</t>
  </si>
  <si>
    <t>Scan</t>
  </si>
  <si>
    <t>0001</t>
  </si>
  <si>
    <t>ARGIX DIRECT RIDGEFIELD</t>
  </si>
  <si>
    <t>Early Delivery</t>
  </si>
  <si>
    <t>Manual</t>
  </si>
  <si>
    <t>Late Delivery</t>
  </si>
  <si>
    <t>SHORT HILLS</t>
  </si>
  <si>
    <t>ARLINGTON</t>
  </si>
  <si>
    <t>0103</t>
  </si>
  <si>
    <t>FORWARD AIR-BALTIMORE MD</t>
  </si>
  <si>
    <t>0146</t>
  </si>
  <si>
    <t>NATONAL DELIVERY-COLUMBIA</t>
  </si>
  <si>
    <t>WASHINGTON</t>
  </si>
  <si>
    <t>TROY</t>
  </si>
  <si>
    <t>0025</t>
  </si>
  <si>
    <t>ANN ARBOR DISTRIBUTION</t>
  </si>
  <si>
    <t>HUNTINGTON STATION</t>
  </si>
  <si>
    <t>Manual Argix</t>
  </si>
  <si>
    <t>SKOKIE</t>
  </si>
  <si>
    <t>0124</t>
  </si>
  <si>
    <t>PRIORITY SERVICES</t>
  </si>
  <si>
    <t>OAK BROOK</t>
  </si>
  <si>
    <t>SAN DIEGO</t>
  </si>
  <si>
    <t>0010</t>
  </si>
  <si>
    <t>IRD-CARSON CA</t>
  </si>
  <si>
    <t>SEATTLE</t>
  </si>
  <si>
    <t>0047</t>
  </si>
  <si>
    <t>FSI-KENT WA</t>
  </si>
  <si>
    <t>CHICAGO</t>
  </si>
  <si>
    <t>SACRAMENTO</t>
  </si>
  <si>
    <t>0046</t>
  </si>
  <si>
    <t>IRD-UNION CITY CA</t>
  </si>
  <si>
    <t>GLENDALE</t>
  </si>
  <si>
    <t>WHITE PLAINS</t>
  </si>
  <si>
    <t>BEVERLY HILLS</t>
  </si>
  <si>
    <t>0129</t>
  </si>
  <si>
    <t>ARGIX DIRECT MEDLEY</t>
  </si>
  <si>
    <t>MCLEAN</t>
  </si>
  <si>
    <t>BOCA RATON</t>
  </si>
  <si>
    <t>BOULDER</t>
  </si>
  <si>
    <t>0131</t>
  </si>
  <si>
    <t>ADC DENVER</t>
  </si>
  <si>
    <t>PORTLAND</t>
  </si>
  <si>
    <t>0049</t>
  </si>
  <si>
    <t>FSI-TUALATIN OR</t>
  </si>
  <si>
    <t>LOS ANGELES</t>
  </si>
  <si>
    <t>CINCINNATI</t>
  </si>
  <si>
    <t>0065</t>
  </si>
  <si>
    <t>CPS-COLUMBUS OH</t>
  </si>
  <si>
    <t>WESTPORT</t>
  </si>
  <si>
    <t>SAN FRANCISCO</t>
  </si>
  <si>
    <t>BROOMFIELD</t>
  </si>
  <si>
    <t>LAS VEGAS</t>
  </si>
  <si>
    <t>0052</t>
  </si>
  <si>
    <t>ACTION DELIVERY-PHOENIX AZ</t>
  </si>
  <si>
    <t>0139</t>
  </si>
  <si>
    <t>IRD-PHOENIX</t>
  </si>
  <si>
    <t>NEWPORT BEACH</t>
  </si>
  <si>
    <t>SANTA BARBARA</t>
  </si>
  <si>
    <t>DEER PARK</t>
  </si>
  <si>
    <t>SOUTHLAKE</t>
  </si>
  <si>
    <t>0055</t>
  </si>
  <si>
    <t>IRD-CARROLLTON, TX</t>
  </si>
  <si>
    <t>CHESTNUT HILL</t>
  </si>
  <si>
    <t>0044</t>
  </si>
  <si>
    <t>ARGIX DIRECT BOSTON</t>
  </si>
  <si>
    <t>SCOTTSDALE</t>
  </si>
  <si>
    <t>KING OF PRUSSIA</t>
  </si>
  <si>
    <t>0069</t>
  </si>
  <si>
    <t>NORDOL-BELLMAWR NJ</t>
  </si>
  <si>
    <t>ATLANTA</t>
  </si>
  <si>
    <t>0031</t>
  </si>
  <si>
    <t>ARGIX DIRECT ATLANTA</t>
  </si>
  <si>
    <t>0119</t>
  </si>
  <si>
    <t>FORWARD AIR-ATLANTA GA</t>
  </si>
  <si>
    <t>TIGARD</t>
  </si>
  <si>
    <t>PLANO</t>
  </si>
  <si>
    <t>BEACHWOOD</t>
  </si>
  <si>
    <t>0087</t>
  </si>
  <si>
    <t>CPS-CLEVELAND OH</t>
  </si>
  <si>
    <t>DENVER</t>
  </si>
  <si>
    <t>TAMPA</t>
  </si>
  <si>
    <t>0130</t>
  </si>
  <si>
    <t>ARGIX DIRECT LAKELAND</t>
  </si>
  <si>
    <t>CHANDLER</t>
  </si>
  <si>
    <t>COLUMBUS</t>
  </si>
  <si>
    <t>WAUWATOSA</t>
  </si>
  <si>
    <t>0104</t>
  </si>
  <si>
    <t>TAXAIR-MILWAUKEE WI</t>
  </si>
  <si>
    <t>BELLEVUE</t>
  </si>
  <si>
    <t>NEW ORLEANS</t>
  </si>
  <si>
    <t>0048</t>
  </si>
  <si>
    <t>MAGNOLIA-PORT ALLEN</t>
  </si>
  <si>
    <t>FAIRFAX</t>
  </si>
  <si>
    <t>NOVI</t>
  </si>
  <si>
    <t>ALPHARETTA</t>
  </si>
  <si>
    <t>NEWARK</t>
  </si>
  <si>
    <t>GENEVA</t>
  </si>
  <si>
    <t>CORAL GABLES</t>
  </si>
  <si>
    <t>ORLANDO</t>
  </si>
  <si>
    <t>LYNNWOOD</t>
  </si>
  <si>
    <t>INDIANAPOLIS</t>
  </si>
  <si>
    <t>0023</t>
  </si>
  <si>
    <t>SODREL-INDIANAPOLIS IN</t>
  </si>
  <si>
    <t>PALO ALTO</t>
  </si>
  <si>
    <t>SANTA CLARA</t>
  </si>
  <si>
    <t>METAIRIE</t>
  </si>
  <si>
    <t>HOUSTON</t>
  </si>
  <si>
    <t>0126</t>
  </si>
  <si>
    <t>IRD-HOUSTON TX</t>
  </si>
  <si>
    <t>SCHAUMBURG</t>
  </si>
  <si>
    <t>CALABASAS</t>
  </si>
  <si>
    <t>MALIBU</t>
  </si>
  <si>
    <t>WELLINGTON</t>
  </si>
  <si>
    <t>PLEASANTON</t>
  </si>
  <si>
    <t>RICHMOND</t>
  </si>
  <si>
    <t>0072</t>
  </si>
  <si>
    <t>FORWARD AIR-RICHMOND VA</t>
  </si>
  <si>
    <t>0145</t>
  </si>
  <si>
    <t>NATIONAL DELIVERY-SANDSTON</t>
  </si>
  <si>
    <t>BETHESDA</t>
  </si>
  <si>
    <t>COLUMBIA</t>
  </si>
  <si>
    <t>TUCSON</t>
  </si>
  <si>
    <t>CHARLOTTE</t>
  </si>
  <si>
    <t>0054</t>
  </si>
  <si>
    <t>FORWARD AIR-CHARLOTTE NC</t>
  </si>
  <si>
    <t>0032</t>
  </si>
  <si>
    <t>ARGIX DIRECT CHARLOTTE</t>
  </si>
  <si>
    <t>ASPEN</t>
  </si>
  <si>
    <t>FORT LAUDERDALE</t>
  </si>
  <si>
    <t>BOSTON</t>
  </si>
  <si>
    <t>SAINT LOUIS</t>
  </si>
  <si>
    <t>0006</t>
  </si>
  <si>
    <t>SPECIAL DISPATCH-HAZLEWOOD MO</t>
  </si>
  <si>
    <t>PITTSBURGH</t>
  </si>
  <si>
    <t>0011</t>
  </si>
  <si>
    <t>CPS-PITTSBURGH PA</t>
  </si>
  <si>
    <t>SANTA MONICA</t>
  </si>
  <si>
    <t>LAKEWOOD</t>
  </si>
  <si>
    <t>PALM BEACH GARDENS</t>
  </si>
  <si>
    <t>BRIDGEWATER</t>
  </si>
  <si>
    <t>DANBURY</t>
  </si>
  <si>
    <t>WALNUT CREEK</t>
  </si>
  <si>
    <t>WILLIAMSBURG</t>
  </si>
  <si>
    <t>RANCHO CUCAMONGA</t>
  </si>
  <si>
    <t>GREENWICH</t>
  </si>
  <si>
    <t>SOUTH WINDSOR</t>
  </si>
  <si>
    <t>0101</t>
  </si>
  <si>
    <t>ARGIX DIRECT SOUTH WINDSOR</t>
  </si>
  <si>
    <t>DALLAS</t>
  </si>
  <si>
    <t>PALM DESERT</t>
  </si>
  <si>
    <t>CENTRAL VALLEY</t>
  </si>
  <si>
    <t>ROSEVILLE</t>
  </si>
  <si>
    <t>THOUSAND OAKS</t>
  </si>
  <si>
    <t>EAST BOSTON</t>
  </si>
  <si>
    <t>JAMAICA</t>
  </si>
  <si>
    <t>FREEHOLD</t>
  </si>
  <si>
    <t>SHERMAN OAKS</t>
  </si>
  <si>
    <t>PHILADELPHIA</t>
  </si>
  <si>
    <t>SAN ANTONIO</t>
  </si>
  <si>
    <t>1017</t>
  </si>
  <si>
    <t>IRD-SAN ANTONIO TX</t>
  </si>
  <si>
    <t>NASHVILLE</t>
  </si>
  <si>
    <t>0133</t>
  </si>
  <si>
    <t>MAGNOLIA-NASHVILLE</t>
  </si>
  <si>
    <t>GARDEN CITY</t>
  </si>
  <si>
    <t>SAN MARCOS</t>
  </si>
  <si>
    <t>CABAZON</t>
  </si>
  <si>
    <t>TULALIP</t>
  </si>
  <si>
    <t>HONOLULU</t>
  </si>
  <si>
    <t>0141</t>
  </si>
  <si>
    <t>DHX HAWAII EXPRESS HONOLULU</t>
  </si>
  <si>
    <t>BURLINGTON</t>
  </si>
  <si>
    <t>ATLANTIC CITY</t>
  </si>
  <si>
    <t>HACKENSACK</t>
  </si>
  <si>
    <t>BLOOMINGTON</t>
  </si>
  <si>
    <t>0005</t>
  </si>
  <si>
    <t>FREIGHT MASTERS</t>
  </si>
  <si>
    <t>CANOGA PARK</t>
  </si>
  <si>
    <t>KANSAS CITY</t>
  </si>
  <si>
    <t>0132</t>
  </si>
  <si>
    <t>24/7 EXPRESS LOGISTICS</t>
  </si>
  <si>
    <t>HIGHLAND PARK</t>
  </si>
  <si>
    <t>AUSTIN</t>
  </si>
  <si>
    <t>DURHAM</t>
  </si>
  <si>
    <t>LOUISVILLE</t>
  </si>
  <si>
    <t>WESTLAKE</t>
  </si>
  <si>
    <t>NATICK</t>
  </si>
  <si>
    <t>OMAHA</t>
  </si>
  <si>
    <t>0143</t>
  </si>
  <si>
    <t>PANAMA TRANSFER</t>
  </si>
  <si>
    <t>0135</t>
  </si>
  <si>
    <t>FORWARD AIR - DES MOINES</t>
  </si>
  <si>
    <t>ALBUQUERQUE</t>
  </si>
  <si>
    <t>0134</t>
  </si>
  <si>
    <t>IRD-ALBUQURQUE</t>
  </si>
  <si>
    <t>ANNAPOLIS</t>
  </si>
  <si>
    <t>CARMEL</t>
  </si>
  <si>
    <t>BUFFALO</t>
  </si>
  <si>
    <t>0107</t>
  </si>
  <si>
    <t>NOVA COR</t>
  </si>
  <si>
    <t>PARAMUS</t>
  </si>
  <si>
    <t>PHOENIX</t>
  </si>
  <si>
    <t>MADISON</t>
  </si>
  <si>
    <t>BIRMINGHAM</t>
  </si>
  <si>
    <t>0123</t>
  </si>
  <si>
    <t>FORWARD AIR-MONTGOMERY AL</t>
  </si>
  <si>
    <t>0144</t>
  </si>
  <si>
    <t>MAGNOLIA-MONTGOMERY</t>
  </si>
  <si>
    <t>BATON ROUGE</t>
  </si>
  <si>
    <t>WAIKOLOA</t>
  </si>
  <si>
    <t>0142</t>
  </si>
  <si>
    <t>DHX HAWAII EXPRESS KONA</t>
  </si>
  <si>
    <t>SAN JUAN</t>
  </si>
  <si>
    <t>0136</t>
  </si>
  <si>
    <t>CARIBEX WORLDWIDE</t>
  </si>
  <si>
    <t>EDINA</t>
  </si>
  <si>
    <t>IRVINE</t>
  </si>
  <si>
    <t>LYNDHURST</t>
  </si>
  <si>
    <t>W/E Dates</t>
  </si>
  <si>
    <t>Week #</t>
  </si>
  <si>
    <t>Rank Order:</t>
  </si>
  <si>
    <t>0=highest to lowest; 1=lowest to highest</t>
  </si>
  <si>
    <t>Year:</t>
  </si>
  <si>
    <t>Year Begin Date:</t>
  </si>
  <si>
    <t>BeginWeek</t>
  </si>
  <si>
    <t>Week:</t>
  </si>
  <si>
    <t>District:</t>
  </si>
  <si>
    <t>District #</t>
  </si>
  <si>
    <t>RecDate</t>
  </si>
  <si>
    <t>Week</t>
  </si>
  <si>
    <t>YTD</t>
  </si>
  <si>
    <t>DistReport</t>
  </si>
  <si>
    <t>DistSTore#</t>
  </si>
  <si>
    <t>EndWeek</t>
  </si>
  <si>
    <t>BeginDate</t>
  </si>
  <si>
    <t>EndDate</t>
  </si>
  <si>
    <t># of Weeks per Month in Quarter</t>
  </si>
  <si>
    <t>Month 1:</t>
  </si>
  <si>
    <t>Month 2:</t>
  </si>
  <si>
    <t>Month 3:</t>
  </si>
  <si>
    <t>Late Label:</t>
  </si>
  <si>
    <t>Late*</t>
  </si>
  <si>
    <t>Region:</t>
  </si>
  <si>
    <t>Week Results</t>
  </si>
  <si>
    <t>Month-to-Date Results</t>
  </si>
  <si>
    <t>Begin Month:</t>
  </si>
  <si>
    <t>Data Inputs and Other Tables</t>
  </si>
  <si>
    <t>Year-to-Date Results</t>
  </si>
  <si>
    <t>Test Fields</t>
  </si>
  <si>
    <t>DM Totals</t>
  </si>
  <si>
    <t>W/E Date:</t>
  </si>
  <si>
    <t>These two columns can be hidden if necessary.  They are for test purposes only and do not print out on the report.</t>
  </si>
  <si>
    <t>Region #</t>
  </si>
  <si>
    <t>These three lists need to be repopulated if the data on the RevenueData tab changes</t>
  </si>
  <si>
    <t>Region Totals</t>
  </si>
  <si>
    <t>RegRprt?</t>
  </si>
  <si>
    <t>Company Totals</t>
  </si>
  <si>
    <t>L'Occitane - Shipment Costs - Region Report</t>
  </si>
  <si>
    <t>L'Occitane - Shipment Costs - Company Report</t>
  </si>
  <si>
    <t>Store Name</t>
  </si>
  <si>
    <t>Name</t>
  </si>
  <si>
    <t>1046 Madison</t>
  </si>
  <si>
    <t>Columbus</t>
  </si>
  <si>
    <t>Short Hills</t>
  </si>
  <si>
    <t>Pentagon</t>
  </si>
  <si>
    <t>Georgetown</t>
  </si>
  <si>
    <t>Troy</t>
  </si>
  <si>
    <t>Walt Whitman</t>
  </si>
  <si>
    <t>Old Orchard</t>
  </si>
  <si>
    <t>Oakbrook</t>
  </si>
  <si>
    <t>San Diego</t>
  </si>
  <si>
    <t>Pacific Place</t>
  </si>
  <si>
    <t>900 N Michigan</t>
  </si>
  <si>
    <t>Sacramento</t>
  </si>
  <si>
    <t>Grand Central</t>
  </si>
  <si>
    <t>Glendale</t>
  </si>
  <si>
    <t>Westchester</t>
  </si>
  <si>
    <t>Beverly Hills</t>
  </si>
  <si>
    <t>Dadeland</t>
  </si>
  <si>
    <t>Tyson's</t>
  </si>
  <si>
    <t>Boca Raton</t>
  </si>
  <si>
    <t>lincoln Park</t>
  </si>
  <si>
    <t>Boulder</t>
  </si>
  <si>
    <t>Pioneer Place</t>
  </si>
  <si>
    <t>Century City</t>
  </si>
  <si>
    <t>Aventura</t>
  </si>
  <si>
    <t>Kenwood</t>
  </si>
  <si>
    <t>Westport</t>
  </si>
  <si>
    <t>Fillmore</t>
  </si>
  <si>
    <t>Flatiron</t>
  </si>
  <si>
    <t>Miracle Mile</t>
  </si>
  <si>
    <t>Newport</t>
  </si>
  <si>
    <t>Santa Barbara</t>
  </si>
  <si>
    <t>Deer Park</t>
  </si>
  <si>
    <t>Broadway</t>
  </si>
  <si>
    <t>University Village</t>
  </si>
  <si>
    <t>Southlake</t>
  </si>
  <si>
    <t>Chestnut Hill</t>
  </si>
  <si>
    <t>Scottsdale</t>
  </si>
  <si>
    <t>King of Prussia</t>
  </si>
  <si>
    <t>University Place</t>
  </si>
  <si>
    <t>Perimeter</t>
  </si>
  <si>
    <t>Third Ave</t>
  </si>
  <si>
    <t>1288 Madison</t>
  </si>
  <si>
    <t>Bleeker</t>
  </si>
  <si>
    <t>Stonestown</t>
  </si>
  <si>
    <t>Washington Sq</t>
  </si>
  <si>
    <t>Willowbend</t>
  </si>
  <si>
    <t>Beachwood</t>
  </si>
  <si>
    <t>Cherry Creek</t>
  </si>
  <si>
    <t>Intl Plaza</t>
  </si>
  <si>
    <t>Chandler</t>
  </si>
  <si>
    <t>Polaris</t>
  </si>
  <si>
    <t>Mayfair Mall</t>
  </si>
  <si>
    <t>Bellevue</t>
  </si>
  <si>
    <t>Canal Place</t>
  </si>
  <si>
    <t>The Grove</t>
  </si>
  <si>
    <t>Fair Oaks</t>
  </si>
  <si>
    <t>Twelve Oaks</t>
  </si>
  <si>
    <t>N Point Mall</t>
  </si>
  <si>
    <t>Newark Airport</t>
  </si>
  <si>
    <t>S.F. Centre</t>
  </si>
  <si>
    <t>Lenox Sq</t>
  </si>
  <si>
    <t>Geneva Commons</t>
  </si>
  <si>
    <t>Coral Gables</t>
  </si>
  <si>
    <t>Mall at Millenia</t>
  </si>
  <si>
    <t>Alderwood Mall</t>
  </si>
  <si>
    <t xml:space="preserve">Keystone </t>
  </si>
  <si>
    <t>Palo Alto</t>
  </si>
  <si>
    <t>Valley Fair</t>
  </si>
  <si>
    <t>Castro</t>
  </si>
  <si>
    <t>Fashion Show</t>
  </si>
  <si>
    <t>Lakeside</t>
  </si>
  <si>
    <t>Houston Galleria</t>
  </si>
  <si>
    <t>Woodfield Mall</t>
  </si>
  <si>
    <t>Calabasis</t>
  </si>
  <si>
    <t>Malibu</t>
  </si>
  <si>
    <t>Wellington Green</t>
  </si>
  <si>
    <t>Memorial City</t>
  </si>
  <si>
    <t>Stoneridge</t>
  </si>
  <si>
    <t>Stony Point</t>
  </si>
  <si>
    <t>Orlando Airport</t>
  </si>
  <si>
    <t>L.V. Outlet</t>
  </si>
  <si>
    <t>Easton</t>
  </si>
  <si>
    <t>Montgomery Mall</t>
  </si>
  <si>
    <t>Lincoln Road</t>
  </si>
  <si>
    <t>Mall in Columbia</t>
  </si>
  <si>
    <t>La Encantada</t>
  </si>
  <si>
    <t>South Park</t>
  </si>
  <si>
    <t>Aspen</t>
  </si>
  <si>
    <t>Beverly Center</t>
  </si>
  <si>
    <t>Ft. Lauderdale</t>
  </si>
  <si>
    <t>Highland Village</t>
  </si>
  <si>
    <t>Prudentail Center</t>
  </si>
  <si>
    <t>Time Warner</t>
  </si>
  <si>
    <t>Plaza Frontenac</t>
  </si>
  <si>
    <t>Shadyside</t>
  </si>
  <si>
    <t>3rd Street</t>
  </si>
  <si>
    <t>Union Station</t>
  </si>
  <si>
    <t>Belmar</t>
  </si>
  <si>
    <t>Rockefeller Cnt</t>
  </si>
  <si>
    <t>Palm Beach</t>
  </si>
  <si>
    <t>Bridgewater</t>
  </si>
  <si>
    <t>Danbury</t>
  </si>
  <si>
    <t>Pitt Airport</t>
  </si>
  <si>
    <t>Broadway Plaza</t>
  </si>
  <si>
    <t>Williamsburg</t>
  </si>
  <si>
    <t>Victoria Gardens</t>
  </si>
  <si>
    <t>Houston Airport</t>
  </si>
  <si>
    <t>Greenwich</t>
  </si>
  <si>
    <t>Evergreen Walk</t>
  </si>
  <si>
    <t>Galleria Dallas</t>
  </si>
  <si>
    <t>El Paseo</t>
  </si>
  <si>
    <t>Woodbury Commons</t>
  </si>
  <si>
    <t>Roseville</t>
  </si>
  <si>
    <t>The Oaks</t>
  </si>
  <si>
    <t>Boston Airport</t>
  </si>
  <si>
    <t>JFK</t>
  </si>
  <si>
    <t>University Town Cnt</t>
  </si>
  <si>
    <t>Embarcadero</t>
  </si>
  <si>
    <t>Freehold</t>
  </si>
  <si>
    <t>Fashion Sq</t>
  </si>
  <si>
    <t>Walnut St</t>
  </si>
  <si>
    <t>Northlake</t>
  </si>
  <si>
    <t>La Cantera</t>
  </si>
  <si>
    <t>Greenhills</t>
  </si>
  <si>
    <t>Roosevelt Field</t>
  </si>
  <si>
    <t>San Marcos</t>
  </si>
  <si>
    <t>St Louis</t>
  </si>
  <si>
    <t>Tyson's Galleria</t>
  </si>
  <si>
    <t>Desert Hills</t>
  </si>
  <si>
    <t>Seattle Outlet</t>
  </si>
  <si>
    <t>Burlington</t>
  </si>
  <si>
    <t>DFW</t>
  </si>
  <si>
    <t>Pier @ Ceasar's</t>
  </si>
  <si>
    <t>Riverside Sq</t>
  </si>
  <si>
    <t>Ala Moana</t>
  </si>
  <si>
    <t>Royal Hawaiian</t>
  </si>
  <si>
    <t>Mall of America</t>
  </si>
  <si>
    <t>Topanga</t>
  </si>
  <si>
    <t>Country Club Plaza</t>
  </si>
  <si>
    <t>Renaissance Place</t>
  </si>
  <si>
    <t>Northpark</t>
  </si>
  <si>
    <t>Times Square</t>
  </si>
  <si>
    <t>The Domain</t>
  </si>
  <si>
    <t>Pointe Orlando</t>
  </si>
  <si>
    <t>Southpoint</t>
  </si>
  <si>
    <t>Oxmoor</t>
  </si>
  <si>
    <t>Crocker Park</t>
  </si>
  <si>
    <t>Natick Mall</t>
  </si>
  <si>
    <t>1 Pacific Place</t>
  </si>
  <si>
    <t>ABQ Uptown</t>
  </si>
  <si>
    <t>Miami Airport</t>
  </si>
  <si>
    <t>Annapolis</t>
  </si>
  <si>
    <t>Carmel Plaza</t>
  </si>
  <si>
    <t>Walden Galleria</t>
  </si>
  <si>
    <t>Garden St Plaza</t>
  </si>
  <si>
    <t>Biltmore</t>
  </si>
  <si>
    <t>Hilldale</t>
  </si>
  <si>
    <t>Summit</t>
  </si>
  <si>
    <t>Baton Rouge</t>
  </si>
  <si>
    <t>King's Shops</t>
  </si>
  <si>
    <t>F Street</t>
  </si>
  <si>
    <t>Plaza Las Americas</t>
  </si>
  <si>
    <t>Edina</t>
  </si>
  <si>
    <t>Irvine</t>
  </si>
  <si>
    <t>Atlanta Airport</t>
  </si>
  <si>
    <t>Orlando Outlet</t>
  </si>
  <si>
    <t>Lyndhurst</t>
  </si>
  <si>
    <t>NATIONAL DELIVERY-COLUMBIA</t>
  </si>
</sst>
</file>

<file path=xl/styles.xml><?xml version="1.0" encoding="utf-8"?>
<styleSheet xmlns="http://schemas.openxmlformats.org/spreadsheetml/2006/main">
  <numFmts count="10">
    <numFmt numFmtId="8" formatCode="&quot;$&quot;#,##0.00_);[Red]\(&quot;$&quot;#,##0.00\)"/>
    <numFmt numFmtId="164" formatCode="#;#"/>
    <numFmt numFmtId="165" formatCode="#.00;#.00"/>
    <numFmt numFmtId="166" formatCode="#.00;#.00\C\R"/>
    <numFmt numFmtId="167" formatCode="mm/dd/yy"/>
    <numFmt numFmtId="168" formatCode="0.0"/>
    <numFmt numFmtId="169" formatCode="&quot;$&quot;#,##0.00"/>
    <numFmt numFmtId="170" formatCode="mm/dd/yyyy"/>
    <numFmt numFmtId="171" formatCode="##&quot;:&quot;##"/>
    <numFmt numFmtId="172" formatCode="0.0%"/>
  </numFmts>
  <fonts count="23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color indexed="8"/>
      <name val="Arial"/>
    </font>
    <font>
      <sz val="10"/>
      <color indexed="8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23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5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38" fontId="0" fillId="0" borderId="0" xfId="0" applyNumberFormat="1"/>
    <xf numFmtId="0" fontId="4" fillId="2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8" fontId="3" fillId="5" borderId="1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169" fontId="3" fillId="5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38" fontId="6" fillId="3" borderId="2" xfId="0" applyNumberFormat="1" applyFont="1" applyFill="1" applyBorder="1" applyAlignment="1">
      <alignment horizontal="center"/>
    </xf>
    <xf numFmtId="38" fontId="9" fillId="0" borderId="1" xfId="0" applyNumberFormat="1" applyFont="1" applyBorder="1" applyAlignment="1">
      <alignment horizontal="center"/>
    </xf>
    <xf numFmtId="8" fontId="9" fillId="0" borderId="1" xfId="0" applyNumberFormat="1" applyFont="1" applyBorder="1" applyAlignment="1">
      <alignment horizontal="center"/>
    </xf>
    <xf numFmtId="38" fontId="9" fillId="4" borderId="1" xfId="0" applyNumberFormat="1" applyFont="1" applyFill="1" applyBorder="1" applyAlignment="1">
      <alignment horizontal="center"/>
    </xf>
    <xf numFmtId="8" fontId="6" fillId="3" borderId="2" xfId="0" applyNumberFormat="1" applyFont="1" applyFill="1" applyBorder="1" applyAlignment="1">
      <alignment horizontal="center"/>
    </xf>
    <xf numFmtId="14" fontId="0" fillId="0" borderId="0" xfId="0" applyNumberFormat="1"/>
    <xf numFmtId="8" fontId="6" fillId="0" borderId="1" xfId="0" applyNumberFormat="1" applyFont="1" applyBorder="1"/>
    <xf numFmtId="38" fontId="6" fillId="0" borderId="0" xfId="0" applyNumberFormat="1" applyFont="1"/>
    <xf numFmtId="8" fontId="6" fillId="0" borderId="0" xfId="0" applyNumberFormat="1" applyFont="1"/>
    <xf numFmtId="38" fontId="9" fillId="0" borderId="0" xfId="0" applyNumberFormat="1" applyFont="1"/>
    <xf numFmtId="8" fontId="9" fillId="0" borderId="0" xfId="0" applyNumberFormat="1" applyFont="1"/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4" fontId="13" fillId="0" borderId="0" xfId="0" applyNumberFormat="1" applyFont="1" applyAlignment="1">
      <alignment horizontal="right"/>
    </xf>
    <xf numFmtId="49" fontId="13" fillId="0" borderId="0" xfId="0" applyNumberFormat="1" applyFont="1" applyAlignment="1">
      <alignment horizontal="left"/>
    </xf>
    <xf numFmtId="170" fontId="14" fillId="0" borderId="0" xfId="0" applyNumberFormat="1" applyFont="1" applyAlignment="1">
      <alignment horizontal="left"/>
    </xf>
    <xf numFmtId="171" fontId="14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49" fontId="14" fillId="0" borderId="0" xfId="0" applyNumberFormat="1" applyFont="1" applyAlignment="1">
      <alignment horizontal="left"/>
    </xf>
    <xf numFmtId="0" fontId="11" fillId="3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15" fillId="3" borderId="0" xfId="0" applyFont="1" applyFill="1" applyAlignment="1">
      <alignment horizontal="center"/>
    </xf>
    <xf numFmtId="0" fontId="0" fillId="0" borderId="0" xfId="0" applyNumberFormat="1"/>
    <xf numFmtId="14" fontId="5" fillId="0" borderId="0" xfId="0" applyNumberFormat="1" applyFont="1"/>
    <xf numFmtId="0" fontId="0" fillId="4" borderId="1" xfId="0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0" fillId="0" borderId="4" xfId="0" applyBorder="1"/>
    <xf numFmtId="38" fontId="0" fillId="0" borderId="0" xfId="0" applyNumberFormat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0" fontId="16" fillId="0" borderId="0" xfId="0" applyFont="1"/>
    <xf numFmtId="0" fontId="18" fillId="0" borderId="0" xfId="0" applyFont="1"/>
    <xf numFmtId="0" fontId="4" fillId="0" borderId="1" xfId="0" applyFont="1" applyFill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38" fontId="4" fillId="0" borderId="7" xfId="0" applyNumberFormat="1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right"/>
    </xf>
    <xf numFmtId="14" fontId="1" fillId="0" borderId="9" xfId="0" applyNumberFormat="1" applyFont="1" applyBorder="1" applyAlignment="1">
      <alignment horizontal="right"/>
    </xf>
    <xf numFmtId="0" fontId="4" fillId="0" borderId="10" xfId="0" applyFont="1" applyBorder="1" applyAlignment="1">
      <alignment horizontal="center"/>
    </xf>
    <xf numFmtId="0" fontId="11" fillId="4" borderId="0" xfId="0" applyFont="1" applyFill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0" fillId="0" borderId="0" xfId="0" applyAlignment="1">
      <alignment horizontal="center"/>
    </xf>
    <xf numFmtId="172" fontId="4" fillId="0" borderId="7" xfId="1" applyNumberFormat="1" applyFont="1" applyBorder="1" applyAlignment="1">
      <alignment horizontal="center"/>
    </xf>
    <xf numFmtId="172" fontId="0" fillId="0" borderId="4" xfId="0" applyNumberFormat="1" applyBorder="1"/>
    <xf numFmtId="172" fontId="0" fillId="0" borderId="0" xfId="1" applyNumberFormat="1" applyFont="1" applyBorder="1" applyAlignment="1">
      <alignment horizontal="center"/>
    </xf>
    <xf numFmtId="172" fontId="0" fillId="0" borderId="0" xfId="1" applyNumberFormat="1" applyFont="1" applyAlignment="1">
      <alignment horizontal="center"/>
    </xf>
    <xf numFmtId="172" fontId="0" fillId="0" borderId="8" xfId="1" applyNumberFormat="1" applyFont="1" applyBorder="1" applyAlignment="1">
      <alignment horizontal="center"/>
    </xf>
    <xf numFmtId="172" fontId="0" fillId="0" borderId="4" xfId="0" applyNumberFormat="1" applyBorder="1" applyAlignment="1">
      <alignment horizontal="center"/>
    </xf>
    <xf numFmtId="172" fontId="0" fillId="0" borderId="0" xfId="0" applyNumberFormat="1"/>
    <xf numFmtId="172" fontId="6" fillId="0" borderId="0" xfId="1" applyNumberFormat="1" applyFont="1"/>
    <xf numFmtId="172" fontId="9" fillId="0" borderId="0" xfId="1" applyNumberFormat="1" applyFont="1"/>
    <xf numFmtId="172" fontId="6" fillId="0" borderId="1" xfId="1" applyNumberFormat="1" applyFont="1" applyBorder="1"/>
    <xf numFmtId="172" fontId="9" fillId="0" borderId="1" xfId="0" applyNumberFormat="1" applyFont="1" applyBorder="1" applyAlignment="1">
      <alignment horizontal="center"/>
    </xf>
    <xf numFmtId="172" fontId="6" fillId="3" borderId="2" xfId="1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5" fillId="0" borderId="12" xfId="0" applyFont="1" applyBorder="1"/>
    <xf numFmtId="0" fontId="5" fillId="0" borderId="13" xfId="0" applyFont="1" applyBorder="1"/>
    <xf numFmtId="164" fontId="2" fillId="0" borderId="6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14" xfId="0" applyBorder="1"/>
    <xf numFmtId="164" fontId="0" fillId="0" borderId="15" xfId="0" applyNumberFormat="1" applyBorder="1" applyAlignment="1">
      <alignment horizontal="center"/>
    </xf>
    <xf numFmtId="0" fontId="4" fillId="3" borderId="12" xfId="0" applyFont="1" applyFill="1" applyBorder="1"/>
    <xf numFmtId="0" fontId="5" fillId="3" borderId="12" xfId="0" applyFont="1" applyFill="1" applyBorder="1"/>
    <xf numFmtId="164" fontId="21" fillId="0" borderId="0" xfId="0" applyNumberFormat="1" applyFont="1" applyAlignment="1">
      <alignment horizontal="right"/>
    </xf>
    <xf numFmtId="0" fontId="21" fillId="0" borderId="0" xfId="0" applyFont="1" applyAlignment="1">
      <alignment horizontal="right"/>
    </xf>
    <xf numFmtId="165" fontId="21" fillId="0" borderId="0" xfId="0" applyNumberFormat="1" applyFont="1" applyAlignment="1">
      <alignment horizontal="right"/>
    </xf>
    <xf numFmtId="166" fontId="21" fillId="0" borderId="0" xfId="0" applyNumberFormat="1" applyFont="1" applyAlignment="1">
      <alignment horizontal="right"/>
    </xf>
    <xf numFmtId="167" fontId="21" fillId="0" borderId="0" xfId="0" applyNumberFormat="1" applyFont="1" applyAlignment="1">
      <alignment horizontal="right"/>
    </xf>
    <xf numFmtId="49" fontId="21" fillId="0" borderId="0" xfId="0" applyNumberFormat="1" applyFont="1" applyAlignment="1">
      <alignment horizontal="left"/>
    </xf>
    <xf numFmtId="170" fontId="22" fillId="0" borderId="0" xfId="0" applyNumberFormat="1" applyFont="1" applyAlignment="1">
      <alignment horizontal="left"/>
    </xf>
    <xf numFmtId="171" fontId="22" fillId="0" borderId="0" xfId="0" applyNumberFormat="1" applyFont="1" applyAlignment="1">
      <alignment horizontal="right"/>
    </xf>
    <xf numFmtId="49" fontId="22" fillId="0" borderId="0" xfId="0" applyNumberFormat="1" applyFont="1" applyAlignment="1">
      <alignment horizontal="left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7" fillId="7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762"/>
  <sheetViews>
    <sheetView workbookViewId="0">
      <selection activeCell="I2763" sqref="I2763"/>
    </sheetView>
  </sheetViews>
  <sheetFormatPr defaultRowHeight="12.75"/>
  <cols>
    <col min="1" max="1" width="7.85546875" customWidth="1"/>
    <col min="2" max="2" width="8.85546875" customWidth="1"/>
    <col min="3" max="3" width="8.5703125" customWidth="1"/>
    <col min="4" max="4" width="11.7109375" customWidth="1"/>
    <col min="5" max="5" width="15.85546875" customWidth="1"/>
    <col min="6" max="6" width="15.28515625" customWidth="1"/>
    <col min="7" max="7" width="9.140625" customWidth="1"/>
    <col min="8" max="8" width="10" customWidth="1"/>
    <col min="9" max="9" width="9.28515625" customWidth="1"/>
    <col min="10" max="10" width="11.140625" customWidth="1"/>
    <col min="11" max="11" width="9" customWidth="1"/>
  </cols>
  <sheetData>
    <row r="1" spans="1:12">
      <c r="A1" s="13" t="s">
        <v>68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3" t="s">
        <v>96</v>
      </c>
      <c r="I1" s="1" t="s">
        <v>80</v>
      </c>
      <c r="J1" s="12" t="s">
        <v>95</v>
      </c>
      <c r="K1" s="1" t="s">
        <v>97</v>
      </c>
      <c r="L1" s="1" t="s">
        <v>6</v>
      </c>
    </row>
    <row r="2" spans="1:12">
      <c r="A2" s="2">
        <v>174</v>
      </c>
      <c r="B2" s="2">
        <v>14</v>
      </c>
      <c r="C2" s="2">
        <v>151</v>
      </c>
      <c r="D2" s="3">
        <v>25.19</v>
      </c>
      <c r="E2" s="4">
        <v>15</v>
      </c>
      <c r="F2" s="5">
        <v>4.22</v>
      </c>
      <c r="G2" s="5">
        <v>44.41</v>
      </c>
      <c r="H2" s="6">
        <v>39934</v>
      </c>
      <c r="I2" s="3">
        <v>5</v>
      </c>
      <c r="J2" s="7" t="s">
        <v>10</v>
      </c>
      <c r="K2" s="7" t="s">
        <v>64</v>
      </c>
      <c r="L2" s="7" t="s">
        <v>10</v>
      </c>
    </row>
    <row r="3" spans="1:12">
      <c r="A3" s="2">
        <v>2</v>
      </c>
      <c r="B3" s="2">
        <v>16</v>
      </c>
      <c r="C3" s="2">
        <v>204</v>
      </c>
      <c r="D3" s="3">
        <v>34.03</v>
      </c>
      <c r="E3" s="4">
        <v>15</v>
      </c>
      <c r="F3" s="5">
        <v>5.15</v>
      </c>
      <c r="G3" s="5">
        <v>54.18</v>
      </c>
      <c r="H3" s="6">
        <v>39934</v>
      </c>
      <c r="I3" s="3">
        <v>5</v>
      </c>
      <c r="J3" s="7" t="s">
        <v>7</v>
      </c>
      <c r="K3" s="7" t="s">
        <v>7</v>
      </c>
      <c r="L3" s="7" t="s">
        <v>8</v>
      </c>
    </row>
    <row r="4" spans="1:12">
      <c r="A4" s="2">
        <v>152</v>
      </c>
      <c r="B4" s="2">
        <v>18</v>
      </c>
      <c r="C4" s="2">
        <v>222</v>
      </c>
      <c r="D4" s="3">
        <v>37.03</v>
      </c>
      <c r="E4" s="4">
        <v>15</v>
      </c>
      <c r="F4" s="5">
        <v>5.46</v>
      </c>
      <c r="G4" s="5">
        <v>57.49</v>
      </c>
      <c r="H4" s="6">
        <v>39934</v>
      </c>
      <c r="I4" s="3">
        <v>5</v>
      </c>
      <c r="J4" s="7" t="s">
        <v>10</v>
      </c>
      <c r="K4" s="7" t="s">
        <v>64</v>
      </c>
      <c r="L4" s="7" t="s">
        <v>10</v>
      </c>
    </row>
    <row r="5" spans="1:12">
      <c r="A5" s="2">
        <v>53</v>
      </c>
      <c r="B5" s="2">
        <v>24</v>
      </c>
      <c r="C5" s="2">
        <v>279</v>
      </c>
      <c r="D5" s="3">
        <v>46.54</v>
      </c>
      <c r="E5" s="4">
        <v>15</v>
      </c>
      <c r="F5" s="5">
        <v>6.46</v>
      </c>
      <c r="G5" s="5">
        <v>68</v>
      </c>
      <c r="H5" s="6">
        <v>39934</v>
      </c>
      <c r="I5" s="3">
        <v>5</v>
      </c>
      <c r="J5" s="7" t="s">
        <v>7</v>
      </c>
      <c r="K5" s="7" t="s">
        <v>7</v>
      </c>
      <c r="L5" s="7" t="s">
        <v>8</v>
      </c>
    </row>
    <row r="6" spans="1:12">
      <c r="A6" s="2">
        <v>3</v>
      </c>
      <c r="B6" s="2">
        <v>29</v>
      </c>
      <c r="C6" s="2">
        <v>358</v>
      </c>
      <c r="D6" s="3">
        <v>59.71</v>
      </c>
      <c r="E6" s="4">
        <v>15</v>
      </c>
      <c r="F6" s="5">
        <v>7.84</v>
      </c>
      <c r="G6" s="5">
        <v>82.55</v>
      </c>
      <c r="H6" s="6">
        <v>39934</v>
      </c>
      <c r="I6" s="3">
        <v>5</v>
      </c>
      <c r="J6" s="7" t="s">
        <v>7</v>
      </c>
      <c r="K6" s="7" t="s">
        <v>7</v>
      </c>
      <c r="L6" s="7" t="s">
        <v>9</v>
      </c>
    </row>
    <row r="7" spans="1:12">
      <c r="A7" s="2">
        <v>5</v>
      </c>
      <c r="B7" s="2">
        <v>34</v>
      </c>
      <c r="C7" s="2">
        <v>488</v>
      </c>
      <c r="D7" s="3">
        <v>81.400000000000006</v>
      </c>
      <c r="E7" s="4">
        <v>15</v>
      </c>
      <c r="F7" s="5">
        <v>10.119999999999999</v>
      </c>
      <c r="G7" s="5">
        <v>106.52</v>
      </c>
      <c r="H7" s="6">
        <v>39934</v>
      </c>
      <c r="I7" s="3">
        <v>5</v>
      </c>
      <c r="J7" s="7" t="s">
        <v>10</v>
      </c>
      <c r="K7" s="7" t="s">
        <v>64</v>
      </c>
      <c r="L7" s="7" t="s">
        <v>10</v>
      </c>
    </row>
    <row r="8" spans="1:12">
      <c r="A8" s="2">
        <v>167</v>
      </c>
      <c r="B8" s="2">
        <v>1</v>
      </c>
      <c r="C8" s="2">
        <v>4</v>
      </c>
      <c r="D8" s="3">
        <v>42.92</v>
      </c>
      <c r="E8" s="4">
        <v>15</v>
      </c>
      <c r="F8" s="5">
        <v>4.51</v>
      </c>
      <c r="G8" s="5">
        <v>62.43</v>
      </c>
      <c r="H8" s="6">
        <v>39952</v>
      </c>
      <c r="I8" s="3">
        <v>5</v>
      </c>
      <c r="J8" s="7" t="s">
        <v>64</v>
      </c>
      <c r="K8" s="7" t="s">
        <v>14</v>
      </c>
      <c r="L8" s="7" t="s">
        <v>59</v>
      </c>
    </row>
    <row r="9" spans="1:12">
      <c r="A9" s="2">
        <v>42</v>
      </c>
      <c r="B9" s="2">
        <v>6</v>
      </c>
      <c r="C9" s="2">
        <v>53</v>
      </c>
      <c r="D9" s="3">
        <v>17.329999999999998</v>
      </c>
      <c r="E9" s="4">
        <v>15</v>
      </c>
      <c r="F9" s="5">
        <v>3.39</v>
      </c>
      <c r="G9" s="5">
        <v>35.72</v>
      </c>
      <c r="H9" s="6">
        <v>39952</v>
      </c>
      <c r="I9" s="3">
        <v>5</v>
      </c>
      <c r="J9" s="7" t="s">
        <v>7</v>
      </c>
      <c r="K9" s="7" t="s">
        <v>7</v>
      </c>
      <c r="L9" s="7" t="s">
        <v>9</v>
      </c>
    </row>
    <row r="10" spans="1:12">
      <c r="A10" s="2">
        <v>113</v>
      </c>
      <c r="B10" s="2">
        <v>7</v>
      </c>
      <c r="C10" s="2">
        <v>56</v>
      </c>
      <c r="D10" s="3">
        <v>68.849999999999994</v>
      </c>
      <c r="E10" s="4">
        <v>15</v>
      </c>
      <c r="F10" s="5">
        <v>7.23</v>
      </c>
      <c r="G10" s="5">
        <v>91.08</v>
      </c>
      <c r="H10" s="6">
        <v>39952</v>
      </c>
      <c r="I10" s="3">
        <v>5</v>
      </c>
      <c r="J10" s="7" t="s">
        <v>31</v>
      </c>
      <c r="K10" s="7" t="s">
        <v>39</v>
      </c>
      <c r="L10" s="7" t="s">
        <v>32</v>
      </c>
    </row>
    <row r="11" spans="1:12">
      <c r="A11" s="2">
        <v>53</v>
      </c>
      <c r="B11" s="2">
        <v>9</v>
      </c>
      <c r="C11" s="2">
        <v>56</v>
      </c>
      <c r="D11" s="3">
        <v>17.329999999999998</v>
      </c>
      <c r="E11" s="4">
        <v>15</v>
      </c>
      <c r="F11" s="5">
        <v>3.39</v>
      </c>
      <c r="G11" s="5">
        <v>35.72</v>
      </c>
      <c r="H11" s="6">
        <v>39952</v>
      </c>
      <c r="I11" s="3">
        <v>5</v>
      </c>
      <c r="J11" s="7" t="s">
        <v>7</v>
      </c>
      <c r="K11" s="7" t="s">
        <v>7</v>
      </c>
      <c r="L11" s="7" t="s">
        <v>8</v>
      </c>
    </row>
    <row r="12" spans="1:12">
      <c r="A12" s="2">
        <v>2</v>
      </c>
      <c r="B12" s="2">
        <v>8</v>
      </c>
      <c r="C12" s="2">
        <v>66</v>
      </c>
      <c r="D12" s="3">
        <v>17.329999999999998</v>
      </c>
      <c r="E12" s="4">
        <v>15</v>
      </c>
      <c r="F12" s="5">
        <v>3.39</v>
      </c>
      <c r="G12" s="5">
        <v>35.72</v>
      </c>
      <c r="H12" s="6">
        <v>39952</v>
      </c>
      <c r="I12" s="3">
        <v>5</v>
      </c>
      <c r="J12" s="7" t="s">
        <v>7</v>
      </c>
      <c r="K12" s="7" t="s">
        <v>7</v>
      </c>
      <c r="L12" s="7" t="s">
        <v>8</v>
      </c>
    </row>
    <row r="13" spans="1:12">
      <c r="A13" s="2">
        <v>170</v>
      </c>
      <c r="B13" s="2">
        <v>8</v>
      </c>
      <c r="C13" s="2">
        <v>80</v>
      </c>
      <c r="D13" s="3">
        <v>35.68</v>
      </c>
      <c r="E13" s="4">
        <v>15</v>
      </c>
      <c r="F13" s="5">
        <v>5.32</v>
      </c>
      <c r="G13" s="5">
        <v>56</v>
      </c>
      <c r="H13" s="6">
        <v>39952</v>
      </c>
      <c r="I13" s="3">
        <v>5</v>
      </c>
      <c r="J13" s="7" t="s">
        <v>27</v>
      </c>
      <c r="K13" s="7" t="s">
        <v>51</v>
      </c>
      <c r="L13" s="7" t="s">
        <v>28</v>
      </c>
    </row>
    <row r="14" spans="1:12">
      <c r="A14" s="2">
        <v>3</v>
      </c>
      <c r="B14" s="2">
        <v>10</v>
      </c>
      <c r="C14" s="2">
        <v>89</v>
      </c>
      <c r="D14" s="3">
        <v>17.329999999999998</v>
      </c>
      <c r="E14" s="4">
        <v>15</v>
      </c>
      <c r="F14" s="5">
        <v>3.39</v>
      </c>
      <c r="G14" s="5">
        <v>35.72</v>
      </c>
      <c r="H14" s="6">
        <v>39952</v>
      </c>
      <c r="I14" s="3">
        <v>5</v>
      </c>
      <c r="J14" s="7" t="s">
        <v>7</v>
      </c>
      <c r="K14" s="7" t="s">
        <v>7</v>
      </c>
      <c r="L14" s="7" t="s">
        <v>9</v>
      </c>
    </row>
    <row r="15" spans="1:12">
      <c r="A15" s="2">
        <v>108</v>
      </c>
      <c r="B15" s="2">
        <v>10</v>
      </c>
      <c r="C15" s="2">
        <v>89</v>
      </c>
      <c r="D15" s="3">
        <v>17.329999999999998</v>
      </c>
      <c r="E15" s="4">
        <v>15</v>
      </c>
      <c r="F15" s="5">
        <v>3.39</v>
      </c>
      <c r="G15" s="5">
        <v>35.72</v>
      </c>
      <c r="H15" s="6">
        <v>39952</v>
      </c>
      <c r="I15" s="3">
        <v>5</v>
      </c>
      <c r="J15" s="7" t="s">
        <v>7</v>
      </c>
      <c r="K15" s="7" t="s">
        <v>7</v>
      </c>
      <c r="L15" s="7" t="s">
        <v>9</v>
      </c>
    </row>
    <row r="16" spans="1:12">
      <c r="A16" s="2">
        <v>54</v>
      </c>
      <c r="B16" s="2">
        <v>10</v>
      </c>
      <c r="C16" s="2">
        <v>91</v>
      </c>
      <c r="D16" s="3">
        <v>17.329999999999998</v>
      </c>
      <c r="E16" s="4">
        <v>15</v>
      </c>
      <c r="F16" s="5">
        <v>3.39</v>
      </c>
      <c r="G16" s="5">
        <v>35.72</v>
      </c>
      <c r="H16" s="6">
        <v>39952</v>
      </c>
      <c r="I16" s="3">
        <v>5</v>
      </c>
      <c r="J16" s="7" t="s">
        <v>7</v>
      </c>
      <c r="K16" s="7" t="s">
        <v>7</v>
      </c>
      <c r="L16" s="7" t="s">
        <v>8</v>
      </c>
    </row>
    <row r="17" spans="1:12">
      <c r="A17" s="2">
        <v>59</v>
      </c>
      <c r="B17" s="2">
        <v>14</v>
      </c>
      <c r="C17" s="2">
        <v>124</v>
      </c>
      <c r="D17" s="3">
        <v>57.56</v>
      </c>
      <c r="E17" s="4">
        <v>15</v>
      </c>
      <c r="F17" s="5">
        <v>6.04</v>
      </c>
      <c r="G17" s="5">
        <v>78.599999999999994</v>
      </c>
      <c r="H17" s="6">
        <v>39952</v>
      </c>
      <c r="I17" s="3">
        <v>5</v>
      </c>
      <c r="J17" s="7" t="s">
        <v>41</v>
      </c>
      <c r="K17" s="7" t="s">
        <v>39</v>
      </c>
      <c r="L17" s="7" t="s">
        <v>42</v>
      </c>
    </row>
    <row r="18" spans="1:12">
      <c r="A18" s="2">
        <v>82</v>
      </c>
      <c r="B18" s="2">
        <v>15</v>
      </c>
      <c r="C18" s="2">
        <v>140</v>
      </c>
      <c r="D18" s="3">
        <v>44.49</v>
      </c>
      <c r="E18" s="4">
        <v>15</v>
      </c>
      <c r="F18" s="5">
        <v>6.25</v>
      </c>
      <c r="G18" s="5">
        <v>65.739999999999995</v>
      </c>
      <c r="H18" s="6">
        <v>39952</v>
      </c>
      <c r="I18" s="3">
        <v>5</v>
      </c>
      <c r="J18" s="7" t="s">
        <v>19</v>
      </c>
      <c r="K18" s="7" t="s">
        <v>23</v>
      </c>
      <c r="L18" s="7" t="s">
        <v>53</v>
      </c>
    </row>
    <row r="19" spans="1:12">
      <c r="A19" s="2">
        <v>21</v>
      </c>
      <c r="B19" s="2">
        <v>16</v>
      </c>
      <c r="C19" s="2">
        <v>175</v>
      </c>
      <c r="D19" s="3">
        <v>29.19</v>
      </c>
      <c r="E19" s="4">
        <v>15</v>
      </c>
      <c r="F19" s="5">
        <v>4.6399999999999997</v>
      </c>
      <c r="G19" s="5">
        <v>48.83</v>
      </c>
      <c r="H19" s="6">
        <v>39952</v>
      </c>
      <c r="I19" s="3">
        <v>5</v>
      </c>
      <c r="J19" s="7" t="s">
        <v>7</v>
      </c>
      <c r="K19" s="7" t="s">
        <v>7</v>
      </c>
      <c r="L19" s="7" t="s">
        <v>9</v>
      </c>
    </row>
    <row r="20" spans="1:12">
      <c r="A20" s="2">
        <v>115</v>
      </c>
      <c r="B20" s="2">
        <v>14</v>
      </c>
      <c r="C20" s="2">
        <v>178</v>
      </c>
      <c r="D20" s="3">
        <v>65.52</v>
      </c>
      <c r="E20" s="4">
        <v>15</v>
      </c>
      <c r="F20" s="5">
        <v>8.4499999999999993</v>
      </c>
      <c r="G20" s="5">
        <v>88.97</v>
      </c>
      <c r="H20" s="6">
        <v>39952</v>
      </c>
      <c r="I20" s="3">
        <v>5</v>
      </c>
      <c r="J20" s="7" t="s">
        <v>27</v>
      </c>
      <c r="K20" s="7" t="s">
        <v>51</v>
      </c>
      <c r="L20" s="7" t="s">
        <v>30</v>
      </c>
    </row>
    <row r="21" spans="1:12">
      <c r="A21" s="2">
        <v>105</v>
      </c>
      <c r="B21" s="2">
        <v>18</v>
      </c>
      <c r="C21" s="2">
        <v>192</v>
      </c>
      <c r="D21" s="3">
        <v>70.680000000000007</v>
      </c>
      <c r="E21" s="4">
        <v>15</v>
      </c>
      <c r="F21" s="5">
        <v>9</v>
      </c>
      <c r="G21" s="5">
        <v>94.68</v>
      </c>
      <c r="H21" s="6">
        <v>39952</v>
      </c>
      <c r="I21" s="3">
        <v>5</v>
      </c>
      <c r="J21" s="7" t="s">
        <v>27</v>
      </c>
      <c r="K21" s="7" t="s">
        <v>51</v>
      </c>
      <c r="L21" s="7" t="s">
        <v>30</v>
      </c>
    </row>
    <row r="22" spans="1:12">
      <c r="A22" s="2">
        <v>77</v>
      </c>
      <c r="B22" s="2">
        <v>19</v>
      </c>
      <c r="C22" s="2">
        <v>205</v>
      </c>
      <c r="D22" s="3">
        <v>75.459999999999994</v>
      </c>
      <c r="E22" s="4">
        <v>15</v>
      </c>
      <c r="F22" s="5">
        <v>9.5</v>
      </c>
      <c r="G22" s="5">
        <v>99.96</v>
      </c>
      <c r="H22" s="6">
        <v>39952</v>
      </c>
      <c r="I22" s="3">
        <v>5</v>
      </c>
      <c r="J22" s="7" t="s">
        <v>27</v>
      </c>
      <c r="K22" s="7" t="s">
        <v>51</v>
      </c>
      <c r="L22" s="7" t="s">
        <v>28</v>
      </c>
    </row>
    <row r="23" spans="1:12">
      <c r="A23" s="2">
        <v>92</v>
      </c>
      <c r="B23" s="2">
        <v>19</v>
      </c>
      <c r="C23" s="2">
        <v>219</v>
      </c>
      <c r="D23" s="3">
        <v>63.25</v>
      </c>
      <c r="E23" s="4">
        <v>15</v>
      </c>
      <c r="F23" s="5">
        <v>8.2200000000000006</v>
      </c>
      <c r="G23" s="5">
        <v>86.47</v>
      </c>
      <c r="H23" s="6">
        <v>39952</v>
      </c>
      <c r="I23" s="3">
        <v>5</v>
      </c>
      <c r="J23" s="7" t="s">
        <v>19</v>
      </c>
      <c r="K23" s="7" t="s">
        <v>23</v>
      </c>
      <c r="L23" s="7" t="s">
        <v>53</v>
      </c>
    </row>
    <row r="24" spans="1:12">
      <c r="A24" s="2">
        <v>65</v>
      </c>
      <c r="B24" s="2">
        <v>21</v>
      </c>
      <c r="C24" s="2">
        <v>223</v>
      </c>
      <c r="D24" s="3">
        <v>88.91</v>
      </c>
      <c r="E24" s="4">
        <v>15</v>
      </c>
      <c r="F24" s="5">
        <v>9.34</v>
      </c>
      <c r="G24" s="5">
        <v>113.25</v>
      </c>
      <c r="H24" s="6">
        <v>39952</v>
      </c>
      <c r="I24" s="3">
        <v>5</v>
      </c>
      <c r="J24" s="7" t="s">
        <v>50</v>
      </c>
      <c r="K24" s="7" t="s">
        <v>14</v>
      </c>
      <c r="L24" s="7" t="s">
        <v>17</v>
      </c>
    </row>
    <row r="25" spans="1:12">
      <c r="A25" s="2">
        <v>119</v>
      </c>
      <c r="B25" s="2">
        <v>22</v>
      </c>
      <c r="C25" s="2">
        <v>242</v>
      </c>
      <c r="D25" s="3">
        <v>69.89</v>
      </c>
      <c r="E25" s="4">
        <v>15</v>
      </c>
      <c r="F25" s="5">
        <v>8.91</v>
      </c>
      <c r="G25" s="5">
        <v>93.8</v>
      </c>
      <c r="H25" s="6">
        <v>39952</v>
      </c>
      <c r="I25" s="3">
        <v>5</v>
      </c>
      <c r="J25" s="7" t="s">
        <v>19</v>
      </c>
      <c r="K25" s="7" t="s">
        <v>23</v>
      </c>
      <c r="L25" s="7" t="s">
        <v>53</v>
      </c>
    </row>
    <row r="26" spans="1:12">
      <c r="A26" s="2">
        <v>114</v>
      </c>
      <c r="B26" s="2">
        <v>24</v>
      </c>
      <c r="C26" s="2">
        <v>307</v>
      </c>
      <c r="D26" s="3">
        <v>51.21</v>
      </c>
      <c r="E26" s="4">
        <v>15</v>
      </c>
      <c r="F26" s="5">
        <v>6.95</v>
      </c>
      <c r="G26" s="5">
        <v>73.16</v>
      </c>
      <c r="H26" s="6">
        <v>39952</v>
      </c>
      <c r="I26" s="3">
        <v>5</v>
      </c>
      <c r="J26" s="7" t="s">
        <v>7</v>
      </c>
      <c r="K26" s="7" t="s">
        <v>7</v>
      </c>
      <c r="L26" s="7" t="s">
        <v>8</v>
      </c>
    </row>
    <row r="27" spans="1:12">
      <c r="A27" s="2">
        <v>98</v>
      </c>
      <c r="B27" s="2">
        <v>29</v>
      </c>
      <c r="C27" s="2">
        <v>329</v>
      </c>
      <c r="D27" s="3">
        <v>121.1</v>
      </c>
      <c r="E27" s="4">
        <v>15</v>
      </c>
      <c r="F27" s="5">
        <v>14.29</v>
      </c>
      <c r="G27" s="5">
        <v>150.38999999999999</v>
      </c>
      <c r="H27" s="6">
        <v>39952</v>
      </c>
      <c r="I27" s="3">
        <v>5</v>
      </c>
      <c r="J27" s="7" t="s">
        <v>27</v>
      </c>
      <c r="K27" s="7" t="s">
        <v>51</v>
      </c>
      <c r="L27" s="7" t="s">
        <v>51</v>
      </c>
    </row>
    <row r="28" spans="1:12">
      <c r="A28" s="2">
        <v>27</v>
      </c>
      <c r="B28" s="2">
        <v>29</v>
      </c>
      <c r="C28" s="2">
        <v>336</v>
      </c>
      <c r="D28" s="3">
        <v>123.68</v>
      </c>
      <c r="E28" s="4">
        <v>15</v>
      </c>
      <c r="F28" s="5">
        <v>12.99</v>
      </c>
      <c r="G28" s="5">
        <v>151.66999999999999</v>
      </c>
      <c r="H28" s="6">
        <v>39952</v>
      </c>
      <c r="I28" s="3">
        <v>5</v>
      </c>
      <c r="J28" s="7" t="s">
        <v>27</v>
      </c>
      <c r="K28" s="7" t="s">
        <v>51</v>
      </c>
      <c r="L28" s="7" t="s">
        <v>30</v>
      </c>
    </row>
    <row r="29" spans="1:12">
      <c r="A29" s="2">
        <v>46</v>
      </c>
      <c r="B29" s="2">
        <v>30</v>
      </c>
      <c r="C29" s="2">
        <v>349</v>
      </c>
      <c r="D29" s="3">
        <v>124.66</v>
      </c>
      <c r="E29" s="4">
        <v>15</v>
      </c>
      <c r="F29" s="5">
        <v>13.09</v>
      </c>
      <c r="G29" s="5">
        <v>152.75</v>
      </c>
      <c r="H29" s="6">
        <v>39952</v>
      </c>
      <c r="I29" s="3">
        <v>5</v>
      </c>
      <c r="J29" s="7" t="s">
        <v>41</v>
      </c>
      <c r="K29" s="7" t="s">
        <v>39</v>
      </c>
      <c r="L29" s="7" t="s">
        <v>42</v>
      </c>
    </row>
    <row r="30" spans="1:12">
      <c r="A30" s="2">
        <v>25</v>
      </c>
      <c r="B30" s="2">
        <v>29</v>
      </c>
      <c r="C30" s="2">
        <v>357</v>
      </c>
      <c r="D30" s="3">
        <v>131.41</v>
      </c>
      <c r="E30" s="4">
        <v>15</v>
      </c>
      <c r="F30" s="5">
        <v>13.8</v>
      </c>
      <c r="G30" s="5">
        <v>160.21</v>
      </c>
      <c r="H30" s="6">
        <v>39952</v>
      </c>
      <c r="I30" s="3">
        <v>5</v>
      </c>
      <c r="J30" s="7" t="s">
        <v>27</v>
      </c>
      <c r="K30" s="7" t="s">
        <v>51</v>
      </c>
      <c r="L30" s="7" t="s">
        <v>28</v>
      </c>
    </row>
    <row r="31" spans="1:12">
      <c r="A31" s="2">
        <v>157</v>
      </c>
      <c r="B31" s="2">
        <v>29</v>
      </c>
      <c r="C31" s="2">
        <v>373</v>
      </c>
      <c r="D31" s="3">
        <v>127.01</v>
      </c>
      <c r="E31" s="4">
        <v>15</v>
      </c>
      <c r="F31" s="5">
        <v>13.34</v>
      </c>
      <c r="G31" s="5">
        <v>155.35</v>
      </c>
      <c r="H31" s="6">
        <v>39952</v>
      </c>
      <c r="I31" s="3">
        <v>5</v>
      </c>
      <c r="J31" s="7" t="s">
        <v>41</v>
      </c>
      <c r="K31" s="7" t="s">
        <v>39</v>
      </c>
      <c r="L31" s="7" t="s">
        <v>42</v>
      </c>
    </row>
    <row r="32" spans="1:12">
      <c r="A32" s="2">
        <v>81</v>
      </c>
      <c r="B32" s="2">
        <v>32</v>
      </c>
      <c r="C32" s="2">
        <v>388</v>
      </c>
      <c r="D32" s="3">
        <v>112.05</v>
      </c>
      <c r="E32" s="4">
        <v>15</v>
      </c>
      <c r="F32" s="5">
        <v>13.34</v>
      </c>
      <c r="G32" s="5">
        <v>140.38999999999999</v>
      </c>
      <c r="H32" s="6">
        <v>39952</v>
      </c>
      <c r="I32" s="3">
        <v>5</v>
      </c>
      <c r="J32" s="7" t="s">
        <v>19</v>
      </c>
      <c r="K32" s="7" t="s">
        <v>23</v>
      </c>
      <c r="L32" s="7" t="s">
        <v>22</v>
      </c>
    </row>
    <row r="33" spans="1:12">
      <c r="A33" s="2">
        <v>181</v>
      </c>
      <c r="B33" s="2">
        <v>122</v>
      </c>
      <c r="C33" s="2">
        <v>1604</v>
      </c>
      <c r="D33" s="3">
        <v>583.86</v>
      </c>
      <c r="E33" s="4">
        <v>15</v>
      </c>
      <c r="F33" s="5">
        <v>62.88</v>
      </c>
      <c r="G33" s="5">
        <v>661.74</v>
      </c>
      <c r="H33" s="6">
        <v>39952</v>
      </c>
      <c r="I33" s="3">
        <v>5</v>
      </c>
      <c r="J33" s="7" t="s">
        <v>67</v>
      </c>
      <c r="K33" s="7" t="s">
        <v>51</v>
      </c>
      <c r="L33" s="7" t="s">
        <v>51</v>
      </c>
    </row>
    <row r="34" spans="1:12">
      <c r="A34" s="2">
        <v>113</v>
      </c>
      <c r="B34" s="2">
        <v>2</v>
      </c>
      <c r="C34" s="2">
        <v>8</v>
      </c>
      <c r="D34" s="3">
        <v>68.849999999999994</v>
      </c>
      <c r="E34" s="4">
        <v>15</v>
      </c>
      <c r="F34" s="5">
        <v>7.23</v>
      </c>
      <c r="G34" s="5">
        <v>91.08</v>
      </c>
      <c r="H34" s="6">
        <v>39953</v>
      </c>
      <c r="I34" s="3">
        <v>5</v>
      </c>
      <c r="J34" s="7" t="s">
        <v>31</v>
      </c>
      <c r="K34" s="7" t="s">
        <v>39</v>
      </c>
      <c r="L34" s="7" t="s">
        <v>32</v>
      </c>
    </row>
    <row r="35" spans="1:12">
      <c r="A35" s="2">
        <v>168</v>
      </c>
      <c r="B35" s="2">
        <v>16</v>
      </c>
      <c r="C35" s="2">
        <v>157</v>
      </c>
      <c r="D35" s="3">
        <v>39.880000000000003</v>
      </c>
      <c r="E35" s="4">
        <v>15</v>
      </c>
      <c r="F35" s="5">
        <v>4.1900000000000004</v>
      </c>
      <c r="G35" s="5">
        <v>59.07</v>
      </c>
      <c r="H35" s="6">
        <v>39953</v>
      </c>
      <c r="I35" s="3">
        <v>5</v>
      </c>
      <c r="J35" s="7" t="s">
        <v>65</v>
      </c>
      <c r="K35" s="7" t="s">
        <v>39</v>
      </c>
      <c r="L35" s="7" t="s">
        <v>44</v>
      </c>
    </row>
    <row r="36" spans="1:12">
      <c r="A36" s="2">
        <v>171</v>
      </c>
      <c r="B36" s="2">
        <v>1</v>
      </c>
      <c r="C36" s="2">
        <v>7</v>
      </c>
      <c r="D36" s="3">
        <v>38.21</v>
      </c>
      <c r="E36" s="4">
        <v>15</v>
      </c>
      <c r="F36" s="5">
        <v>4.01</v>
      </c>
      <c r="G36" s="5">
        <v>57.22</v>
      </c>
      <c r="H36" s="6">
        <v>39955</v>
      </c>
      <c r="I36" s="3">
        <v>5</v>
      </c>
      <c r="J36" s="7" t="s">
        <v>56</v>
      </c>
      <c r="K36" s="7" t="s">
        <v>64</v>
      </c>
      <c r="L36" s="7" t="s">
        <v>56</v>
      </c>
    </row>
    <row r="37" spans="1:12">
      <c r="A37" s="2">
        <v>110</v>
      </c>
      <c r="B37" s="2">
        <v>1</v>
      </c>
      <c r="C37" s="2">
        <v>9</v>
      </c>
      <c r="D37" s="3">
        <v>39.159999999999997</v>
      </c>
      <c r="E37" s="4">
        <v>15</v>
      </c>
      <c r="F37" s="5">
        <v>4.1100000000000003</v>
      </c>
      <c r="G37" s="5">
        <v>58.27</v>
      </c>
      <c r="H37" s="6">
        <v>39955</v>
      </c>
      <c r="I37" s="3">
        <v>5</v>
      </c>
      <c r="J37" s="7" t="s">
        <v>45</v>
      </c>
      <c r="K37" s="7" t="s">
        <v>64</v>
      </c>
      <c r="L37" s="7" t="s">
        <v>46</v>
      </c>
    </row>
    <row r="38" spans="1:12">
      <c r="A38" s="2">
        <v>118</v>
      </c>
      <c r="B38" s="2">
        <v>1</v>
      </c>
      <c r="C38" s="2">
        <v>15</v>
      </c>
      <c r="D38" s="3">
        <v>39.159999999999997</v>
      </c>
      <c r="E38" s="4">
        <v>15</v>
      </c>
      <c r="F38" s="5">
        <v>4.1100000000000003</v>
      </c>
      <c r="G38" s="5">
        <v>58.27</v>
      </c>
      <c r="H38" s="6">
        <v>39955</v>
      </c>
      <c r="I38" s="3">
        <v>5</v>
      </c>
      <c r="J38" s="7" t="s">
        <v>45</v>
      </c>
      <c r="K38" s="7" t="s">
        <v>64</v>
      </c>
      <c r="L38" s="7" t="s">
        <v>46</v>
      </c>
    </row>
    <row r="39" spans="1:12">
      <c r="A39" s="2">
        <v>163</v>
      </c>
      <c r="B39" s="2">
        <v>1</v>
      </c>
      <c r="C39" s="2">
        <v>17</v>
      </c>
      <c r="D39" s="3">
        <v>61.15</v>
      </c>
      <c r="E39" s="4">
        <v>15</v>
      </c>
      <c r="F39" s="5">
        <v>6.42</v>
      </c>
      <c r="G39" s="5">
        <v>82.57</v>
      </c>
      <c r="H39" s="6">
        <v>39955</v>
      </c>
      <c r="I39" s="3">
        <v>5</v>
      </c>
      <c r="J39" s="7" t="s">
        <v>63</v>
      </c>
      <c r="K39" s="7" t="s">
        <v>14</v>
      </c>
      <c r="L39" s="7" t="s">
        <v>36</v>
      </c>
    </row>
    <row r="40" spans="1:12">
      <c r="A40" s="2">
        <v>97</v>
      </c>
      <c r="B40" s="2">
        <v>2</v>
      </c>
      <c r="C40" s="2">
        <v>20</v>
      </c>
      <c r="D40" s="3">
        <v>42.76</v>
      </c>
      <c r="E40" s="4">
        <v>15</v>
      </c>
      <c r="F40" s="5">
        <v>4.49</v>
      </c>
      <c r="G40" s="5">
        <v>62.25</v>
      </c>
      <c r="H40" s="6">
        <v>39955</v>
      </c>
      <c r="I40" s="3">
        <v>5</v>
      </c>
      <c r="J40" s="7" t="s">
        <v>56</v>
      </c>
      <c r="K40" s="7" t="s">
        <v>64</v>
      </c>
      <c r="L40" s="7" t="s">
        <v>56</v>
      </c>
    </row>
    <row r="41" spans="1:12">
      <c r="A41" s="2">
        <v>120</v>
      </c>
      <c r="B41" s="2">
        <v>8</v>
      </c>
      <c r="C41" s="2">
        <v>28</v>
      </c>
      <c r="D41" s="3">
        <v>41.45</v>
      </c>
      <c r="E41" s="4">
        <v>15</v>
      </c>
      <c r="F41" s="5">
        <v>4.3499999999999996</v>
      </c>
      <c r="G41" s="5">
        <v>60.8</v>
      </c>
      <c r="H41" s="6">
        <v>39955</v>
      </c>
      <c r="I41" s="3">
        <v>5</v>
      </c>
      <c r="J41" s="7" t="s">
        <v>11</v>
      </c>
      <c r="K41" s="7" t="s">
        <v>55</v>
      </c>
      <c r="L41" s="7" t="s">
        <v>55</v>
      </c>
    </row>
    <row r="42" spans="1:12">
      <c r="A42" s="2">
        <v>150</v>
      </c>
      <c r="B42" s="2">
        <v>1</v>
      </c>
      <c r="C42" s="2">
        <v>29</v>
      </c>
      <c r="D42" s="3">
        <v>31.61</v>
      </c>
      <c r="E42" s="4">
        <v>15</v>
      </c>
      <c r="F42" s="5">
        <v>3.32</v>
      </c>
      <c r="G42" s="5">
        <v>49.93</v>
      </c>
      <c r="H42" s="6">
        <v>39955</v>
      </c>
      <c r="I42" s="3">
        <v>5</v>
      </c>
      <c r="J42" s="7" t="s">
        <v>10</v>
      </c>
      <c r="K42" s="7" t="s">
        <v>64</v>
      </c>
      <c r="L42" s="7" t="s">
        <v>46</v>
      </c>
    </row>
    <row r="43" spans="1:12">
      <c r="A43" s="2">
        <v>80</v>
      </c>
      <c r="B43" s="2">
        <v>3</v>
      </c>
      <c r="C43" s="2">
        <v>42</v>
      </c>
      <c r="D43" s="3">
        <v>41.15</v>
      </c>
      <c r="E43" s="4">
        <v>15</v>
      </c>
      <c r="F43" s="5">
        <v>4.32</v>
      </c>
      <c r="G43" s="5">
        <v>60.47</v>
      </c>
      <c r="H43" s="6">
        <v>39955</v>
      </c>
      <c r="I43" s="3">
        <v>5</v>
      </c>
      <c r="J43" s="7" t="s">
        <v>52</v>
      </c>
      <c r="K43" s="7" t="s">
        <v>14</v>
      </c>
      <c r="L43" s="7" t="s">
        <v>36</v>
      </c>
    </row>
    <row r="44" spans="1:12">
      <c r="A44" s="2">
        <v>165</v>
      </c>
      <c r="B44" s="2">
        <v>6</v>
      </c>
      <c r="C44" s="2">
        <v>51</v>
      </c>
      <c r="D44" s="3">
        <v>39.450000000000003</v>
      </c>
      <c r="E44" s="4">
        <v>15</v>
      </c>
      <c r="F44" s="5">
        <v>4.1399999999999997</v>
      </c>
      <c r="G44" s="5">
        <v>58.59</v>
      </c>
      <c r="H44" s="6">
        <v>39955</v>
      </c>
      <c r="I44" s="3">
        <v>5</v>
      </c>
      <c r="J44" s="7" t="s">
        <v>35</v>
      </c>
      <c r="K44" s="7" t="s">
        <v>14</v>
      </c>
      <c r="L44" s="7" t="s">
        <v>14</v>
      </c>
    </row>
    <row r="45" spans="1:12">
      <c r="A45" s="2">
        <v>47</v>
      </c>
      <c r="B45" s="2">
        <v>3</v>
      </c>
      <c r="C45" s="2">
        <v>52</v>
      </c>
      <c r="D45" s="3">
        <v>32.67</v>
      </c>
      <c r="E45" s="4">
        <v>15</v>
      </c>
      <c r="F45" s="5">
        <v>3.43</v>
      </c>
      <c r="G45" s="5">
        <v>51.1</v>
      </c>
      <c r="H45" s="6">
        <v>39955</v>
      </c>
      <c r="I45" s="3">
        <v>5</v>
      </c>
      <c r="J45" s="7" t="s">
        <v>43</v>
      </c>
      <c r="K45" s="7" t="s">
        <v>64</v>
      </c>
      <c r="L45" s="7" t="s">
        <v>43</v>
      </c>
    </row>
    <row r="46" spans="1:12">
      <c r="A46" s="2">
        <v>130</v>
      </c>
      <c r="B46" s="2">
        <v>6</v>
      </c>
      <c r="C46" s="2">
        <v>66</v>
      </c>
      <c r="D46" s="3">
        <v>32.67</v>
      </c>
      <c r="E46" s="4">
        <v>15</v>
      </c>
      <c r="F46" s="5">
        <v>3.43</v>
      </c>
      <c r="G46" s="5">
        <v>51.1</v>
      </c>
      <c r="H46" s="6">
        <v>39955</v>
      </c>
      <c r="I46" s="3">
        <v>5</v>
      </c>
      <c r="J46" s="7" t="s">
        <v>43</v>
      </c>
      <c r="K46" s="7" t="s">
        <v>64</v>
      </c>
      <c r="L46" s="7" t="s">
        <v>43</v>
      </c>
    </row>
    <row r="47" spans="1:12">
      <c r="A47" s="2">
        <v>33</v>
      </c>
      <c r="B47" s="2">
        <v>8</v>
      </c>
      <c r="C47" s="2">
        <v>69</v>
      </c>
      <c r="D47" s="3">
        <v>45.55</v>
      </c>
      <c r="E47" s="4">
        <v>15</v>
      </c>
      <c r="F47" s="5">
        <v>4.78</v>
      </c>
      <c r="G47" s="5">
        <v>65.33</v>
      </c>
      <c r="H47" s="6">
        <v>39955</v>
      </c>
      <c r="I47" s="3">
        <v>5</v>
      </c>
      <c r="J47" s="7" t="s">
        <v>35</v>
      </c>
      <c r="K47" s="7" t="s">
        <v>14</v>
      </c>
      <c r="L47" s="7" t="s">
        <v>36</v>
      </c>
    </row>
    <row r="48" spans="1:12">
      <c r="A48" s="2">
        <v>130</v>
      </c>
      <c r="B48" s="2">
        <v>10</v>
      </c>
      <c r="C48" s="2">
        <v>77</v>
      </c>
      <c r="D48" s="3">
        <v>32.67</v>
      </c>
      <c r="E48" s="4">
        <v>15</v>
      </c>
      <c r="F48" s="5">
        <v>3.43</v>
      </c>
      <c r="G48" s="5">
        <v>51.1</v>
      </c>
      <c r="H48" s="6">
        <v>39955</v>
      </c>
      <c r="I48" s="3">
        <v>5</v>
      </c>
      <c r="J48" s="7" t="s">
        <v>43</v>
      </c>
      <c r="K48" s="7" t="s">
        <v>64</v>
      </c>
      <c r="L48" s="7" t="s">
        <v>43</v>
      </c>
    </row>
    <row r="49" spans="1:12">
      <c r="A49" s="2">
        <v>107</v>
      </c>
      <c r="B49" s="2">
        <v>5</v>
      </c>
      <c r="C49" s="2">
        <v>89</v>
      </c>
      <c r="D49" s="3">
        <v>32.67</v>
      </c>
      <c r="E49" s="4">
        <v>15</v>
      </c>
      <c r="F49" s="5">
        <v>3.43</v>
      </c>
      <c r="G49" s="5">
        <v>51.1</v>
      </c>
      <c r="H49" s="6">
        <v>39955</v>
      </c>
      <c r="I49" s="3">
        <v>5</v>
      </c>
      <c r="J49" s="7" t="s">
        <v>43</v>
      </c>
      <c r="K49" s="7" t="s">
        <v>64</v>
      </c>
      <c r="L49" s="7" t="s">
        <v>43</v>
      </c>
    </row>
    <row r="50" spans="1:12">
      <c r="A50" s="2">
        <v>70</v>
      </c>
      <c r="B50" s="2">
        <v>11</v>
      </c>
      <c r="C50" s="2">
        <v>93</v>
      </c>
      <c r="D50" s="3">
        <v>34.01</v>
      </c>
      <c r="E50" s="4">
        <v>15</v>
      </c>
      <c r="F50" s="5">
        <v>3.57</v>
      </c>
      <c r="G50" s="5">
        <v>52.58</v>
      </c>
      <c r="H50" s="6">
        <v>39955</v>
      </c>
      <c r="I50" s="3">
        <v>5</v>
      </c>
      <c r="J50" s="7" t="s">
        <v>13</v>
      </c>
      <c r="K50" s="7" t="s">
        <v>14</v>
      </c>
      <c r="L50" s="7" t="s">
        <v>14</v>
      </c>
    </row>
    <row r="51" spans="1:12">
      <c r="A51" s="2">
        <v>150</v>
      </c>
      <c r="B51" s="2">
        <v>9</v>
      </c>
      <c r="C51" s="2">
        <v>95</v>
      </c>
      <c r="D51" s="3">
        <v>31.61</v>
      </c>
      <c r="E51" s="4">
        <v>15</v>
      </c>
      <c r="F51" s="5">
        <v>3.32</v>
      </c>
      <c r="G51" s="5">
        <v>49.93</v>
      </c>
      <c r="H51" s="6">
        <v>39955</v>
      </c>
      <c r="I51" s="3">
        <v>5</v>
      </c>
      <c r="J51" s="7" t="s">
        <v>10</v>
      </c>
      <c r="K51" s="7" t="s">
        <v>64</v>
      </c>
      <c r="L51" s="7" t="s">
        <v>46</v>
      </c>
    </row>
    <row r="52" spans="1:12">
      <c r="A52" s="2">
        <v>47</v>
      </c>
      <c r="B52" s="2">
        <v>10</v>
      </c>
      <c r="C52" s="2">
        <v>95</v>
      </c>
      <c r="D52" s="3">
        <v>32.67</v>
      </c>
      <c r="E52" s="4">
        <v>15</v>
      </c>
      <c r="F52" s="5">
        <v>3.43</v>
      </c>
      <c r="G52" s="5">
        <v>51.1</v>
      </c>
      <c r="H52" s="6">
        <v>39955</v>
      </c>
      <c r="I52" s="3">
        <v>5</v>
      </c>
      <c r="J52" s="7" t="s">
        <v>43</v>
      </c>
      <c r="K52" s="7" t="s">
        <v>64</v>
      </c>
      <c r="L52" s="7" t="s">
        <v>43</v>
      </c>
    </row>
    <row r="53" spans="1:12">
      <c r="A53" s="2">
        <v>53</v>
      </c>
      <c r="B53" s="2">
        <v>10</v>
      </c>
      <c r="C53" s="2">
        <v>105</v>
      </c>
      <c r="D53" s="3">
        <v>17.510000000000002</v>
      </c>
      <c r="E53" s="4">
        <v>15</v>
      </c>
      <c r="F53" s="5">
        <v>3.41</v>
      </c>
      <c r="G53" s="5">
        <v>35.92</v>
      </c>
      <c r="H53" s="6">
        <v>39955</v>
      </c>
      <c r="I53" s="3">
        <v>5</v>
      </c>
      <c r="J53" s="7" t="s">
        <v>7</v>
      </c>
      <c r="K53" s="7" t="s">
        <v>7</v>
      </c>
      <c r="L53" s="7" t="s">
        <v>8</v>
      </c>
    </row>
    <row r="54" spans="1:12">
      <c r="A54" s="2">
        <v>52</v>
      </c>
      <c r="B54" s="2">
        <v>10</v>
      </c>
      <c r="C54" s="2">
        <v>108</v>
      </c>
      <c r="D54" s="3">
        <v>38.770000000000003</v>
      </c>
      <c r="E54" s="4">
        <v>15</v>
      </c>
      <c r="F54" s="5">
        <v>4.07</v>
      </c>
      <c r="G54" s="5">
        <v>57.84</v>
      </c>
      <c r="H54" s="6">
        <v>39955</v>
      </c>
      <c r="I54" s="3">
        <v>5</v>
      </c>
      <c r="J54" s="7" t="s">
        <v>47</v>
      </c>
      <c r="K54" s="7" t="s">
        <v>51</v>
      </c>
      <c r="L54" s="7" t="s">
        <v>48</v>
      </c>
    </row>
    <row r="55" spans="1:12">
      <c r="A55" s="2">
        <v>71</v>
      </c>
      <c r="B55" s="2">
        <v>11</v>
      </c>
      <c r="C55" s="2">
        <v>114</v>
      </c>
      <c r="D55" s="3">
        <v>38.770000000000003</v>
      </c>
      <c r="E55" s="4">
        <v>15</v>
      </c>
      <c r="F55" s="5">
        <v>4.07</v>
      </c>
      <c r="G55" s="5">
        <v>57.84</v>
      </c>
      <c r="H55" s="6">
        <v>39955</v>
      </c>
      <c r="I55" s="3">
        <v>5</v>
      </c>
      <c r="J55" s="7" t="s">
        <v>47</v>
      </c>
      <c r="K55" s="7" t="s">
        <v>51</v>
      </c>
      <c r="L55" s="7" t="s">
        <v>48</v>
      </c>
    </row>
    <row r="56" spans="1:12">
      <c r="A56" s="2">
        <v>99</v>
      </c>
      <c r="B56" s="2">
        <v>11</v>
      </c>
      <c r="C56" s="2">
        <v>117</v>
      </c>
      <c r="D56" s="3">
        <v>0</v>
      </c>
      <c r="E56" s="4">
        <v>0</v>
      </c>
      <c r="F56" s="5">
        <v>0</v>
      </c>
      <c r="G56" s="5">
        <v>0</v>
      </c>
      <c r="H56" s="6">
        <v>39955</v>
      </c>
      <c r="I56" s="3">
        <v>5</v>
      </c>
      <c r="J56" s="7" t="s">
        <v>56</v>
      </c>
      <c r="K56" s="7" t="s">
        <v>64</v>
      </c>
      <c r="L56" s="7" t="s">
        <v>56</v>
      </c>
    </row>
    <row r="57" spans="1:12">
      <c r="A57" s="2">
        <v>118</v>
      </c>
      <c r="B57" s="2">
        <v>10</v>
      </c>
      <c r="C57" s="2">
        <v>118</v>
      </c>
      <c r="D57" s="3">
        <v>39.159999999999997</v>
      </c>
      <c r="E57" s="4">
        <v>15</v>
      </c>
      <c r="F57" s="5">
        <v>4.1100000000000003</v>
      </c>
      <c r="G57" s="5">
        <v>58.27</v>
      </c>
      <c r="H57" s="6">
        <v>39955</v>
      </c>
      <c r="I57" s="3">
        <v>5</v>
      </c>
      <c r="J57" s="7" t="s">
        <v>45</v>
      </c>
      <c r="K57" s="7" t="s">
        <v>64</v>
      </c>
      <c r="L57" s="7" t="s">
        <v>46</v>
      </c>
    </row>
    <row r="58" spans="1:12">
      <c r="A58" s="2">
        <v>110</v>
      </c>
      <c r="B58" s="2">
        <v>11</v>
      </c>
      <c r="C58" s="2">
        <v>119</v>
      </c>
      <c r="D58" s="3">
        <v>39.159999999999997</v>
      </c>
      <c r="E58" s="4">
        <v>15</v>
      </c>
      <c r="F58" s="5">
        <v>4.1100000000000003</v>
      </c>
      <c r="G58" s="5">
        <v>58.27</v>
      </c>
      <c r="H58" s="6">
        <v>39955</v>
      </c>
      <c r="I58" s="3">
        <v>5</v>
      </c>
      <c r="J58" s="7" t="s">
        <v>45</v>
      </c>
      <c r="K58" s="7" t="s">
        <v>64</v>
      </c>
      <c r="L58" s="7" t="s">
        <v>46</v>
      </c>
    </row>
    <row r="59" spans="1:12">
      <c r="A59" s="2">
        <v>171</v>
      </c>
      <c r="B59" s="2">
        <v>10</v>
      </c>
      <c r="C59" s="2">
        <v>122</v>
      </c>
      <c r="D59" s="3">
        <v>38.21</v>
      </c>
      <c r="E59" s="4">
        <v>15</v>
      </c>
      <c r="F59" s="5">
        <v>4.01</v>
      </c>
      <c r="G59" s="5">
        <v>57.22</v>
      </c>
      <c r="H59" s="6">
        <v>39955</v>
      </c>
      <c r="I59" s="3">
        <v>5</v>
      </c>
      <c r="J59" s="7" t="s">
        <v>56</v>
      </c>
      <c r="K59" s="7" t="s">
        <v>64</v>
      </c>
      <c r="L59" s="7" t="s">
        <v>56</v>
      </c>
    </row>
    <row r="60" spans="1:12">
      <c r="A60" s="2">
        <v>80</v>
      </c>
      <c r="B60" s="2">
        <v>12</v>
      </c>
      <c r="C60" s="2">
        <v>132</v>
      </c>
      <c r="D60" s="3">
        <v>41.15</v>
      </c>
      <c r="E60" s="4">
        <v>15</v>
      </c>
      <c r="F60" s="5">
        <v>4.32</v>
      </c>
      <c r="G60" s="5">
        <v>60.47</v>
      </c>
      <c r="H60" s="6">
        <v>39955</v>
      </c>
      <c r="I60" s="3">
        <v>5</v>
      </c>
      <c r="J60" s="7" t="s">
        <v>52</v>
      </c>
      <c r="K60" s="7" t="s">
        <v>14</v>
      </c>
      <c r="L60" s="7" t="s">
        <v>36</v>
      </c>
    </row>
    <row r="61" spans="1:12">
      <c r="A61" s="2">
        <v>163</v>
      </c>
      <c r="B61" s="2">
        <v>13</v>
      </c>
      <c r="C61" s="2">
        <v>133</v>
      </c>
      <c r="D61" s="3">
        <v>61.15</v>
      </c>
      <c r="E61" s="4">
        <v>15</v>
      </c>
      <c r="F61" s="5">
        <v>6.42</v>
      </c>
      <c r="G61" s="5">
        <v>82.57</v>
      </c>
      <c r="H61" s="6">
        <v>39955</v>
      </c>
      <c r="I61" s="3">
        <v>5</v>
      </c>
      <c r="J61" s="7" t="s">
        <v>63</v>
      </c>
      <c r="K61" s="7" t="s">
        <v>14</v>
      </c>
      <c r="L61" s="7" t="s">
        <v>36</v>
      </c>
    </row>
    <row r="62" spans="1:12">
      <c r="A62" s="2">
        <v>97</v>
      </c>
      <c r="B62" s="2">
        <v>13</v>
      </c>
      <c r="C62" s="2">
        <v>144</v>
      </c>
      <c r="D62" s="3">
        <v>42.76</v>
      </c>
      <c r="E62" s="4">
        <v>15</v>
      </c>
      <c r="F62" s="5">
        <v>4.49</v>
      </c>
      <c r="G62" s="5">
        <v>62.25</v>
      </c>
      <c r="H62" s="6">
        <v>39955</v>
      </c>
      <c r="I62" s="3">
        <v>5</v>
      </c>
      <c r="J62" s="7" t="s">
        <v>56</v>
      </c>
      <c r="K62" s="7" t="s">
        <v>64</v>
      </c>
      <c r="L62" s="7" t="s">
        <v>56</v>
      </c>
    </row>
    <row r="63" spans="1:12">
      <c r="A63" s="2">
        <v>60</v>
      </c>
      <c r="B63" s="2">
        <v>14</v>
      </c>
      <c r="C63" s="2">
        <v>149</v>
      </c>
      <c r="D63" s="3">
        <v>39.450000000000003</v>
      </c>
      <c r="E63" s="4">
        <v>15</v>
      </c>
      <c r="F63" s="5">
        <v>4.1399999999999997</v>
      </c>
      <c r="G63" s="5">
        <v>58.59</v>
      </c>
      <c r="H63" s="6">
        <v>39955</v>
      </c>
      <c r="I63" s="3">
        <v>5</v>
      </c>
      <c r="J63" s="7" t="s">
        <v>35</v>
      </c>
      <c r="K63" s="7" t="s">
        <v>14</v>
      </c>
      <c r="L63" s="7" t="s">
        <v>14</v>
      </c>
    </row>
    <row r="64" spans="1:12">
      <c r="A64" s="2">
        <v>174</v>
      </c>
      <c r="B64" s="2">
        <v>14</v>
      </c>
      <c r="C64" s="2">
        <v>161</v>
      </c>
      <c r="D64" s="3">
        <v>26.85</v>
      </c>
      <c r="E64" s="4">
        <v>15</v>
      </c>
      <c r="F64" s="5">
        <v>4.3899999999999997</v>
      </c>
      <c r="G64" s="5">
        <v>46.24</v>
      </c>
      <c r="H64" s="6">
        <v>39955</v>
      </c>
      <c r="I64" s="3">
        <v>5</v>
      </c>
      <c r="J64" s="7" t="s">
        <v>10</v>
      </c>
      <c r="K64" s="7" t="s">
        <v>64</v>
      </c>
      <c r="L64" s="7" t="s">
        <v>10</v>
      </c>
    </row>
    <row r="65" spans="1:12">
      <c r="A65" s="2">
        <v>120</v>
      </c>
      <c r="B65" s="2">
        <v>34</v>
      </c>
      <c r="C65" s="2">
        <v>161</v>
      </c>
      <c r="D65" s="3">
        <v>41.45</v>
      </c>
      <c r="E65" s="4">
        <v>15</v>
      </c>
      <c r="F65" s="5">
        <v>4.3499999999999996</v>
      </c>
      <c r="G65" s="5">
        <v>60.8</v>
      </c>
      <c r="H65" s="6">
        <v>39955</v>
      </c>
      <c r="I65" s="3">
        <v>5</v>
      </c>
      <c r="J65" s="7" t="s">
        <v>11</v>
      </c>
      <c r="K65" s="7" t="s">
        <v>55</v>
      </c>
      <c r="L65" s="7" t="s">
        <v>55</v>
      </c>
    </row>
    <row r="66" spans="1:12">
      <c r="A66" s="2">
        <v>152</v>
      </c>
      <c r="B66" s="2">
        <v>15</v>
      </c>
      <c r="C66" s="2">
        <v>166</v>
      </c>
      <c r="D66" s="3">
        <v>27.69</v>
      </c>
      <c r="E66" s="4">
        <v>15</v>
      </c>
      <c r="F66" s="5">
        <v>4.4800000000000004</v>
      </c>
      <c r="G66" s="5">
        <v>47.17</v>
      </c>
      <c r="H66" s="6">
        <v>39955</v>
      </c>
      <c r="I66" s="3">
        <v>5</v>
      </c>
      <c r="J66" s="7" t="s">
        <v>10</v>
      </c>
      <c r="K66" s="7" t="s">
        <v>64</v>
      </c>
      <c r="L66" s="7" t="s">
        <v>10</v>
      </c>
    </row>
    <row r="67" spans="1:12">
      <c r="A67" s="2">
        <v>42</v>
      </c>
      <c r="B67" s="2">
        <v>15</v>
      </c>
      <c r="C67" s="2">
        <v>173</v>
      </c>
      <c r="D67" s="3">
        <v>28.86</v>
      </c>
      <c r="E67" s="4">
        <v>15</v>
      </c>
      <c r="F67" s="5">
        <v>4.6100000000000003</v>
      </c>
      <c r="G67" s="5">
        <v>48.47</v>
      </c>
      <c r="H67" s="6">
        <v>39955</v>
      </c>
      <c r="I67" s="3">
        <v>5</v>
      </c>
      <c r="J67" s="7" t="s">
        <v>7</v>
      </c>
      <c r="K67" s="7" t="s">
        <v>7</v>
      </c>
      <c r="L67" s="7" t="s">
        <v>9</v>
      </c>
    </row>
    <row r="68" spans="1:12">
      <c r="A68" s="2">
        <v>54</v>
      </c>
      <c r="B68" s="2">
        <v>16</v>
      </c>
      <c r="C68" s="2">
        <v>176</v>
      </c>
      <c r="D68" s="3">
        <v>29.36</v>
      </c>
      <c r="E68" s="4">
        <v>15</v>
      </c>
      <c r="F68" s="5">
        <v>4.66</v>
      </c>
      <c r="G68" s="5">
        <v>49.02</v>
      </c>
      <c r="H68" s="6">
        <v>39955</v>
      </c>
      <c r="I68" s="3">
        <v>5</v>
      </c>
      <c r="J68" s="7" t="s">
        <v>7</v>
      </c>
      <c r="K68" s="7" t="s">
        <v>7</v>
      </c>
      <c r="L68" s="7" t="s">
        <v>8</v>
      </c>
    </row>
    <row r="69" spans="1:12">
      <c r="A69" s="2">
        <v>75</v>
      </c>
      <c r="B69" s="2">
        <v>16</v>
      </c>
      <c r="C69" s="2">
        <v>179</v>
      </c>
      <c r="D69" s="3">
        <v>38.770000000000003</v>
      </c>
      <c r="E69" s="4">
        <v>15</v>
      </c>
      <c r="F69" s="5">
        <v>4.07</v>
      </c>
      <c r="G69" s="5">
        <v>57.84</v>
      </c>
      <c r="H69" s="6">
        <v>39955</v>
      </c>
      <c r="I69" s="3">
        <v>5</v>
      </c>
      <c r="J69" s="7" t="s">
        <v>47</v>
      </c>
      <c r="K69" s="7" t="s">
        <v>51</v>
      </c>
      <c r="L69" s="7" t="s">
        <v>48</v>
      </c>
    </row>
    <row r="70" spans="1:12">
      <c r="A70" s="2">
        <v>55</v>
      </c>
      <c r="B70" s="2">
        <v>17</v>
      </c>
      <c r="C70" s="2">
        <v>188</v>
      </c>
      <c r="D70" s="3">
        <v>31.36</v>
      </c>
      <c r="E70" s="4">
        <v>15</v>
      </c>
      <c r="F70" s="5">
        <v>4.87</v>
      </c>
      <c r="G70" s="5">
        <v>51.23</v>
      </c>
      <c r="H70" s="6">
        <v>39955</v>
      </c>
      <c r="I70" s="3">
        <v>5</v>
      </c>
      <c r="J70" s="7" t="s">
        <v>7</v>
      </c>
      <c r="K70" s="7" t="s">
        <v>7</v>
      </c>
      <c r="L70" s="7" t="s">
        <v>9</v>
      </c>
    </row>
    <row r="71" spans="1:12">
      <c r="A71" s="2">
        <v>124</v>
      </c>
      <c r="B71" s="2">
        <v>19</v>
      </c>
      <c r="C71" s="2">
        <v>219</v>
      </c>
      <c r="D71" s="3">
        <v>60.01</v>
      </c>
      <c r="E71" s="4">
        <v>15</v>
      </c>
      <c r="F71" s="5">
        <v>6.3</v>
      </c>
      <c r="G71" s="5">
        <v>81.31</v>
      </c>
      <c r="H71" s="6">
        <v>39955</v>
      </c>
      <c r="I71" s="3">
        <v>5</v>
      </c>
      <c r="J71" s="7" t="s">
        <v>25</v>
      </c>
      <c r="K71" s="7" t="s">
        <v>64</v>
      </c>
      <c r="L71" s="7" t="s">
        <v>25</v>
      </c>
    </row>
    <row r="72" spans="1:12">
      <c r="A72" s="2">
        <v>51</v>
      </c>
      <c r="B72" s="2">
        <v>19</v>
      </c>
      <c r="C72" s="2">
        <v>224</v>
      </c>
      <c r="D72" s="3">
        <v>37.36</v>
      </c>
      <c r="E72" s="4">
        <v>15</v>
      </c>
      <c r="F72" s="5">
        <v>5.5</v>
      </c>
      <c r="G72" s="5">
        <v>57.86</v>
      </c>
      <c r="H72" s="6">
        <v>39955</v>
      </c>
      <c r="I72" s="3">
        <v>5</v>
      </c>
      <c r="J72" s="7" t="s">
        <v>7</v>
      </c>
      <c r="K72" s="7" t="s">
        <v>7</v>
      </c>
      <c r="L72" s="7" t="s">
        <v>9</v>
      </c>
    </row>
    <row r="73" spans="1:12">
      <c r="A73" s="2">
        <v>23</v>
      </c>
      <c r="B73" s="2">
        <v>18</v>
      </c>
      <c r="C73" s="2">
        <v>226</v>
      </c>
      <c r="D73" s="3">
        <v>37.700000000000003</v>
      </c>
      <c r="E73" s="4">
        <v>15</v>
      </c>
      <c r="F73" s="5">
        <v>5.53</v>
      </c>
      <c r="G73" s="5">
        <v>58.23</v>
      </c>
      <c r="H73" s="6">
        <v>39955</v>
      </c>
      <c r="I73" s="3">
        <v>5</v>
      </c>
      <c r="J73" s="7" t="s">
        <v>7</v>
      </c>
      <c r="K73" s="7" t="s">
        <v>64</v>
      </c>
      <c r="L73" s="7" t="s">
        <v>25</v>
      </c>
    </row>
    <row r="74" spans="1:12">
      <c r="A74" s="2">
        <v>3</v>
      </c>
      <c r="B74" s="2">
        <v>20</v>
      </c>
      <c r="C74" s="2">
        <v>228</v>
      </c>
      <c r="D74" s="3">
        <v>38.03</v>
      </c>
      <c r="E74" s="4">
        <v>15</v>
      </c>
      <c r="F74" s="5">
        <v>5.57</v>
      </c>
      <c r="G74" s="5">
        <v>58.6</v>
      </c>
      <c r="H74" s="6">
        <v>39955</v>
      </c>
      <c r="I74" s="3">
        <v>5</v>
      </c>
      <c r="J74" s="7" t="s">
        <v>7</v>
      </c>
      <c r="K74" s="7" t="s">
        <v>7</v>
      </c>
      <c r="L74" s="7" t="s">
        <v>9</v>
      </c>
    </row>
    <row r="75" spans="1:12">
      <c r="A75" s="2">
        <v>185</v>
      </c>
      <c r="B75" s="2">
        <v>21</v>
      </c>
      <c r="C75" s="2">
        <v>246</v>
      </c>
      <c r="D75" s="3">
        <v>42.14</v>
      </c>
      <c r="E75" s="4">
        <v>30</v>
      </c>
      <c r="F75" s="5">
        <v>4.42</v>
      </c>
      <c r="G75" s="5">
        <v>76.56</v>
      </c>
      <c r="H75" s="6">
        <v>39955</v>
      </c>
      <c r="I75" s="3">
        <v>5</v>
      </c>
      <c r="J75" s="7" t="s">
        <v>62</v>
      </c>
      <c r="K75" s="7" t="s">
        <v>14</v>
      </c>
      <c r="L75" s="7" t="s">
        <v>14</v>
      </c>
    </row>
    <row r="76" spans="1:12">
      <c r="A76" s="2">
        <v>64</v>
      </c>
      <c r="B76" s="2">
        <v>14</v>
      </c>
      <c r="C76" s="2">
        <v>252</v>
      </c>
      <c r="D76" s="3">
        <v>55.16</v>
      </c>
      <c r="E76" s="4">
        <v>15</v>
      </c>
      <c r="F76" s="5">
        <v>5.79</v>
      </c>
      <c r="G76" s="5">
        <v>75.95</v>
      </c>
      <c r="H76" s="6">
        <v>39955</v>
      </c>
      <c r="I76" s="3">
        <v>5</v>
      </c>
      <c r="J76" s="7" t="s">
        <v>35</v>
      </c>
      <c r="K76" s="7" t="s">
        <v>14</v>
      </c>
      <c r="L76" s="7" t="s">
        <v>36</v>
      </c>
    </row>
    <row r="77" spans="1:12">
      <c r="A77" s="2">
        <v>114</v>
      </c>
      <c r="B77" s="2">
        <v>20</v>
      </c>
      <c r="C77" s="2">
        <v>279</v>
      </c>
      <c r="D77" s="3">
        <v>46.54</v>
      </c>
      <c r="E77" s="4">
        <v>15</v>
      </c>
      <c r="F77" s="5">
        <v>6.46</v>
      </c>
      <c r="G77" s="5">
        <v>68</v>
      </c>
      <c r="H77" s="6">
        <v>39955</v>
      </c>
      <c r="I77" s="3">
        <v>5</v>
      </c>
      <c r="J77" s="7" t="s">
        <v>7</v>
      </c>
      <c r="K77" s="7" t="s">
        <v>7</v>
      </c>
      <c r="L77" s="7" t="s">
        <v>8</v>
      </c>
    </row>
    <row r="78" spans="1:12">
      <c r="A78" s="2">
        <v>2</v>
      </c>
      <c r="B78" s="2">
        <v>25</v>
      </c>
      <c r="C78" s="2">
        <v>315</v>
      </c>
      <c r="D78" s="3">
        <v>52.54</v>
      </c>
      <c r="E78" s="4">
        <v>15</v>
      </c>
      <c r="F78" s="5">
        <v>7.09</v>
      </c>
      <c r="G78" s="5">
        <v>74.63</v>
      </c>
      <c r="H78" s="6">
        <v>39955</v>
      </c>
      <c r="I78" s="3">
        <v>5</v>
      </c>
      <c r="J78" s="7" t="s">
        <v>7</v>
      </c>
      <c r="K78" s="7" t="s">
        <v>7</v>
      </c>
      <c r="L78" s="7" t="s">
        <v>8</v>
      </c>
    </row>
    <row r="79" spans="1:12">
      <c r="A79" s="2">
        <v>188</v>
      </c>
      <c r="B79" s="2">
        <v>32</v>
      </c>
      <c r="C79" s="2">
        <v>394</v>
      </c>
      <c r="D79" s="3">
        <v>69.7</v>
      </c>
      <c r="E79" s="4">
        <v>15</v>
      </c>
      <c r="F79" s="5">
        <v>7.32</v>
      </c>
      <c r="G79" s="5">
        <v>92.02</v>
      </c>
      <c r="H79" s="6">
        <v>39955</v>
      </c>
      <c r="I79" s="3">
        <v>5</v>
      </c>
      <c r="J79" s="7" t="s">
        <v>47</v>
      </c>
      <c r="K79" s="7" t="s">
        <v>51</v>
      </c>
      <c r="L79" s="7" t="s">
        <v>48</v>
      </c>
    </row>
    <row r="80" spans="1:12">
      <c r="A80" s="2">
        <v>108</v>
      </c>
      <c r="B80" s="2">
        <v>29</v>
      </c>
      <c r="C80" s="2">
        <v>400</v>
      </c>
      <c r="D80" s="3">
        <v>66.72</v>
      </c>
      <c r="E80" s="4">
        <v>15</v>
      </c>
      <c r="F80" s="5">
        <v>8.58</v>
      </c>
      <c r="G80" s="5">
        <v>90.3</v>
      </c>
      <c r="H80" s="6">
        <v>39955</v>
      </c>
      <c r="I80" s="3">
        <v>5</v>
      </c>
      <c r="J80" s="7" t="s">
        <v>7</v>
      </c>
      <c r="K80" s="7" t="s">
        <v>7</v>
      </c>
      <c r="L80" s="7" t="s">
        <v>9</v>
      </c>
    </row>
    <row r="81" spans="1:15">
      <c r="A81" s="2">
        <v>107</v>
      </c>
      <c r="B81" s="2">
        <v>30</v>
      </c>
      <c r="C81" s="2">
        <v>400</v>
      </c>
      <c r="D81" s="3">
        <v>130.68</v>
      </c>
      <c r="E81" s="4">
        <v>15</v>
      </c>
      <c r="F81" s="5">
        <v>13.72</v>
      </c>
      <c r="G81" s="5">
        <v>159.4</v>
      </c>
      <c r="H81" s="6">
        <v>39955</v>
      </c>
      <c r="I81" s="3">
        <v>5</v>
      </c>
      <c r="J81" s="7" t="s">
        <v>43</v>
      </c>
      <c r="K81" s="7" t="s">
        <v>64</v>
      </c>
      <c r="L81" s="7" t="s">
        <v>43</v>
      </c>
      <c r="O81" s="6"/>
    </row>
    <row r="82" spans="1:15">
      <c r="A82" s="2">
        <v>21</v>
      </c>
      <c r="B82" s="2">
        <v>33</v>
      </c>
      <c r="C82" s="2">
        <v>403</v>
      </c>
      <c r="D82" s="3">
        <v>67.22</v>
      </c>
      <c r="E82" s="4">
        <v>15</v>
      </c>
      <c r="F82" s="5">
        <v>8.6300000000000008</v>
      </c>
      <c r="G82" s="5">
        <v>90.85</v>
      </c>
      <c r="H82" s="6">
        <v>39955</v>
      </c>
      <c r="I82" s="3">
        <v>5</v>
      </c>
      <c r="J82" s="7" t="s">
        <v>7</v>
      </c>
      <c r="K82" s="7" t="s">
        <v>7</v>
      </c>
      <c r="L82" s="7" t="s">
        <v>9</v>
      </c>
    </row>
    <row r="83" spans="1:15">
      <c r="A83" s="2">
        <v>127</v>
      </c>
      <c r="B83" s="2">
        <v>128</v>
      </c>
      <c r="C83" s="2">
        <v>1143</v>
      </c>
      <c r="D83" s="3">
        <v>186.31</v>
      </c>
      <c r="E83" s="4">
        <v>15</v>
      </c>
      <c r="F83" s="5">
        <v>21.14</v>
      </c>
      <c r="G83" s="5">
        <v>222.45</v>
      </c>
      <c r="H83" s="6">
        <v>39955</v>
      </c>
      <c r="I83" s="3">
        <v>5</v>
      </c>
      <c r="J83" s="7" t="s">
        <v>7</v>
      </c>
      <c r="K83" s="7" t="s">
        <v>55</v>
      </c>
      <c r="L83" s="7" t="s">
        <v>55</v>
      </c>
    </row>
    <row r="84" spans="1:15">
      <c r="A84" s="2">
        <v>168</v>
      </c>
      <c r="B84" s="2">
        <v>32</v>
      </c>
      <c r="C84" s="2">
        <v>367</v>
      </c>
      <c r="D84" s="3">
        <v>93.22</v>
      </c>
      <c r="E84" s="4">
        <v>15</v>
      </c>
      <c r="F84" s="5">
        <v>10.25</v>
      </c>
      <c r="G84" s="5">
        <v>118.47</v>
      </c>
      <c r="H84" s="6">
        <v>39960</v>
      </c>
      <c r="I84" s="3">
        <v>5</v>
      </c>
      <c r="J84" s="7" t="s">
        <v>65</v>
      </c>
      <c r="K84" s="7" t="s">
        <v>39</v>
      </c>
      <c r="L84" s="7" t="s">
        <v>44</v>
      </c>
    </row>
    <row r="85" spans="1:15">
      <c r="A85" s="2">
        <v>170</v>
      </c>
      <c r="B85" s="2">
        <v>34</v>
      </c>
      <c r="C85" s="2">
        <v>372</v>
      </c>
      <c r="D85" s="3">
        <v>136.93</v>
      </c>
      <c r="E85" s="4">
        <v>15</v>
      </c>
      <c r="F85" s="5">
        <v>16.71</v>
      </c>
      <c r="G85" s="5">
        <v>168.64</v>
      </c>
      <c r="H85" s="6">
        <v>39960</v>
      </c>
      <c r="I85" s="3">
        <v>5</v>
      </c>
      <c r="J85" s="7" t="s">
        <v>27</v>
      </c>
      <c r="K85" s="7" t="s">
        <v>51</v>
      </c>
      <c r="L85" s="7" t="s">
        <v>28</v>
      </c>
    </row>
    <row r="86" spans="1:15">
      <c r="A86" s="2">
        <v>65</v>
      </c>
      <c r="B86" s="2">
        <v>35</v>
      </c>
      <c r="C86" s="2">
        <v>381</v>
      </c>
      <c r="D86" s="3">
        <v>112.25</v>
      </c>
      <c r="E86" s="4">
        <v>15</v>
      </c>
      <c r="F86" s="5">
        <v>12.35</v>
      </c>
      <c r="G86" s="5">
        <v>139.6</v>
      </c>
      <c r="H86" s="6">
        <v>39960</v>
      </c>
      <c r="I86" s="3">
        <v>5</v>
      </c>
      <c r="J86" s="7" t="s">
        <v>50</v>
      </c>
      <c r="K86" s="7" t="s">
        <v>14</v>
      </c>
      <c r="L86" s="7" t="s">
        <v>17</v>
      </c>
    </row>
    <row r="87" spans="1:15">
      <c r="A87" s="2">
        <v>92</v>
      </c>
      <c r="B87" s="2">
        <v>38</v>
      </c>
      <c r="C87" s="2">
        <v>390</v>
      </c>
      <c r="D87" s="3">
        <v>112.63</v>
      </c>
      <c r="E87" s="4">
        <v>15</v>
      </c>
      <c r="F87" s="5">
        <v>14.04</v>
      </c>
      <c r="G87" s="5">
        <v>141.66999999999999</v>
      </c>
      <c r="H87" s="6">
        <v>39960</v>
      </c>
      <c r="I87" s="3">
        <v>5</v>
      </c>
      <c r="J87" s="7" t="s">
        <v>19</v>
      </c>
      <c r="K87" s="7" t="s">
        <v>23</v>
      </c>
      <c r="L87" s="7" t="s">
        <v>53</v>
      </c>
    </row>
    <row r="88" spans="1:15">
      <c r="A88" s="2">
        <v>115</v>
      </c>
      <c r="B88" s="2">
        <v>33</v>
      </c>
      <c r="C88" s="2">
        <v>397</v>
      </c>
      <c r="D88" s="3">
        <v>146.13999999999999</v>
      </c>
      <c r="E88" s="4">
        <v>15</v>
      </c>
      <c r="F88" s="5">
        <v>17.73</v>
      </c>
      <c r="G88" s="5">
        <v>178.87</v>
      </c>
      <c r="H88" s="6">
        <v>39960</v>
      </c>
      <c r="I88" s="3">
        <v>5</v>
      </c>
      <c r="J88" s="7" t="s">
        <v>27</v>
      </c>
      <c r="K88" s="7" t="s">
        <v>51</v>
      </c>
      <c r="L88" s="7" t="s">
        <v>30</v>
      </c>
    </row>
    <row r="89" spans="1:15">
      <c r="A89" s="2">
        <v>77</v>
      </c>
      <c r="B89" s="2">
        <v>32</v>
      </c>
      <c r="C89" s="2">
        <v>416</v>
      </c>
      <c r="D89" s="3">
        <v>153.13</v>
      </c>
      <c r="E89" s="4">
        <v>15</v>
      </c>
      <c r="F89" s="5">
        <v>18.489999999999998</v>
      </c>
      <c r="G89" s="5">
        <v>186.62</v>
      </c>
      <c r="H89" s="6">
        <v>39960</v>
      </c>
      <c r="I89" s="3">
        <v>5</v>
      </c>
      <c r="J89" s="7" t="s">
        <v>27</v>
      </c>
      <c r="K89" s="7" t="s">
        <v>51</v>
      </c>
      <c r="L89" s="7" t="s">
        <v>28</v>
      </c>
    </row>
    <row r="90" spans="1:15">
      <c r="A90" s="2">
        <v>59</v>
      </c>
      <c r="B90" s="2">
        <v>37</v>
      </c>
      <c r="C90" s="2">
        <v>440</v>
      </c>
      <c r="D90" s="3">
        <v>149.82</v>
      </c>
      <c r="E90" s="4">
        <v>15</v>
      </c>
      <c r="F90" s="5">
        <v>16.48</v>
      </c>
      <c r="G90" s="5">
        <v>181.3</v>
      </c>
      <c r="H90" s="6">
        <v>39960</v>
      </c>
      <c r="I90" s="3">
        <v>5</v>
      </c>
      <c r="J90" s="7" t="s">
        <v>41</v>
      </c>
      <c r="K90" s="7" t="s">
        <v>39</v>
      </c>
      <c r="L90" s="7" t="s">
        <v>42</v>
      </c>
    </row>
    <row r="91" spans="1:15">
      <c r="A91" s="2">
        <v>46</v>
      </c>
      <c r="B91" s="2">
        <v>37</v>
      </c>
      <c r="C91" s="2">
        <v>468</v>
      </c>
      <c r="D91" s="3">
        <v>167.17</v>
      </c>
      <c r="E91" s="4">
        <v>15</v>
      </c>
      <c r="F91" s="5">
        <v>18.39</v>
      </c>
      <c r="G91" s="5">
        <v>200.56</v>
      </c>
      <c r="H91" s="6">
        <v>39960</v>
      </c>
      <c r="I91" s="3">
        <v>5</v>
      </c>
      <c r="J91" s="7" t="s">
        <v>41</v>
      </c>
      <c r="K91" s="7" t="s">
        <v>39</v>
      </c>
      <c r="L91" s="7" t="s">
        <v>42</v>
      </c>
    </row>
    <row r="92" spans="1:15">
      <c r="A92" s="2">
        <v>105</v>
      </c>
      <c r="B92" s="2">
        <v>40</v>
      </c>
      <c r="C92" s="2">
        <v>501</v>
      </c>
      <c r="D92" s="3">
        <v>183.02</v>
      </c>
      <c r="E92" s="4">
        <v>15</v>
      </c>
      <c r="F92" s="5">
        <v>21.78</v>
      </c>
      <c r="G92" s="5">
        <v>219.8</v>
      </c>
      <c r="H92" s="6">
        <v>39960</v>
      </c>
      <c r="I92" s="3">
        <v>5</v>
      </c>
      <c r="J92" s="7" t="s">
        <v>27</v>
      </c>
      <c r="K92" s="7" t="s">
        <v>51</v>
      </c>
      <c r="L92" s="7" t="s">
        <v>30</v>
      </c>
    </row>
    <row r="93" spans="1:15">
      <c r="A93" s="2">
        <v>119</v>
      </c>
      <c r="B93" s="2">
        <v>46</v>
      </c>
      <c r="C93" s="2">
        <v>505</v>
      </c>
      <c r="D93" s="3">
        <v>137.11000000000001</v>
      </c>
      <c r="E93" s="4">
        <v>15</v>
      </c>
      <c r="F93" s="5">
        <v>16.73</v>
      </c>
      <c r="G93" s="5">
        <v>168.84</v>
      </c>
      <c r="H93" s="6">
        <v>39960</v>
      </c>
      <c r="I93" s="3">
        <v>5</v>
      </c>
      <c r="J93" s="7" t="s">
        <v>19</v>
      </c>
      <c r="K93" s="7" t="s">
        <v>23</v>
      </c>
      <c r="L93" s="7" t="s">
        <v>53</v>
      </c>
    </row>
    <row r="94" spans="1:15">
      <c r="A94" s="2">
        <v>98</v>
      </c>
      <c r="B94" s="2">
        <v>46</v>
      </c>
      <c r="C94" s="2">
        <v>556</v>
      </c>
      <c r="D94" s="3">
        <v>203.11</v>
      </c>
      <c r="E94" s="4">
        <v>15</v>
      </c>
      <c r="F94" s="5">
        <v>23.99</v>
      </c>
      <c r="G94" s="5">
        <v>242.1</v>
      </c>
      <c r="H94" s="6">
        <v>39960</v>
      </c>
      <c r="I94" s="3">
        <v>5</v>
      </c>
      <c r="J94" s="7" t="s">
        <v>27</v>
      </c>
      <c r="K94" s="7" t="s">
        <v>51</v>
      </c>
      <c r="L94" s="7" t="s">
        <v>51</v>
      </c>
    </row>
    <row r="95" spans="1:15">
      <c r="A95" s="2">
        <v>27</v>
      </c>
      <c r="B95" s="2">
        <v>48</v>
      </c>
      <c r="C95" s="2">
        <v>585</v>
      </c>
      <c r="D95" s="3">
        <v>213.7</v>
      </c>
      <c r="E95" s="4">
        <v>15</v>
      </c>
      <c r="F95" s="5">
        <v>23.51</v>
      </c>
      <c r="G95" s="5">
        <v>252.21</v>
      </c>
      <c r="H95" s="6">
        <v>39960</v>
      </c>
      <c r="I95" s="3">
        <v>5</v>
      </c>
      <c r="J95" s="7" t="s">
        <v>27</v>
      </c>
      <c r="K95" s="7" t="s">
        <v>51</v>
      </c>
      <c r="L95" s="7" t="s">
        <v>30</v>
      </c>
    </row>
    <row r="96" spans="1:15">
      <c r="A96" s="2">
        <v>82</v>
      </c>
      <c r="B96" s="2">
        <v>54</v>
      </c>
      <c r="C96" s="2">
        <v>592</v>
      </c>
      <c r="D96" s="3">
        <v>160.72999999999999</v>
      </c>
      <c r="E96" s="4">
        <v>15</v>
      </c>
      <c r="F96" s="5">
        <v>19.329999999999998</v>
      </c>
      <c r="G96" s="5">
        <v>195.06</v>
      </c>
      <c r="H96" s="6">
        <v>39960</v>
      </c>
      <c r="I96" s="3">
        <v>5</v>
      </c>
      <c r="J96" s="7" t="s">
        <v>19</v>
      </c>
      <c r="K96" s="7" t="s">
        <v>23</v>
      </c>
      <c r="L96" s="7" t="s">
        <v>53</v>
      </c>
    </row>
    <row r="97" spans="1:12">
      <c r="A97" s="2">
        <v>157</v>
      </c>
      <c r="B97" s="2">
        <v>52</v>
      </c>
      <c r="C97" s="2">
        <v>610</v>
      </c>
      <c r="D97" s="3">
        <v>163.91</v>
      </c>
      <c r="E97" s="4">
        <v>15</v>
      </c>
      <c r="F97" s="5">
        <v>18.03</v>
      </c>
      <c r="G97" s="5">
        <v>196.94</v>
      </c>
      <c r="H97" s="6">
        <v>39960</v>
      </c>
      <c r="I97" s="3">
        <v>5</v>
      </c>
      <c r="J97" s="7" t="s">
        <v>41</v>
      </c>
      <c r="K97" s="7" t="s">
        <v>39</v>
      </c>
      <c r="L97" s="7" t="s">
        <v>42</v>
      </c>
    </row>
    <row r="98" spans="1:12">
      <c r="A98" s="2">
        <v>81</v>
      </c>
      <c r="B98" s="2">
        <v>64</v>
      </c>
      <c r="C98" s="2">
        <v>639</v>
      </c>
      <c r="D98" s="3">
        <v>173.49</v>
      </c>
      <c r="E98" s="4">
        <v>15</v>
      </c>
      <c r="F98" s="5">
        <v>20.73</v>
      </c>
      <c r="G98" s="5">
        <v>209.22</v>
      </c>
      <c r="H98" s="6">
        <v>39960</v>
      </c>
      <c r="I98" s="3">
        <v>5</v>
      </c>
      <c r="J98" s="7" t="s">
        <v>19</v>
      </c>
      <c r="K98" s="7" t="s">
        <v>23</v>
      </c>
      <c r="L98" s="7" t="s">
        <v>22</v>
      </c>
    </row>
    <row r="99" spans="1:12">
      <c r="A99" s="2">
        <v>25</v>
      </c>
      <c r="B99" s="2">
        <v>55</v>
      </c>
      <c r="C99" s="2">
        <v>689</v>
      </c>
      <c r="D99" s="3">
        <v>251.69</v>
      </c>
      <c r="E99" s="4">
        <v>15</v>
      </c>
      <c r="F99" s="5">
        <v>27.69</v>
      </c>
      <c r="G99" s="5">
        <v>294.38</v>
      </c>
      <c r="H99" s="6">
        <v>39960</v>
      </c>
      <c r="I99" s="3">
        <v>5</v>
      </c>
      <c r="J99" s="7" t="s">
        <v>27</v>
      </c>
      <c r="K99" s="7" t="s">
        <v>51</v>
      </c>
      <c r="L99" s="7" t="s">
        <v>28</v>
      </c>
    </row>
    <row r="100" spans="1:12">
      <c r="A100" s="2">
        <v>181</v>
      </c>
      <c r="B100" s="2">
        <v>80</v>
      </c>
      <c r="C100" s="2">
        <v>999</v>
      </c>
      <c r="D100" s="3">
        <v>364</v>
      </c>
      <c r="E100" s="4">
        <v>15</v>
      </c>
      <c r="F100" s="5">
        <v>41.69</v>
      </c>
      <c r="G100" s="5">
        <v>420.69</v>
      </c>
      <c r="H100" s="6">
        <v>39960</v>
      </c>
      <c r="I100" s="3">
        <v>5</v>
      </c>
      <c r="J100" s="7" t="s">
        <v>67</v>
      </c>
      <c r="K100" s="7" t="s">
        <v>51</v>
      </c>
      <c r="L100" s="7" t="s">
        <v>51</v>
      </c>
    </row>
    <row r="101" spans="1:12">
      <c r="A101" s="2">
        <v>67</v>
      </c>
      <c r="B101" s="2">
        <v>28</v>
      </c>
      <c r="C101" s="2">
        <v>264</v>
      </c>
      <c r="D101" s="3">
        <v>63.18</v>
      </c>
      <c r="E101" s="4">
        <v>35</v>
      </c>
      <c r="F101" s="5">
        <v>6.95</v>
      </c>
      <c r="G101" s="5">
        <v>105.13</v>
      </c>
      <c r="H101" s="6">
        <v>39961</v>
      </c>
      <c r="I101" s="3">
        <v>5</v>
      </c>
      <c r="J101" s="7" t="s">
        <v>26</v>
      </c>
      <c r="K101" s="7" t="s">
        <v>39</v>
      </c>
      <c r="L101" s="7" t="s">
        <v>39</v>
      </c>
    </row>
    <row r="102" spans="1:12">
      <c r="A102" s="2">
        <v>40</v>
      </c>
      <c r="B102" s="2">
        <v>27</v>
      </c>
      <c r="C102" s="2">
        <v>270</v>
      </c>
      <c r="D102" s="3">
        <v>76.98</v>
      </c>
      <c r="E102" s="4">
        <v>15</v>
      </c>
      <c r="F102" s="5">
        <v>8.4700000000000006</v>
      </c>
      <c r="G102" s="5">
        <v>100.45</v>
      </c>
      <c r="H102" s="6">
        <v>39961</v>
      </c>
      <c r="I102" s="3">
        <v>5</v>
      </c>
      <c r="J102" s="7" t="s">
        <v>19</v>
      </c>
      <c r="K102" s="7" t="s">
        <v>26</v>
      </c>
      <c r="L102" s="7" t="s">
        <v>40</v>
      </c>
    </row>
    <row r="103" spans="1:12">
      <c r="A103" s="2">
        <v>69</v>
      </c>
      <c r="B103" s="2">
        <v>26</v>
      </c>
      <c r="C103" s="2">
        <v>279</v>
      </c>
      <c r="D103" s="3">
        <v>50.33</v>
      </c>
      <c r="E103" s="4">
        <v>160</v>
      </c>
      <c r="F103" s="5">
        <v>5.54</v>
      </c>
      <c r="G103" s="5">
        <v>215.87</v>
      </c>
      <c r="H103" s="6">
        <v>39961</v>
      </c>
      <c r="I103" s="3">
        <v>5</v>
      </c>
      <c r="J103" s="7" t="s">
        <v>11</v>
      </c>
      <c r="K103" s="7" t="s">
        <v>51</v>
      </c>
      <c r="L103" s="7" t="s">
        <v>51</v>
      </c>
    </row>
    <row r="104" spans="1:12">
      <c r="A104" s="2">
        <v>113</v>
      </c>
      <c r="B104" s="2">
        <v>26</v>
      </c>
      <c r="C104" s="2">
        <v>284</v>
      </c>
      <c r="D104" s="3">
        <v>71.03</v>
      </c>
      <c r="E104" s="4">
        <v>15</v>
      </c>
      <c r="F104" s="5">
        <v>7.81</v>
      </c>
      <c r="G104" s="5">
        <v>93.84</v>
      </c>
      <c r="H104" s="6">
        <v>39961</v>
      </c>
      <c r="I104" s="3">
        <v>5</v>
      </c>
      <c r="J104" s="7" t="s">
        <v>31</v>
      </c>
      <c r="K104" s="7" t="s">
        <v>39</v>
      </c>
      <c r="L104" s="7" t="s">
        <v>32</v>
      </c>
    </row>
    <row r="105" spans="1:12">
      <c r="A105" s="2">
        <v>167</v>
      </c>
      <c r="B105" s="2">
        <v>25</v>
      </c>
      <c r="C105" s="2">
        <v>291</v>
      </c>
      <c r="D105" s="3">
        <v>70.45</v>
      </c>
      <c r="E105" s="4">
        <v>15</v>
      </c>
      <c r="F105" s="5">
        <v>7.75</v>
      </c>
      <c r="G105" s="5">
        <v>93.2</v>
      </c>
      <c r="H105" s="6">
        <v>39961</v>
      </c>
      <c r="I105" s="3">
        <v>5</v>
      </c>
      <c r="J105" s="7" t="s">
        <v>64</v>
      </c>
      <c r="K105" s="7" t="s">
        <v>14</v>
      </c>
      <c r="L105" s="7" t="s">
        <v>59</v>
      </c>
    </row>
    <row r="106" spans="1:12">
      <c r="A106" s="2">
        <v>88</v>
      </c>
      <c r="B106" s="2">
        <v>28</v>
      </c>
      <c r="C106" s="2">
        <v>310</v>
      </c>
      <c r="D106" s="3">
        <v>88.38</v>
      </c>
      <c r="E106" s="4">
        <v>15</v>
      </c>
      <c r="F106" s="5">
        <v>9.7200000000000006</v>
      </c>
      <c r="G106" s="5">
        <v>113.1</v>
      </c>
      <c r="H106" s="6">
        <v>39961</v>
      </c>
      <c r="I106" s="3">
        <v>5</v>
      </c>
      <c r="J106" s="7" t="s">
        <v>19</v>
      </c>
      <c r="K106" s="7" t="s">
        <v>26</v>
      </c>
      <c r="L106" s="7" t="s">
        <v>40</v>
      </c>
    </row>
    <row r="107" spans="1:12">
      <c r="A107" s="2">
        <v>85</v>
      </c>
      <c r="B107" s="2">
        <v>31</v>
      </c>
      <c r="C107" s="2">
        <v>315</v>
      </c>
      <c r="D107" s="3">
        <v>75.38</v>
      </c>
      <c r="E107" s="4">
        <v>15</v>
      </c>
      <c r="F107" s="5">
        <v>8.2899999999999991</v>
      </c>
      <c r="G107" s="5">
        <v>98.67</v>
      </c>
      <c r="H107" s="6">
        <v>39961</v>
      </c>
      <c r="I107" s="3">
        <v>5</v>
      </c>
      <c r="J107" s="7" t="s">
        <v>26</v>
      </c>
      <c r="K107" s="7" t="s">
        <v>39</v>
      </c>
      <c r="L107" s="7" t="s">
        <v>39</v>
      </c>
    </row>
    <row r="108" spans="1:12">
      <c r="A108" s="2">
        <v>161</v>
      </c>
      <c r="B108" s="2">
        <v>29</v>
      </c>
      <c r="C108" s="2">
        <v>317</v>
      </c>
      <c r="D108" s="3">
        <v>66.95</v>
      </c>
      <c r="E108" s="4">
        <v>15</v>
      </c>
      <c r="F108" s="5">
        <v>7.36</v>
      </c>
      <c r="G108" s="5">
        <v>89.31</v>
      </c>
      <c r="H108" s="6">
        <v>39961</v>
      </c>
      <c r="I108" s="3">
        <v>5</v>
      </c>
      <c r="J108" s="7" t="s">
        <v>57</v>
      </c>
      <c r="K108" s="7" t="s">
        <v>51</v>
      </c>
      <c r="L108" s="7" t="s">
        <v>57</v>
      </c>
    </row>
    <row r="109" spans="1:12">
      <c r="A109" s="2">
        <v>90</v>
      </c>
      <c r="B109" s="2">
        <v>31</v>
      </c>
      <c r="C109" s="2">
        <v>327</v>
      </c>
      <c r="D109" s="3">
        <v>120.37</v>
      </c>
      <c r="E109" s="4">
        <v>15</v>
      </c>
      <c r="F109" s="5">
        <v>14.89</v>
      </c>
      <c r="G109" s="5">
        <v>150.26</v>
      </c>
      <c r="H109" s="6">
        <v>39961</v>
      </c>
      <c r="I109" s="3">
        <v>5</v>
      </c>
      <c r="J109" s="7" t="s">
        <v>27</v>
      </c>
      <c r="K109" s="7" t="s">
        <v>51</v>
      </c>
      <c r="L109" s="7" t="s">
        <v>30</v>
      </c>
    </row>
    <row r="110" spans="1:12">
      <c r="A110" s="2">
        <v>166</v>
      </c>
      <c r="B110" s="2">
        <v>29</v>
      </c>
      <c r="C110" s="2">
        <v>338</v>
      </c>
      <c r="D110" s="3">
        <v>110.42</v>
      </c>
      <c r="E110" s="4">
        <v>15</v>
      </c>
      <c r="F110" s="5">
        <v>12.15</v>
      </c>
      <c r="G110" s="5">
        <v>137.57</v>
      </c>
      <c r="H110" s="6">
        <v>39961</v>
      </c>
      <c r="I110" s="3">
        <v>5</v>
      </c>
      <c r="J110" s="7" t="s">
        <v>43</v>
      </c>
      <c r="K110" s="7" t="s">
        <v>64</v>
      </c>
      <c r="L110" s="7" t="s">
        <v>43</v>
      </c>
    </row>
    <row r="111" spans="1:12">
      <c r="A111" s="2">
        <v>156</v>
      </c>
      <c r="B111" s="2">
        <v>29</v>
      </c>
      <c r="C111" s="2">
        <v>340</v>
      </c>
      <c r="D111" s="3">
        <v>58.04</v>
      </c>
      <c r="E111" s="4">
        <v>15</v>
      </c>
      <c r="F111" s="5">
        <v>6.38</v>
      </c>
      <c r="G111" s="5">
        <v>79.42</v>
      </c>
      <c r="H111" s="6">
        <v>39961</v>
      </c>
      <c r="I111" s="3">
        <v>5</v>
      </c>
      <c r="J111" s="7" t="s">
        <v>16</v>
      </c>
      <c r="K111" s="7" t="s">
        <v>14</v>
      </c>
      <c r="L111" s="7" t="s">
        <v>17</v>
      </c>
    </row>
    <row r="112" spans="1:12">
      <c r="A112" s="2">
        <v>93</v>
      </c>
      <c r="B112" s="2">
        <v>30</v>
      </c>
      <c r="C112" s="2">
        <v>367</v>
      </c>
      <c r="D112" s="3">
        <v>64.89</v>
      </c>
      <c r="E112" s="4">
        <v>15</v>
      </c>
      <c r="F112" s="5">
        <v>7.14</v>
      </c>
      <c r="G112" s="5">
        <v>87.03</v>
      </c>
      <c r="H112" s="6">
        <v>39961</v>
      </c>
      <c r="I112" s="3">
        <v>5</v>
      </c>
      <c r="J112" s="7" t="s">
        <v>11</v>
      </c>
      <c r="K112" s="7" t="s">
        <v>51</v>
      </c>
      <c r="L112" s="7" t="s">
        <v>29</v>
      </c>
    </row>
    <row r="113" spans="1:12">
      <c r="A113" s="2">
        <v>155</v>
      </c>
      <c r="B113" s="2">
        <v>34</v>
      </c>
      <c r="C113" s="2">
        <v>376</v>
      </c>
      <c r="D113" s="3">
        <v>81.069999999999993</v>
      </c>
      <c r="E113" s="4">
        <v>35</v>
      </c>
      <c r="F113" s="5">
        <v>8.92</v>
      </c>
      <c r="G113" s="5">
        <v>124.99</v>
      </c>
      <c r="H113" s="6">
        <v>39961</v>
      </c>
      <c r="I113" s="3">
        <v>5</v>
      </c>
      <c r="J113" s="7" t="s">
        <v>58</v>
      </c>
      <c r="K113" s="7" t="s">
        <v>14</v>
      </c>
      <c r="L113" s="7" t="s">
        <v>59</v>
      </c>
    </row>
    <row r="114" spans="1:12">
      <c r="A114" s="2">
        <v>148</v>
      </c>
      <c r="B114" s="2">
        <v>34</v>
      </c>
      <c r="C114" s="2">
        <v>382</v>
      </c>
      <c r="D114" s="3">
        <v>124.8</v>
      </c>
      <c r="E114" s="4">
        <v>15</v>
      </c>
      <c r="F114" s="5">
        <v>13.73</v>
      </c>
      <c r="G114" s="5">
        <v>153.53</v>
      </c>
      <c r="H114" s="6">
        <v>39961</v>
      </c>
      <c r="I114" s="3">
        <v>5</v>
      </c>
      <c r="J114" s="7" t="s">
        <v>43</v>
      </c>
      <c r="K114" s="7" t="s">
        <v>64</v>
      </c>
      <c r="L114" s="7" t="s">
        <v>43</v>
      </c>
    </row>
    <row r="115" spans="1:12">
      <c r="A115" s="2">
        <v>143</v>
      </c>
      <c r="B115" s="2">
        <v>36</v>
      </c>
      <c r="C115" s="2">
        <v>384</v>
      </c>
      <c r="D115" s="3">
        <v>69.27</v>
      </c>
      <c r="E115" s="4">
        <v>160</v>
      </c>
      <c r="F115" s="5">
        <v>7.62</v>
      </c>
      <c r="G115" s="5">
        <v>236.89</v>
      </c>
      <c r="H115" s="6">
        <v>39961</v>
      </c>
      <c r="I115" s="3">
        <v>5</v>
      </c>
      <c r="J115" s="7" t="s">
        <v>11</v>
      </c>
      <c r="K115" s="7" t="s">
        <v>51</v>
      </c>
      <c r="L115" s="7" t="s">
        <v>29</v>
      </c>
    </row>
    <row r="116" spans="1:12">
      <c r="A116" s="2">
        <v>79</v>
      </c>
      <c r="B116" s="2">
        <v>38</v>
      </c>
      <c r="C116" s="2">
        <v>392</v>
      </c>
      <c r="D116" s="3">
        <v>84.2</v>
      </c>
      <c r="E116" s="4">
        <v>15</v>
      </c>
      <c r="F116" s="5">
        <v>9.26</v>
      </c>
      <c r="G116" s="5">
        <v>108.46</v>
      </c>
      <c r="H116" s="6">
        <v>39961</v>
      </c>
      <c r="I116" s="3">
        <v>5</v>
      </c>
      <c r="J116" s="7" t="s">
        <v>21</v>
      </c>
      <c r="K116" s="7" t="s">
        <v>23</v>
      </c>
      <c r="L116" s="7" t="s">
        <v>22</v>
      </c>
    </row>
    <row r="117" spans="1:12">
      <c r="A117" s="2">
        <v>178</v>
      </c>
      <c r="B117" s="2">
        <v>37</v>
      </c>
      <c r="C117" s="2">
        <v>399</v>
      </c>
      <c r="D117" s="3">
        <v>77.569999999999993</v>
      </c>
      <c r="E117" s="4">
        <v>15</v>
      </c>
      <c r="F117" s="5">
        <v>8.5299999999999994</v>
      </c>
      <c r="G117" s="5">
        <v>101.1</v>
      </c>
      <c r="H117" s="6">
        <v>39961</v>
      </c>
      <c r="I117" s="3">
        <v>5</v>
      </c>
      <c r="J117" s="7" t="s">
        <v>26</v>
      </c>
      <c r="K117" s="7" t="s">
        <v>39</v>
      </c>
      <c r="L117" s="7" t="s">
        <v>39</v>
      </c>
    </row>
    <row r="118" spans="1:12">
      <c r="A118" s="2">
        <v>187</v>
      </c>
      <c r="B118" s="2">
        <v>38</v>
      </c>
      <c r="C118" s="2">
        <v>406</v>
      </c>
      <c r="D118" s="3">
        <v>115.75</v>
      </c>
      <c r="E118" s="4">
        <v>15</v>
      </c>
      <c r="F118" s="5">
        <v>12.73</v>
      </c>
      <c r="G118" s="5">
        <v>143.47999999999999</v>
      </c>
      <c r="H118" s="6">
        <v>39961</v>
      </c>
      <c r="I118" s="3">
        <v>5</v>
      </c>
      <c r="J118" s="7" t="s">
        <v>19</v>
      </c>
      <c r="K118" s="7" t="s">
        <v>26</v>
      </c>
      <c r="L118" s="7" t="s">
        <v>20</v>
      </c>
    </row>
    <row r="119" spans="1:12">
      <c r="A119" s="2">
        <v>139</v>
      </c>
      <c r="B119" s="2">
        <v>39</v>
      </c>
      <c r="C119" s="2">
        <v>472</v>
      </c>
      <c r="D119" s="3">
        <v>110.59</v>
      </c>
      <c r="E119" s="4">
        <v>15</v>
      </c>
      <c r="F119" s="5">
        <v>12.16</v>
      </c>
      <c r="G119" s="5">
        <v>137.75</v>
      </c>
      <c r="H119" s="6">
        <v>39961</v>
      </c>
      <c r="I119" s="3">
        <v>5</v>
      </c>
      <c r="J119" s="7" t="s">
        <v>60</v>
      </c>
      <c r="K119" s="7" t="s">
        <v>14</v>
      </c>
      <c r="L119" s="7" t="s">
        <v>14</v>
      </c>
    </row>
    <row r="120" spans="1:12">
      <c r="A120" s="2">
        <v>129</v>
      </c>
      <c r="B120" s="2">
        <v>42</v>
      </c>
      <c r="C120" s="2">
        <v>482</v>
      </c>
      <c r="D120" s="3">
        <v>133.76</v>
      </c>
      <c r="E120" s="4">
        <v>15</v>
      </c>
      <c r="F120" s="5">
        <v>14.71</v>
      </c>
      <c r="G120" s="5">
        <v>163.47</v>
      </c>
      <c r="H120" s="6">
        <v>39961</v>
      </c>
      <c r="I120" s="3">
        <v>5</v>
      </c>
      <c r="J120" s="7" t="s">
        <v>19</v>
      </c>
      <c r="K120" s="7" t="s">
        <v>26</v>
      </c>
      <c r="L120" s="7" t="s">
        <v>40</v>
      </c>
    </row>
    <row r="121" spans="1:12">
      <c r="A121" s="2">
        <v>26</v>
      </c>
      <c r="B121" s="2">
        <v>45</v>
      </c>
      <c r="C121" s="2">
        <v>487</v>
      </c>
      <c r="D121" s="3">
        <v>81.25</v>
      </c>
      <c r="E121" s="4">
        <v>160</v>
      </c>
      <c r="F121" s="5">
        <v>8.94</v>
      </c>
      <c r="G121" s="5">
        <v>250.19</v>
      </c>
      <c r="H121" s="6">
        <v>39961</v>
      </c>
      <c r="I121" s="3">
        <v>5</v>
      </c>
      <c r="J121" s="7" t="s">
        <v>11</v>
      </c>
      <c r="K121" s="7" t="s">
        <v>51</v>
      </c>
      <c r="L121" s="7" t="s">
        <v>29</v>
      </c>
    </row>
    <row r="122" spans="1:12">
      <c r="A122" s="2">
        <v>66</v>
      </c>
      <c r="B122" s="2">
        <v>45</v>
      </c>
      <c r="C122" s="2">
        <v>487</v>
      </c>
      <c r="D122" s="3">
        <v>104.61</v>
      </c>
      <c r="E122" s="4">
        <v>15</v>
      </c>
      <c r="F122" s="5">
        <v>11.51</v>
      </c>
      <c r="G122" s="5">
        <v>131.12</v>
      </c>
      <c r="H122" s="6">
        <v>39961</v>
      </c>
      <c r="I122" s="3">
        <v>5</v>
      </c>
      <c r="J122" s="7" t="s">
        <v>21</v>
      </c>
      <c r="K122" s="7" t="s">
        <v>23</v>
      </c>
      <c r="L122" s="7" t="s">
        <v>22</v>
      </c>
    </row>
    <row r="123" spans="1:12">
      <c r="A123" s="2">
        <v>45</v>
      </c>
      <c r="B123" s="2">
        <v>43</v>
      </c>
      <c r="C123" s="2">
        <v>499</v>
      </c>
      <c r="D123" s="3">
        <v>107.19</v>
      </c>
      <c r="E123" s="4">
        <v>35</v>
      </c>
      <c r="F123" s="5">
        <v>11.79</v>
      </c>
      <c r="G123" s="5">
        <v>153.97999999999999</v>
      </c>
      <c r="H123" s="6">
        <v>39961</v>
      </c>
      <c r="I123" s="3">
        <v>5</v>
      </c>
      <c r="J123" s="7" t="s">
        <v>21</v>
      </c>
      <c r="K123" s="7" t="s">
        <v>23</v>
      </c>
      <c r="L123" s="7" t="s">
        <v>22</v>
      </c>
    </row>
    <row r="124" spans="1:12">
      <c r="A124" s="2">
        <v>154</v>
      </c>
      <c r="B124" s="2">
        <v>43</v>
      </c>
      <c r="C124" s="2">
        <v>502</v>
      </c>
      <c r="D124" s="3">
        <v>134.29</v>
      </c>
      <c r="E124" s="4">
        <v>15</v>
      </c>
      <c r="F124" s="5">
        <v>14.77</v>
      </c>
      <c r="G124" s="5">
        <v>164.06</v>
      </c>
      <c r="H124" s="6">
        <v>39961</v>
      </c>
      <c r="I124" s="3">
        <v>5</v>
      </c>
      <c r="J124" s="7" t="s">
        <v>19</v>
      </c>
      <c r="K124" s="7" t="s">
        <v>26</v>
      </c>
      <c r="L124" s="7" t="s">
        <v>40</v>
      </c>
    </row>
    <row r="125" spans="1:12">
      <c r="A125" s="2">
        <v>17</v>
      </c>
      <c r="B125" s="2">
        <v>45</v>
      </c>
      <c r="C125" s="2">
        <v>511</v>
      </c>
      <c r="D125" s="3">
        <v>136.69</v>
      </c>
      <c r="E125" s="4">
        <v>15</v>
      </c>
      <c r="F125" s="5">
        <v>15.04</v>
      </c>
      <c r="G125" s="5">
        <v>166.73</v>
      </c>
      <c r="H125" s="6">
        <v>39961</v>
      </c>
      <c r="I125" s="3">
        <v>5</v>
      </c>
      <c r="J125" s="7" t="s">
        <v>19</v>
      </c>
      <c r="K125" s="7" t="s">
        <v>26</v>
      </c>
      <c r="L125" s="7" t="s">
        <v>20</v>
      </c>
    </row>
    <row r="126" spans="1:12">
      <c r="A126" s="2">
        <v>135</v>
      </c>
      <c r="B126" s="2">
        <v>45</v>
      </c>
      <c r="C126" s="2">
        <v>513</v>
      </c>
      <c r="D126" s="3">
        <v>137.22999999999999</v>
      </c>
      <c r="E126" s="4">
        <v>15</v>
      </c>
      <c r="F126" s="5">
        <v>15.1</v>
      </c>
      <c r="G126" s="5">
        <v>167.33</v>
      </c>
      <c r="H126" s="6">
        <v>39961</v>
      </c>
      <c r="I126" s="3">
        <v>5</v>
      </c>
      <c r="J126" s="7" t="s">
        <v>19</v>
      </c>
      <c r="K126" s="7" t="s">
        <v>26</v>
      </c>
      <c r="L126" s="7" t="s">
        <v>24</v>
      </c>
    </row>
    <row r="127" spans="1:12">
      <c r="A127" s="2">
        <v>22</v>
      </c>
      <c r="B127" s="2">
        <v>50</v>
      </c>
      <c r="C127" s="2">
        <v>557</v>
      </c>
      <c r="D127" s="3">
        <v>149</v>
      </c>
      <c r="E127" s="4">
        <v>90</v>
      </c>
      <c r="F127" s="5">
        <v>16.39</v>
      </c>
      <c r="G127" s="5">
        <v>255.39</v>
      </c>
      <c r="H127" s="6">
        <v>39961</v>
      </c>
      <c r="I127" s="3">
        <v>5</v>
      </c>
      <c r="J127" s="7" t="s">
        <v>19</v>
      </c>
      <c r="K127" s="7" t="s">
        <v>26</v>
      </c>
      <c r="L127" s="7" t="s">
        <v>24</v>
      </c>
    </row>
    <row r="128" spans="1:12">
      <c r="A128" s="2">
        <v>32</v>
      </c>
      <c r="B128" s="2">
        <v>49</v>
      </c>
      <c r="C128" s="2">
        <v>584</v>
      </c>
      <c r="D128" s="3">
        <v>213.34</v>
      </c>
      <c r="E128" s="4">
        <v>15</v>
      </c>
      <c r="F128" s="5">
        <v>25.12</v>
      </c>
      <c r="G128" s="5">
        <v>253.46</v>
      </c>
      <c r="H128" s="6">
        <v>39961</v>
      </c>
      <c r="I128" s="3">
        <v>5</v>
      </c>
      <c r="J128" s="7" t="s">
        <v>27</v>
      </c>
      <c r="K128" s="7" t="s">
        <v>51</v>
      </c>
      <c r="L128" s="7" t="s">
        <v>28</v>
      </c>
    </row>
    <row r="129" spans="1:12">
      <c r="A129" s="2">
        <v>153</v>
      </c>
      <c r="B129" s="2">
        <v>51</v>
      </c>
      <c r="C129" s="2">
        <v>605</v>
      </c>
      <c r="D129" s="3">
        <v>101.64</v>
      </c>
      <c r="E129" s="4">
        <v>30</v>
      </c>
      <c r="F129" s="5">
        <v>11.18</v>
      </c>
      <c r="G129" s="5">
        <v>142.82</v>
      </c>
      <c r="H129" s="6">
        <v>39961</v>
      </c>
      <c r="I129" s="3">
        <v>5</v>
      </c>
      <c r="J129" s="7" t="s">
        <v>62</v>
      </c>
      <c r="K129" s="7" t="s">
        <v>14</v>
      </c>
      <c r="L129" s="7" t="s">
        <v>14</v>
      </c>
    </row>
    <row r="130" spans="1:12">
      <c r="A130" s="2">
        <v>132</v>
      </c>
      <c r="B130" s="2">
        <v>57</v>
      </c>
      <c r="C130" s="2">
        <v>610</v>
      </c>
      <c r="D130" s="3">
        <v>163.18</v>
      </c>
      <c r="E130" s="4">
        <v>15</v>
      </c>
      <c r="F130" s="5">
        <v>17.95</v>
      </c>
      <c r="G130" s="5">
        <v>196.13</v>
      </c>
      <c r="H130" s="6">
        <v>39961</v>
      </c>
      <c r="I130" s="3">
        <v>5</v>
      </c>
      <c r="J130" s="7" t="s">
        <v>19</v>
      </c>
      <c r="K130" s="7" t="s">
        <v>26</v>
      </c>
      <c r="L130" s="7" t="s">
        <v>20</v>
      </c>
    </row>
    <row r="131" spans="1:12">
      <c r="A131" s="2">
        <v>18</v>
      </c>
      <c r="B131" s="2">
        <v>52</v>
      </c>
      <c r="C131" s="2">
        <v>647</v>
      </c>
      <c r="D131" s="3">
        <v>138.97999999999999</v>
      </c>
      <c r="E131" s="4">
        <v>35</v>
      </c>
      <c r="F131" s="5">
        <v>15.29</v>
      </c>
      <c r="G131" s="5">
        <v>189.27</v>
      </c>
      <c r="H131" s="6">
        <v>39961</v>
      </c>
      <c r="I131" s="3">
        <v>5</v>
      </c>
      <c r="J131" s="7" t="s">
        <v>21</v>
      </c>
      <c r="K131" s="7" t="s">
        <v>23</v>
      </c>
      <c r="L131" s="7" t="s">
        <v>22</v>
      </c>
    </row>
    <row r="132" spans="1:12">
      <c r="A132" s="2">
        <v>31</v>
      </c>
      <c r="B132" s="2">
        <v>56</v>
      </c>
      <c r="C132" s="2">
        <v>679</v>
      </c>
      <c r="D132" s="3">
        <v>181.63</v>
      </c>
      <c r="E132" s="4">
        <v>90</v>
      </c>
      <c r="F132" s="5">
        <v>19.98</v>
      </c>
      <c r="G132" s="5">
        <v>291.61</v>
      </c>
      <c r="H132" s="6">
        <v>39961</v>
      </c>
      <c r="I132" s="3">
        <v>5</v>
      </c>
      <c r="J132" s="7" t="s">
        <v>19</v>
      </c>
      <c r="K132" s="7" t="s">
        <v>26</v>
      </c>
      <c r="L132" s="7" t="s">
        <v>34</v>
      </c>
    </row>
    <row r="133" spans="1:12">
      <c r="A133" s="2">
        <v>142</v>
      </c>
      <c r="B133" s="2">
        <v>31</v>
      </c>
      <c r="C133" s="2">
        <v>328</v>
      </c>
      <c r="D133" s="3">
        <v>46.87</v>
      </c>
      <c r="E133" s="4">
        <v>30</v>
      </c>
      <c r="F133" s="5">
        <v>5.16</v>
      </c>
      <c r="G133" s="5">
        <v>82.03</v>
      </c>
      <c r="H133" s="6">
        <v>39962</v>
      </c>
      <c r="I133" s="3">
        <v>5</v>
      </c>
      <c r="J133" s="7" t="s">
        <v>58</v>
      </c>
      <c r="K133" s="7" t="s">
        <v>14</v>
      </c>
      <c r="L133" s="7" t="s">
        <v>59</v>
      </c>
    </row>
    <row r="134" spans="1:12">
      <c r="A134" s="2">
        <v>109</v>
      </c>
      <c r="B134" s="2">
        <v>33</v>
      </c>
      <c r="C134" s="2">
        <v>384</v>
      </c>
      <c r="D134" s="3">
        <v>54.87</v>
      </c>
      <c r="E134" s="4">
        <v>15</v>
      </c>
      <c r="F134" s="5">
        <v>6.04</v>
      </c>
      <c r="G134" s="5">
        <v>75.91</v>
      </c>
      <c r="H134" s="6">
        <v>39962</v>
      </c>
      <c r="I134" s="3">
        <v>5</v>
      </c>
      <c r="J134" s="7" t="s">
        <v>58</v>
      </c>
      <c r="K134" s="7" t="s">
        <v>14</v>
      </c>
      <c r="L134" s="7" t="s">
        <v>59</v>
      </c>
    </row>
    <row r="135" spans="1:12">
      <c r="A135" s="2">
        <v>30</v>
      </c>
      <c r="B135" s="2">
        <v>39</v>
      </c>
      <c r="C135" s="2">
        <v>389</v>
      </c>
      <c r="D135" s="3">
        <v>93.32</v>
      </c>
      <c r="E135" s="4">
        <v>15</v>
      </c>
      <c r="F135" s="5">
        <v>10.27</v>
      </c>
      <c r="G135" s="5">
        <v>118.59</v>
      </c>
      <c r="H135" s="6">
        <v>39962</v>
      </c>
      <c r="I135" s="3">
        <v>5</v>
      </c>
      <c r="J135" s="7" t="s">
        <v>33</v>
      </c>
      <c r="K135" s="7" t="s">
        <v>23</v>
      </c>
      <c r="L135" s="7" t="s">
        <v>23</v>
      </c>
    </row>
    <row r="136" spans="1:12">
      <c r="A136" s="2">
        <v>57</v>
      </c>
      <c r="B136" s="2">
        <v>41</v>
      </c>
      <c r="C136" s="2">
        <v>482</v>
      </c>
      <c r="D136" s="3">
        <v>115.63</v>
      </c>
      <c r="E136" s="4">
        <v>15</v>
      </c>
      <c r="F136" s="5">
        <v>12.72</v>
      </c>
      <c r="G136" s="5">
        <v>143.35</v>
      </c>
      <c r="H136" s="6">
        <v>39962</v>
      </c>
      <c r="I136" s="3">
        <v>5</v>
      </c>
      <c r="J136" s="7" t="s">
        <v>33</v>
      </c>
      <c r="K136" s="7" t="s">
        <v>23</v>
      </c>
      <c r="L136" s="7" t="s">
        <v>23</v>
      </c>
    </row>
    <row r="137" spans="1:12">
      <c r="A137" s="2">
        <v>160</v>
      </c>
      <c r="B137" s="2">
        <v>11</v>
      </c>
      <c r="C137" s="2">
        <v>114</v>
      </c>
      <c r="D137" s="3">
        <v>35.119999999999997</v>
      </c>
      <c r="E137" s="4">
        <v>15</v>
      </c>
      <c r="F137" s="5">
        <v>4.21</v>
      </c>
      <c r="G137" s="5">
        <v>54.33</v>
      </c>
      <c r="H137" s="6">
        <v>39968</v>
      </c>
      <c r="I137" s="3">
        <v>6</v>
      </c>
      <c r="J137" s="7" t="s">
        <v>27</v>
      </c>
      <c r="K137" s="7" t="s">
        <v>51</v>
      </c>
      <c r="L137" s="7" t="s">
        <v>49</v>
      </c>
    </row>
    <row r="138" spans="1:12">
      <c r="A138" s="2">
        <v>176</v>
      </c>
      <c r="B138" s="2">
        <v>12</v>
      </c>
      <c r="C138" s="2">
        <v>133</v>
      </c>
      <c r="D138" s="3">
        <v>53.03</v>
      </c>
      <c r="E138" s="4">
        <v>15</v>
      </c>
      <c r="F138" s="5">
        <v>6.36</v>
      </c>
      <c r="G138" s="5">
        <v>74.39</v>
      </c>
      <c r="H138" s="6">
        <v>39968</v>
      </c>
      <c r="I138" s="3">
        <v>6</v>
      </c>
      <c r="J138" s="7" t="s">
        <v>50</v>
      </c>
      <c r="K138" s="7" t="s">
        <v>14</v>
      </c>
      <c r="L138" s="7" t="s">
        <v>17</v>
      </c>
    </row>
    <row r="139" spans="1:12">
      <c r="A139" s="2">
        <v>87</v>
      </c>
      <c r="B139" s="2">
        <v>12</v>
      </c>
      <c r="C139" s="2">
        <v>173</v>
      </c>
      <c r="D139" s="3">
        <v>34.89</v>
      </c>
      <c r="E139" s="4">
        <v>15</v>
      </c>
      <c r="F139" s="5">
        <v>4.1900000000000004</v>
      </c>
      <c r="G139" s="5">
        <v>54.08</v>
      </c>
      <c r="H139" s="6">
        <v>39968</v>
      </c>
      <c r="I139" s="3">
        <v>6</v>
      </c>
      <c r="J139" s="7" t="s">
        <v>16</v>
      </c>
      <c r="K139" s="7" t="s">
        <v>14</v>
      </c>
      <c r="L139" s="7" t="s">
        <v>18</v>
      </c>
    </row>
    <row r="140" spans="1:12">
      <c r="A140" s="2">
        <v>137</v>
      </c>
      <c r="B140" s="2">
        <v>17</v>
      </c>
      <c r="C140" s="2">
        <v>179</v>
      </c>
      <c r="D140" s="3">
        <v>39.6</v>
      </c>
      <c r="E140" s="4">
        <v>15</v>
      </c>
      <c r="F140" s="5">
        <v>4.75</v>
      </c>
      <c r="G140" s="5">
        <v>59.35</v>
      </c>
      <c r="H140" s="6">
        <v>39968</v>
      </c>
      <c r="I140" s="3">
        <v>6</v>
      </c>
      <c r="J140" s="7" t="s">
        <v>57</v>
      </c>
      <c r="K140" s="7" t="s">
        <v>51</v>
      </c>
      <c r="L140" s="7" t="s">
        <v>57</v>
      </c>
    </row>
    <row r="141" spans="1:12">
      <c r="A141" s="2">
        <v>134</v>
      </c>
      <c r="B141" s="2">
        <v>17</v>
      </c>
      <c r="C141" s="2">
        <v>191</v>
      </c>
      <c r="D141" s="3">
        <v>31.86</v>
      </c>
      <c r="E141" s="4">
        <v>15</v>
      </c>
      <c r="F141" s="5">
        <v>5.62</v>
      </c>
      <c r="G141" s="5">
        <v>52.48</v>
      </c>
      <c r="H141" s="6">
        <v>39968</v>
      </c>
      <c r="I141" s="3">
        <v>6</v>
      </c>
      <c r="J141" s="7" t="s">
        <v>10</v>
      </c>
      <c r="K141" s="7" t="s">
        <v>64</v>
      </c>
      <c r="L141" s="7" t="s">
        <v>10</v>
      </c>
    </row>
    <row r="142" spans="1:12">
      <c r="A142" s="2">
        <v>76</v>
      </c>
      <c r="B142" s="2">
        <v>19</v>
      </c>
      <c r="C142" s="2">
        <v>192</v>
      </c>
      <c r="D142" s="3">
        <v>39.47</v>
      </c>
      <c r="E142" s="4">
        <v>15</v>
      </c>
      <c r="F142" s="5">
        <v>4.74</v>
      </c>
      <c r="G142" s="5">
        <v>59.21</v>
      </c>
      <c r="H142" s="6">
        <v>39968</v>
      </c>
      <c r="I142" s="3">
        <v>6</v>
      </c>
      <c r="J142" s="7" t="s">
        <v>16</v>
      </c>
      <c r="K142" s="7" t="s">
        <v>14</v>
      </c>
      <c r="L142" s="7" t="s">
        <v>18</v>
      </c>
    </row>
    <row r="143" spans="1:12">
      <c r="A143" s="2">
        <v>180</v>
      </c>
      <c r="B143" s="2">
        <v>17</v>
      </c>
      <c r="C143" s="2">
        <v>201</v>
      </c>
      <c r="D143" s="3">
        <v>42.76</v>
      </c>
      <c r="E143" s="4">
        <v>160</v>
      </c>
      <c r="F143" s="5">
        <v>5.13</v>
      </c>
      <c r="G143" s="5">
        <v>207.89</v>
      </c>
      <c r="H143" s="6">
        <v>39968</v>
      </c>
      <c r="I143" s="3">
        <v>6</v>
      </c>
      <c r="J143" s="7" t="s">
        <v>12</v>
      </c>
      <c r="K143" s="7" t="s">
        <v>64</v>
      </c>
      <c r="L143" s="7" t="s">
        <v>12</v>
      </c>
    </row>
    <row r="144" spans="1:12">
      <c r="A144" s="2">
        <v>173</v>
      </c>
      <c r="B144" s="2">
        <v>16</v>
      </c>
      <c r="C144" s="2">
        <v>205</v>
      </c>
      <c r="D144" s="3">
        <v>31.84</v>
      </c>
      <c r="E144" s="4">
        <v>15</v>
      </c>
      <c r="F144" s="5">
        <v>3.82</v>
      </c>
      <c r="G144" s="5">
        <v>50.66</v>
      </c>
      <c r="H144" s="6">
        <v>39968</v>
      </c>
      <c r="I144" s="3">
        <v>6</v>
      </c>
      <c r="J144" s="7" t="s">
        <v>7</v>
      </c>
      <c r="K144" s="7" t="s">
        <v>7</v>
      </c>
      <c r="L144" s="7" t="s">
        <v>15</v>
      </c>
    </row>
    <row r="145" spans="1:12">
      <c r="A145" s="2">
        <v>29</v>
      </c>
      <c r="B145" s="2">
        <v>20</v>
      </c>
      <c r="C145" s="2">
        <v>222</v>
      </c>
      <c r="D145" s="3">
        <v>68.849999999999994</v>
      </c>
      <c r="E145" s="4">
        <v>15</v>
      </c>
      <c r="F145" s="5">
        <v>8.26</v>
      </c>
      <c r="G145" s="5">
        <v>92.11</v>
      </c>
      <c r="H145" s="6">
        <v>39968</v>
      </c>
      <c r="I145" s="3">
        <v>6</v>
      </c>
      <c r="J145" s="7" t="s">
        <v>31</v>
      </c>
      <c r="K145" s="7" t="s">
        <v>39</v>
      </c>
      <c r="L145" s="7" t="s">
        <v>32</v>
      </c>
    </row>
    <row r="146" spans="1:12">
      <c r="A146" s="2">
        <v>49</v>
      </c>
      <c r="B146" s="2">
        <v>19</v>
      </c>
      <c r="C146" s="2">
        <v>227</v>
      </c>
      <c r="D146" s="3">
        <v>39.5</v>
      </c>
      <c r="E146" s="4">
        <v>15</v>
      </c>
      <c r="F146" s="5">
        <v>4.74</v>
      </c>
      <c r="G146" s="5">
        <v>59.24</v>
      </c>
      <c r="H146" s="6">
        <v>39968</v>
      </c>
      <c r="I146" s="3">
        <v>6</v>
      </c>
      <c r="J146" s="7" t="s">
        <v>45</v>
      </c>
      <c r="K146" s="7" t="s">
        <v>64</v>
      </c>
      <c r="L146" s="7" t="s">
        <v>46</v>
      </c>
    </row>
    <row r="147" spans="1:12">
      <c r="A147" s="2">
        <v>41</v>
      </c>
      <c r="B147" s="2">
        <v>21</v>
      </c>
      <c r="C147" s="2">
        <v>230</v>
      </c>
      <c r="D147" s="3">
        <v>39.26</v>
      </c>
      <c r="E147" s="4">
        <v>15</v>
      </c>
      <c r="F147" s="5">
        <v>4.71</v>
      </c>
      <c r="G147" s="5">
        <v>58.97</v>
      </c>
      <c r="H147" s="6">
        <v>39968</v>
      </c>
      <c r="I147" s="3">
        <v>6</v>
      </c>
      <c r="J147" s="7" t="s">
        <v>16</v>
      </c>
      <c r="K147" s="7" t="s">
        <v>14</v>
      </c>
      <c r="L147" s="7" t="s">
        <v>18</v>
      </c>
    </row>
    <row r="148" spans="1:12">
      <c r="A148" s="2">
        <v>94</v>
      </c>
      <c r="B148" s="2">
        <v>19</v>
      </c>
      <c r="C148" s="2">
        <v>238</v>
      </c>
      <c r="D148" s="3">
        <v>73.33</v>
      </c>
      <c r="E148" s="4">
        <v>125</v>
      </c>
      <c r="F148" s="5">
        <v>8.8000000000000007</v>
      </c>
      <c r="G148" s="5">
        <v>207.13</v>
      </c>
      <c r="H148" s="6">
        <v>39968</v>
      </c>
      <c r="I148" s="3">
        <v>6</v>
      </c>
      <c r="J148" s="7" t="s">
        <v>27</v>
      </c>
      <c r="K148" s="7" t="s">
        <v>51</v>
      </c>
      <c r="L148" s="7" t="s">
        <v>49</v>
      </c>
    </row>
    <row r="149" spans="1:12">
      <c r="A149" s="2">
        <v>12</v>
      </c>
      <c r="B149" s="2">
        <v>23</v>
      </c>
      <c r="C149" s="2">
        <v>262</v>
      </c>
      <c r="D149" s="3">
        <v>48.63</v>
      </c>
      <c r="E149" s="4">
        <v>15</v>
      </c>
      <c r="F149" s="5">
        <v>5.84</v>
      </c>
      <c r="G149" s="5">
        <v>69.47</v>
      </c>
      <c r="H149" s="6">
        <v>39968</v>
      </c>
      <c r="I149" s="3">
        <v>6</v>
      </c>
      <c r="J149" s="7" t="s">
        <v>13</v>
      </c>
      <c r="K149" s="7" t="s">
        <v>14</v>
      </c>
      <c r="L149" s="7" t="s">
        <v>14</v>
      </c>
    </row>
    <row r="150" spans="1:12">
      <c r="A150" s="2">
        <v>131</v>
      </c>
      <c r="B150" s="2">
        <v>26</v>
      </c>
      <c r="C150" s="2">
        <v>271</v>
      </c>
      <c r="D150" s="3">
        <v>45.2</v>
      </c>
      <c r="E150" s="4">
        <v>15</v>
      </c>
      <c r="F150" s="5">
        <v>7.22</v>
      </c>
      <c r="G150" s="5">
        <v>67.42</v>
      </c>
      <c r="H150" s="6">
        <v>39968</v>
      </c>
      <c r="I150" s="3">
        <v>6</v>
      </c>
      <c r="J150" s="7" t="s">
        <v>7</v>
      </c>
      <c r="K150" s="7" t="s">
        <v>7</v>
      </c>
      <c r="L150" s="7" t="s">
        <v>15</v>
      </c>
    </row>
    <row r="151" spans="1:12">
      <c r="A151" s="2">
        <v>158</v>
      </c>
      <c r="B151" s="2">
        <v>25</v>
      </c>
      <c r="C151" s="2">
        <v>279</v>
      </c>
      <c r="D151" s="3">
        <v>46.54</v>
      </c>
      <c r="E151" s="4">
        <v>15</v>
      </c>
      <c r="F151" s="5">
        <v>7.38</v>
      </c>
      <c r="G151" s="5">
        <v>68.92</v>
      </c>
      <c r="H151" s="6">
        <v>39968</v>
      </c>
      <c r="I151" s="3">
        <v>6</v>
      </c>
      <c r="J151" s="7" t="s">
        <v>7</v>
      </c>
      <c r="K151" s="7" t="s">
        <v>7</v>
      </c>
      <c r="L151" s="7" t="s">
        <v>8</v>
      </c>
    </row>
    <row r="152" spans="1:12">
      <c r="A152" s="2">
        <v>61</v>
      </c>
      <c r="B152" s="2">
        <v>23</v>
      </c>
      <c r="C152" s="2">
        <v>282</v>
      </c>
      <c r="D152" s="3">
        <v>70.53</v>
      </c>
      <c r="E152" s="4">
        <v>60</v>
      </c>
      <c r="F152" s="5">
        <v>8.4600000000000009</v>
      </c>
      <c r="G152" s="5">
        <v>138.99</v>
      </c>
      <c r="H152" s="6">
        <v>39968</v>
      </c>
      <c r="I152" s="3">
        <v>6</v>
      </c>
      <c r="J152" s="7" t="s">
        <v>31</v>
      </c>
      <c r="K152" s="7" t="s">
        <v>39</v>
      </c>
      <c r="L152" s="7" t="s">
        <v>32</v>
      </c>
    </row>
    <row r="153" spans="1:12">
      <c r="A153" s="2">
        <v>177</v>
      </c>
      <c r="B153" s="2">
        <v>24</v>
      </c>
      <c r="C153" s="2">
        <v>286</v>
      </c>
      <c r="D153" s="3">
        <v>57.4</v>
      </c>
      <c r="E153" s="4">
        <v>15</v>
      </c>
      <c r="F153" s="5">
        <v>6.89</v>
      </c>
      <c r="G153" s="5">
        <v>79.290000000000006</v>
      </c>
      <c r="H153" s="6">
        <v>39968</v>
      </c>
      <c r="I153" s="3">
        <v>6</v>
      </c>
      <c r="J153" s="7" t="s">
        <v>66</v>
      </c>
      <c r="K153" s="7" t="s">
        <v>51</v>
      </c>
      <c r="L153" s="7" t="s">
        <v>48</v>
      </c>
    </row>
    <row r="154" spans="1:12">
      <c r="A154" s="2">
        <v>116</v>
      </c>
      <c r="B154" s="2">
        <v>24</v>
      </c>
      <c r="C154" s="2">
        <v>298</v>
      </c>
      <c r="D154" s="3">
        <v>49.71</v>
      </c>
      <c r="E154" s="4">
        <v>15</v>
      </c>
      <c r="F154" s="5">
        <v>7.77</v>
      </c>
      <c r="G154" s="5">
        <v>72.48</v>
      </c>
      <c r="H154" s="6">
        <v>39968</v>
      </c>
      <c r="I154" s="3">
        <v>6</v>
      </c>
      <c r="J154" s="7" t="s">
        <v>10</v>
      </c>
      <c r="K154" s="7" t="s">
        <v>64</v>
      </c>
      <c r="L154" s="7" t="s">
        <v>10</v>
      </c>
    </row>
    <row r="155" spans="1:12">
      <c r="A155" s="2">
        <v>10</v>
      </c>
      <c r="B155" s="2">
        <v>22</v>
      </c>
      <c r="C155" s="2">
        <v>307</v>
      </c>
      <c r="D155" s="3">
        <v>55.38</v>
      </c>
      <c r="E155" s="4">
        <v>160</v>
      </c>
      <c r="F155" s="5">
        <v>6.65</v>
      </c>
      <c r="G155" s="5">
        <v>222.03</v>
      </c>
      <c r="H155" s="6">
        <v>39968</v>
      </c>
      <c r="I155" s="3">
        <v>6</v>
      </c>
      <c r="J155" s="7" t="s">
        <v>11</v>
      </c>
      <c r="K155" s="7" t="s">
        <v>64</v>
      </c>
      <c r="L155" s="7" t="s">
        <v>12</v>
      </c>
    </row>
    <row r="156" spans="1:12">
      <c r="A156" s="2">
        <v>37</v>
      </c>
      <c r="B156" s="2">
        <v>24</v>
      </c>
      <c r="C156" s="2">
        <v>319</v>
      </c>
      <c r="D156" s="3">
        <v>79.78</v>
      </c>
      <c r="E156" s="4">
        <v>15</v>
      </c>
      <c r="F156" s="5">
        <v>9.57</v>
      </c>
      <c r="G156" s="5">
        <v>104.35</v>
      </c>
      <c r="H156" s="6">
        <v>39968</v>
      </c>
      <c r="I156" s="3">
        <v>6</v>
      </c>
      <c r="J156" s="7" t="s">
        <v>31</v>
      </c>
      <c r="K156" s="7" t="s">
        <v>39</v>
      </c>
      <c r="L156" s="7" t="s">
        <v>32</v>
      </c>
    </row>
    <row r="157" spans="1:12">
      <c r="A157" s="2">
        <v>11</v>
      </c>
      <c r="B157" s="2">
        <v>27</v>
      </c>
      <c r="C157" s="2">
        <v>352</v>
      </c>
      <c r="D157" s="3">
        <v>63.5</v>
      </c>
      <c r="E157" s="4">
        <v>15</v>
      </c>
      <c r="F157" s="5">
        <v>7.62</v>
      </c>
      <c r="G157" s="5">
        <v>86.12</v>
      </c>
      <c r="H157" s="6">
        <v>39968</v>
      </c>
      <c r="I157" s="3">
        <v>6</v>
      </c>
      <c r="J157" s="7" t="s">
        <v>12</v>
      </c>
      <c r="K157" s="7" t="s">
        <v>64</v>
      </c>
      <c r="L157" s="7" t="s">
        <v>12</v>
      </c>
    </row>
    <row r="158" spans="1:12">
      <c r="A158" s="2">
        <v>28</v>
      </c>
      <c r="B158" s="2">
        <v>27</v>
      </c>
      <c r="C158" s="2">
        <v>358</v>
      </c>
      <c r="D158" s="3">
        <v>60.11</v>
      </c>
      <c r="E158" s="4">
        <v>15</v>
      </c>
      <c r="F158" s="5">
        <v>7.21</v>
      </c>
      <c r="G158" s="5">
        <v>82.32</v>
      </c>
      <c r="H158" s="6">
        <v>39968</v>
      </c>
      <c r="I158" s="3">
        <v>6</v>
      </c>
      <c r="J158" s="7" t="s">
        <v>16</v>
      </c>
      <c r="K158" s="7" t="s">
        <v>14</v>
      </c>
      <c r="L158" s="7" t="s">
        <v>14</v>
      </c>
    </row>
    <row r="159" spans="1:12">
      <c r="A159" s="2">
        <v>96</v>
      </c>
      <c r="B159" s="2">
        <v>35</v>
      </c>
      <c r="C159" s="2">
        <v>360</v>
      </c>
      <c r="D159" s="3">
        <v>78.8</v>
      </c>
      <c r="E159" s="4">
        <v>15</v>
      </c>
      <c r="F159" s="5">
        <v>9.4600000000000009</v>
      </c>
      <c r="G159" s="5">
        <v>103.26</v>
      </c>
      <c r="H159" s="6">
        <v>39968</v>
      </c>
      <c r="I159" s="3">
        <v>6</v>
      </c>
      <c r="J159" s="7" t="s">
        <v>35</v>
      </c>
      <c r="K159" s="7" t="s">
        <v>14</v>
      </c>
      <c r="L159" s="7" t="s">
        <v>36</v>
      </c>
    </row>
    <row r="160" spans="1:12">
      <c r="A160" s="2">
        <v>117</v>
      </c>
      <c r="B160" s="2">
        <v>29</v>
      </c>
      <c r="C160" s="2">
        <v>364</v>
      </c>
      <c r="D160" s="3">
        <v>60.72</v>
      </c>
      <c r="E160" s="4">
        <v>15</v>
      </c>
      <c r="F160" s="5">
        <v>9.09</v>
      </c>
      <c r="G160" s="5">
        <v>84.81</v>
      </c>
      <c r="H160" s="6">
        <v>39968</v>
      </c>
      <c r="I160" s="3">
        <v>6</v>
      </c>
      <c r="J160" s="7" t="s">
        <v>25</v>
      </c>
      <c r="K160" s="7" t="s">
        <v>64</v>
      </c>
      <c r="L160" s="7" t="s">
        <v>25</v>
      </c>
    </row>
    <row r="161" spans="1:15">
      <c r="A161" s="2">
        <v>101</v>
      </c>
      <c r="B161" s="2">
        <v>30</v>
      </c>
      <c r="C161" s="2">
        <v>366</v>
      </c>
      <c r="D161" s="3">
        <v>63.14</v>
      </c>
      <c r="E161" s="4">
        <v>15</v>
      </c>
      <c r="F161" s="5">
        <v>7.58</v>
      </c>
      <c r="G161" s="5">
        <v>85.72</v>
      </c>
      <c r="H161" s="6">
        <v>39968</v>
      </c>
      <c r="I161" s="3">
        <v>6</v>
      </c>
      <c r="J161" s="7" t="s">
        <v>57</v>
      </c>
      <c r="K161" s="7" t="s">
        <v>51</v>
      </c>
      <c r="L161" s="7" t="s">
        <v>57</v>
      </c>
    </row>
    <row r="162" spans="1:15">
      <c r="A162" s="2">
        <v>136</v>
      </c>
      <c r="B162" s="2">
        <v>31</v>
      </c>
      <c r="C162" s="2">
        <v>388</v>
      </c>
      <c r="D162" s="3">
        <v>64.91</v>
      </c>
      <c r="E162" s="4">
        <v>15</v>
      </c>
      <c r="F162" s="5">
        <v>7.79</v>
      </c>
      <c r="G162" s="5">
        <v>87.7</v>
      </c>
      <c r="H162" s="6">
        <v>39968</v>
      </c>
      <c r="I162" s="3">
        <v>6</v>
      </c>
      <c r="J162" s="7" t="s">
        <v>45</v>
      </c>
      <c r="K162" s="7" t="s">
        <v>64</v>
      </c>
      <c r="L162" s="7" t="s">
        <v>46</v>
      </c>
    </row>
    <row r="163" spans="1:15">
      <c r="A163" s="2">
        <v>34</v>
      </c>
      <c r="B163" s="2">
        <v>30</v>
      </c>
      <c r="C163" s="2">
        <v>391</v>
      </c>
      <c r="D163" s="3">
        <v>65.22</v>
      </c>
      <c r="E163" s="4">
        <v>15</v>
      </c>
      <c r="F163" s="5">
        <v>9.6300000000000008</v>
      </c>
      <c r="G163" s="5">
        <v>89.85</v>
      </c>
      <c r="H163" s="6">
        <v>39968</v>
      </c>
      <c r="I163" s="3">
        <v>6</v>
      </c>
      <c r="J163" s="7" t="s">
        <v>25</v>
      </c>
      <c r="K163" s="7" t="s">
        <v>64</v>
      </c>
      <c r="L163" s="7" t="s">
        <v>25</v>
      </c>
    </row>
    <row r="164" spans="1:15">
      <c r="A164" s="2">
        <v>14</v>
      </c>
      <c r="B164" s="2">
        <v>30</v>
      </c>
      <c r="C164" s="2">
        <v>392</v>
      </c>
      <c r="D164" s="3">
        <v>66.91</v>
      </c>
      <c r="E164" s="4">
        <v>15</v>
      </c>
      <c r="F164" s="5">
        <v>8.0299999999999994</v>
      </c>
      <c r="G164" s="5">
        <v>89.94</v>
      </c>
      <c r="H164" s="6">
        <v>39968</v>
      </c>
      <c r="I164" s="3">
        <v>6</v>
      </c>
      <c r="J164" s="7" t="s">
        <v>16</v>
      </c>
      <c r="K164" s="7" t="s">
        <v>14</v>
      </c>
      <c r="L164" s="7" t="s">
        <v>17</v>
      </c>
    </row>
    <row r="165" spans="1:15">
      <c r="A165" s="2">
        <v>140</v>
      </c>
      <c r="B165" s="2">
        <v>34</v>
      </c>
      <c r="C165" s="2">
        <v>395</v>
      </c>
      <c r="D165" s="3">
        <v>65.89</v>
      </c>
      <c r="E165" s="4">
        <v>15</v>
      </c>
      <c r="F165" s="5">
        <v>9.7100000000000009</v>
      </c>
      <c r="G165" s="5">
        <v>90.6</v>
      </c>
      <c r="H165" s="6">
        <v>39968</v>
      </c>
      <c r="I165" s="3">
        <v>6</v>
      </c>
      <c r="J165" s="7" t="s">
        <v>7</v>
      </c>
      <c r="K165" s="7" t="s">
        <v>7</v>
      </c>
      <c r="L165" s="7" t="s">
        <v>15</v>
      </c>
    </row>
    <row r="166" spans="1:15">
      <c r="A166" s="2">
        <v>123</v>
      </c>
      <c r="B166" s="2">
        <v>31</v>
      </c>
      <c r="C166" s="2">
        <v>403</v>
      </c>
      <c r="D166" s="3">
        <v>67.22</v>
      </c>
      <c r="E166" s="4">
        <v>15</v>
      </c>
      <c r="F166" s="5">
        <v>9.8699999999999992</v>
      </c>
      <c r="G166" s="5">
        <v>92.09</v>
      </c>
      <c r="H166" s="6">
        <v>39968</v>
      </c>
      <c r="I166" s="3">
        <v>6</v>
      </c>
      <c r="J166" s="7" t="s">
        <v>25</v>
      </c>
      <c r="K166" s="7" t="s">
        <v>64</v>
      </c>
      <c r="L166" s="7" t="s">
        <v>25</v>
      </c>
    </row>
    <row r="167" spans="1:15">
      <c r="A167" s="2">
        <v>15</v>
      </c>
      <c r="B167" s="2">
        <v>30</v>
      </c>
      <c r="C167" s="2">
        <v>410</v>
      </c>
      <c r="D167" s="3">
        <v>68.84</v>
      </c>
      <c r="E167" s="4">
        <v>15</v>
      </c>
      <c r="F167" s="5">
        <v>8.26</v>
      </c>
      <c r="G167" s="5">
        <v>92.1</v>
      </c>
      <c r="H167" s="6">
        <v>39968</v>
      </c>
      <c r="I167" s="3">
        <v>6</v>
      </c>
      <c r="J167" s="7" t="s">
        <v>16</v>
      </c>
      <c r="K167" s="7" t="s">
        <v>14</v>
      </c>
      <c r="L167" s="7" t="s">
        <v>18</v>
      </c>
    </row>
    <row r="168" spans="1:15">
      <c r="A168" s="2">
        <v>62</v>
      </c>
      <c r="B168" s="2">
        <v>36</v>
      </c>
      <c r="C168" s="2">
        <v>438</v>
      </c>
      <c r="D168" s="3">
        <v>134.94999999999999</v>
      </c>
      <c r="E168" s="4">
        <v>15</v>
      </c>
      <c r="F168" s="5">
        <v>16.190000000000001</v>
      </c>
      <c r="G168" s="5">
        <v>166.14</v>
      </c>
      <c r="H168" s="6">
        <v>39968</v>
      </c>
      <c r="I168" s="3">
        <v>6</v>
      </c>
      <c r="J168" s="7" t="s">
        <v>27</v>
      </c>
      <c r="K168" s="7" t="s">
        <v>51</v>
      </c>
      <c r="L168" s="7" t="s">
        <v>49</v>
      </c>
    </row>
    <row r="169" spans="1:15">
      <c r="A169" s="2">
        <v>5</v>
      </c>
      <c r="B169" s="2">
        <v>34</v>
      </c>
      <c r="C169" s="2">
        <v>444</v>
      </c>
      <c r="D169" s="3">
        <v>74.06</v>
      </c>
      <c r="E169" s="4">
        <v>15</v>
      </c>
      <c r="F169" s="5">
        <v>10.69</v>
      </c>
      <c r="G169" s="5">
        <v>99.75</v>
      </c>
      <c r="H169" s="6">
        <v>39968</v>
      </c>
      <c r="I169" s="3">
        <v>6</v>
      </c>
      <c r="J169" s="7" t="s">
        <v>10</v>
      </c>
      <c r="K169" s="7" t="s">
        <v>64</v>
      </c>
      <c r="L169" s="7" t="s">
        <v>10</v>
      </c>
    </row>
    <row r="170" spans="1:15">
      <c r="A170" s="2">
        <v>112</v>
      </c>
      <c r="B170" s="2">
        <v>32</v>
      </c>
      <c r="C170" s="2">
        <v>467</v>
      </c>
      <c r="D170" s="3">
        <v>81.25</v>
      </c>
      <c r="E170" s="4">
        <v>15</v>
      </c>
      <c r="F170" s="5">
        <v>9.75</v>
      </c>
      <c r="G170" s="5">
        <v>106</v>
      </c>
      <c r="H170" s="6">
        <v>39968</v>
      </c>
      <c r="I170" s="3">
        <v>6</v>
      </c>
      <c r="J170" s="7" t="s">
        <v>12</v>
      </c>
      <c r="K170" s="7" t="s">
        <v>64</v>
      </c>
      <c r="L170" s="7" t="s">
        <v>12</v>
      </c>
    </row>
    <row r="171" spans="1:15">
      <c r="A171" s="2">
        <v>13</v>
      </c>
      <c r="B171" s="2">
        <v>37</v>
      </c>
      <c r="C171" s="2">
        <v>483</v>
      </c>
      <c r="D171" s="3">
        <v>80.56</v>
      </c>
      <c r="E171" s="4">
        <v>15</v>
      </c>
      <c r="F171" s="5">
        <v>11.47</v>
      </c>
      <c r="G171" s="5">
        <v>107.03</v>
      </c>
      <c r="H171" s="6">
        <v>39968</v>
      </c>
      <c r="I171" s="3">
        <v>6</v>
      </c>
      <c r="J171" s="7" t="s">
        <v>7</v>
      </c>
      <c r="K171" s="7" t="s">
        <v>7</v>
      </c>
      <c r="L171" s="7" t="s">
        <v>15</v>
      </c>
      <c r="O171" s="2"/>
    </row>
    <row r="172" spans="1:15">
      <c r="A172" s="2">
        <v>72</v>
      </c>
      <c r="B172" s="2">
        <v>50</v>
      </c>
      <c r="C172" s="2">
        <v>567</v>
      </c>
      <c r="D172" s="3">
        <v>92.99</v>
      </c>
      <c r="E172" s="4">
        <v>15</v>
      </c>
      <c r="F172" s="5">
        <v>12.96</v>
      </c>
      <c r="G172" s="5">
        <v>120.95</v>
      </c>
      <c r="H172" s="6">
        <v>39968</v>
      </c>
      <c r="I172" s="3">
        <v>6</v>
      </c>
      <c r="J172" s="7" t="s">
        <v>10</v>
      </c>
      <c r="K172" s="7" t="s">
        <v>64</v>
      </c>
      <c r="L172" s="7" t="s">
        <v>10</v>
      </c>
    </row>
    <row r="173" spans="1:15">
      <c r="A173" s="2">
        <v>19</v>
      </c>
      <c r="B173" s="2">
        <v>42</v>
      </c>
      <c r="C173" s="2">
        <v>577</v>
      </c>
      <c r="D173" s="3">
        <v>93.3</v>
      </c>
      <c r="E173" s="4">
        <v>15</v>
      </c>
      <c r="F173" s="5">
        <v>11.2</v>
      </c>
      <c r="G173" s="5">
        <v>119.5</v>
      </c>
      <c r="H173" s="6">
        <v>39968</v>
      </c>
      <c r="I173" s="3">
        <v>6</v>
      </c>
      <c r="J173" s="7" t="s">
        <v>16</v>
      </c>
      <c r="K173" s="7" t="s">
        <v>14</v>
      </c>
      <c r="L173" s="7" t="s">
        <v>14</v>
      </c>
    </row>
    <row r="174" spans="1:15">
      <c r="A174" s="2">
        <v>78</v>
      </c>
      <c r="B174" s="2">
        <v>47</v>
      </c>
      <c r="C174" s="2">
        <v>618</v>
      </c>
      <c r="D174" s="3">
        <v>187.56</v>
      </c>
      <c r="E174" s="4">
        <v>15</v>
      </c>
      <c r="F174" s="5">
        <v>22.51</v>
      </c>
      <c r="G174" s="5">
        <v>225.07</v>
      </c>
      <c r="H174" s="6">
        <v>39968</v>
      </c>
      <c r="I174" s="3">
        <v>6</v>
      </c>
      <c r="J174" s="7" t="s">
        <v>27</v>
      </c>
      <c r="K174" s="7" t="s">
        <v>51</v>
      </c>
      <c r="L174" s="7" t="s">
        <v>49</v>
      </c>
    </row>
    <row r="175" spans="1:15">
      <c r="A175" s="2">
        <v>189</v>
      </c>
      <c r="B175" s="2">
        <v>1</v>
      </c>
      <c r="C175" s="2">
        <v>14</v>
      </c>
      <c r="D175" s="3">
        <v>17.329999999999998</v>
      </c>
      <c r="E175" s="4">
        <v>15</v>
      </c>
      <c r="F175" s="5">
        <v>3.88</v>
      </c>
      <c r="G175" s="5">
        <v>36.21</v>
      </c>
      <c r="H175" s="6">
        <v>39969</v>
      </c>
      <c r="I175" s="3">
        <v>6</v>
      </c>
      <c r="J175" s="7" t="s">
        <v>7</v>
      </c>
      <c r="K175" s="7" t="s">
        <v>7</v>
      </c>
      <c r="L175" s="7" t="s">
        <v>9</v>
      </c>
    </row>
    <row r="176" spans="1:15">
      <c r="A176" s="2">
        <v>165</v>
      </c>
      <c r="B176" s="2">
        <v>8</v>
      </c>
      <c r="C176" s="2">
        <v>60</v>
      </c>
      <c r="D176" s="3">
        <v>39.450000000000003</v>
      </c>
      <c r="E176" s="4">
        <v>15</v>
      </c>
      <c r="F176" s="5">
        <v>4.7300000000000004</v>
      </c>
      <c r="G176" s="5">
        <v>59.18</v>
      </c>
      <c r="H176" s="6">
        <v>39969</v>
      </c>
      <c r="I176" s="3">
        <v>6</v>
      </c>
      <c r="J176" s="7" t="s">
        <v>35</v>
      </c>
      <c r="K176" s="7" t="s">
        <v>14</v>
      </c>
      <c r="L176" s="7" t="s">
        <v>14</v>
      </c>
    </row>
    <row r="177" spans="1:12">
      <c r="A177" s="2">
        <v>64</v>
      </c>
      <c r="B177" s="2">
        <v>9</v>
      </c>
      <c r="C177" s="2">
        <v>76</v>
      </c>
      <c r="D177" s="3">
        <v>39.369999999999997</v>
      </c>
      <c r="E177" s="4">
        <v>15</v>
      </c>
      <c r="F177" s="5">
        <v>4.72</v>
      </c>
      <c r="G177" s="5">
        <v>59.09</v>
      </c>
      <c r="H177" s="6">
        <v>39969</v>
      </c>
      <c r="I177" s="3">
        <v>6</v>
      </c>
      <c r="J177" s="7" t="s">
        <v>35</v>
      </c>
      <c r="K177" s="7" t="s">
        <v>14</v>
      </c>
      <c r="L177" s="7" t="s">
        <v>36</v>
      </c>
    </row>
    <row r="178" spans="1:12">
      <c r="A178" s="2">
        <v>70</v>
      </c>
      <c r="B178" s="2">
        <v>9</v>
      </c>
      <c r="C178" s="2">
        <v>79</v>
      </c>
      <c r="D178" s="3">
        <v>34.01</v>
      </c>
      <c r="E178" s="4">
        <v>15</v>
      </c>
      <c r="F178" s="5">
        <v>4.08</v>
      </c>
      <c r="G178" s="5">
        <v>53.09</v>
      </c>
      <c r="H178" s="6">
        <v>39969</v>
      </c>
      <c r="I178" s="3">
        <v>6</v>
      </c>
      <c r="J178" s="7" t="s">
        <v>13</v>
      </c>
      <c r="K178" s="7" t="s">
        <v>14</v>
      </c>
      <c r="L178" s="7" t="s">
        <v>14</v>
      </c>
    </row>
    <row r="179" spans="1:12">
      <c r="A179" s="2">
        <v>60</v>
      </c>
      <c r="B179" s="2">
        <v>8</v>
      </c>
      <c r="C179" s="2">
        <v>91</v>
      </c>
      <c r="D179" s="3">
        <v>39.450000000000003</v>
      </c>
      <c r="E179" s="4">
        <v>15</v>
      </c>
      <c r="F179" s="5">
        <v>4.7300000000000004</v>
      </c>
      <c r="G179" s="5">
        <v>59.18</v>
      </c>
      <c r="H179" s="6">
        <v>39969</v>
      </c>
      <c r="I179" s="3">
        <v>6</v>
      </c>
      <c r="J179" s="7" t="s">
        <v>35</v>
      </c>
      <c r="K179" s="7" t="s">
        <v>14</v>
      </c>
      <c r="L179" s="7" t="s">
        <v>14</v>
      </c>
    </row>
    <row r="180" spans="1:12">
      <c r="A180" s="2">
        <v>33</v>
      </c>
      <c r="B180" s="2">
        <v>12</v>
      </c>
      <c r="C180" s="2">
        <v>92</v>
      </c>
      <c r="D180" s="3">
        <v>45.55</v>
      </c>
      <c r="E180" s="4">
        <v>15</v>
      </c>
      <c r="F180" s="5">
        <v>5.47</v>
      </c>
      <c r="G180" s="5">
        <v>66.02</v>
      </c>
      <c r="H180" s="6">
        <v>39969</v>
      </c>
      <c r="I180" s="3">
        <v>6</v>
      </c>
      <c r="J180" s="7" t="s">
        <v>35</v>
      </c>
      <c r="K180" s="7" t="s">
        <v>14</v>
      </c>
      <c r="L180" s="7" t="s">
        <v>36</v>
      </c>
    </row>
    <row r="181" spans="1:12">
      <c r="A181" s="2">
        <v>130</v>
      </c>
      <c r="B181" s="2">
        <v>12</v>
      </c>
      <c r="C181" s="2">
        <v>112</v>
      </c>
      <c r="D181" s="3">
        <v>36.590000000000003</v>
      </c>
      <c r="E181" s="4">
        <v>15</v>
      </c>
      <c r="F181" s="5">
        <v>4.3899999999999997</v>
      </c>
      <c r="G181" s="5">
        <v>55.98</v>
      </c>
      <c r="H181" s="6">
        <v>39969</v>
      </c>
      <c r="I181" s="3">
        <v>6</v>
      </c>
      <c r="J181" s="7" t="s">
        <v>43</v>
      </c>
      <c r="K181" s="7" t="s">
        <v>64</v>
      </c>
      <c r="L181" s="7" t="s">
        <v>43</v>
      </c>
    </row>
    <row r="182" spans="1:12">
      <c r="A182" s="2">
        <v>163</v>
      </c>
      <c r="B182" s="2">
        <v>11</v>
      </c>
      <c r="C182" s="2">
        <v>115</v>
      </c>
      <c r="D182" s="3">
        <v>61.15</v>
      </c>
      <c r="E182" s="4">
        <v>15</v>
      </c>
      <c r="F182" s="5">
        <v>7.34</v>
      </c>
      <c r="G182" s="5">
        <v>83.49</v>
      </c>
      <c r="H182" s="6">
        <v>39969</v>
      </c>
      <c r="I182" s="3">
        <v>6</v>
      </c>
      <c r="J182" s="7" t="s">
        <v>63</v>
      </c>
      <c r="K182" s="7" t="s">
        <v>14</v>
      </c>
      <c r="L182" s="7" t="s">
        <v>36</v>
      </c>
    </row>
    <row r="183" spans="1:12">
      <c r="A183" s="2">
        <v>171</v>
      </c>
      <c r="B183" s="2">
        <v>12</v>
      </c>
      <c r="C183" s="2">
        <v>120</v>
      </c>
      <c r="D183" s="3">
        <v>38.21</v>
      </c>
      <c r="E183" s="4">
        <v>15</v>
      </c>
      <c r="F183" s="5">
        <v>4.59</v>
      </c>
      <c r="G183" s="5">
        <v>57.8</v>
      </c>
      <c r="H183" s="6">
        <v>39969</v>
      </c>
      <c r="I183" s="3">
        <v>6</v>
      </c>
      <c r="J183" s="7" t="s">
        <v>56</v>
      </c>
      <c r="K183" s="7" t="s">
        <v>64</v>
      </c>
      <c r="L183" s="7" t="s">
        <v>56</v>
      </c>
    </row>
    <row r="184" spans="1:12">
      <c r="A184" s="2">
        <v>114</v>
      </c>
      <c r="B184" s="2">
        <v>11</v>
      </c>
      <c r="C184" s="2">
        <v>136</v>
      </c>
      <c r="D184" s="3">
        <v>22.68</v>
      </c>
      <c r="E184" s="4">
        <v>15</v>
      </c>
      <c r="F184" s="5">
        <v>4.5199999999999996</v>
      </c>
      <c r="G184" s="5">
        <v>42.2</v>
      </c>
      <c r="H184" s="6">
        <v>39969</v>
      </c>
      <c r="I184" s="3">
        <v>6</v>
      </c>
      <c r="J184" s="7" t="s">
        <v>7</v>
      </c>
      <c r="K184" s="7" t="s">
        <v>7</v>
      </c>
      <c r="L184" s="7" t="s">
        <v>8</v>
      </c>
    </row>
    <row r="185" spans="1:12">
      <c r="A185" s="2">
        <v>55</v>
      </c>
      <c r="B185" s="2">
        <v>13</v>
      </c>
      <c r="C185" s="2">
        <v>137</v>
      </c>
      <c r="D185" s="3">
        <v>22.85</v>
      </c>
      <c r="E185" s="4">
        <v>15</v>
      </c>
      <c r="F185" s="5">
        <v>4.54</v>
      </c>
      <c r="G185" s="5">
        <v>42.39</v>
      </c>
      <c r="H185" s="6">
        <v>39969</v>
      </c>
      <c r="I185" s="3">
        <v>6</v>
      </c>
      <c r="J185" s="7" t="s">
        <v>7</v>
      </c>
      <c r="K185" s="7" t="s">
        <v>7</v>
      </c>
      <c r="L185" s="7" t="s">
        <v>9</v>
      </c>
    </row>
    <row r="186" spans="1:12">
      <c r="A186" s="2">
        <v>150</v>
      </c>
      <c r="B186" s="2">
        <v>14</v>
      </c>
      <c r="C186" s="2">
        <v>139</v>
      </c>
      <c r="D186" s="3">
        <v>31.61</v>
      </c>
      <c r="E186" s="4">
        <v>15</v>
      </c>
      <c r="F186" s="5">
        <v>3.79</v>
      </c>
      <c r="G186" s="5">
        <v>50.4</v>
      </c>
      <c r="H186" s="6">
        <v>39969</v>
      </c>
      <c r="I186" s="3">
        <v>6</v>
      </c>
      <c r="J186" s="7" t="s">
        <v>10</v>
      </c>
      <c r="K186" s="7" t="s">
        <v>64</v>
      </c>
      <c r="L186" s="7" t="s">
        <v>46</v>
      </c>
    </row>
    <row r="187" spans="1:12">
      <c r="A187" s="2">
        <v>152</v>
      </c>
      <c r="B187" s="2">
        <v>12</v>
      </c>
      <c r="C187" s="2">
        <v>140</v>
      </c>
      <c r="D187" s="3">
        <v>23.35</v>
      </c>
      <c r="E187" s="4">
        <v>15</v>
      </c>
      <c r="F187" s="5">
        <v>4.5999999999999996</v>
      </c>
      <c r="G187" s="5">
        <v>42.95</v>
      </c>
      <c r="H187" s="6">
        <v>39969</v>
      </c>
      <c r="I187" s="3">
        <v>6</v>
      </c>
      <c r="J187" s="7" t="s">
        <v>10</v>
      </c>
      <c r="K187" s="7" t="s">
        <v>64</v>
      </c>
      <c r="L187" s="7" t="s">
        <v>10</v>
      </c>
    </row>
    <row r="188" spans="1:12">
      <c r="A188" s="2">
        <v>47</v>
      </c>
      <c r="B188" s="2">
        <v>14</v>
      </c>
      <c r="C188" s="2">
        <v>145</v>
      </c>
      <c r="D188" s="3">
        <v>47.37</v>
      </c>
      <c r="E188" s="4">
        <v>15</v>
      </c>
      <c r="F188" s="5">
        <v>5.68</v>
      </c>
      <c r="G188" s="5">
        <v>68.05</v>
      </c>
      <c r="H188" s="6">
        <v>39969</v>
      </c>
      <c r="I188" s="3">
        <v>6</v>
      </c>
      <c r="J188" s="7" t="s">
        <v>43</v>
      </c>
      <c r="K188" s="7" t="s">
        <v>64</v>
      </c>
      <c r="L188" s="7" t="s">
        <v>43</v>
      </c>
    </row>
    <row r="189" spans="1:12">
      <c r="A189" s="2">
        <v>174</v>
      </c>
      <c r="B189" s="2">
        <v>13</v>
      </c>
      <c r="C189" s="2">
        <v>146</v>
      </c>
      <c r="D189" s="3">
        <v>24.35</v>
      </c>
      <c r="E189" s="4">
        <v>15</v>
      </c>
      <c r="F189" s="5">
        <v>4.72</v>
      </c>
      <c r="G189" s="5">
        <v>44.07</v>
      </c>
      <c r="H189" s="6">
        <v>39969</v>
      </c>
      <c r="I189" s="3">
        <v>6</v>
      </c>
      <c r="J189" s="7" t="s">
        <v>10</v>
      </c>
      <c r="K189" s="7" t="s">
        <v>64</v>
      </c>
      <c r="L189" s="7" t="s">
        <v>10</v>
      </c>
    </row>
    <row r="190" spans="1:12">
      <c r="A190" s="2">
        <v>51</v>
      </c>
      <c r="B190" s="2">
        <v>14</v>
      </c>
      <c r="C190" s="2">
        <v>154</v>
      </c>
      <c r="D190" s="3">
        <v>25.69</v>
      </c>
      <c r="E190" s="4">
        <v>15</v>
      </c>
      <c r="F190" s="5">
        <v>4.88</v>
      </c>
      <c r="G190" s="5">
        <v>45.57</v>
      </c>
      <c r="H190" s="6">
        <v>39969</v>
      </c>
      <c r="I190" s="3">
        <v>6</v>
      </c>
      <c r="J190" s="7" t="s">
        <v>7</v>
      </c>
      <c r="K190" s="7" t="s">
        <v>7</v>
      </c>
      <c r="L190" s="7" t="s">
        <v>9</v>
      </c>
    </row>
    <row r="191" spans="1:12">
      <c r="A191" s="2">
        <v>71</v>
      </c>
      <c r="B191" s="2">
        <v>14</v>
      </c>
      <c r="C191" s="2">
        <v>154</v>
      </c>
      <c r="D191" s="3">
        <v>38.770000000000003</v>
      </c>
      <c r="E191" s="4">
        <v>15</v>
      </c>
      <c r="F191" s="5">
        <v>4.6500000000000004</v>
      </c>
      <c r="G191" s="5">
        <v>58.42</v>
      </c>
      <c r="H191" s="6">
        <v>39969</v>
      </c>
      <c r="I191" s="3">
        <v>6</v>
      </c>
      <c r="J191" s="7" t="s">
        <v>47</v>
      </c>
      <c r="K191" s="7" t="s">
        <v>51</v>
      </c>
      <c r="L191" s="7" t="s">
        <v>48</v>
      </c>
    </row>
    <row r="192" spans="1:12">
      <c r="A192" s="2">
        <v>2</v>
      </c>
      <c r="B192" s="2">
        <v>16</v>
      </c>
      <c r="C192" s="2">
        <v>169</v>
      </c>
      <c r="D192" s="3">
        <v>28.19</v>
      </c>
      <c r="E192" s="4">
        <v>15</v>
      </c>
      <c r="F192" s="5">
        <v>5.18</v>
      </c>
      <c r="G192" s="5">
        <v>48.37</v>
      </c>
      <c r="H192" s="6">
        <v>39969</v>
      </c>
      <c r="I192" s="3">
        <v>6</v>
      </c>
      <c r="J192" s="7" t="s">
        <v>7</v>
      </c>
      <c r="K192" s="7" t="s">
        <v>7</v>
      </c>
      <c r="L192" s="7" t="s">
        <v>8</v>
      </c>
    </row>
    <row r="193" spans="1:12">
      <c r="A193" s="2">
        <v>54</v>
      </c>
      <c r="B193" s="2">
        <v>16</v>
      </c>
      <c r="C193" s="2">
        <v>179</v>
      </c>
      <c r="D193" s="3">
        <v>29.86</v>
      </c>
      <c r="E193" s="4">
        <v>15</v>
      </c>
      <c r="F193" s="5">
        <v>5.38</v>
      </c>
      <c r="G193" s="5">
        <v>50.24</v>
      </c>
      <c r="H193" s="6">
        <v>39969</v>
      </c>
      <c r="I193" s="3">
        <v>6</v>
      </c>
      <c r="J193" s="7" t="s">
        <v>7</v>
      </c>
      <c r="K193" s="7" t="s">
        <v>7</v>
      </c>
      <c r="L193" s="7" t="s">
        <v>8</v>
      </c>
    </row>
    <row r="194" spans="1:12">
      <c r="A194" s="2">
        <v>80</v>
      </c>
      <c r="B194" s="2">
        <v>15</v>
      </c>
      <c r="C194" s="2">
        <v>188</v>
      </c>
      <c r="D194" s="3">
        <v>41.15</v>
      </c>
      <c r="E194" s="4">
        <v>15</v>
      </c>
      <c r="F194" s="5">
        <v>4.9400000000000004</v>
      </c>
      <c r="G194" s="5">
        <v>61.09</v>
      </c>
      <c r="H194" s="6">
        <v>39969</v>
      </c>
      <c r="I194" s="3">
        <v>6</v>
      </c>
      <c r="J194" s="7" t="s">
        <v>52</v>
      </c>
      <c r="K194" s="7" t="s">
        <v>14</v>
      </c>
      <c r="L194" s="7" t="s">
        <v>36</v>
      </c>
    </row>
    <row r="195" spans="1:12">
      <c r="A195" s="2">
        <v>185</v>
      </c>
      <c r="B195" s="2">
        <v>16</v>
      </c>
      <c r="C195" s="2">
        <v>188</v>
      </c>
      <c r="D195" s="3">
        <v>34.71</v>
      </c>
      <c r="E195" s="4">
        <v>30</v>
      </c>
      <c r="F195" s="5">
        <v>4.17</v>
      </c>
      <c r="G195" s="5">
        <v>68.88</v>
      </c>
      <c r="H195" s="6">
        <v>39969</v>
      </c>
      <c r="I195" s="3">
        <v>6</v>
      </c>
      <c r="J195" s="7" t="s">
        <v>62</v>
      </c>
      <c r="K195" s="7" t="s">
        <v>14</v>
      </c>
      <c r="L195" s="7" t="s">
        <v>14</v>
      </c>
    </row>
    <row r="196" spans="1:12">
      <c r="A196" s="2">
        <v>75</v>
      </c>
      <c r="B196" s="2">
        <v>17</v>
      </c>
      <c r="C196" s="2">
        <v>202</v>
      </c>
      <c r="D196" s="3">
        <v>38.770000000000003</v>
      </c>
      <c r="E196" s="4">
        <v>15</v>
      </c>
      <c r="F196" s="5">
        <v>4.6500000000000004</v>
      </c>
      <c r="G196" s="5">
        <v>58.42</v>
      </c>
      <c r="H196" s="6">
        <v>39969</v>
      </c>
      <c r="I196" s="3">
        <v>6</v>
      </c>
      <c r="J196" s="7" t="s">
        <v>47</v>
      </c>
      <c r="K196" s="7" t="s">
        <v>51</v>
      </c>
      <c r="L196" s="7" t="s">
        <v>48</v>
      </c>
    </row>
    <row r="197" spans="1:12">
      <c r="A197" s="2">
        <v>42</v>
      </c>
      <c r="B197" s="2">
        <v>17</v>
      </c>
      <c r="C197" s="2">
        <v>206</v>
      </c>
      <c r="D197" s="3">
        <v>34.36</v>
      </c>
      <c r="E197" s="4">
        <v>15</v>
      </c>
      <c r="F197" s="5">
        <v>5.92</v>
      </c>
      <c r="G197" s="5">
        <v>55.28</v>
      </c>
      <c r="H197" s="6">
        <v>39969</v>
      </c>
      <c r="I197" s="3">
        <v>6</v>
      </c>
      <c r="J197" s="7" t="s">
        <v>7</v>
      </c>
      <c r="K197" s="7" t="s">
        <v>7</v>
      </c>
      <c r="L197" s="7" t="s">
        <v>9</v>
      </c>
    </row>
    <row r="198" spans="1:12">
      <c r="A198" s="2">
        <v>97</v>
      </c>
      <c r="B198" s="2">
        <v>18</v>
      </c>
      <c r="C198" s="2">
        <v>216</v>
      </c>
      <c r="D198" s="3">
        <v>42.76</v>
      </c>
      <c r="E198" s="4">
        <v>15</v>
      </c>
      <c r="F198" s="5">
        <v>5.13</v>
      </c>
      <c r="G198" s="5">
        <v>62.89</v>
      </c>
      <c r="H198" s="6">
        <v>39969</v>
      </c>
      <c r="I198" s="3">
        <v>6</v>
      </c>
      <c r="J198" s="7" t="s">
        <v>56</v>
      </c>
      <c r="K198" s="7" t="s">
        <v>64</v>
      </c>
      <c r="L198" s="7" t="s">
        <v>56</v>
      </c>
    </row>
    <row r="199" spans="1:12">
      <c r="A199" s="2">
        <v>53</v>
      </c>
      <c r="B199" s="2">
        <v>20</v>
      </c>
      <c r="C199" s="2">
        <v>234</v>
      </c>
      <c r="D199" s="3">
        <v>39.03</v>
      </c>
      <c r="E199" s="4">
        <v>15</v>
      </c>
      <c r="F199" s="5">
        <v>6.48</v>
      </c>
      <c r="G199" s="5">
        <v>60.51</v>
      </c>
      <c r="H199" s="6">
        <v>39969</v>
      </c>
      <c r="I199" s="3">
        <v>6</v>
      </c>
      <c r="J199" s="7" t="s">
        <v>7</v>
      </c>
      <c r="K199" s="7" t="s">
        <v>7</v>
      </c>
      <c r="L199" s="7" t="s">
        <v>8</v>
      </c>
    </row>
    <row r="200" spans="1:12">
      <c r="A200" s="2">
        <v>3</v>
      </c>
      <c r="B200" s="2">
        <v>23</v>
      </c>
      <c r="C200" s="2">
        <v>236</v>
      </c>
      <c r="D200" s="3">
        <v>39.36</v>
      </c>
      <c r="E200" s="4">
        <v>15</v>
      </c>
      <c r="F200" s="5">
        <v>6.52</v>
      </c>
      <c r="G200" s="5">
        <v>60.88</v>
      </c>
      <c r="H200" s="6">
        <v>39969</v>
      </c>
      <c r="I200" s="3">
        <v>6</v>
      </c>
      <c r="J200" s="7" t="s">
        <v>7</v>
      </c>
      <c r="K200" s="7" t="s">
        <v>7</v>
      </c>
      <c r="L200" s="7" t="s">
        <v>9</v>
      </c>
    </row>
    <row r="201" spans="1:12">
      <c r="A201" s="2">
        <v>52</v>
      </c>
      <c r="B201" s="2">
        <v>21</v>
      </c>
      <c r="C201" s="2">
        <v>249</v>
      </c>
      <c r="D201" s="3">
        <v>44.05</v>
      </c>
      <c r="E201" s="4">
        <v>15</v>
      </c>
      <c r="F201" s="5">
        <v>5.29</v>
      </c>
      <c r="G201" s="5">
        <v>64.34</v>
      </c>
      <c r="H201" s="6">
        <v>39969</v>
      </c>
      <c r="I201" s="3">
        <v>6</v>
      </c>
      <c r="J201" s="7" t="s">
        <v>47</v>
      </c>
      <c r="K201" s="7" t="s">
        <v>51</v>
      </c>
      <c r="L201" s="7" t="s">
        <v>48</v>
      </c>
    </row>
    <row r="202" spans="1:12">
      <c r="A202" s="2">
        <v>108</v>
      </c>
      <c r="B202" s="2">
        <v>21</v>
      </c>
      <c r="C202" s="2">
        <v>252</v>
      </c>
      <c r="D202" s="3">
        <v>42.03</v>
      </c>
      <c r="E202" s="4">
        <v>15</v>
      </c>
      <c r="F202" s="5">
        <v>6.84</v>
      </c>
      <c r="G202" s="5">
        <v>63.87</v>
      </c>
      <c r="H202" s="6">
        <v>39969</v>
      </c>
      <c r="I202" s="3">
        <v>6</v>
      </c>
      <c r="J202" s="7" t="s">
        <v>7</v>
      </c>
      <c r="K202" s="7" t="s">
        <v>7</v>
      </c>
      <c r="L202" s="7" t="s">
        <v>9</v>
      </c>
    </row>
    <row r="203" spans="1:12">
      <c r="A203" s="2">
        <v>99</v>
      </c>
      <c r="B203" s="2">
        <v>20</v>
      </c>
      <c r="C203" s="2">
        <v>257</v>
      </c>
      <c r="D203" s="3">
        <v>41.76</v>
      </c>
      <c r="E203" s="4">
        <v>15</v>
      </c>
      <c r="F203" s="5">
        <v>5.01</v>
      </c>
      <c r="G203" s="5">
        <v>61.77</v>
      </c>
      <c r="H203" s="6">
        <v>39969</v>
      </c>
      <c r="I203" s="3">
        <v>6</v>
      </c>
      <c r="J203" s="7" t="s">
        <v>56</v>
      </c>
      <c r="K203" s="7" t="s">
        <v>64</v>
      </c>
      <c r="L203" s="7" t="s">
        <v>56</v>
      </c>
    </row>
    <row r="204" spans="1:12">
      <c r="A204" s="2">
        <v>118</v>
      </c>
      <c r="B204" s="2">
        <v>23</v>
      </c>
      <c r="C204" s="2">
        <v>259</v>
      </c>
      <c r="D204" s="3">
        <v>56.15</v>
      </c>
      <c r="E204" s="4">
        <v>15</v>
      </c>
      <c r="F204" s="5">
        <v>6.74</v>
      </c>
      <c r="G204" s="5">
        <v>77.89</v>
      </c>
      <c r="H204" s="6">
        <v>39969</v>
      </c>
      <c r="I204" s="3">
        <v>6</v>
      </c>
      <c r="J204" s="7" t="s">
        <v>45</v>
      </c>
      <c r="K204" s="7" t="s">
        <v>64</v>
      </c>
      <c r="L204" s="7" t="s">
        <v>46</v>
      </c>
    </row>
    <row r="205" spans="1:12">
      <c r="A205" s="2">
        <v>124</v>
      </c>
      <c r="B205" s="2">
        <v>23</v>
      </c>
      <c r="C205" s="2">
        <v>265</v>
      </c>
      <c r="D205" s="3">
        <v>72.61</v>
      </c>
      <c r="E205" s="4">
        <v>15</v>
      </c>
      <c r="F205" s="5">
        <v>8.7100000000000009</v>
      </c>
      <c r="G205" s="5">
        <v>96.32</v>
      </c>
      <c r="H205" s="6">
        <v>39969</v>
      </c>
      <c r="I205" s="3">
        <v>6</v>
      </c>
      <c r="J205" s="7" t="s">
        <v>25</v>
      </c>
      <c r="K205" s="7" t="s">
        <v>64</v>
      </c>
      <c r="L205" s="7" t="s">
        <v>25</v>
      </c>
    </row>
    <row r="206" spans="1:12">
      <c r="A206" s="2">
        <v>23</v>
      </c>
      <c r="B206" s="2">
        <v>23</v>
      </c>
      <c r="C206" s="2">
        <v>276</v>
      </c>
      <c r="D206" s="3">
        <v>46.04</v>
      </c>
      <c r="E206" s="4">
        <v>15</v>
      </c>
      <c r="F206" s="5">
        <v>7.32</v>
      </c>
      <c r="G206" s="5">
        <v>68.36</v>
      </c>
      <c r="H206" s="6">
        <v>39969</v>
      </c>
      <c r="I206" s="3">
        <v>6</v>
      </c>
      <c r="J206" s="7" t="s">
        <v>7</v>
      </c>
      <c r="K206" s="7" t="s">
        <v>64</v>
      </c>
      <c r="L206" s="7" t="s">
        <v>25</v>
      </c>
    </row>
    <row r="207" spans="1:12">
      <c r="A207" s="2">
        <v>188</v>
      </c>
      <c r="B207" s="2">
        <v>27</v>
      </c>
      <c r="C207" s="2">
        <v>352</v>
      </c>
      <c r="D207" s="3">
        <v>62.27</v>
      </c>
      <c r="E207" s="4">
        <v>15</v>
      </c>
      <c r="F207" s="5">
        <v>7.47</v>
      </c>
      <c r="G207" s="5">
        <v>84.74</v>
      </c>
      <c r="H207" s="6">
        <v>39969</v>
      </c>
      <c r="I207" s="3">
        <v>6</v>
      </c>
      <c r="J207" s="7" t="s">
        <v>47</v>
      </c>
      <c r="K207" s="7" t="s">
        <v>51</v>
      </c>
      <c r="L207" s="7" t="s">
        <v>48</v>
      </c>
    </row>
    <row r="208" spans="1:12">
      <c r="A208" s="2">
        <v>110</v>
      </c>
      <c r="B208" s="2">
        <v>29</v>
      </c>
      <c r="C208" s="2">
        <v>392</v>
      </c>
      <c r="D208" s="3">
        <v>84.99</v>
      </c>
      <c r="E208" s="4">
        <v>15</v>
      </c>
      <c r="F208" s="5">
        <v>10.199999999999999</v>
      </c>
      <c r="G208" s="5">
        <v>110.19</v>
      </c>
      <c r="H208" s="6">
        <v>39969</v>
      </c>
      <c r="I208" s="3">
        <v>6</v>
      </c>
      <c r="J208" s="7" t="s">
        <v>45</v>
      </c>
      <c r="K208" s="7" t="s">
        <v>64</v>
      </c>
      <c r="L208" s="7" t="s">
        <v>46</v>
      </c>
    </row>
    <row r="209" spans="1:12">
      <c r="A209" s="2">
        <v>183</v>
      </c>
      <c r="B209" s="2">
        <v>62</v>
      </c>
      <c r="C209" s="2">
        <v>416</v>
      </c>
      <c r="D209" s="3">
        <v>128.16999999999999</v>
      </c>
      <c r="E209" s="4">
        <v>15</v>
      </c>
      <c r="F209" s="5">
        <v>15.38</v>
      </c>
      <c r="G209" s="5">
        <v>158.55000000000001</v>
      </c>
      <c r="H209" s="6">
        <v>39969</v>
      </c>
      <c r="I209" s="3">
        <v>6</v>
      </c>
      <c r="J209" s="7" t="s">
        <v>27</v>
      </c>
      <c r="K209" s="7" t="s">
        <v>55</v>
      </c>
      <c r="L209" s="7" t="s">
        <v>55</v>
      </c>
    </row>
    <row r="210" spans="1:12">
      <c r="A210" s="2">
        <v>107</v>
      </c>
      <c r="B210" s="2">
        <v>36</v>
      </c>
      <c r="C210" s="2">
        <v>470</v>
      </c>
      <c r="D210" s="3">
        <v>153.55000000000001</v>
      </c>
      <c r="E210" s="4">
        <v>15</v>
      </c>
      <c r="F210" s="5">
        <v>18.43</v>
      </c>
      <c r="G210" s="5">
        <v>186.98</v>
      </c>
      <c r="H210" s="6">
        <v>39969</v>
      </c>
      <c r="I210" s="3">
        <v>6</v>
      </c>
      <c r="J210" s="7" t="s">
        <v>43</v>
      </c>
      <c r="K210" s="7" t="s">
        <v>64</v>
      </c>
      <c r="L210" s="7" t="s">
        <v>43</v>
      </c>
    </row>
    <row r="211" spans="1:12">
      <c r="A211" s="2">
        <v>189</v>
      </c>
      <c r="B211" s="2">
        <v>64</v>
      </c>
      <c r="C211" s="2">
        <v>740</v>
      </c>
      <c r="D211" s="3">
        <v>121.36</v>
      </c>
      <c r="E211" s="4">
        <v>15</v>
      </c>
      <c r="F211" s="5">
        <v>16.36</v>
      </c>
      <c r="G211" s="5">
        <v>152.72</v>
      </c>
      <c r="H211" s="6">
        <v>39969</v>
      </c>
      <c r="I211" s="3">
        <v>6</v>
      </c>
      <c r="J211" s="7" t="s">
        <v>7</v>
      </c>
      <c r="K211" s="7" t="s">
        <v>7</v>
      </c>
      <c r="L211" s="7" t="s">
        <v>9</v>
      </c>
    </row>
    <row r="212" spans="1:12">
      <c r="A212" s="2">
        <v>127</v>
      </c>
      <c r="B212" s="2">
        <v>133</v>
      </c>
      <c r="C212" s="2">
        <v>900</v>
      </c>
      <c r="D212" s="3">
        <v>147.6</v>
      </c>
      <c r="E212" s="4">
        <v>15</v>
      </c>
      <c r="F212" s="5">
        <v>19.510000000000002</v>
      </c>
      <c r="G212" s="5">
        <v>182.11</v>
      </c>
      <c r="H212" s="6">
        <v>39969</v>
      </c>
      <c r="I212" s="3">
        <v>6</v>
      </c>
      <c r="J212" s="7" t="s">
        <v>7</v>
      </c>
      <c r="K212" s="7" t="s">
        <v>55</v>
      </c>
      <c r="L212" s="7" t="s">
        <v>55</v>
      </c>
    </row>
    <row r="213" spans="1:12">
      <c r="A213" s="2">
        <v>201</v>
      </c>
      <c r="B213" s="2">
        <v>12</v>
      </c>
      <c r="C213" s="2">
        <v>98</v>
      </c>
      <c r="D213" s="3">
        <v>17.329999999999998</v>
      </c>
      <c r="E213" s="4">
        <v>15</v>
      </c>
      <c r="F213" s="5">
        <v>4.2</v>
      </c>
      <c r="G213" s="5">
        <v>36.53</v>
      </c>
      <c r="H213" s="6">
        <v>39972</v>
      </c>
      <c r="I213" s="3">
        <v>6</v>
      </c>
      <c r="J213" s="7" t="s">
        <v>10</v>
      </c>
      <c r="K213" s="7" t="s">
        <v>64</v>
      </c>
      <c r="L213" s="7" t="s">
        <v>10</v>
      </c>
    </row>
    <row r="214" spans="1:12">
      <c r="A214" s="2">
        <v>125</v>
      </c>
      <c r="B214" s="2">
        <v>16</v>
      </c>
      <c r="C214" s="2">
        <v>199</v>
      </c>
      <c r="D214" s="3">
        <v>67.760000000000005</v>
      </c>
      <c r="E214" s="4">
        <v>15</v>
      </c>
      <c r="F214" s="5">
        <v>8.81</v>
      </c>
      <c r="G214" s="5">
        <v>91.57</v>
      </c>
      <c r="H214" s="6">
        <v>39972</v>
      </c>
      <c r="I214" s="3">
        <v>6</v>
      </c>
      <c r="J214" s="7" t="s">
        <v>41</v>
      </c>
      <c r="K214" s="7" t="s">
        <v>39</v>
      </c>
      <c r="L214" s="7" t="s">
        <v>42</v>
      </c>
    </row>
    <row r="215" spans="1:12">
      <c r="A215" s="2">
        <v>63</v>
      </c>
      <c r="B215" s="2">
        <v>21</v>
      </c>
      <c r="C215" s="2">
        <v>223</v>
      </c>
      <c r="D215" s="3">
        <v>49.71</v>
      </c>
      <c r="E215" s="4">
        <v>30</v>
      </c>
      <c r="F215" s="5">
        <v>6.46</v>
      </c>
      <c r="G215" s="5">
        <v>86.17</v>
      </c>
      <c r="H215" s="6">
        <v>39972</v>
      </c>
      <c r="I215" s="3">
        <v>6</v>
      </c>
      <c r="J215" s="7" t="s">
        <v>44</v>
      </c>
      <c r="K215" s="7" t="s">
        <v>39</v>
      </c>
      <c r="L215" s="7" t="s">
        <v>44</v>
      </c>
    </row>
    <row r="216" spans="1:12">
      <c r="A216" s="2">
        <v>89</v>
      </c>
      <c r="B216" s="2">
        <v>21</v>
      </c>
      <c r="C216" s="2">
        <v>229</v>
      </c>
      <c r="D216" s="3">
        <v>65.290000000000006</v>
      </c>
      <c r="E216" s="4">
        <v>90</v>
      </c>
      <c r="F216" s="5">
        <v>8.49</v>
      </c>
      <c r="G216" s="5">
        <v>163.78</v>
      </c>
      <c r="H216" s="6">
        <v>39972</v>
      </c>
      <c r="I216" s="3">
        <v>6</v>
      </c>
      <c r="J216" s="7" t="s">
        <v>19</v>
      </c>
      <c r="K216" s="7" t="s">
        <v>26</v>
      </c>
      <c r="L216" s="7" t="s">
        <v>40</v>
      </c>
    </row>
    <row r="217" spans="1:12">
      <c r="A217" s="2">
        <v>172</v>
      </c>
      <c r="B217" s="2">
        <v>21</v>
      </c>
      <c r="C217" s="2">
        <v>242</v>
      </c>
      <c r="D217" s="3">
        <v>69.89</v>
      </c>
      <c r="E217" s="4">
        <v>15</v>
      </c>
      <c r="F217" s="5">
        <v>9.09</v>
      </c>
      <c r="G217" s="5">
        <v>93.98</v>
      </c>
      <c r="H217" s="6">
        <v>39972</v>
      </c>
      <c r="I217" s="3">
        <v>6</v>
      </c>
      <c r="J217" s="7" t="s">
        <v>19</v>
      </c>
      <c r="K217" s="7" t="s">
        <v>23</v>
      </c>
      <c r="L217" s="7" t="s">
        <v>37</v>
      </c>
    </row>
    <row r="218" spans="1:12">
      <c r="A218" s="2">
        <v>126</v>
      </c>
      <c r="B218" s="2">
        <v>20</v>
      </c>
      <c r="C218" s="2">
        <v>243</v>
      </c>
      <c r="D218" s="3">
        <v>69.28</v>
      </c>
      <c r="E218" s="4">
        <v>15</v>
      </c>
      <c r="F218" s="5">
        <v>9.01</v>
      </c>
      <c r="G218" s="5">
        <v>93.29</v>
      </c>
      <c r="H218" s="6">
        <v>39972</v>
      </c>
      <c r="I218" s="3">
        <v>6</v>
      </c>
      <c r="J218" s="7" t="s">
        <v>19</v>
      </c>
      <c r="K218" s="7" t="s">
        <v>26</v>
      </c>
      <c r="L218" s="7" t="s">
        <v>20</v>
      </c>
    </row>
    <row r="219" spans="1:12">
      <c r="A219" s="2">
        <v>83</v>
      </c>
      <c r="B219" s="2">
        <v>22</v>
      </c>
      <c r="C219" s="2">
        <v>262</v>
      </c>
      <c r="D219" s="3">
        <v>75.67</v>
      </c>
      <c r="E219" s="4">
        <v>15</v>
      </c>
      <c r="F219" s="5">
        <v>9.84</v>
      </c>
      <c r="G219" s="5">
        <v>100.51</v>
      </c>
      <c r="H219" s="6">
        <v>39972</v>
      </c>
      <c r="I219" s="3">
        <v>6</v>
      </c>
      <c r="J219" s="7" t="s">
        <v>19</v>
      </c>
      <c r="K219" s="7" t="s">
        <v>23</v>
      </c>
      <c r="L219" s="7" t="s">
        <v>23</v>
      </c>
    </row>
    <row r="220" spans="1:12">
      <c r="A220" s="2">
        <v>159</v>
      </c>
      <c r="B220" s="2">
        <v>29</v>
      </c>
      <c r="C220" s="2">
        <v>272</v>
      </c>
      <c r="D220" s="3">
        <v>95.66</v>
      </c>
      <c r="E220" s="4">
        <v>15</v>
      </c>
      <c r="F220" s="5">
        <v>12.44</v>
      </c>
      <c r="G220" s="5">
        <v>123.1</v>
      </c>
      <c r="H220" s="6">
        <v>39972</v>
      </c>
      <c r="I220" s="3">
        <v>6</v>
      </c>
      <c r="J220" s="7" t="s">
        <v>41</v>
      </c>
      <c r="K220" s="7" t="s">
        <v>39</v>
      </c>
      <c r="L220" s="7" t="s">
        <v>42</v>
      </c>
    </row>
    <row r="221" spans="1:12">
      <c r="A221" s="2">
        <v>145</v>
      </c>
      <c r="B221" s="2">
        <v>55</v>
      </c>
      <c r="C221" s="2">
        <v>278</v>
      </c>
      <c r="D221" s="3">
        <v>81.319999999999993</v>
      </c>
      <c r="E221" s="4">
        <v>35</v>
      </c>
      <c r="F221" s="5">
        <v>10.57</v>
      </c>
      <c r="G221" s="5">
        <v>126.89</v>
      </c>
      <c r="H221" s="6">
        <v>39972</v>
      </c>
      <c r="I221" s="3">
        <v>6</v>
      </c>
      <c r="J221" s="7" t="s">
        <v>21</v>
      </c>
      <c r="K221" s="7" t="s">
        <v>55</v>
      </c>
      <c r="L221" s="7" t="s">
        <v>55</v>
      </c>
    </row>
    <row r="222" spans="1:12">
      <c r="A222" s="2">
        <v>175</v>
      </c>
      <c r="B222" s="2">
        <v>28</v>
      </c>
      <c r="C222" s="2">
        <v>305</v>
      </c>
      <c r="D222" s="3">
        <v>67.19</v>
      </c>
      <c r="E222" s="4">
        <v>30</v>
      </c>
      <c r="F222" s="5">
        <v>8.73</v>
      </c>
      <c r="G222" s="5">
        <v>105.92</v>
      </c>
      <c r="H222" s="6">
        <v>39972</v>
      </c>
      <c r="I222" s="3">
        <v>6</v>
      </c>
      <c r="J222" s="7" t="s">
        <v>44</v>
      </c>
      <c r="K222" s="7" t="s">
        <v>39</v>
      </c>
      <c r="L222" s="7" t="s">
        <v>44</v>
      </c>
    </row>
    <row r="223" spans="1:12">
      <c r="A223" s="2">
        <v>91</v>
      </c>
      <c r="B223" s="2">
        <v>31</v>
      </c>
      <c r="C223" s="2">
        <v>306</v>
      </c>
      <c r="D223" s="3">
        <v>95.93</v>
      </c>
      <c r="E223" s="4">
        <v>15</v>
      </c>
      <c r="F223" s="5">
        <v>12.47</v>
      </c>
      <c r="G223" s="5">
        <v>123.4</v>
      </c>
      <c r="H223" s="6">
        <v>39972</v>
      </c>
      <c r="I223" s="3">
        <v>6</v>
      </c>
      <c r="J223" s="7" t="s">
        <v>41</v>
      </c>
      <c r="K223" s="7" t="s">
        <v>39</v>
      </c>
      <c r="L223" s="7" t="s">
        <v>54</v>
      </c>
    </row>
    <row r="224" spans="1:12">
      <c r="A224" s="2">
        <v>100</v>
      </c>
      <c r="B224" s="2">
        <v>26</v>
      </c>
      <c r="C224" s="2">
        <v>308</v>
      </c>
      <c r="D224" s="3">
        <v>90.15</v>
      </c>
      <c r="E224" s="4">
        <v>30</v>
      </c>
      <c r="F224" s="5">
        <v>11.72</v>
      </c>
      <c r="G224" s="5">
        <v>131.87</v>
      </c>
      <c r="H224" s="6">
        <v>39972</v>
      </c>
      <c r="I224" s="3">
        <v>6</v>
      </c>
      <c r="J224" s="7" t="s">
        <v>44</v>
      </c>
      <c r="K224" s="7" t="s">
        <v>39</v>
      </c>
      <c r="L224" s="7" t="s">
        <v>44</v>
      </c>
    </row>
    <row r="225" spans="1:12">
      <c r="A225" s="2">
        <v>24</v>
      </c>
      <c r="B225" s="2">
        <v>26</v>
      </c>
      <c r="C225" s="2">
        <v>335</v>
      </c>
      <c r="D225" s="3">
        <v>95.51</v>
      </c>
      <c r="E225" s="4">
        <v>15</v>
      </c>
      <c r="F225" s="5">
        <v>12.42</v>
      </c>
      <c r="G225" s="5">
        <v>122.93</v>
      </c>
      <c r="H225" s="6">
        <v>39972</v>
      </c>
      <c r="I225" s="3">
        <v>6</v>
      </c>
      <c r="J225" s="7" t="s">
        <v>19</v>
      </c>
      <c r="K225" s="7" t="s">
        <v>26</v>
      </c>
      <c r="L225" s="7" t="s">
        <v>26</v>
      </c>
    </row>
    <row r="226" spans="1:12">
      <c r="A226" s="2">
        <v>48</v>
      </c>
      <c r="B226" s="2">
        <v>28</v>
      </c>
      <c r="C226" s="2">
        <v>345</v>
      </c>
      <c r="D226" s="3">
        <v>76</v>
      </c>
      <c r="E226" s="4">
        <v>30</v>
      </c>
      <c r="F226" s="5">
        <v>9.8800000000000008</v>
      </c>
      <c r="G226" s="5">
        <v>115.88</v>
      </c>
      <c r="H226" s="6">
        <v>39972</v>
      </c>
      <c r="I226" s="3">
        <v>6</v>
      </c>
      <c r="J226" s="7" t="s">
        <v>44</v>
      </c>
      <c r="K226" s="7" t="s">
        <v>39</v>
      </c>
      <c r="L226" s="7" t="s">
        <v>44</v>
      </c>
    </row>
    <row r="227" spans="1:12">
      <c r="A227" s="2">
        <v>106</v>
      </c>
      <c r="B227" s="2">
        <v>28</v>
      </c>
      <c r="C227" s="2">
        <v>353</v>
      </c>
      <c r="D227" s="3">
        <v>110.67</v>
      </c>
      <c r="E227" s="4">
        <v>15</v>
      </c>
      <c r="F227" s="5">
        <v>14.39</v>
      </c>
      <c r="G227" s="5">
        <v>140.06</v>
      </c>
      <c r="H227" s="6">
        <v>39972</v>
      </c>
      <c r="I227" s="3">
        <v>6</v>
      </c>
      <c r="J227" s="7" t="s">
        <v>41</v>
      </c>
      <c r="K227" s="7" t="s">
        <v>39</v>
      </c>
      <c r="L227" s="7" t="s">
        <v>54</v>
      </c>
    </row>
    <row r="228" spans="1:12">
      <c r="A228" s="2">
        <v>128</v>
      </c>
      <c r="B228" s="2">
        <v>33</v>
      </c>
      <c r="C228" s="2">
        <v>354</v>
      </c>
      <c r="D228" s="3">
        <v>102.24</v>
      </c>
      <c r="E228" s="4">
        <v>15</v>
      </c>
      <c r="F228" s="5">
        <v>13.29</v>
      </c>
      <c r="G228" s="5">
        <v>130.53</v>
      </c>
      <c r="H228" s="6">
        <v>39972</v>
      </c>
      <c r="I228" s="3">
        <v>6</v>
      </c>
      <c r="J228" s="7" t="s">
        <v>19</v>
      </c>
      <c r="K228" s="7" t="s">
        <v>23</v>
      </c>
      <c r="L228" s="7" t="s">
        <v>23</v>
      </c>
    </row>
    <row r="229" spans="1:12">
      <c r="A229" s="2">
        <v>20</v>
      </c>
      <c r="B229" s="2">
        <v>30</v>
      </c>
      <c r="C229" s="2">
        <v>371</v>
      </c>
      <c r="D229" s="3">
        <v>107.14</v>
      </c>
      <c r="E229" s="4">
        <v>15</v>
      </c>
      <c r="F229" s="5">
        <v>13.93</v>
      </c>
      <c r="G229" s="5">
        <v>136.07</v>
      </c>
      <c r="H229" s="6">
        <v>39972</v>
      </c>
      <c r="I229" s="3">
        <v>6</v>
      </c>
      <c r="J229" s="7" t="s">
        <v>19</v>
      </c>
      <c r="K229" s="7" t="s">
        <v>23</v>
      </c>
      <c r="L229" s="7" t="s">
        <v>23</v>
      </c>
    </row>
    <row r="230" spans="1:12">
      <c r="A230" s="2">
        <v>138</v>
      </c>
      <c r="B230" s="2">
        <v>29</v>
      </c>
      <c r="C230" s="2">
        <v>372</v>
      </c>
      <c r="D230" s="3">
        <v>130.83000000000001</v>
      </c>
      <c r="E230" s="4">
        <v>15</v>
      </c>
      <c r="F230" s="5">
        <v>17.010000000000002</v>
      </c>
      <c r="G230" s="5">
        <v>162.84</v>
      </c>
      <c r="H230" s="6">
        <v>39972</v>
      </c>
      <c r="I230" s="3">
        <v>6</v>
      </c>
      <c r="J230" s="7" t="s">
        <v>41</v>
      </c>
      <c r="K230" s="7" t="s">
        <v>39</v>
      </c>
      <c r="L230" s="7" t="s">
        <v>54</v>
      </c>
    </row>
    <row r="231" spans="1:12">
      <c r="A231" s="2">
        <v>56</v>
      </c>
      <c r="B231" s="2">
        <v>37</v>
      </c>
      <c r="C231" s="2">
        <v>386</v>
      </c>
      <c r="D231" s="3">
        <v>111.48</v>
      </c>
      <c r="E231" s="4">
        <v>15</v>
      </c>
      <c r="F231" s="5">
        <v>14.49</v>
      </c>
      <c r="G231" s="5">
        <v>140.97</v>
      </c>
      <c r="H231" s="6">
        <v>39972</v>
      </c>
      <c r="I231" s="3">
        <v>6</v>
      </c>
      <c r="J231" s="7" t="s">
        <v>19</v>
      </c>
      <c r="K231" s="7" t="s">
        <v>23</v>
      </c>
      <c r="L231" s="7" t="s">
        <v>37</v>
      </c>
    </row>
    <row r="232" spans="1:12">
      <c r="A232" s="2">
        <v>121</v>
      </c>
      <c r="B232" s="2">
        <v>33</v>
      </c>
      <c r="C232" s="2">
        <v>394</v>
      </c>
      <c r="D232" s="3">
        <v>112.33</v>
      </c>
      <c r="E232" s="4">
        <v>15</v>
      </c>
      <c r="F232" s="5">
        <v>14.6</v>
      </c>
      <c r="G232" s="5">
        <v>141.93</v>
      </c>
      <c r="H232" s="6">
        <v>39972</v>
      </c>
      <c r="I232" s="3">
        <v>6</v>
      </c>
      <c r="J232" s="7" t="s">
        <v>19</v>
      </c>
      <c r="K232" s="7" t="s">
        <v>26</v>
      </c>
      <c r="L232" s="7" t="s">
        <v>24</v>
      </c>
    </row>
    <row r="233" spans="1:12">
      <c r="A233" s="2">
        <v>38</v>
      </c>
      <c r="B233" s="2">
        <v>37</v>
      </c>
      <c r="C233" s="2">
        <v>401</v>
      </c>
      <c r="D233" s="3">
        <v>129.4</v>
      </c>
      <c r="E233" s="4">
        <v>15</v>
      </c>
      <c r="F233" s="5">
        <v>16.82</v>
      </c>
      <c r="G233" s="5">
        <v>161.22</v>
      </c>
      <c r="H233" s="6">
        <v>39972</v>
      </c>
      <c r="I233" s="3">
        <v>6</v>
      </c>
      <c r="J233" s="7" t="s">
        <v>38</v>
      </c>
      <c r="K233" s="7" t="s">
        <v>39</v>
      </c>
      <c r="L233" s="7" t="s">
        <v>39</v>
      </c>
    </row>
    <row r="234" spans="1:12">
      <c r="A234" s="2">
        <v>103</v>
      </c>
      <c r="B234" s="2">
        <v>38</v>
      </c>
      <c r="C234" s="2">
        <v>448</v>
      </c>
      <c r="D234" s="3">
        <v>127.72</v>
      </c>
      <c r="E234" s="4">
        <v>15</v>
      </c>
      <c r="F234" s="5">
        <v>16.600000000000001</v>
      </c>
      <c r="G234" s="5">
        <v>159.32</v>
      </c>
      <c r="H234" s="6">
        <v>39972</v>
      </c>
      <c r="I234" s="3">
        <v>6</v>
      </c>
      <c r="J234" s="7" t="s">
        <v>19</v>
      </c>
      <c r="K234" s="7" t="s">
        <v>26</v>
      </c>
      <c r="L234" s="7" t="s">
        <v>34</v>
      </c>
    </row>
    <row r="235" spans="1:12">
      <c r="A235" s="2">
        <v>84</v>
      </c>
      <c r="B235" s="2">
        <v>40</v>
      </c>
      <c r="C235" s="2">
        <v>475</v>
      </c>
      <c r="D235" s="3">
        <v>152.44999999999999</v>
      </c>
      <c r="E235" s="4">
        <v>15</v>
      </c>
      <c r="F235" s="5">
        <v>19.82</v>
      </c>
      <c r="G235" s="5">
        <v>187.27</v>
      </c>
      <c r="H235" s="6">
        <v>39972</v>
      </c>
      <c r="I235" s="3">
        <v>6</v>
      </c>
      <c r="J235" s="7" t="s">
        <v>38</v>
      </c>
      <c r="K235" s="7" t="s">
        <v>39</v>
      </c>
      <c r="L235" s="7" t="s">
        <v>39</v>
      </c>
    </row>
    <row r="236" spans="1:12">
      <c r="A236" s="2">
        <v>35</v>
      </c>
      <c r="B236" s="2">
        <v>39</v>
      </c>
      <c r="C236" s="2">
        <v>533</v>
      </c>
      <c r="D236" s="3">
        <v>144.71</v>
      </c>
      <c r="E236" s="4">
        <v>15</v>
      </c>
      <c r="F236" s="5">
        <v>18.809999999999999</v>
      </c>
      <c r="G236" s="5">
        <v>178.52</v>
      </c>
      <c r="H236" s="6">
        <v>39972</v>
      </c>
      <c r="I236" s="3">
        <v>6</v>
      </c>
      <c r="J236" s="7" t="s">
        <v>19</v>
      </c>
      <c r="K236" s="7" t="s">
        <v>23</v>
      </c>
      <c r="L236" s="7" t="s">
        <v>37</v>
      </c>
    </row>
    <row r="237" spans="1:12">
      <c r="A237" s="2">
        <v>133</v>
      </c>
      <c r="B237" s="2">
        <v>50</v>
      </c>
      <c r="C237" s="2">
        <v>551</v>
      </c>
      <c r="D237" s="3">
        <v>149.6</v>
      </c>
      <c r="E237" s="4">
        <v>15</v>
      </c>
      <c r="F237" s="5">
        <v>19.45</v>
      </c>
      <c r="G237" s="5">
        <v>184.05</v>
      </c>
      <c r="H237" s="6">
        <v>39972</v>
      </c>
      <c r="I237" s="3">
        <v>6</v>
      </c>
      <c r="J237" s="7" t="s">
        <v>19</v>
      </c>
      <c r="K237" s="7" t="s">
        <v>23</v>
      </c>
      <c r="L237" s="7" t="s">
        <v>23</v>
      </c>
    </row>
    <row r="238" spans="1:12">
      <c r="A238" s="2">
        <v>144</v>
      </c>
      <c r="B238" s="2">
        <v>48</v>
      </c>
      <c r="C238" s="2">
        <v>586</v>
      </c>
      <c r="D238" s="3">
        <v>156.76</v>
      </c>
      <c r="E238" s="4">
        <v>15</v>
      </c>
      <c r="F238" s="5">
        <v>20.38</v>
      </c>
      <c r="G238" s="5">
        <v>192.14</v>
      </c>
      <c r="H238" s="6">
        <v>39972</v>
      </c>
      <c r="I238" s="3">
        <v>6</v>
      </c>
      <c r="J238" s="7" t="s">
        <v>19</v>
      </c>
      <c r="K238" s="7" t="s">
        <v>55</v>
      </c>
      <c r="L238" s="7" t="s">
        <v>55</v>
      </c>
    </row>
    <row r="239" spans="1:12">
      <c r="A239" s="2">
        <v>141</v>
      </c>
      <c r="B239" s="2">
        <v>53</v>
      </c>
      <c r="C239" s="2">
        <v>590</v>
      </c>
      <c r="D239" s="3">
        <v>155.29</v>
      </c>
      <c r="E239" s="4">
        <v>15</v>
      </c>
      <c r="F239" s="5">
        <v>20.190000000000001</v>
      </c>
      <c r="G239" s="5">
        <v>190.48</v>
      </c>
      <c r="H239" s="6">
        <v>39972</v>
      </c>
      <c r="I239" s="3">
        <v>6</v>
      </c>
      <c r="J239" s="7" t="s">
        <v>41</v>
      </c>
      <c r="K239" s="7" t="s">
        <v>55</v>
      </c>
      <c r="L239" s="7" t="s">
        <v>55</v>
      </c>
    </row>
    <row r="240" spans="1:12">
      <c r="A240" s="2">
        <v>86</v>
      </c>
      <c r="B240" s="2">
        <v>53</v>
      </c>
      <c r="C240" s="2">
        <v>670</v>
      </c>
      <c r="D240" s="3">
        <v>168.24</v>
      </c>
      <c r="E240" s="4">
        <v>15</v>
      </c>
      <c r="F240" s="5">
        <v>21.87</v>
      </c>
      <c r="G240" s="5">
        <v>205.11</v>
      </c>
      <c r="H240" s="6">
        <v>39972</v>
      </c>
      <c r="I240" s="3">
        <v>6</v>
      </c>
      <c r="J240" s="7" t="s">
        <v>41</v>
      </c>
      <c r="K240" s="7" t="s">
        <v>39</v>
      </c>
      <c r="L240" s="7" t="s">
        <v>54</v>
      </c>
    </row>
    <row r="241" spans="1:12">
      <c r="A241" s="2">
        <v>111</v>
      </c>
      <c r="B241" s="2">
        <v>54</v>
      </c>
      <c r="C241" s="2">
        <v>672</v>
      </c>
      <c r="D241" s="3">
        <v>179.76</v>
      </c>
      <c r="E241" s="4">
        <v>15</v>
      </c>
      <c r="F241" s="5">
        <v>23.37</v>
      </c>
      <c r="G241" s="5">
        <v>218.13</v>
      </c>
      <c r="H241" s="6">
        <v>39972</v>
      </c>
      <c r="I241" s="3">
        <v>6</v>
      </c>
      <c r="J241" s="7" t="s">
        <v>19</v>
      </c>
      <c r="K241" s="7" t="s">
        <v>26</v>
      </c>
      <c r="L241" s="7" t="s">
        <v>34</v>
      </c>
    </row>
    <row r="242" spans="1:12">
      <c r="A242" s="2">
        <v>95</v>
      </c>
      <c r="B242" s="2">
        <v>111</v>
      </c>
      <c r="C242" s="2">
        <v>677</v>
      </c>
      <c r="D242" s="3">
        <v>206.42</v>
      </c>
      <c r="E242" s="4">
        <v>15</v>
      </c>
      <c r="F242" s="5">
        <v>26.83</v>
      </c>
      <c r="G242" s="5">
        <v>248.25</v>
      </c>
      <c r="H242" s="6">
        <v>39972</v>
      </c>
      <c r="I242" s="3">
        <v>6</v>
      </c>
      <c r="J242" s="7" t="s">
        <v>38</v>
      </c>
      <c r="K242" s="7" t="s">
        <v>55</v>
      </c>
      <c r="L242" s="7" t="s">
        <v>55</v>
      </c>
    </row>
    <row r="243" spans="1:12">
      <c r="A243" s="2">
        <v>149</v>
      </c>
      <c r="B243" s="2">
        <v>79</v>
      </c>
      <c r="C243" s="2">
        <v>776</v>
      </c>
      <c r="D243" s="3">
        <v>208.51</v>
      </c>
      <c r="E243" s="4">
        <v>80</v>
      </c>
      <c r="F243" s="5">
        <v>27.11</v>
      </c>
      <c r="G243" s="5">
        <v>315.62</v>
      </c>
      <c r="H243" s="6">
        <v>39972</v>
      </c>
      <c r="I243" s="3">
        <v>6</v>
      </c>
      <c r="J243" s="7" t="s">
        <v>41</v>
      </c>
      <c r="K243" s="7" t="s">
        <v>39</v>
      </c>
      <c r="L243" s="7" t="s">
        <v>39</v>
      </c>
    </row>
    <row r="244" spans="1:12">
      <c r="A244" s="2">
        <v>68</v>
      </c>
      <c r="B244" s="2">
        <v>59</v>
      </c>
      <c r="C244" s="2">
        <v>786</v>
      </c>
      <c r="D244" s="3">
        <v>210.26</v>
      </c>
      <c r="E244" s="4">
        <v>15</v>
      </c>
      <c r="F244" s="5">
        <v>27.33</v>
      </c>
      <c r="G244" s="5">
        <v>252.59</v>
      </c>
      <c r="H244" s="6">
        <v>39972</v>
      </c>
      <c r="I244" s="3">
        <v>6</v>
      </c>
      <c r="J244" s="7" t="s">
        <v>19</v>
      </c>
      <c r="K244" s="7" t="s">
        <v>26</v>
      </c>
      <c r="L244" s="7" t="s">
        <v>26</v>
      </c>
    </row>
    <row r="245" spans="1:12">
      <c r="A245" s="2">
        <v>122</v>
      </c>
      <c r="B245" s="2">
        <v>79</v>
      </c>
      <c r="C245" s="2">
        <v>828</v>
      </c>
      <c r="D245" s="3">
        <v>200.1</v>
      </c>
      <c r="E245" s="4">
        <v>150</v>
      </c>
      <c r="F245" s="5">
        <v>26.01</v>
      </c>
      <c r="G245" s="5">
        <v>376.11</v>
      </c>
      <c r="H245" s="6">
        <v>39972</v>
      </c>
      <c r="I245" s="3">
        <v>6</v>
      </c>
      <c r="J245" s="7" t="s">
        <v>41</v>
      </c>
      <c r="K245" s="7" t="s">
        <v>39</v>
      </c>
      <c r="L245" s="7" t="s">
        <v>54</v>
      </c>
    </row>
    <row r="246" spans="1:12">
      <c r="A246" s="2">
        <v>39</v>
      </c>
      <c r="B246" s="2">
        <v>61</v>
      </c>
      <c r="C246" s="2">
        <v>833</v>
      </c>
      <c r="D246" s="3">
        <v>222.83</v>
      </c>
      <c r="E246" s="4">
        <v>15</v>
      </c>
      <c r="F246" s="5">
        <v>28.97</v>
      </c>
      <c r="G246" s="5">
        <v>266.8</v>
      </c>
      <c r="H246" s="6">
        <v>39972</v>
      </c>
      <c r="I246" s="3">
        <v>6</v>
      </c>
      <c r="J246" s="7" t="s">
        <v>19</v>
      </c>
      <c r="K246" s="7" t="s">
        <v>26</v>
      </c>
      <c r="L246" s="7" t="s">
        <v>20</v>
      </c>
    </row>
    <row r="247" spans="1:12">
      <c r="A247" s="2">
        <v>73</v>
      </c>
      <c r="B247" s="2">
        <v>72</v>
      </c>
      <c r="C247" s="2">
        <v>894</v>
      </c>
      <c r="D247" s="3">
        <v>242.72</v>
      </c>
      <c r="E247" s="4">
        <v>15</v>
      </c>
      <c r="F247" s="5">
        <v>31.55</v>
      </c>
      <c r="G247" s="5">
        <v>289.27</v>
      </c>
      <c r="H247" s="6">
        <v>39972</v>
      </c>
      <c r="I247" s="3">
        <v>6</v>
      </c>
      <c r="J247" s="7" t="s">
        <v>19</v>
      </c>
      <c r="K247" s="7" t="s">
        <v>23</v>
      </c>
      <c r="L247" s="7" t="s">
        <v>37</v>
      </c>
    </row>
    <row r="248" spans="1:12">
      <c r="A248" s="2">
        <v>179</v>
      </c>
      <c r="B248" s="2">
        <v>20</v>
      </c>
      <c r="C248" s="2">
        <v>209</v>
      </c>
      <c r="D248" s="3">
        <v>0</v>
      </c>
      <c r="E248" s="4">
        <v>0</v>
      </c>
      <c r="F248" s="5">
        <v>0</v>
      </c>
      <c r="G248" s="5">
        <v>0</v>
      </c>
      <c r="H248" s="6">
        <v>39973</v>
      </c>
      <c r="I248" s="3">
        <v>6</v>
      </c>
      <c r="J248" s="7" t="s">
        <v>61</v>
      </c>
      <c r="K248" s="7" t="s">
        <v>23</v>
      </c>
      <c r="L248" s="7" t="s">
        <v>61</v>
      </c>
    </row>
    <row r="249" spans="1:12">
      <c r="A249" s="2">
        <v>151</v>
      </c>
      <c r="B249" s="2">
        <v>80</v>
      </c>
      <c r="C249" s="2">
        <v>891</v>
      </c>
      <c r="D249" s="3">
        <v>0</v>
      </c>
      <c r="E249" s="4">
        <v>0</v>
      </c>
      <c r="F249" s="5">
        <v>0</v>
      </c>
      <c r="G249" s="5">
        <v>0</v>
      </c>
      <c r="H249" s="6">
        <v>39973</v>
      </c>
      <c r="I249" s="3">
        <v>6</v>
      </c>
      <c r="J249" s="7" t="s">
        <v>61</v>
      </c>
      <c r="K249" s="7" t="s">
        <v>23</v>
      </c>
      <c r="L249" s="7" t="s">
        <v>61</v>
      </c>
    </row>
    <row r="250" spans="1:12">
      <c r="A250" s="2">
        <v>146</v>
      </c>
      <c r="B250" s="2">
        <v>104</v>
      </c>
      <c r="C250" s="2">
        <v>1208</v>
      </c>
      <c r="D250" s="3">
        <v>0</v>
      </c>
      <c r="E250" s="4">
        <v>0</v>
      </c>
      <c r="F250" s="5">
        <v>0</v>
      </c>
      <c r="G250" s="5">
        <v>0</v>
      </c>
      <c r="H250" s="6">
        <v>39973</v>
      </c>
      <c r="I250" s="3">
        <v>6</v>
      </c>
      <c r="J250" s="7" t="s">
        <v>61</v>
      </c>
      <c r="K250" s="7" t="s">
        <v>23</v>
      </c>
      <c r="L250" s="7" t="s">
        <v>61</v>
      </c>
    </row>
    <row r="251" spans="1:12">
      <c r="A251" s="2">
        <v>94</v>
      </c>
      <c r="B251" s="2">
        <v>1</v>
      </c>
      <c r="C251" s="2">
        <v>19</v>
      </c>
      <c r="D251" s="3">
        <v>32.61</v>
      </c>
      <c r="E251" s="4">
        <v>125</v>
      </c>
      <c r="F251" s="5">
        <v>4.24</v>
      </c>
      <c r="G251" s="5">
        <v>161.85</v>
      </c>
      <c r="H251" s="6">
        <v>39974</v>
      </c>
      <c r="I251" s="3">
        <v>6</v>
      </c>
      <c r="J251" s="7" t="s">
        <v>27</v>
      </c>
      <c r="K251" s="7" t="s">
        <v>51</v>
      </c>
      <c r="L251" s="7" t="s">
        <v>49</v>
      </c>
    </row>
    <row r="252" spans="1:12">
      <c r="A252" s="2">
        <v>96</v>
      </c>
      <c r="B252" s="2">
        <v>1</v>
      </c>
      <c r="C252" s="2">
        <v>19</v>
      </c>
      <c r="D252" s="3">
        <v>39.369999999999997</v>
      </c>
      <c r="E252" s="4">
        <v>15</v>
      </c>
      <c r="F252" s="5">
        <v>5.12</v>
      </c>
      <c r="G252" s="5">
        <v>59.49</v>
      </c>
      <c r="H252" s="6">
        <v>39974</v>
      </c>
      <c r="I252" s="3">
        <v>6</v>
      </c>
      <c r="J252" s="7" t="s">
        <v>35</v>
      </c>
      <c r="K252" s="7" t="s">
        <v>14</v>
      </c>
      <c r="L252" s="7" t="s">
        <v>36</v>
      </c>
    </row>
    <row r="253" spans="1:12">
      <c r="A253" s="2">
        <v>101</v>
      </c>
      <c r="B253" s="2">
        <v>1</v>
      </c>
      <c r="C253" s="2">
        <v>19</v>
      </c>
      <c r="D253" s="3">
        <v>39.6</v>
      </c>
      <c r="E253" s="4">
        <v>15</v>
      </c>
      <c r="F253" s="5">
        <v>5.15</v>
      </c>
      <c r="G253" s="5">
        <v>59.75</v>
      </c>
      <c r="H253" s="6">
        <v>39974</v>
      </c>
      <c r="I253" s="3">
        <v>6</v>
      </c>
      <c r="J253" s="7" t="s">
        <v>57</v>
      </c>
      <c r="K253" s="7" t="s">
        <v>51</v>
      </c>
      <c r="L253" s="7" t="s">
        <v>57</v>
      </c>
    </row>
    <row r="254" spans="1:12">
      <c r="A254" s="2">
        <v>137</v>
      </c>
      <c r="B254" s="2">
        <v>1</v>
      </c>
      <c r="C254" s="2">
        <v>19</v>
      </c>
      <c r="D254" s="3">
        <v>39.6</v>
      </c>
      <c r="E254" s="4">
        <v>15</v>
      </c>
      <c r="F254" s="5">
        <v>5.15</v>
      </c>
      <c r="G254" s="5">
        <v>59.75</v>
      </c>
      <c r="H254" s="6">
        <v>39974</v>
      </c>
      <c r="I254" s="3">
        <v>6</v>
      </c>
      <c r="J254" s="7" t="s">
        <v>57</v>
      </c>
      <c r="K254" s="7" t="s">
        <v>51</v>
      </c>
      <c r="L254" s="7" t="s">
        <v>57</v>
      </c>
    </row>
    <row r="255" spans="1:12">
      <c r="A255" s="2">
        <v>160</v>
      </c>
      <c r="B255" s="2">
        <v>1</v>
      </c>
      <c r="C255" s="2">
        <v>19</v>
      </c>
      <c r="D255" s="3">
        <v>32.61</v>
      </c>
      <c r="E255" s="4">
        <v>15</v>
      </c>
      <c r="F255" s="5">
        <v>4.24</v>
      </c>
      <c r="G255" s="5">
        <v>51.85</v>
      </c>
      <c r="H255" s="6">
        <v>39974</v>
      </c>
      <c r="I255" s="3">
        <v>6</v>
      </c>
      <c r="J255" s="7" t="s">
        <v>27</v>
      </c>
      <c r="K255" s="7" t="s">
        <v>51</v>
      </c>
      <c r="L255" s="7" t="s">
        <v>49</v>
      </c>
    </row>
    <row r="256" spans="1:12">
      <c r="A256" s="2">
        <v>90</v>
      </c>
      <c r="B256" s="2">
        <v>13</v>
      </c>
      <c r="C256" s="2">
        <v>168</v>
      </c>
      <c r="D256" s="3">
        <v>61.84</v>
      </c>
      <c r="E256" s="4">
        <v>15</v>
      </c>
      <c r="F256" s="5">
        <v>9.99</v>
      </c>
      <c r="G256" s="5">
        <v>86.83</v>
      </c>
      <c r="H256" s="6">
        <v>39974</v>
      </c>
      <c r="I256" s="3">
        <v>6</v>
      </c>
      <c r="J256" s="7" t="s">
        <v>27</v>
      </c>
      <c r="K256" s="7" t="s">
        <v>51</v>
      </c>
      <c r="L256" s="7" t="s">
        <v>30</v>
      </c>
    </row>
    <row r="257" spans="1:12">
      <c r="A257" s="2">
        <v>79</v>
      </c>
      <c r="B257" s="2">
        <v>19</v>
      </c>
      <c r="C257" s="2">
        <v>242</v>
      </c>
      <c r="D257" s="3">
        <v>51.98</v>
      </c>
      <c r="E257" s="4">
        <v>15</v>
      </c>
      <c r="F257" s="5">
        <v>6.76</v>
      </c>
      <c r="G257" s="5">
        <v>73.739999999999995</v>
      </c>
      <c r="H257" s="6">
        <v>39974</v>
      </c>
      <c r="I257" s="3">
        <v>6</v>
      </c>
      <c r="J257" s="7" t="s">
        <v>21</v>
      </c>
      <c r="K257" s="7" t="s">
        <v>23</v>
      </c>
      <c r="L257" s="7" t="s">
        <v>22</v>
      </c>
    </row>
    <row r="258" spans="1:12">
      <c r="A258" s="2">
        <v>161</v>
      </c>
      <c r="B258" s="2">
        <v>20</v>
      </c>
      <c r="C258" s="2">
        <v>243</v>
      </c>
      <c r="D258" s="3">
        <v>51.32</v>
      </c>
      <c r="E258" s="4">
        <v>15</v>
      </c>
      <c r="F258" s="5">
        <v>6.67</v>
      </c>
      <c r="G258" s="5">
        <v>72.989999999999995</v>
      </c>
      <c r="H258" s="6">
        <v>39974</v>
      </c>
      <c r="I258" s="3">
        <v>6</v>
      </c>
      <c r="J258" s="7" t="s">
        <v>57</v>
      </c>
      <c r="K258" s="7" t="s">
        <v>51</v>
      </c>
      <c r="L258" s="7" t="s">
        <v>57</v>
      </c>
    </row>
    <row r="259" spans="1:12">
      <c r="A259" s="2">
        <v>40</v>
      </c>
      <c r="B259" s="2">
        <v>22</v>
      </c>
      <c r="C259" s="2">
        <v>267</v>
      </c>
      <c r="D259" s="3">
        <v>76.12</v>
      </c>
      <c r="E259" s="4">
        <v>15</v>
      </c>
      <c r="F259" s="5">
        <v>9.9</v>
      </c>
      <c r="G259" s="5">
        <v>101.02</v>
      </c>
      <c r="H259" s="6">
        <v>39974</v>
      </c>
      <c r="I259" s="3">
        <v>6</v>
      </c>
      <c r="J259" s="7" t="s">
        <v>19</v>
      </c>
      <c r="K259" s="7" t="s">
        <v>26</v>
      </c>
      <c r="L259" s="7" t="s">
        <v>40</v>
      </c>
    </row>
    <row r="260" spans="1:12">
      <c r="A260" s="2">
        <v>88</v>
      </c>
      <c r="B260" s="2">
        <v>24</v>
      </c>
      <c r="C260" s="2">
        <v>290</v>
      </c>
      <c r="D260" s="3">
        <v>82.68</v>
      </c>
      <c r="E260" s="4">
        <v>15</v>
      </c>
      <c r="F260" s="5">
        <v>10.75</v>
      </c>
      <c r="G260" s="5">
        <v>108.43</v>
      </c>
      <c r="H260" s="6">
        <v>39974</v>
      </c>
      <c r="I260" s="3">
        <v>6</v>
      </c>
      <c r="J260" s="7" t="s">
        <v>19</v>
      </c>
      <c r="K260" s="7" t="s">
        <v>26</v>
      </c>
      <c r="L260" s="7" t="s">
        <v>40</v>
      </c>
    </row>
    <row r="261" spans="1:12">
      <c r="A261" s="2">
        <v>30</v>
      </c>
      <c r="B261" s="2">
        <v>26</v>
      </c>
      <c r="C261" s="2">
        <v>339</v>
      </c>
      <c r="D261" s="3">
        <v>81.33</v>
      </c>
      <c r="E261" s="4">
        <v>15</v>
      </c>
      <c r="F261" s="5">
        <v>10.57</v>
      </c>
      <c r="G261" s="5">
        <v>106.9</v>
      </c>
      <c r="H261" s="6">
        <v>39974</v>
      </c>
      <c r="I261" s="3">
        <v>6</v>
      </c>
      <c r="J261" s="7" t="s">
        <v>33</v>
      </c>
      <c r="K261" s="7" t="s">
        <v>23</v>
      </c>
      <c r="L261" s="7" t="s">
        <v>23</v>
      </c>
    </row>
    <row r="262" spans="1:12">
      <c r="A262" s="2">
        <v>187</v>
      </c>
      <c r="B262" s="2">
        <v>27</v>
      </c>
      <c r="C262" s="2">
        <v>341</v>
      </c>
      <c r="D262" s="3">
        <v>97.22</v>
      </c>
      <c r="E262" s="4">
        <v>15</v>
      </c>
      <c r="F262" s="5">
        <v>12.64</v>
      </c>
      <c r="G262" s="5">
        <v>124.86</v>
      </c>
      <c r="H262" s="6">
        <v>39974</v>
      </c>
      <c r="I262" s="3">
        <v>6</v>
      </c>
      <c r="J262" s="7" t="s">
        <v>19</v>
      </c>
      <c r="K262" s="7" t="s">
        <v>26</v>
      </c>
      <c r="L262" s="7" t="s">
        <v>20</v>
      </c>
    </row>
    <row r="263" spans="1:12">
      <c r="A263" s="2">
        <v>153</v>
      </c>
      <c r="B263" s="2">
        <v>41</v>
      </c>
      <c r="C263" s="2">
        <v>473</v>
      </c>
      <c r="D263" s="3">
        <v>81.02</v>
      </c>
      <c r="E263" s="4">
        <v>30</v>
      </c>
      <c r="F263" s="5">
        <v>10.53</v>
      </c>
      <c r="G263" s="5">
        <v>121.55</v>
      </c>
      <c r="H263" s="6">
        <v>39974</v>
      </c>
      <c r="I263" s="3">
        <v>6</v>
      </c>
      <c r="J263" s="7" t="s">
        <v>62</v>
      </c>
      <c r="K263" s="7" t="s">
        <v>14</v>
      </c>
      <c r="L263" s="7" t="s">
        <v>14</v>
      </c>
    </row>
    <row r="264" spans="1:12">
      <c r="A264" s="2">
        <v>17</v>
      </c>
      <c r="B264" s="2">
        <v>36</v>
      </c>
      <c r="C264" s="2">
        <v>500</v>
      </c>
      <c r="D264" s="3">
        <v>133.75</v>
      </c>
      <c r="E264" s="4">
        <v>15</v>
      </c>
      <c r="F264" s="5">
        <v>17.39</v>
      </c>
      <c r="G264" s="5">
        <v>166.14</v>
      </c>
      <c r="H264" s="6">
        <v>39974</v>
      </c>
      <c r="I264" s="3">
        <v>6</v>
      </c>
      <c r="J264" s="7" t="s">
        <v>19</v>
      </c>
      <c r="K264" s="7" t="s">
        <v>26</v>
      </c>
      <c r="L264" s="7" t="s">
        <v>20</v>
      </c>
    </row>
    <row r="265" spans="1:12">
      <c r="A265" s="2">
        <v>135</v>
      </c>
      <c r="B265" s="2">
        <v>47</v>
      </c>
      <c r="C265" s="2">
        <v>541</v>
      </c>
      <c r="D265" s="3">
        <v>144.72</v>
      </c>
      <c r="E265" s="4">
        <v>15</v>
      </c>
      <c r="F265" s="5">
        <v>18.809999999999999</v>
      </c>
      <c r="G265" s="5">
        <v>178.53</v>
      </c>
      <c r="H265" s="6">
        <v>39974</v>
      </c>
      <c r="I265" s="3">
        <v>6</v>
      </c>
      <c r="J265" s="7" t="s">
        <v>19</v>
      </c>
      <c r="K265" s="7" t="s">
        <v>26</v>
      </c>
      <c r="L265" s="7" t="s">
        <v>24</v>
      </c>
    </row>
    <row r="266" spans="1:12">
      <c r="A266" s="2">
        <v>154</v>
      </c>
      <c r="B266" s="2">
        <v>46</v>
      </c>
      <c r="C266" s="2">
        <v>548</v>
      </c>
      <c r="D266" s="3">
        <v>146.59</v>
      </c>
      <c r="E266" s="4">
        <v>15</v>
      </c>
      <c r="F266" s="5">
        <v>19.059999999999999</v>
      </c>
      <c r="G266" s="5">
        <v>180.65</v>
      </c>
      <c r="H266" s="6">
        <v>39974</v>
      </c>
      <c r="I266" s="3">
        <v>6</v>
      </c>
      <c r="J266" s="7" t="s">
        <v>19</v>
      </c>
      <c r="K266" s="7" t="s">
        <v>26</v>
      </c>
      <c r="L266" s="7" t="s">
        <v>40</v>
      </c>
    </row>
    <row r="267" spans="1:12">
      <c r="A267" s="2">
        <v>57</v>
      </c>
      <c r="B267" s="2">
        <v>40</v>
      </c>
      <c r="C267" s="2">
        <v>553</v>
      </c>
      <c r="D267" s="3">
        <v>132.66</v>
      </c>
      <c r="E267" s="4">
        <v>15</v>
      </c>
      <c r="F267" s="5">
        <v>17.25</v>
      </c>
      <c r="G267" s="5">
        <v>164.91</v>
      </c>
      <c r="H267" s="6">
        <v>39974</v>
      </c>
      <c r="I267" s="3">
        <v>6</v>
      </c>
      <c r="J267" s="7" t="s">
        <v>33</v>
      </c>
      <c r="K267" s="7" t="s">
        <v>23</v>
      </c>
      <c r="L267" s="7" t="s">
        <v>23</v>
      </c>
    </row>
    <row r="268" spans="1:12">
      <c r="A268" s="2">
        <v>22</v>
      </c>
      <c r="B268" s="2">
        <v>47</v>
      </c>
      <c r="C268" s="2">
        <v>595</v>
      </c>
      <c r="D268" s="3">
        <v>159.16</v>
      </c>
      <c r="E268" s="4">
        <v>90</v>
      </c>
      <c r="F268" s="5">
        <v>20.69</v>
      </c>
      <c r="G268" s="5">
        <v>269.85000000000002</v>
      </c>
      <c r="H268" s="6">
        <v>39974</v>
      </c>
      <c r="I268" s="3">
        <v>6</v>
      </c>
      <c r="J268" s="7" t="s">
        <v>19</v>
      </c>
      <c r="K268" s="7" t="s">
        <v>26</v>
      </c>
      <c r="L268" s="7" t="s">
        <v>24</v>
      </c>
    </row>
    <row r="269" spans="1:12">
      <c r="A269" s="2">
        <v>129</v>
      </c>
      <c r="B269" s="2">
        <v>52</v>
      </c>
      <c r="C269" s="2">
        <v>604</v>
      </c>
      <c r="D269" s="3">
        <v>161.57</v>
      </c>
      <c r="E269" s="4">
        <v>15</v>
      </c>
      <c r="F269" s="5">
        <v>21</v>
      </c>
      <c r="G269" s="5">
        <v>197.57</v>
      </c>
      <c r="H269" s="6">
        <v>39974</v>
      </c>
      <c r="I269" s="3">
        <v>6</v>
      </c>
      <c r="J269" s="7" t="s">
        <v>19</v>
      </c>
      <c r="K269" s="7" t="s">
        <v>26</v>
      </c>
      <c r="L269" s="7" t="s">
        <v>40</v>
      </c>
    </row>
    <row r="270" spans="1:12">
      <c r="A270" s="2">
        <v>45</v>
      </c>
      <c r="B270" s="2">
        <v>47</v>
      </c>
      <c r="C270" s="2">
        <v>625</v>
      </c>
      <c r="D270" s="3">
        <v>134.25</v>
      </c>
      <c r="E270" s="4">
        <v>35</v>
      </c>
      <c r="F270" s="5">
        <v>17.45</v>
      </c>
      <c r="G270" s="5">
        <v>186.7</v>
      </c>
      <c r="H270" s="6">
        <v>39974</v>
      </c>
      <c r="I270" s="3">
        <v>6</v>
      </c>
      <c r="J270" s="7" t="s">
        <v>21</v>
      </c>
      <c r="K270" s="7" t="s">
        <v>23</v>
      </c>
      <c r="L270" s="7" t="s">
        <v>22</v>
      </c>
    </row>
    <row r="271" spans="1:12">
      <c r="A271" s="2">
        <v>66</v>
      </c>
      <c r="B271" s="2">
        <v>55</v>
      </c>
      <c r="C271" s="2">
        <v>728</v>
      </c>
      <c r="D271" s="3">
        <v>156.37</v>
      </c>
      <c r="E271" s="4">
        <v>15</v>
      </c>
      <c r="F271" s="5">
        <v>20.329999999999998</v>
      </c>
      <c r="G271" s="5">
        <v>191.7</v>
      </c>
      <c r="H271" s="6">
        <v>39974</v>
      </c>
      <c r="I271" s="3">
        <v>6</v>
      </c>
      <c r="J271" s="7" t="s">
        <v>21</v>
      </c>
      <c r="K271" s="7" t="s">
        <v>23</v>
      </c>
      <c r="L271" s="7" t="s">
        <v>22</v>
      </c>
    </row>
    <row r="272" spans="1:12">
      <c r="A272" s="2">
        <v>132</v>
      </c>
      <c r="B272" s="2">
        <v>61</v>
      </c>
      <c r="C272" s="2">
        <v>739</v>
      </c>
      <c r="D272" s="3">
        <v>197.68</v>
      </c>
      <c r="E272" s="4">
        <v>15</v>
      </c>
      <c r="F272" s="5">
        <v>25.7</v>
      </c>
      <c r="G272" s="5">
        <v>238.38</v>
      </c>
      <c r="H272" s="6">
        <v>39974</v>
      </c>
      <c r="I272" s="3">
        <v>6</v>
      </c>
      <c r="J272" s="7" t="s">
        <v>19</v>
      </c>
      <c r="K272" s="7" t="s">
        <v>26</v>
      </c>
      <c r="L272" s="7" t="s">
        <v>20</v>
      </c>
    </row>
    <row r="273" spans="1:12">
      <c r="A273" s="2">
        <v>31</v>
      </c>
      <c r="B273" s="2">
        <v>62</v>
      </c>
      <c r="C273" s="2">
        <v>848</v>
      </c>
      <c r="D273" s="3">
        <v>226.84</v>
      </c>
      <c r="E273" s="4">
        <v>90</v>
      </c>
      <c r="F273" s="5">
        <v>29.49</v>
      </c>
      <c r="G273" s="5">
        <v>346.33</v>
      </c>
      <c r="H273" s="6">
        <v>39974</v>
      </c>
      <c r="I273" s="3">
        <v>6</v>
      </c>
      <c r="J273" s="7" t="s">
        <v>19</v>
      </c>
      <c r="K273" s="7" t="s">
        <v>26</v>
      </c>
      <c r="L273" s="7" t="s">
        <v>34</v>
      </c>
    </row>
    <row r="274" spans="1:12">
      <c r="A274" s="2">
        <v>32</v>
      </c>
      <c r="B274" s="2">
        <v>73</v>
      </c>
      <c r="C274" s="2">
        <v>965</v>
      </c>
      <c r="D274" s="3">
        <v>352.51</v>
      </c>
      <c r="E274" s="4">
        <v>15</v>
      </c>
      <c r="F274" s="5">
        <v>47.78</v>
      </c>
      <c r="G274" s="5">
        <v>415.29</v>
      </c>
      <c r="H274" s="6">
        <v>39974</v>
      </c>
      <c r="I274" s="3">
        <v>6</v>
      </c>
      <c r="J274" s="7" t="s">
        <v>27</v>
      </c>
      <c r="K274" s="7" t="s">
        <v>51</v>
      </c>
      <c r="L274" s="7" t="s">
        <v>28</v>
      </c>
    </row>
    <row r="275" spans="1:12">
      <c r="A275" s="2">
        <v>18</v>
      </c>
      <c r="B275" s="2">
        <v>82</v>
      </c>
      <c r="C275" s="2">
        <v>1064</v>
      </c>
      <c r="D275" s="3">
        <v>223.55</v>
      </c>
      <c r="E275" s="4">
        <v>35</v>
      </c>
      <c r="F275" s="5">
        <v>29.06</v>
      </c>
      <c r="G275" s="5">
        <v>287.61</v>
      </c>
      <c r="H275" s="6">
        <v>39974</v>
      </c>
      <c r="I275" s="3">
        <v>6</v>
      </c>
      <c r="J275" s="7" t="s">
        <v>21</v>
      </c>
      <c r="K275" s="7" t="s">
        <v>23</v>
      </c>
      <c r="L275" s="7" t="s">
        <v>22</v>
      </c>
    </row>
    <row r="276" spans="1:12">
      <c r="A276" s="2">
        <v>176</v>
      </c>
      <c r="B276" s="2">
        <v>1</v>
      </c>
      <c r="C276" s="2">
        <v>19</v>
      </c>
      <c r="D276" s="3">
        <v>47.76</v>
      </c>
      <c r="E276" s="4">
        <v>15</v>
      </c>
      <c r="F276" s="5">
        <v>6.21</v>
      </c>
      <c r="G276" s="5">
        <v>68.97</v>
      </c>
      <c r="H276" s="6">
        <v>39975</v>
      </c>
      <c r="I276" s="3">
        <v>6</v>
      </c>
      <c r="J276" s="7" t="s">
        <v>50</v>
      </c>
      <c r="K276" s="7" t="s">
        <v>14</v>
      </c>
      <c r="L276" s="7" t="s">
        <v>17</v>
      </c>
    </row>
    <row r="277" spans="1:12">
      <c r="A277" s="2">
        <v>177</v>
      </c>
      <c r="B277" s="2">
        <v>1</v>
      </c>
      <c r="C277" s="2">
        <v>19</v>
      </c>
      <c r="D277" s="3">
        <v>43.71</v>
      </c>
      <c r="E277" s="4">
        <v>15</v>
      </c>
      <c r="F277" s="5">
        <v>5.68</v>
      </c>
      <c r="G277" s="5">
        <v>64.39</v>
      </c>
      <c r="H277" s="6">
        <v>39975</v>
      </c>
      <c r="I277" s="3">
        <v>6</v>
      </c>
      <c r="J277" s="7" t="s">
        <v>66</v>
      </c>
      <c r="K277" s="7" t="s">
        <v>51</v>
      </c>
      <c r="L277" s="7" t="s">
        <v>48</v>
      </c>
    </row>
    <row r="278" spans="1:12">
      <c r="A278" s="2">
        <v>180</v>
      </c>
      <c r="B278" s="2">
        <v>1</v>
      </c>
      <c r="C278" s="2">
        <v>19</v>
      </c>
      <c r="D278" s="3">
        <v>42.76</v>
      </c>
      <c r="E278" s="4">
        <v>160</v>
      </c>
      <c r="F278" s="5">
        <v>5.56</v>
      </c>
      <c r="G278" s="5">
        <v>208.32</v>
      </c>
      <c r="H278" s="6">
        <v>39975</v>
      </c>
      <c r="I278" s="3">
        <v>6</v>
      </c>
      <c r="J278" s="7" t="s">
        <v>12</v>
      </c>
      <c r="K278" s="7" t="s">
        <v>64</v>
      </c>
      <c r="L278" s="7" t="s">
        <v>12</v>
      </c>
    </row>
    <row r="279" spans="1:12">
      <c r="A279" s="2">
        <v>31</v>
      </c>
      <c r="B279" s="2">
        <v>2</v>
      </c>
      <c r="C279" s="2">
        <v>29</v>
      </c>
      <c r="D279" s="3">
        <v>44.33</v>
      </c>
      <c r="E279" s="4">
        <v>90</v>
      </c>
      <c r="F279" s="5">
        <v>5.76</v>
      </c>
      <c r="G279" s="5">
        <v>140.09</v>
      </c>
      <c r="H279" s="6">
        <v>39975</v>
      </c>
      <c r="I279" s="3">
        <v>6</v>
      </c>
      <c r="J279" s="7" t="s">
        <v>19</v>
      </c>
      <c r="K279" s="7" t="s">
        <v>26</v>
      </c>
      <c r="L279" s="7" t="s">
        <v>34</v>
      </c>
    </row>
    <row r="280" spans="1:12">
      <c r="A280" s="2">
        <v>67</v>
      </c>
      <c r="B280" s="2">
        <v>11</v>
      </c>
      <c r="C280" s="2">
        <v>102</v>
      </c>
      <c r="D280" s="3">
        <v>33.31</v>
      </c>
      <c r="E280" s="4">
        <v>35</v>
      </c>
      <c r="F280" s="5">
        <v>4.33</v>
      </c>
      <c r="G280" s="5">
        <v>72.64</v>
      </c>
      <c r="H280" s="6">
        <v>39975</v>
      </c>
      <c r="I280" s="3">
        <v>6</v>
      </c>
      <c r="J280" s="7" t="s">
        <v>26</v>
      </c>
      <c r="K280" s="7" t="s">
        <v>39</v>
      </c>
      <c r="L280" s="7" t="s">
        <v>39</v>
      </c>
    </row>
    <row r="281" spans="1:12">
      <c r="A281" s="2">
        <v>93</v>
      </c>
      <c r="B281" s="2">
        <v>16</v>
      </c>
      <c r="C281" s="2">
        <v>147</v>
      </c>
      <c r="D281" s="3">
        <v>41.45</v>
      </c>
      <c r="E281" s="4">
        <v>15</v>
      </c>
      <c r="F281" s="5">
        <v>5.39</v>
      </c>
      <c r="G281" s="5">
        <v>61.84</v>
      </c>
      <c r="H281" s="6">
        <v>39975</v>
      </c>
      <c r="I281" s="3">
        <v>6</v>
      </c>
      <c r="J281" s="7" t="s">
        <v>11</v>
      </c>
      <c r="K281" s="7" t="s">
        <v>51</v>
      </c>
      <c r="L281" s="7" t="s">
        <v>29</v>
      </c>
    </row>
    <row r="282" spans="1:12">
      <c r="A282" s="2">
        <v>156</v>
      </c>
      <c r="B282" s="2">
        <v>16</v>
      </c>
      <c r="C282" s="2">
        <v>179</v>
      </c>
      <c r="D282" s="3">
        <v>34.89</v>
      </c>
      <c r="E282" s="4">
        <v>15</v>
      </c>
      <c r="F282" s="5">
        <v>4.54</v>
      </c>
      <c r="G282" s="5">
        <v>54.43</v>
      </c>
      <c r="H282" s="6">
        <v>39975</v>
      </c>
      <c r="I282" s="3">
        <v>6</v>
      </c>
      <c r="J282" s="7" t="s">
        <v>16</v>
      </c>
      <c r="K282" s="7" t="s">
        <v>14</v>
      </c>
      <c r="L282" s="7" t="s">
        <v>17</v>
      </c>
    </row>
    <row r="283" spans="1:12">
      <c r="A283" s="2">
        <v>109</v>
      </c>
      <c r="B283" s="2">
        <v>19</v>
      </c>
      <c r="C283" s="2">
        <v>205</v>
      </c>
      <c r="D283" s="3">
        <v>29.29</v>
      </c>
      <c r="E283" s="4">
        <v>15</v>
      </c>
      <c r="F283" s="5">
        <v>3.81</v>
      </c>
      <c r="G283" s="5">
        <v>48.1</v>
      </c>
      <c r="H283" s="6">
        <v>39975</v>
      </c>
      <c r="I283" s="3">
        <v>6</v>
      </c>
      <c r="J283" s="7" t="s">
        <v>58</v>
      </c>
      <c r="K283" s="7" t="s">
        <v>14</v>
      </c>
      <c r="L283" s="7" t="s">
        <v>59</v>
      </c>
    </row>
    <row r="284" spans="1:12">
      <c r="A284" s="2">
        <v>139</v>
      </c>
      <c r="B284" s="2">
        <v>19</v>
      </c>
      <c r="C284" s="2">
        <v>229</v>
      </c>
      <c r="D284" s="3">
        <v>53.65</v>
      </c>
      <c r="E284" s="4">
        <v>15</v>
      </c>
      <c r="F284" s="5">
        <v>6.97</v>
      </c>
      <c r="G284" s="5">
        <v>75.62</v>
      </c>
      <c r="H284" s="6">
        <v>39975</v>
      </c>
      <c r="I284" s="3">
        <v>6</v>
      </c>
      <c r="J284" s="7" t="s">
        <v>60</v>
      </c>
      <c r="K284" s="7" t="s">
        <v>14</v>
      </c>
      <c r="L284" s="7" t="s">
        <v>14</v>
      </c>
    </row>
    <row r="285" spans="1:12">
      <c r="A285" s="2">
        <v>155</v>
      </c>
      <c r="B285" s="2">
        <v>22</v>
      </c>
      <c r="C285" s="2">
        <v>232</v>
      </c>
      <c r="D285" s="3">
        <v>50.02</v>
      </c>
      <c r="E285" s="4">
        <v>35</v>
      </c>
      <c r="F285" s="5">
        <v>6.5</v>
      </c>
      <c r="G285" s="5">
        <v>91.52</v>
      </c>
      <c r="H285" s="6">
        <v>39975</v>
      </c>
      <c r="I285" s="3">
        <v>6</v>
      </c>
      <c r="J285" s="7" t="s">
        <v>58</v>
      </c>
      <c r="K285" s="7" t="s">
        <v>14</v>
      </c>
      <c r="L285" s="7" t="s">
        <v>59</v>
      </c>
    </row>
    <row r="286" spans="1:12">
      <c r="A286" s="2">
        <v>148</v>
      </c>
      <c r="B286" s="2">
        <v>20</v>
      </c>
      <c r="C286" s="2">
        <v>238</v>
      </c>
      <c r="D286" s="3">
        <v>77.75</v>
      </c>
      <c r="E286" s="4">
        <v>15</v>
      </c>
      <c r="F286" s="5">
        <v>10.11</v>
      </c>
      <c r="G286" s="5">
        <v>102.86</v>
      </c>
      <c r="H286" s="6">
        <v>39975</v>
      </c>
      <c r="I286" s="3">
        <v>6</v>
      </c>
      <c r="J286" s="7" t="s">
        <v>43</v>
      </c>
      <c r="K286" s="7" t="s">
        <v>64</v>
      </c>
      <c r="L286" s="7" t="s">
        <v>43</v>
      </c>
    </row>
    <row r="287" spans="1:12">
      <c r="A287" s="2">
        <v>142</v>
      </c>
      <c r="B287" s="2">
        <v>22</v>
      </c>
      <c r="C287" s="2">
        <v>244</v>
      </c>
      <c r="D287" s="3">
        <v>34.869999999999997</v>
      </c>
      <c r="E287" s="4">
        <v>30</v>
      </c>
      <c r="F287" s="5">
        <v>4.53</v>
      </c>
      <c r="G287" s="5">
        <v>69.400000000000006</v>
      </c>
      <c r="H287" s="6">
        <v>39975</v>
      </c>
      <c r="I287" s="3">
        <v>6</v>
      </c>
      <c r="J287" s="7" t="s">
        <v>58</v>
      </c>
      <c r="K287" s="7" t="s">
        <v>14</v>
      </c>
      <c r="L287" s="7" t="s">
        <v>59</v>
      </c>
    </row>
    <row r="288" spans="1:12">
      <c r="A288" s="2">
        <v>178</v>
      </c>
      <c r="B288" s="2">
        <v>23</v>
      </c>
      <c r="C288" s="2">
        <v>258</v>
      </c>
      <c r="D288" s="3">
        <v>50.16</v>
      </c>
      <c r="E288" s="4">
        <v>15</v>
      </c>
      <c r="F288" s="5">
        <v>6.52</v>
      </c>
      <c r="G288" s="5">
        <v>71.680000000000007</v>
      </c>
      <c r="H288" s="6">
        <v>39975</v>
      </c>
      <c r="I288" s="3">
        <v>6</v>
      </c>
      <c r="J288" s="7" t="s">
        <v>26</v>
      </c>
      <c r="K288" s="7" t="s">
        <v>39</v>
      </c>
      <c r="L288" s="7" t="s">
        <v>39</v>
      </c>
    </row>
    <row r="289" spans="1:12">
      <c r="A289" s="2">
        <v>85</v>
      </c>
      <c r="B289" s="2">
        <v>22</v>
      </c>
      <c r="C289" s="2">
        <v>273</v>
      </c>
      <c r="D289" s="3">
        <v>65.33</v>
      </c>
      <c r="E289" s="4">
        <v>15</v>
      </c>
      <c r="F289" s="5">
        <v>8.49</v>
      </c>
      <c r="G289" s="5">
        <v>88.82</v>
      </c>
      <c r="H289" s="6">
        <v>39975</v>
      </c>
      <c r="I289" s="3">
        <v>6</v>
      </c>
      <c r="J289" s="7" t="s">
        <v>26</v>
      </c>
      <c r="K289" s="7" t="s">
        <v>39</v>
      </c>
      <c r="L289" s="7" t="s">
        <v>39</v>
      </c>
    </row>
    <row r="290" spans="1:12">
      <c r="A290" s="2">
        <v>69</v>
      </c>
      <c r="B290" s="2">
        <v>25</v>
      </c>
      <c r="C290" s="2">
        <v>302</v>
      </c>
      <c r="D290" s="3">
        <v>54.48</v>
      </c>
      <c r="E290" s="4">
        <v>160</v>
      </c>
      <c r="F290" s="5">
        <v>7.08</v>
      </c>
      <c r="G290" s="5">
        <v>221.56</v>
      </c>
      <c r="H290" s="6">
        <v>39975</v>
      </c>
      <c r="I290" s="3">
        <v>6</v>
      </c>
      <c r="J290" s="7" t="s">
        <v>11</v>
      </c>
      <c r="K290" s="7" t="s">
        <v>51</v>
      </c>
      <c r="L290" s="7" t="s">
        <v>51</v>
      </c>
    </row>
    <row r="291" spans="1:12">
      <c r="A291" s="2">
        <v>143</v>
      </c>
      <c r="B291" s="2">
        <v>31</v>
      </c>
      <c r="C291" s="2">
        <v>353</v>
      </c>
      <c r="D291" s="3">
        <v>63.68</v>
      </c>
      <c r="E291" s="4">
        <v>160</v>
      </c>
      <c r="F291" s="5">
        <v>8.2799999999999994</v>
      </c>
      <c r="G291" s="5">
        <v>231.96</v>
      </c>
      <c r="H291" s="6">
        <v>39975</v>
      </c>
      <c r="I291" s="3">
        <v>6</v>
      </c>
      <c r="J291" s="7" t="s">
        <v>11</v>
      </c>
      <c r="K291" s="7" t="s">
        <v>51</v>
      </c>
      <c r="L291" s="7" t="s">
        <v>29</v>
      </c>
    </row>
    <row r="292" spans="1:12">
      <c r="A292" s="2">
        <v>166</v>
      </c>
      <c r="B292" s="2">
        <v>29</v>
      </c>
      <c r="C292" s="2">
        <v>368</v>
      </c>
      <c r="D292" s="3">
        <v>120.23</v>
      </c>
      <c r="E292" s="4">
        <v>15</v>
      </c>
      <c r="F292" s="5">
        <v>15.63</v>
      </c>
      <c r="G292" s="5">
        <v>150.86000000000001</v>
      </c>
      <c r="H292" s="6">
        <v>39975</v>
      </c>
      <c r="I292" s="3">
        <v>6</v>
      </c>
      <c r="J292" s="7" t="s">
        <v>43</v>
      </c>
      <c r="K292" s="7" t="s">
        <v>64</v>
      </c>
      <c r="L292" s="7" t="s">
        <v>43</v>
      </c>
    </row>
    <row r="293" spans="1:12">
      <c r="A293" s="2">
        <v>26</v>
      </c>
      <c r="B293" s="2">
        <v>72</v>
      </c>
      <c r="C293" s="2">
        <v>933</v>
      </c>
      <c r="D293" s="3">
        <v>148.4</v>
      </c>
      <c r="E293" s="4">
        <v>160</v>
      </c>
      <c r="F293" s="5">
        <v>19.29</v>
      </c>
      <c r="G293" s="5">
        <v>327.69</v>
      </c>
      <c r="H293" s="6">
        <v>39975</v>
      </c>
      <c r="I293" s="3">
        <v>6</v>
      </c>
      <c r="J293" s="7" t="s">
        <v>11</v>
      </c>
      <c r="K293" s="7" t="s">
        <v>51</v>
      </c>
      <c r="L293" s="7" t="s">
        <v>29</v>
      </c>
    </row>
    <row r="294" spans="1:12">
      <c r="A294" s="2">
        <v>120</v>
      </c>
      <c r="B294" s="2">
        <v>1</v>
      </c>
      <c r="C294" s="2">
        <v>2</v>
      </c>
      <c r="D294" s="3">
        <v>41.45</v>
      </c>
      <c r="E294" s="4">
        <v>15</v>
      </c>
      <c r="F294" s="5">
        <v>5.39</v>
      </c>
      <c r="G294" s="5">
        <v>61.84</v>
      </c>
      <c r="H294" s="6">
        <v>39976</v>
      </c>
      <c r="I294" s="3">
        <v>6</v>
      </c>
      <c r="J294" s="7" t="s">
        <v>11</v>
      </c>
      <c r="K294" s="7" t="s">
        <v>55</v>
      </c>
      <c r="L294" s="7" t="s">
        <v>55</v>
      </c>
    </row>
    <row r="295" spans="1:12">
      <c r="A295" s="2">
        <v>165</v>
      </c>
      <c r="B295" s="2">
        <v>14</v>
      </c>
      <c r="C295" s="2">
        <v>115</v>
      </c>
      <c r="D295" s="3">
        <v>39.450000000000003</v>
      </c>
      <c r="E295" s="4">
        <v>15</v>
      </c>
      <c r="F295" s="5">
        <v>5.13</v>
      </c>
      <c r="G295" s="5">
        <v>59.58</v>
      </c>
      <c r="H295" s="6">
        <v>39976</v>
      </c>
      <c r="I295" s="3">
        <v>6</v>
      </c>
      <c r="J295" s="7" t="s">
        <v>35</v>
      </c>
      <c r="K295" s="7" t="s">
        <v>14</v>
      </c>
      <c r="L295" s="7" t="s">
        <v>14</v>
      </c>
    </row>
    <row r="296" spans="1:12">
      <c r="A296" s="2">
        <v>64</v>
      </c>
      <c r="B296" s="2">
        <v>15</v>
      </c>
      <c r="C296" s="2">
        <v>151</v>
      </c>
      <c r="D296" s="3">
        <v>39.369999999999997</v>
      </c>
      <c r="E296" s="4">
        <v>15</v>
      </c>
      <c r="F296" s="5">
        <v>5.12</v>
      </c>
      <c r="G296" s="5">
        <v>59.49</v>
      </c>
      <c r="H296" s="6">
        <v>39976</v>
      </c>
      <c r="I296" s="3">
        <v>6</v>
      </c>
      <c r="J296" s="7" t="s">
        <v>35</v>
      </c>
      <c r="K296" s="7" t="s">
        <v>14</v>
      </c>
      <c r="L296" s="7" t="s">
        <v>36</v>
      </c>
    </row>
    <row r="297" spans="1:12">
      <c r="A297" s="2">
        <v>163</v>
      </c>
      <c r="B297" s="2">
        <v>15</v>
      </c>
      <c r="C297" s="2">
        <v>174</v>
      </c>
      <c r="D297" s="3">
        <v>61.15</v>
      </c>
      <c r="E297" s="4">
        <v>15</v>
      </c>
      <c r="F297" s="5">
        <v>7.95</v>
      </c>
      <c r="G297" s="5">
        <v>84.1</v>
      </c>
      <c r="H297" s="6">
        <v>39976</v>
      </c>
      <c r="I297" s="3">
        <v>6</v>
      </c>
      <c r="J297" s="7" t="s">
        <v>63</v>
      </c>
      <c r="K297" s="7" t="s">
        <v>14</v>
      </c>
      <c r="L297" s="7" t="s">
        <v>36</v>
      </c>
    </row>
    <row r="298" spans="1:12">
      <c r="A298" s="2">
        <v>171</v>
      </c>
      <c r="B298" s="2">
        <v>17</v>
      </c>
      <c r="C298" s="2">
        <v>189</v>
      </c>
      <c r="D298" s="3">
        <v>38.21</v>
      </c>
      <c r="E298" s="4">
        <v>15</v>
      </c>
      <c r="F298" s="5">
        <v>4.97</v>
      </c>
      <c r="G298" s="5">
        <v>58.18</v>
      </c>
      <c r="H298" s="6">
        <v>39976</v>
      </c>
      <c r="I298" s="3">
        <v>6</v>
      </c>
      <c r="J298" s="7" t="s">
        <v>56</v>
      </c>
      <c r="K298" s="7" t="s">
        <v>64</v>
      </c>
      <c r="L298" s="7" t="s">
        <v>56</v>
      </c>
    </row>
    <row r="299" spans="1:12">
      <c r="A299" s="2">
        <v>99</v>
      </c>
      <c r="B299" s="2">
        <v>17</v>
      </c>
      <c r="C299" s="2">
        <v>193</v>
      </c>
      <c r="D299" s="3">
        <v>38.21</v>
      </c>
      <c r="E299" s="4">
        <v>15</v>
      </c>
      <c r="F299" s="5">
        <v>4.97</v>
      </c>
      <c r="G299" s="5">
        <v>58.18</v>
      </c>
      <c r="H299" s="6">
        <v>39976</v>
      </c>
      <c r="I299" s="3">
        <v>6</v>
      </c>
      <c r="J299" s="7" t="s">
        <v>56</v>
      </c>
      <c r="K299" s="7" t="s">
        <v>64</v>
      </c>
      <c r="L299" s="7" t="s">
        <v>56</v>
      </c>
    </row>
    <row r="300" spans="1:12">
      <c r="A300" s="2">
        <v>118</v>
      </c>
      <c r="B300" s="2">
        <v>17</v>
      </c>
      <c r="C300" s="2">
        <v>199</v>
      </c>
      <c r="D300" s="3">
        <v>43.14</v>
      </c>
      <c r="E300" s="4">
        <v>15</v>
      </c>
      <c r="F300" s="5">
        <v>5.61</v>
      </c>
      <c r="G300" s="5">
        <v>63.75</v>
      </c>
      <c r="H300" s="6">
        <v>39976</v>
      </c>
      <c r="I300" s="3">
        <v>6</v>
      </c>
      <c r="J300" s="7" t="s">
        <v>45</v>
      </c>
      <c r="K300" s="7" t="s">
        <v>64</v>
      </c>
      <c r="L300" s="7" t="s">
        <v>46</v>
      </c>
    </row>
    <row r="301" spans="1:12">
      <c r="A301" s="2">
        <v>110</v>
      </c>
      <c r="B301" s="2">
        <v>18</v>
      </c>
      <c r="C301" s="2">
        <v>216</v>
      </c>
      <c r="D301" s="3">
        <v>46.83</v>
      </c>
      <c r="E301" s="4">
        <v>15</v>
      </c>
      <c r="F301" s="5">
        <v>6.09</v>
      </c>
      <c r="G301" s="5">
        <v>67.92</v>
      </c>
      <c r="H301" s="6">
        <v>39976</v>
      </c>
      <c r="I301" s="3">
        <v>6</v>
      </c>
      <c r="J301" s="7" t="s">
        <v>45</v>
      </c>
      <c r="K301" s="7" t="s">
        <v>64</v>
      </c>
      <c r="L301" s="7" t="s">
        <v>46</v>
      </c>
    </row>
    <row r="302" spans="1:12">
      <c r="A302" s="2">
        <v>174</v>
      </c>
      <c r="B302" s="2">
        <v>18</v>
      </c>
      <c r="C302" s="2">
        <v>216</v>
      </c>
      <c r="D302" s="3">
        <v>36.03</v>
      </c>
      <c r="E302" s="4">
        <v>15</v>
      </c>
      <c r="F302" s="5">
        <v>6.63</v>
      </c>
      <c r="G302" s="5">
        <v>57.66</v>
      </c>
      <c r="H302" s="6">
        <v>39976</v>
      </c>
      <c r="I302" s="3">
        <v>6</v>
      </c>
      <c r="J302" s="7" t="s">
        <v>10</v>
      </c>
      <c r="K302" s="7" t="s">
        <v>64</v>
      </c>
      <c r="L302" s="7" t="s">
        <v>10</v>
      </c>
    </row>
    <row r="303" spans="1:12">
      <c r="A303" s="2">
        <v>70</v>
      </c>
      <c r="B303" s="2">
        <v>18</v>
      </c>
      <c r="C303" s="2">
        <v>217</v>
      </c>
      <c r="D303" s="3">
        <v>40.28</v>
      </c>
      <c r="E303" s="4">
        <v>15</v>
      </c>
      <c r="F303" s="5">
        <v>5.24</v>
      </c>
      <c r="G303" s="5">
        <v>60.52</v>
      </c>
      <c r="H303" s="6">
        <v>39976</v>
      </c>
      <c r="I303" s="3">
        <v>6</v>
      </c>
      <c r="J303" s="7" t="s">
        <v>13</v>
      </c>
      <c r="K303" s="7" t="s">
        <v>14</v>
      </c>
      <c r="L303" s="7" t="s">
        <v>14</v>
      </c>
    </row>
    <row r="304" spans="1:12">
      <c r="A304" s="2">
        <v>130</v>
      </c>
      <c r="B304" s="2">
        <v>22</v>
      </c>
      <c r="C304" s="2">
        <v>222</v>
      </c>
      <c r="D304" s="3">
        <v>72.53</v>
      </c>
      <c r="E304" s="4">
        <v>15</v>
      </c>
      <c r="F304" s="5">
        <v>9.43</v>
      </c>
      <c r="G304" s="5">
        <v>96.96</v>
      </c>
      <c r="H304" s="6">
        <v>39976</v>
      </c>
      <c r="I304" s="3">
        <v>6</v>
      </c>
      <c r="J304" s="7" t="s">
        <v>43</v>
      </c>
      <c r="K304" s="7" t="s">
        <v>64</v>
      </c>
      <c r="L304" s="7" t="s">
        <v>43</v>
      </c>
    </row>
    <row r="305" spans="1:12">
      <c r="A305" s="2">
        <v>124</v>
      </c>
      <c r="B305" s="2">
        <v>23</v>
      </c>
      <c r="C305" s="2">
        <v>226</v>
      </c>
      <c r="D305" s="3">
        <v>61.92</v>
      </c>
      <c r="E305" s="4">
        <v>15</v>
      </c>
      <c r="F305" s="5">
        <v>8.0500000000000007</v>
      </c>
      <c r="G305" s="5">
        <v>84.97</v>
      </c>
      <c r="H305" s="6">
        <v>39976</v>
      </c>
      <c r="I305" s="3">
        <v>6</v>
      </c>
      <c r="J305" s="7" t="s">
        <v>25</v>
      </c>
      <c r="K305" s="7" t="s">
        <v>64</v>
      </c>
      <c r="L305" s="7" t="s">
        <v>25</v>
      </c>
    </row>
    <row r="306" spans="1:12">
      <c r="A306" s="2">
        <v>33</v>
      </c>
      <c r="B306" s="2">
        <v>19</v>
      </c>
      <c r="C306" s="2">
        <v>230</v>
      </c>
      <c r="D306" s="3">
        <v>53.29</v>
      </c>
      <c r="E306" s="4">
        <v>15</v>
      </c>
      <c r="F306" s="5">
        <v>6.93</v>
      </c>
      <c r="G306" s="5">
        <v>75.22</v>
      </c>
      <c r="H306" s="6">
        <v>39976</v>
      </c>
      <c r="I306" s="3">
        <v>6</v>
      </c>
      <c r="J306" s="7" t="s">
        <v>35</v>
      </c>
      <c r="K306" s="7" t="s">
        <v>14</v>
      </c>
      <c r="L306" s="7" t="s">
        <v>36</v>
      </c>
    </row>
    <row r="307" spans="1:12">
      <c r="A307" s="2">
        <v>71</v>
      </c>
      <c r="B307" s="2">
        <v>18</v>
      </c>
      <c r="C307" s="2">
        <v>243</v>
      </c>
      <c r="D307" s="3">
        <v>42.99</v>
      </c>
      <c r="E307" s="4">
        <v>15</v>
      </c>
      <c r="F307" s="5">
        <v>5.59</v>
      </c>
      <c r="G307" s="5">
        <v>63.58</v>
      </c>
      <c r="H307" s="6">
        <v>39976</v>
      </c>
      <c r="I307" s="3">
        <v>6</v>
      </c>
      <c r="J307" s="7" t="s">
        <v>47</v>
      </c>
      <c r="K307" s="7" t="s">
        <v>51</v>
      </c>
      <c r="L307" s="7" t="s">
        <v>48</v>
      </c>
    </row>
    <row r="308" spans="1:12">
      <c r="A308" s="2">
        <v>150</v>
      </c>
      <c r="B308" s="2">
        <v>21</v>
      </c>
      <c r="C308" s="2">
        <v>247</v>
      </c>
      <c r="D308" s="3">
        <v>41.32</v>
      </c>
      <c r="E308" s="4">
        <v>15</v>
      </c>
      <c r="F308" s="5">
        <v>5.37</v>
      </c>
      <c r="G308" s="5">
        <v>61.69</v>
      </c>
      <c r="H308" s="6">
        <v>39976</v>
      </c>
      <c r="I308" s="3">
        <v>6</v>
      </c>
      <c r="J308" s="7" t="s">
        <v>10</v>
      </c>
      <c r="K308" s="7" t="s">
        <v>64</v>
      </c>
      <c r="L308" s="7" t="s">
        <v>46</v>
      </c>
    </row>
    <row r="309" spans="1:12">
      <c r="A309" s="2">
        <v>47</v>
      </c>
      <c r="B309" s="2">
        <v>21</v>
      </c>
      <c r="C309" s="2">
        <v>257</v>
      </c>
      <c r="D309" s="3">
        <v>83.96</v>
      </c>
      <c r="E309" s="4">
        <v>15</v>
      </c>
      <c r="F309" s="5">
        <v>10.91</v>
      </c>
      <c r="G309" s="5">
        <v>109.87</v>
      </c>
      <c r="H309" s="6">
        <v>39976</v>
      </c>
      <c r="I309" s="3">
        <v>6</v>
      </c>
      <c r="J309" s="7" t="s">
        <v>43</v>
      </c>
      <c r="K309" s="7" t="s">
        <v>64</v>
      </c>
      <c r="L309" s="7" t="s">
        <v>43</v>
      </c>
    </row>
    <row r="310" spans="1:12">
      <c r="A310" s="2">
        <v>152</v>
      </c>
      <c r="B310" s="2">
        <v>19</v>
      </c>
      <c r="C310" s="2">
        <v>261</v>
      </c>
      <c r="D310" s="3">
        <v>43.53</v>
      </c>
      <c r="E310" s="4">
        <v>15</v>
      </c>
      <c r="F310" s="5">
        <v>7.61</v>
      </c>
      <c r="G310" s="5">
        <v>66.14</v>
      </c>
      <c r="H310" s="6">
        <v>39976</v>
      </c>
      <c r="I310" s="3">
        <v>6</v>
      </c>
      <c r="J310" s="7" t="s">
        <v>10</v>
      </c>
      <c r="K310" s="7" t="s">
        <v>64</v>
      </c>
      <c r="L310" s="7" t="s">
        <v>10</v>
      </c>
    </row>
    <row r="311" spans="1:12">
      <c r="A311" s="2">
        <v>52</v>
      </c>
      <c r="B311" s="2">
        <v>23</v>
      </c>
      <c r="C311" s="2">
        <v>274</v>
      </c>
      <c r="D311" s="3">
        <v>48.47</v>
      </c>
      <c r="E311" s="4">
        <v>15</v>
      </c>
      <c r="F311" s="5">
        <v>6.3</v>
      </c>
      <c r="G311" s="5">
        <v>69.77</v>
      </c>
      <c r="H311" s="6">
        <v>39976</v>
      </c>
      <c r="I311" s="3">
        <v>6</v>
      </c>
      <c r="J311" s="7" t="s">
        <v>47</v>
      </c>
      <c r="K311" s="7" t="s">
        <v>51</v>
      </c>
      <c r="L311" s="7" t="s">
        <v>48</v>
      </c>
    </row>
    <row r="312" spans="1:12">
      <c r="A312" s="2">
        <v>60</v>
      </c>
      <c r="B312" s="2">
        <v>29</v>
      </c>
      <c r="C312" s="2">
        <v>386</v>
      </c>
      <c r="D312" s="3">
        <v>84.8</v>
      </c>
      <c r="E312" s="4">
        <v>15</v>
      </c>
      <c r="F312" s="5">
        <v>11.02</v>
      </c>
      <c r="G312" s="5">
        <v>110.82</v>
      </c>
      <c r="H312" s="6">
        <v>39976</v>
      </c>
      <c r="I312" s="3">
        <v>6</v>
      </c>
      <c r="J312" s="7" t="s">
        <v>35</v>
      </c>
      <c r="K312" s="7" t="s">
        <v>14</v>
      </c>
      <c r="L312" s="7" t="s">
        <v>14</v>
      </c>
    </row>
    <row r="313" spans="1:12">
      <c r="A313" s="2">
        <v>120</v>
      </c>
      <c r="B313" s="2">
        <v>63</v>
      </c>
      <c r="C313" s="2">
        <v>395</v>
      </c>
      <c r="D313" s="3">
        <v>69.84</v>
      </c>
      <c r="E313" s="4">
        <v>15</v>
      </c>
      <c r="F313" s="5">
        <v>9.08</v>
      </c>
      <c r="G313" s="5">
        <v>93.92</v>
      </c>
      <c r="H313" s="6">
        <v>39976</v>
      </c>
      <c r="I313" s="3">
        <v>6</v>
      </c>
      <c r="J313" s="7" t="s">
        <v>11</v>
      </c>
      <c r="K313" s="7" t="s">
        <v>55</v>
      </c>
      <c r="L313" s="7" t="s">
        <v>55</v>
      </c>
    </row>
    <row r="314" spans="1:12">
      <c r="A314" s="2">
        <v>54</v>
      </c>
      <c r="B314" s="2">
        <v>30</v>
      </c>
      <c r="C314" s="2">
        <v>413</v>
      </c>
      <c r="D314" s="3">
        <v>68.89</v>
      </c>
      <c r="E314" s="4">
        <v>15</v>
      </c>
      <c r="F314" s="5">
        <v>10.91</v>
      </c>
      <c r="G314" s="5">
        <v>94.8</v>
      </c>
      <c r="H314" s="6">
        <v>39976</v>
      </c>
      <c r="I314" s="3">
        <v>6</v>
      </c>
      <c r="J314" s="7" t="s">
        <v>7</v>
      </c>
      <c r="K314" s="7" t="s">
        <v>7</v>
      </c>
      <c r="L314" s="7" t="s">
        <v>8</v>
      </c>
    </row>
    <row r="315" spans="1:12">
      <c r="A315" s="2">
        <v>80</v>
      </c>
      <c r="B315" s="2">
        <v>34</v>
      </c>
      <c r="C315" s="2">
        <v>454</v>
      </c>
      <c r="D315" s="3">
        <v>90.44</v>
      </c>
      <c r="E315" s="4">
        <v>15</v>
      </c>
      <c r="F315" s="5">
        <v>11.76</v>
      </c>
      <c r="G315" s="5">
        <v>117.2</v>
      </c>
      <c r="H315" s="6">
        <v>39976</v>
      </c>
      <c r="I315" s="3">
        <v>6</v>
      </c>
      <c r="J315" s="7" t="s">
        <v>52</v>
      </c>
      <c r="K315" s="7" t="s">
        <v>14</v>
      </c>
      <c r="L315" s="7" t="s">
        <v>36</v>
      </c>
    </row>
    <row r="316" spans="1:12">
      <c r="A316" s="2">
        <v>97</v>
      </c>
      <c r="B316" s="2">
        <v>44</v>
      </c>
      <c r="C316" s="2">
        <v>526</v>
      </c>
      <c r="D316" s="3">
        <v>85.48</v>
      </c>
      <c r="E316" s="4">
        <v>15</v>
      </c>
      <c r="F316" s="5">
        <v>11.11</v>
      </c>
      <c r="G316" s="5">
        <v>111.59</v>
      </c>
      <c r="H316" s="6">
        <v>39976</v>
      </c>
      <c r="I316" s="3">
        <v>6</v>
      </c>
      <c r="J316" s="7" t="s">
        <v>56</v>
      </c>
      <c r="K316" s="7" t="s">
        <v>64</v>
      </c>
      <c r="L316" s="7" t="s">
        <v>56</v>
      </c>
    </row>
    <row r="317" spans="1:12">
      <c r="A317" s="2">
        <v>55</v>
      </c>
      <c r="B317" s="2">
        <v>43</v>
      </c>
      <c r="C317" s="2">
        <v>558</v>
      </c>
      <c r="D317" s="3">
        <v>91.51</v>
      </c>
      <c r="E317" s="4">
        <v>15</v>
      </c>
      <c r="F317" s="5">
        <v>13.85</v>
      </c>
      <c r="G317" s="5">
        <v>120.36</v>
      </c>
      <c r="H317" s="6">
        <v>39976</v>
      </c>
      <c r="I317" s="3">
        <v>6</v>
      </c>
      <c r="J317" s="7" t="s">
        <v>7</v>
      </c>
      <c r="K317" s="7" t="s">
        <v>7</v>
      </c>
      <c r="L317" s="7" t="s">
        <v>9</v>
      </c>
    </row>
    <row r="318" spans="1:12">
      <c r="A318" s="2">
        <v>75</v>
      </c>
      <c r="B318" s="2">
        <v>45</v>
      </c>
      <c r="C318" s="2">
        <v>591</v>
      </c>
      <c r="D318" s="3">
        <v>96.21</v>
      </c>
      <c r="E318" s="4">
        <v>15</v>
      </c>
      <c r="F318" s="5">
        <v>12.51</v>
      </c>
      <c r="G318" s="5">
        <v>123.72</v>
      </c>
      <c r="H318" s="6">
        <v>39976</v>
      </c>
      <c r="I318" s="3">
        <v>6</v>
      </c>
      <c r="J318" s="7" t="s">
        <v>47</v>
      </c>
      <c r="K318" s="7" t="s">
        <v>51</v>
      </c>
      <c r="L318" s="7" t="s">
        <v>48</v>
      </c>
    </row>
    <row r="319" spans="1:12">
      <c r="A319" s="2">
        <v>51</v>
      </c>
      <c r="B319" s="2">
        <v>43</v>
      </c>
      <c r="C319" s="2">
        <v>631</v>
      </c>
      <c r="D319" s="3">
        <v>103.48</v>
      </c>
      <c r="E319" s="4">
        <v>15</v>
      </c>
      <c r="F319" s="5">
        <v>15.4</v>
      </c>
      <c r="G319" s="5">
        <v>133.88</v>
      </c>
      <c r="H319" s="6">
        <v>39976</v>
      </c>
      <c r="I319" s="3">
        <v>6</v>
      </c>
      <c r="J319" s="7" t="s">
        <v>7</v>
      </c>
      <c r="K319" s="7" t="s">
        <v>7</v>
      </c>
      <c r="L319" s="7" t="s">
        <v>9</v>
      </c>
    </row>
    <row r="320" spans="1:12">
      <c r="A320" s="2">
        <v>185</v>
      </c>
      <c r="B320" s="2">
        <v>51</v>
      </c>
      <c r="C320" s="2">
        <v>659</v>
      </c>
      <c r="D320" s="3">
        <v>110.71</v>
      </c>
      <c r="E320" s="4">
        <v>30</v>
      </c>
      <c r="F320" s="5">
        <v>14.39</v>
      </c>
      <c r="G320" s="5">
        <v>155.1</v>
      </c>
      <c r="H320" s="6">
        <v>39976</v>
      </c>
      <c r="I320" s="3">
        <v>6</v>
      </c>
      <c r="J320" s="7" t="s">
        <v>62</v>
      </c>
      <c r="K320" s="7" t="s">
        <v>14</v>
      </c>
      <c r="L320" s="7" t="s">
        <v>14</v>
      </c>
    </row>
    <row r="321" spans="1:12">
      <c r="A321" s="2">
        <v>23</v>
      </c>
      <c r="B321" s="2">
        <v>49</v>
      </c>
      <c r="C321" s="2">
        <v>667</v>
      </c>
      <c r="D321" s="3">
        <v>109.39</v>
      </c>
      <c r="E321" s="4">
        <v>15</v>
      </c>
      <c r="F321" s="5">
        <v>16.170000000000002</v>
      </c>
      <c r="G321" s="5">
        <v>140.56</v>
      </c>
      <c r="H321" s="6">
        <v>39976</v>
      </c>
      <c r="I321" s="3">
        <v>6</v>
      </c>
      <c r="J321" s="7" t="s">
        <v>7</v>
      </c>
      <c r="K321" s="7" t="s">
        <v>64</v>
      </c>
      <c r="L321" s="7" t="s">
        <v>25</v>
      </c>
    </row>
    <row r="322" spans="1:12">
      <c r="A322" s="2">
        <v>114</v>
      </c>
      <c r="B322" s="2">
        <v>64</v>
      </c>
      <c r="C322" s="2">
        <v>814</v>
      </c>
      <c r="D322" s="3">
        <v>133.5</v>
      </c>
      <c r="E322" s="4">
        <v>15</v>
      </c>
      <c r="F322" s="5">
        <v>19.309999999999999</v>
      </c>
      <c r="G322" s="5">
        <v>167.81</v>
      </c>
      <c r="H322" s="6">
        <v>39976</v>
      </c>
      <c r="I322" s="3">
        <v>6</v>
      </c>
      <c r="J322" s="7" t="s">
        <v>7</v>
      </c>
      <c r="K322" s="7" t="s">
        <v>7</v>
      </c>
      <c r="L322" s="7" t="s">
        <v>8</v>
      </c>
    </row>
    <row r="323" spans="1:12">
      <c r="A323" s="2">
        <v>42</v>
      </c>
      <c r="B323" s="2">
        <v>59</v>
      </c>
      <c r="C323" s="2">
        <v>847</v>
      </c>
      <c r="D323" s="3">
        <v>138.91</v>
      </c>
      <c r="E323" s="4">
        <v>15</v>
      </c>
      <c r="F323" s="5">
        <v>20.010000000000002</v>
      </c>
      <c r="G323" s="5">
        <v>173.92</v>
      </c>
      <c r="H323" s="6">
        <v>39976</v>
      </c>
      <c r="I323" s="3">
        <v>6</v>
      </c>
      <c r="J323" s="7" t="s">
        <v>7</v>
      </c>
      <c r="K323" s="7" t="s">
        <v>7</v>
      </c>
      <c r="L323" s="7" t="s">
        <v>9</v>
      </c>
    </row>
    <row r="324" spans="1:12">
      <c r="A324" s="2">
        <v>53</v>
      </c>
      <c r="B324" s="2">
        <v>58</v>
      </c>
      <c r="C324" s="2">
        <v>852</v>
      </c>
      <c r="D324" s="3">
        <v>139.72999999999999</v>
      </c>
      <c r="E324" s="4">
        <v>15</v>
      </c>
      <c r="F324" s="5">
        <v>20.11</v>
      </c>
      <c r="G324" s="5">
        <v>174.84</v>
      </c>
      <c r="H324" s="6">
        <v>39976</v>
      </c>
      <c r="I324" s="3">
        <v>6</v>
      </c>
      <c r="J324" s="7" t="s">
        <v>7</v>
      </c>
      <c r="K324" s="7" t="s">
        <v>7</v>
      </c>
      <c r="L324" s="7" t="s">
        <v>8</v>
      </c>
    </row>
    <row r="325" spans="1:12">
      <c r="A325" s="2">
        <v>2</v>
      </c>
      <c r="B325" s="2">
        <v>58</v>
      </c>
      <c r="C325" s="2">
        <v>856</v>
      </c>
      <c r="D325" s="3">
        <v>140.38</v>
      </c>
      <c r="E325" s="4">
        <v>15</v>
      </c>
      <c r="F325" s="5">
        <v>20.2</v>
      </c>
      <c r="G325" s="5">
        <v>175.58</v>
      </c>
      <c r="H325" s="6">
        <v>39976</v>
      </c>
      <c r="I325" s="3">
        <v>6</v>
      </c>
      <c r="J325" s="7" t="s">
        <v>7</v>
      </c>
      <c r="K325" s="7" t="s">
        <v>7</v>
      </c>
      <c r="L325" s="7" t="s">
        <v>8</v>
      </c>
    </row>
    <row r="326" spans="1:12">
      <c r="A326" s="2">
        <v>107</v>
      </c>
      <c r="B326" s="2">
        <v>60</v>
      </c>
      <c r="C326" s="2">
        <v>871</v>
      </c>
      <c r="D326" s="3">
        <v>283.33999999999997</v>
      </c>
      <c r="E326" s="4">
        <v>15</v>
      </c>
      <c r="F326" s="5">
        <v>36.83</v>
      </c>
      <c r="G326" s="5">
        <v>335.17</v>
      </c>
      <c r="H326" s="6">
        <v>39976</v>
      </c>
      <c r="I326" s="3">
        <v>6</v>
      </c>
      <c r="J326" s="7" t="s">
        <v>43</v>
      </c>
      <c r="K326" s="7" t="s">
        <v>64</v>
      </c>
      <c r="L326" s="7" t="s">
        <v>43</v>
      </c>
    </row>
    <row r="327" spans="1:12">
      <c r="A327" s="2">
        <v>3</v>
      </c>
      <c r="B327" s="2">
        <v>64</v>
      </c>
      <c r="C327" s="2">
        <v>890</v>
      </c>
      <c r="D327" s="3">
        <v>145.96</v>
      </c>
      <c r="E327" s="4">
        <v>15</v>
      </c>
      <c r="F327" s="5">
        <v>20.92</v>
      </c>
      <c r="G327" s="5">
        <v>181.88</v>
      </c>
      <c r="H327" s="6">
        <v>39976</v>
      </c>
      <c r="I327" s="3">
        <v>6</v>
      </c>
      <c r="J327" s="7" t="s">
        <v>7</v>
      </c>
      <c r="K327" s="7" t="s">
        <v>7</v>
      </c>
      <c r="L327" s="7" t="s">
        <v>9</v>
      </c>
    </row>
    <row r="328" spans="1:12">
      <c r="A328" s="2">
        <v>189</v>
      </c>
      <c r="B328" s="2">
        <v>86</v>
      </c>
      <c r="C328" s="2">
        <v>1096</v>
      </c>
      <c r="D328" s="3">
        <v>178.65</v>
      </c>
      <c r="E328" s="4">
        <v>15</v>
      </c>
      <c r="F328" s="5">
        <v>25.17</v>
      </c>
      <c r="G328" s="5">
        <v>218.82</v>
      </c>
      <c r="H328" s="6">
        <v>39976</v>
      </c>
      <c r="I328" s="3">
        <v>6</v>
      </c>
      <c r="J328" s="7" t="s">
        <v>7</v>
      </c>
      <c r="K328" s="7" t="s">
        <v>7</v>
      </c>
      <c r="L328" s="7" t="s">
        <v>9</v>
      </c>
    </row>
    <row r="329" spans="1:12">
      <c r="A329" s="2">
        <v>108</v>
      </c>
      <c r="B329" s="2">
        <v>93</v>
      </c>
      <c r="C329" s="2">
        <v>1187</v>
      </c>
      <c r="D329" s="3">
        <v>193.48</v>
      </c>
      <c r="E329" s="4">
        <v>15</v>
      </c>
      <c r="F329" s="5">
        <v>27.1</v>
      </c>
      <c r="G329" s="5">
        <v>235.58</v>
      </c>
      <c r="H329" s="6">
        <v>39976</v>
      </c>
      <c r="I329" s="3">
        <v>6</v>
      </c>
      <c r="J329" s="7" t="s">
        <v>7</v>
      </c>
      <c r="K329" s="7" t="s">
        <v>7</v>
      </c>
      <c r="L329" s="7" t="s">
        <v>9</v>
      </c>
    </row>
    <row r="330" spans="1:12">
      <c r="A330" s="2">
        <v>127</v>
      </c>
      <c r="B330" s="2">
        <v>129</v>
      </c>
      <c r="C330" s="2">
        <v>1248</v>
      </c>
      <c r="D330" s="3">
        <v>203.42</v>
      </c>
      <c r="E330" s="4">
        <v>15</v>
      </c>
      <c r="F330" s="5">
        <v>28.39</v>
      </c>
      <c r="G330" s="5">
        <v>246.81</v>
      </c>
      <c r="H330" s="6">
        <v>39976</v>
      </c>
      <c r="I330" s="3">
        <v>6</v>
      </c>
      <c r="J330" s="7" t="s">
        <v>7</v>
      </c>
      <c r="K330" s="7" t="s">
        <v>55</v>
      </c>
      <c r="L330" s="7" t="s">
        <v>55</v>
      </c>
    </row>
    <row r="331" spans="1:12">
      <c r="A331" s="2">
        <v>106</v>
      </c>
      <c r="B331" s="2">
        <v>7</v>
      </c>
      <c r="C331" s="2">
        <v>73</v>
      </c>
      <c r="D331" s="3">
        <v>51.81</v>
      </c>
      <c r="E331" s="4">
        <v>15</v>
      </c>
      <c r="F331" s="5">
        <v>7.25</v>
      </c>
      <c r="G331" s="5">
        <v>74.06</v>
      </c>
      <c r="H331" s="6">
        <v>39979</v>
      </c>
      <c r="I331" s="3">
        <v>6</v>
      </c>
      <c r="J331" s="7" t="s">
        <v>41</v>
      </c>
      <c r="K331" s="7" t="s">
        <v>39</v>
      </c>
      <c r="L331" s="7" t="s">
        <v>54</v>
      </c>
    </row>
    <row r="332" spans="1:12">
      <c r="A332" s="2">
        <v>38</v>
      </c>
      <c r="B332" s="2">
        <v>9</v>
      </c>
      <c r="C332" s="2">
        <v>89</v>
      </c>
      <c r="D332" s="3">
        <v>75.040000000000006</v>
      </c>
      <c r="E332" s="4">
        <v>15</v>
      </c>
      <c r="F332" s="5">
        <v>10.51</v>
      </c>
      <c r="G332" s="5">
        <v>100.55</v>
      </c>
      <c r="H332" s="6">
        <v>39979</v>
      </c>
      <c r="I332" s="3">
        <v>6</v>
      </c>
      <c r="J332" s="7" t="s">
        <v>38</v>
      </c>
      <c r="K332" s="7" t="s">
        <v>39</v>
      </c>
      <c r="L332" s="7" t="s">
        <v>39</v>
      </c>
    </row>
    <row r="333" spans="1:12">
      <c r="A333" s="2">
        <v>138</v>
      </c>
      <c r="B333" s="2">
        <v>9</v>
      </c>
      <c r="C333" s="2">
        <v>90</v>
      </c>
      <c r="D333" s="3">
        <v>57.01</v>
      </c>
      <c r="E333" s="4">
        <v>15</v>
      </c>
      <c r="F333" s="5">
        <v>7.98</v>
      </c>
      <c r="G333" s="5">
        <v>79.989999999999995</v>
      </c>
      <c r="H333" s="6">
        <v>39979</v>
      </c>
      <c r="I333" s="3">
        <v>6</v>
      </c>
      <c r="J333" s="7" t="s">
        <v>41</v>
      </c>
      <c r="K333" s="7" t="s">
        <v>39</v>
      </c>
      <c r="L333" s="7" t="s">
        <v>54</v>
      </c>
    </row>
    <row r="334" spans="1:12">
      <c r="A334" s="2">
        <v>24</v>
      </c>
      <c r="B334" s="2">
        <v>10</v>
      </c>
      <c r="C334" s="2">
        <v>94</v>
      </c>
      <c r="D334" s="3">
        <v>44.33</v>
      </c>
      <c r="E334" s="4">
        <v>15</v>
      </c>
      <c r="F334" s="5">
        <v>6.21</v>
      </c>
      <c r="G334" s="5">
        <v>65.540000000000006</v>
      </c>
      <c r="H334" s="6">
        <v>39979</v>
      </c>
      <c r="I334" s="3">
        <v>6</v>
      </c>
      <c r="J334" s="7" t="s">
        <v>19</v>
      </c>
      <c r="K334" s="7" t="s">
        <v>26</v>
      </c>
      <c r="L334" s="7" t="s">
        <v>26</v>
      </c>
    </row>
    <row r="335" spans="1:12">
      <c r="A335" s="2">
        <v>103</v>
      </c>
      <c r="B335" s="2">
        <v>11</v>
      </c>
      <c r="C335" s="2">
        <v>113</v>
      </c>
      <c r="D335" s="3">
        <v>44.33</v>
      </c>
      <c r="E335" s="4">
        <v>15</v>
      </c>
      <c r="F335" s="5">
        <v>6.21</v>
      </c>
      <c r="G335" s="5">
        <v>65.540000000000006</v>
      </c>
      <c r="H335" s="6">
        <v>39979</v>
      </c>
      <c r="I335" s="3">
        <v>6</v>
      </c>
      <c r="J335" s="7" t="s">
        <v>19</v>
      </c>
      <c r="K335" s="7" t="s">
        <v>26</v>
      </c>
      <c r="L335" s="7" t="s">
        <v>34</v>
      </c>
    </row>
    <row r="336" spans="1:12">
      <c r="A336" s="2">
        <v>39</v>
      </c>
      <c r="B336" s="2">
        <v>10</v>
      </c>
      <c r="C336" s="2">
        <v>116</v>
      </c>
      <c r="D336" s="3">
        <v>44.33</v>
      </c>
      <c r="E336" s="4">
        <v>15</v>
      </c>
      <c r="F336" s="5">
        <v>6.21</v>
      </c>
      <c r="G336" s="5">
        <v>65.540000000000006</v>
      </c>
      <c r="H336" s="6">
        <v>39979</v>
      </c>
      <c r="I336" s="3">
        <v>6</v>
      </c>
      <c r="J336" s="7" t="s">
        <v>19</v>
      </c>
      <c r="K336" s="7" t="s">
        <v>26</v>
      </c>
      <c r="L336" s="7" t="s">
        <v>20</v>
      </c>
    </row>
    <row r="337" spans="1:12">
      <c r="A337" s="2">
        <v>100</v>
      </c>
      <c r="B337" s="2">
        <v>11</v>
      </c>
      <c r="C337" s="2">
        <v>121</v>
      </c>
      <c r="D337" s="3">
        <v>63.04</v>
      </c>
      <c r="E337" s="4">
        <v>30</v>
      </c>
      <c r="F337" s="5">
        <v>8.83</v>
      </c>
      <c r="G337" s="5">
        <v>101.87</v>
      </c>
      <c r="H337" s="6">
        <v>39979</v>
      </c>
      <c r="I337" s="3">
        <v>6</v>
      </c>
      <c r="J337" s="7" t="s">
        <v>44</v>
      </c>
      <c r="K337" s="7" t="s">
        <v>39</v>
      </c>
      <c r="L337" s="7" t="s">
        <v>44</v>
      </c>
    </row>
    <row r="338" spans="1:12">
      <c r="A338" s="2">
        <v>86</v>
      </c>
      <c r="B338" s="2">
        <v>15</v>
      </c>
      <c r="C338" s="2">
        <v>139</v>
      </c>
      <c r="D338" s="3">
        <v>51.81</v>
      </c>
      <c r="E338" s="4">
        <v>15</v>
      </c>
      <c r="F338" s="5">
        <v>7.25</v>
      </c>
      <c r="G338" s="5">
        <v>74.06</v>
      </c>
      <c r="H338" s="6">
        <v>39979</v>
      </c>
      <c r="I338" s="3">
        <v>6</v>
      </c>
      <c r="J338" s="7" t="s">
        <v>41</v>
      </c>
      <c r="K338" s="7" t="s">
        <v>39</v>
      </c>
      <c r="L338" s="7" t="s">
        <v>54</v>
      </c>
    </row>
    <row r="339" spans="1:12">
      <c r="A339" s="2">
        <v>48</v>
      </c>
      <c r="B339" s="2">
        <v>12</v>
      </c>
      <c r="C339" s="2">
        <v>157</v>
      </c>
      <c r="D339" s="3">
        <v>49.71</v>
      </c>
      <c r="E339" s="4">
        <v>30</v>
      </c>
      <c r="F339" s="5">
        <v>6.96</v>
      </c>
      <c r="G339" s="5">
        <v>86.67</v>
      </c>
      <c r="H339" s="6">
        <v>39979</v>
      </c>
      <c r="I339" s="3">
        <v>6</v>
      </c>
      <c r="J339" s="7" t="s">
        <v>44</v>
      </c>
      <c r="K339" s="7" t="s">
        <v>39</v>
      </c>
      <c r="L339" s="7" t="s">
        <v>44</v>
      </c>
    </row>
    <row r="340" spans="1:12">
      <c r="A340" s="2">
        <v>84</v>
      </c>
      <c r="B340" s="2">
        <v>16</v>
      </c>
      <c r="C340" s="2">
        <v>157</v>
      </c>
      <c r="D340" s="3">
        <v>75.040000000000006</v>
      </c>
      <c r="E340" s="4">
        <v>15</v>
      </c>
      <c r="F340" s="5">
        <v>10.51</v>
      </c>
      <c r="G340" s="5">
        <v>100.55</v>
      </c>
      <c r="H340" s="6">
        <v>39979</v>
      </c>
      <c r="I340" s="3">
        <v>6</v>
      </c>
      <c r="J340" s="7" t="s">
        <v>38</v>
      </c>
      <c r="K340" s="7" t="s">
        <v>39</v>
      </c>
      <c r="L340" s="7" t="s">
        <v>39</v>
      </c>
    </row>
    <row r="341" spans="1:12">
      <c r="A341" s="2">
        <v>111</v>
      </c>
      <c r="B341" s="2">
        <v>16</v>
      </c>
      <c r="C341" s="2">
        <v>160</v>
      </c>
      <c r="D341" s="3">
        <v>45.62</v>
      </c>
      <c r="E341" s="4">
        <v>15</v>
      </c>
      <c r="F341" s="5">
        <v>6.39</v>
      </c>
      <c r="G341" s="5">
        <v>67.010000000000005</v>
      </c>
      <c r="H341" s="6">
        <v>39979</v>
      </c>
      <c r="I341" s="3">
        <v>6</v>
      </c>
      <c r="J341" s="7" t="s">
        <v>19</v>
      </c>
      <c r="K341" s="7" t="s">
        <v>26</v>
      </c>
      <c r="L341" s="7" t="s">
        <v>34</v>
      </c>
    </row>
    <row r="342" spans="1:12">
      <c r="A342" s="2">
        <v>35</v>
      </c>
      <c r="B342" s="2">
        <v>15</v>
      </c>
      <c r="C342" s="2">
        <v>166</v>
      </c>
      <c r="D342" s="3">
        <v>47.94</v>
      </c>
      <c r="E342" s="4">
        <v>15</v>
      </c>
      <c r="F342" s="5">
        <v>6.71</v>
      </c>
      <c r="G342" s="5">
        <v>69.650000000000006</v>
      </c>
      <c r="H342" s="6">
        <v>39979</v>
      </c>
      <c r="I342" s="3">
        <v>6</v>
      </c>
      <c r="J342" s="7" t="s">
        <v>19</v>
      </c>
      <c r="K342" s="7" t="s">
        <v>23</v>
      </c>
      <c r="L342" s="7" t="s">
        <v>37</v>
      </c>
    </row>
    <row r="343" spans="1:12">
      <c r="A343" s="2">
        <v>68</v>
      </c>
      <c r="B343" s="2">
        <v>13</v>
      </c>
      <c r="C343" s="2">
        <v>183</v>
      </c>
      <c r="D343" s="3">
        <v>52.17</v>
      </c>
      <c r="E343" s="4">
        <v>15</v>
      </c>
      <c r="F343" s="5">
        <v>7.3</v>
      </c>
      <c r="G343" s="5">
        <v>74.47</v>
      </c>
      <c r="H343" s="6">
        <v>39979</v>
      </c>
      <c r="I343" s="3">
        <v>6</v>
      </c>
      <c r="J343" s="7" t="s">
        <v>19</v>
      </c>
      <c r="K343" s="7" t="s">
        <v>26</v>
      </c>
      <c r="L343" s="7" t="s">
        <v>26</v>
      </c>
    </row>
    <row r="344" spans="1:12">
      <c r="A344" s="2">
        <v>145</v>
      </c>
      <c r="B344" s="2">
        <v>24</v>
      </c>
      <c r="C344" s="2">
        <v>221</v>
      </c>
      <c r="D344" s="3">
        <v>64.64</v>
      </c>
      <c r="E344" s="4">
        <v>35</v>
      </c>
      <c r="F344" s="5">
        <v>9.0500000000000007</v>
      </c>
      <c r="G344" s="5">
        <v>108.69</v>
      </c>
      <c r="H344" s="6">
        <v>39979</v>
      </c>
      <c r="I344" s="3">
        <v>6</v>
      </c>
      <c r="J344" s="7" t="s">
        <v>21</v>
      </c>
      <c r="K344" s="7" t="s">
        <v>55</v>
      </c>
      <c r="L344" s="7" t="s">
        <v>55</v>
      </c>
    </row>
    <row r="345" spans="1:12">
      <c r="A345" s="2">
        <v>56</v>
      </c>
      <c r="B345" s="2">
        <v>18</v>
      </c>
      <c r="C345" s="2">
        <v>222</v>
      </c>
      <c r="D345" s="3">
        <v>64.11</v>
      </c>
      <c r="E345" s="4">
        <v>15</v>
      </c>
      <c r="F345" s="5">
        <v>8.98</v>
      </c>
      <c r="G345" s="5">
        <v>88.09</v>
      </c>
      <c r="H345" s="6">
        <v>39979</v>
      </c>
      <c r="I345" s="3">
        <v>6</v>
      </c>
      <c r="J345" s="7" t="s">
        <v>19</v>
      </c>
      <c r="K345" s="7" t="s">
        <v>23</v>
      </c>
      <c r="L345" s="7" t="s">
        <v>37</v>
      </c>
    </row>
    <row r="346" spans="1:12">
      <c r="A346" s="2">
        <v>151</v>
      </c>
      <c r="B346" s="2">
        <v>24</v>
      </c>
      <c r="C346" s="2">
        <v>313</v>
      </c>
      <c r="D346" s="3">
        <v>0</v>
      </c>
      <c r="E346" s="4">
        <v>0</v>
      </c>
      <c r="F346" s="5">
        <v>0</v>
      </c>
      <c r="G346" s="5">
        <v>0</v>
      </c>
      <c r="H346" s="6">
        <v>39979</v>
      </c>
      <c r="I346" s="3">
        <v>6</v>
      </c>
      <c r="J346" s="7" t="s">
        <v>61</v>
      </c>
      <c r="K346" s="7" t="s">
        <v>23</v>
      </c>
      <c r="L346" s="7" t="s">
        <v>61</v>
      </c>
    </row>
    <row r="347" spans="1:12">
      <c r="A347" s="2">
        <v>133</v>
      </c>
      <c r="B347" s="2">
        <v>23</v>
      </c>
      <c r="C347" s="2">
        <v>322</v>
      </c>
      <c r="D347" s="3">
        <v>92.99</v>
      </c>
      <c r="E347" s="4">
        <v>15</v>
      </c>
      <c r="F347" s="5">
        <v>13.02</v>
      </c>
      <c r="G347" s="5">
        <v>121.01</v>
      </c>
      <c r="H347" s="6">
        <v>39979</v>
      </c>
      <c r="I347" s="3">
        <v>6</v>
      </c>
      <c r="J347" s="7" t="s">
        <v>19</v>
      </c>
      <c r="K347" s="7" t="s">
        <v>23</v>
      </c>
      <c r="L347" s="7" t="s">
        <v>23</v>
      </c>
    </row>
    <row r="348" spans="1:12">
      <c r="A348" s="2">
        <v>146</v>
      </c>
      <c r="B348" s="2">
        <v>23</v>
      </c>
      <c r="C348" s="2">
        <v>376</v>
      </c>
      <c r="D348" s="3">
        <v>0</v>
      </c>
      <c r="E348" s="4">
        <v>0</v>
      </c>
      <c r="F348" s="5">
        <v>0</v>
      </c>
      <c r="G348" s="5">
        <v>0</v>
      </c>
      <c r="H348" s="6">
        <v>39979</v>
      </c>
      <c r="I348" s="3">
        <v>6</v>
      </c>
      <c r="J348" s="7" t="s">
        <v>61</v>
      </c>
      <c r="K348" s="7" t="s">
        <v>23</v>
      </c>
      <c r="L348" s="7" t="s">
        <v>61</v>
      </c>
    </row>
    <row r="349" spans="1:12">
      <c r="A349" s="2">
        <v>141</v>
      </c>
      <c r="B349" s="2">
        <v>39</v>
      </c>
      <c r="C349" s="2">
        <v>394</v>
      </c>
      <c r="D349" s="3">
        <v>131.6</v>
      </c>
      <c r="E349" s="4">
        <v>15</v>
      </c>
      <c r="F349" s="5">
        <v>18.420000000000002</v>
      </c>
      <c r="G349" s="5">
        <v>165.02</v>
      </c>
      <c r="H349" s="6">
        <v>39979</v>
      </c>
      <c r="I349" s="3">
        <v>6</v>
      </c>
      <c r="J349" s="7" t="s">
        <v>41</v>
      </c>
      <c r="K349" s="7" t="s">
        <v>55</v>
      </c>
      <c r="L349" s="7" t="s">
        <v>55</v>
      </c>
    </row>
    <row r="350" spans="1:12">
      <c r="A350" s="2">
        <v>73</v>
      </c>
      <c r="B350" s="2">
        <v>29</v>
      </c>
      <c r="C350" s="2">
        <v>401</v>
      </c>
      <c r="D350" s="3">
        <v>115.81</v>
      </c>
      <c r="E350" s="4">
        <v>15</v>
      </c>
      <c r="F350" s="5">
        <v>16.21</v>
      </c>
      <c r="G350" s="5">
        <v>147.02000000000001</v>
      </c>
      <c r="H350" s="6">
        <v>39979</v>
      </c>
      <c r="I350" s="3">
        <v>6</v>
      </c>
      <c r="J350" s="7" t="s">
        <v>19</v>
      </c>
      <c r="K350" s="7" t="s">
        <v>23</v>
      </c>
      <c r="L350" s="7" t="s">
        <v>37</v>
      </c>
    </row>
    <row r="351" spans="1:12">
      <c r="A351" s="2">
        <v>95</v>
      </c>
      <c r="B351" s="2">
        <v>48</v>
      </c>
      <c r="C351" s="2">
        <v>664</v>
      </c>
      <c r="D351" s="3">
        <v>202.45</v>
      </c>
      <c r="E351" s="4">
        <v>15</v>
      </c>
      <c r="F351" s="5">
        <v>28.34</v>
      </c>
      <c r="G351" s="5">
        <v>245.79</v>
      </c>
      <c r="H351" s="6">
        <v>39979</v>
      </c>
      <c r="I351" s="3">
        <v>6</v>
      </c>
      <c r="J351" s="7" t="s">
        <v>38</v>
      </c>
      <c r="K351" s="7" t="s">
        <v>55</v>
      </c>
      <c r="L351" s="7" t="s">
        <v>55</v>
      </c>
    </row>
    <row r="352" spans="1:12">
      <c r="A352" s="2">
        <v>144</v>
      </c>
      <c r="B352" s="2">
        <v>90</v>
      </c>
      <c r="C352" s="2">
        <v>741</v>
      </c>
      <c r="D352" s="3">
        <v>198.22</v>
      </c>
      <c r="E352" s="4">
        <v>15</v>
      </c>
      <c r="F352" s="5">
        <v>27.75</v>
      </c>
      <c r="G352" s="5">
        <v>240.97</v>
      </c>
      <c r="H352" s="6">
        <v>39979</v>
      </c>
      <c r="I352" s="3">
        <v>6</v>
      </c>
      <c r="J352" s="7" t="s">
        <v>19</v>
      </c>
      <c r="K352" s="7" t="s">
        <v>55</v>
      </c>
      <c r="L352" s="7" t="s">
        <v>55</v>
      </c>
    </row>
    <row r="353" spans="1:12">
      <c r="A353" s="2">
        <v>188</v>
      </c>
      <c r="B353" s="2">
        <v>72</v>
      </c>
      <c r="C353" s="2">
        <v>879</v>
      </c>
      <c r="D353" s="3">
        <v>143.1</v>
      </c>
      <c r="E353" s="4">
        <v>15</v>
      </c>
      <c r="F353" s="5">
        <v>18.600000000000001</v>
      </c>
      <c r="G353" s="5">
        <v>176.7</v>
      </c>
      <c r="H353" s="6">
        <v>39979</v>
      </c>
      <c r="I353" s="3">
        <v>6</v>
      </c>
      <c r="J353" s="7" t="s">
        <v>47</v>
      </c>
      <c r="K353" s="7" t="s">
        <v>51</v>
      </c>
      <c r="L353" s="7" t="s">
        <v>48</v>
      </c>
    </row>
    <row r="354" spans="1:12">
      <c r="A354" s="2">
        <v>157</v>
      </c>
      <c r="B354" s="2">
        <v>10</v>
      </c>
      <c r="C354" s="2">
        <v>111</v>
      </c>
      <c r="D354" s="3">
        <v>57.56</v>
      </c>
      <c r="E354" s="4">
        <v>15</v>
      </c>
      <c r="F354" s="5">
        <v>8.06</v>
      </c>
      <c r="G354" s="5">
        <v>80.62</v>
      </c>
      <c r="H354" s="6">
        <v>39980</v>
      </c>
      <c r="I354" s="3">
        <v>6</v>
      </c>
      <c r="J354" s="7" t="s">
        <v>41</v>
      </c>
      <c r="K354" s="7" t="s">
        <v>39</v>
      </c>
      <c r="L354" s="7" t="s">
        <v>42</v>
      </c>
    </row>
    <row r="355" spans="1:12">
      <c r="A355" s="2">
        <v>3</v>
      </c>
      <c r="B355" s="2">
        <v>13</v>
      </c>
      <c r="C355" s="2">
        <v>144</v>
      </c>
      <c r="D355" s="3">
        <v>24.02</v>
      </c>
      <c r="E355" s="4">
        <v>15</v>
      </c>
      <c r="F355" s="5">
        <v>5.46</v>
      </c>
      <c r="G355" s="5">
        <v>44.48</v>
      </c>
      <c r="H355" s="6">
        <v>39980</v>
      </c>
      <c r="I355" s="3">
        <v>6</v>
      </c>
      <c r="J355" s="7" t="s">
        <v>7</v>
      </c>
      <c r="K355" s="7" t="s">
        <v>7</v>
      </c>
      <c r="L355" s="7" t="s">
        <v>9</v>
      </c>
    </row>
    <row r="356" spans="1:12">
      <c r="A356" s="2">
        <v>189</v>
      </c>
      <c r="B356" s="2">
        <v>16</v>
      </c>
      <c r="C356" s="2">
        <v>211</v>
      </c>
      <c r="D356" s="3">
        <v>35.19</v>
      </c>
      <c r="E356" s="4">
        <v>15</v>
      </c>
      <c r="F356" s="5">
        <v>7.03</v>
      </c>
      <c r="G356" s="5">
        <v>57.22</v>
      </c>
      <c r="H356" s="6">
        <v>39980</v>
      </c>
      <c r="I356" s="3">
        <v>6</v>
      </c>
      <c r="J356" s="7" t="s">
        <v>7</v>
      </c>
      <c r="K356" s="7" t="s">
        <v>7</v>
      </c>
      <c r="L356" s="7" t="s">
        <v>9</v>
      </c>
    </row>
    <row r="357" spans="1:12">
      <c r="A357" s="2">
        <v>25</v>
      </c>
      <c r="B357" s="2">
        <v>23</v>
      </c>
      <c r="C357" s="2">
        <v>296</v>
      </c>
      <c r="D357" s="3">
        <v>108.96</v>
      </c>
      <c r="E357" s="4">
        <v>15</v>
      </c>
      <c r="F357" s="5">
        <v>15.25</v>
      </c>
      <c r="G357" s="5">
        <v>139.21</v>
      </c>
      <c r="H357" s="6">
        <v>39980</v>
      </c>
      <c r="I357" s="3">
        <v>6</v>
      </c>
      <c r="J357" s="7" t="s">
        <v>27</v>
      </c>
      <c r="K357" s="7" t="s">
        <v>51</v>
      </c>
      <c r="L357" s="7" t="s">
        <v>28</v>
      </c>
    </row>
    <row r="358" spans="1:12">
      <c r="A358" s="2">
        <v>82</v>
      </c>
      <c r="B358" s="2">
        <v>25</v>
      </c>
      <c r="C358" s="2">
        <v>300</v>
      </c>
      <c r="D358" s="3">
        <v>86.64</v>
      </c>
      <c r="E358" s="4">
        <v>15</v>
      </c>
      <c r="F358" s="5">
        <v>14.23</v>
      </c>
      <c r="G358" s="5">
        <v>115.87</v>
      </c>
      <c r="H358" s="6">
        <v>39980</v>
      </c>
      <c r="I358" s="3">
        <v>6</v>
      </c>
      <c r="J358" s="7" t="s">
        <v>19</v>
      </c>
      <c r="K358" s="7" t="s">
        <v>23</v>
      </c>
      <c r="L358" s="7" t="s">
        <v>53</v>
      </c>
    </row>
    <row r="359" spans="1:12">
      <c r="A359" s="2">
        <v>119</v>
      </c>
      <c r="B359" s="2">
        <v>24</v>
      </c>
      <c r="C359" s="2">
        <v>336</v>
      </c>
      <c r="D359" s="3">
        <v>97.04</v>
      </c>
      <c r="E359" s="4">
        <v>15</v>
      </c>
      <c r="F359" s="5">
        <v>15.69</v>
      </c>
      <c r="G359" s="5">
        <v>127.73</v>
      </c>
      <c r="H359" s="6">
        <v>39980</v>
      </c>
      <c r="I359" s="3">
        <v>6</v>
      </c>
      <c r="J359" s="7" t="s">
        <v>19</v>
      </c>
      <c r="K359" s="7" t="s">
        <v>23</v>
      </c>
      <c r="L359" s="7" t="s">
        <v>53</v>
      </c>
    </row>
    <row r="360" spans="1:12">
      <c r="A360" s="2">
        <v>108</v>
      </c>
      <c r="B360" s="2">
        <v>26</v>
      </c>
      <c r="C360" s="2">
        <v>356</v>
      </c>
      <c r="D360" s="3">
        <v>59.38</v>
      </c>
      <c r="E360" s="4">
        <v>15</v>
      </c>
      <c r="F360" s="5">
        <v>10.41</v>
      </c>
      <c r="G360" s="5">
        <v>84.79</v>
      </c>
      <c r="H360" s="6">
        <v>39980</v>
      </c>
      <c r="I360" s="3">
        <v>6</v>
      </c>
      <c r="J360" s="7" t="s">
        <v>7</v>
      </c>
      <c r="K360" s="7" t="s">
        <v>7</v>
      </c>
      <c r="L360" s="7" t="s">
        <v>9</v>
      </c>
    </row>
    <row r="361" spans="1:12">
      <c r="A361" s="2">
        <v>98</v>
      </c>
      <c r="B361" s="2">
        <v>28</v>
      </c>
      <c r="C361" s="2">
        <v>368</v>
      </c>
      <c r="D361" s="3">
        <v>135.46</v>
      </c>
      <c r="E361" s="4">
        <v>15</v>
      </c>
      <c r="F361" s="5">
        <v>21.06</v>
      </c>
      <c r="G361" s="5">
        <v>171.52</v>
      </c>
      <c r="H361" s="6">
        <v>39980</v>
      </c>
      <c r="I361" s="3">
        <v>6</v>
      </c>
      <c r="J361" s="7" t="s">
        <v>27</v>
      </c>
      <c r="K361" s="7" t="s">
        <v>51</v>
      </c>
      <c r="L361" s="7" t="s">
        <v>51</v>
      </c>
    </row>
    <row r="362" spans="1:12">
      <c r="A362" s="2">
        <v>27</v>
      </c>
      <c r="B362" s="2">
        <v>32</v>
      </c>
      <c r="C362" s="2">
        <v>415</v>
      </c>
      <c r="D362" s="3">
        <v>152.76</v>
      </c>
      <c r="E362" s="4">
        <v>15</v>
      </c>
      <c r="F362" s="5">
        <v>21.39</v>
      </c>
      <c r="G362" s="5">
        <v>189.15</v>
      </c>
      <c r="H362" s="6">
        <v>39980</v>
      </c>
      <c r="I362" s="3">
        <v>6</v>
      </c>
      <c r="J362" s="7" t="s">
        <v>27</v>
      </c>
      <c r="K362" s="7" t="s">
        <v>51</v>
      </c>
      <c r="L362" s="7" t="s">
        <v>30</v>
      </c>
    </row>
    <row r="363" spans="1:12">
      <c r="A363" s="2">
        <v>81</v>
      </c>
      <c r="B363" s="2">
        <v>34</v>
      </c>
      <c r="C363" s="2">
        <v>486</v>
      </c>
      <c r="D363" s="3">
        <v>135.75</v>
      </c>
      <c r="E363" s="4">
        <v>15</v>
      </c>
      <c r="F363" s="5">
        <v>21.11</v>
      </c>
      <c r="G363" s="5">
        <v>171.86</v>
      </c>
      <c r="H363" s="6">
        <v>39980</v>
      </c>
      <c r="I363" s="3">
        <v>6</v>
      </c>
      <c r="J363" s="7" t="s">
        <v>19</v>
      </c>
      <c r="K363" s="7" t="s">
        <v>23</v>
      </c>
      <c r="L363" s="7" t="s">
        <v>22</v>
      </c>
    </row>
    <row r="364" spans="1:12">
      <c r="A364" s="2">
        <v>26</v>
      </c>
      <c r="B364" s="2">
        <v>8</v>
      </c>
      <c r="C364" s="2">
        <v>58</v>
      </c>
      <c r="D364" s="3">
        <v>42.76</v>
      </c>
      <c r="E364" s="4">
        <v>160</v>
      </c>
      <c r="F364" s="5">
        <v>5.99</v>
      </c>
      <c r="G364" s="5">
        <v>208.75</v>
      </c>
      <c r="H364" s="6">
        <v>39981</v>
      </c>
      <c r="I364" s="3">
        <v>6</v>
      </c>
      <c r="J364" s="7" t="s">
        <v>11</v>
      </c>
      <c r="K364" s="7" t="s">
        <v>51</v>
      </c>
      <c r="L364" s="7" t="s">
        <v>29</v>
      </c>
    </row>
    <row r="365" spans="1:12">
      <c r="A365" s="2">
        <v>135</v>
      </c>
      <c r="B365" s="2">
        <v>8</v>
      </c>
      <c r="C365" s="2">
        <v>72</v>
      </c>
      <c r="D365" s="3">
        <v>44.33</v>
      </c>
      <c r="E365" s="4">
        <v>15</v>
      </c>
      <c r="F365" s="5">
        <v>6.21</v>
      </c>
      <c r="G365" s="5">
        <v>65.540000000000006</v>
      </c>
      <c r="H365" s="6">
        <v>39981</v>
      </c>
      <c r="I365" s="3">
        <v>6</v>
      </c>
      <c r="J365" s="7" t="s">
        <v>19</v>
      </c>
      <c r="K365" s="7" t="s">
        <v>26</v>
      </c>
      <c r="L365" s="7" t="s">
        <v>24</v>
      </c>
    </row>
    <row r="366" spans="1:12">
      <c r="A366" s="2">
        <v>148</v>
      </c>
      <c r="B366" s="2">
        <v>7</v>
      </c>
      <c r="C366" s="2">
        <v>77</v>
      </c>
      <c r="D366" s="3">
        <v>32.67</v>
      </c>
      <c r="E366" s="4">
        <v>15</v>
      </c>
      <c r="F366" s="5">
        <v>4.57</v>
      </c>
      <c r="G366" s="5">
        <v>52.24</v>
      </c>
      <c r="H366" s="6">
        <v>39981</v>
      </c>
      <c r="I366" s="3">
        <v>6</v>
      </c>
      <c r="J366" s="7" t="s">
        <v>43</v>
      </c>
      <c r="K366" s="7" t="s">
        <v>64</v>
      </c>
      <c r="L366" s="7" t="s">
        <v>43</v>
      </c>
    </row>
    <row r="367" spans="1:12">
      <c r="A367" s="2">
        <v>153</v>
      </c>
      <c r="B367" s="2">
        <v>13</v>
      </c>
      <c r="C367" s="2">
        <v>97</v>
      </c>
      <c r="D367" s="3">
        <v>34.71</v>
      </c>
      <c r="E367" s="4">
        <v>30</v>
      </c>
      <c r="F367" s="5">
        <v>4.8600000000000003</v>
      </c>
      <c r="G367" s="5">
        <v>69.569999999999993</v>
      </c>
      <c r="H367" s="6">
        <v>39981</v>
      </c>
      <c r="I367" s="3">
        <v>6</v>
      </c>
      <c r="J367" s="7" t="s">
        <v>62</v>
      </c>
      <c r="K367" s="7" t="s">
        <v>14</v>
      </c>
      <c r="L367" s="7" t="s">
        <v>14</v>
      </c>
    </row>
    <row r="368" spans="1:12">
      <c r="A368" s="2">
        <v>22</v>
      </c>
      <c r="B368" s="2">
        <v>10</v>
      </c>
      <c r="C368" s="2">
        <v>98</v>
      </c>
      <c r="D368" s="3">
        <v>44.33</v>
      </c>
      <c r="E368" s="4">
        <v>90</v>
      </c>
      <c r="F368" s="5">
        <v>6.21</v>
      </c>
      <c r="G368" s="5">
        <v>140.54</v>
      </c>
      <c r="H368" s="6">
        <v>39981</v>
      </c>
      <c r="I368" s="3">
        <v>6</v>
      </c>
      <c r="J368" s="7" t="s">
        <v>19</v>
      </c>
      <c r="K368" s="7" t="s">
        <v>26</v>
      </c>
      <c r="L368" s="7" t="s">
        <v>24</v>
      </c>
    </row>
    <row r="369" spans="1:12">
      <c r="A369" s="2">
        <v>149</v>
      </c>
      <c r="B369" s="2">
        <v>11</v>
      </c>
      <c r="C369" s="2">
        <v>103</v>
      </c>
      <c r="D369" s="3">
        <v>57.56</v>
      </c>
      <c r="E369" s="4">
        <v>80</v>
      </c>
      <c r="F369" s="5">
        <v>8.06</v>
      </c>
      <c r="G369" s="5">
        <v>145.62</v>
      </c>
      <c r="H369" s="6">
        <v>39981</v>
      </c>
      <c r="I369" s="3">
        <v>6</v>
      </c>
      <c r="J369" s="7" t="s">
        <v>41</v>
      </c>
      <c r="K369" s="7" t="s">
        <v>39</v>
      </c>
      <c r="L369" s="7" t="s">
        <v>39</v>
      </c>
    </row>
    <row r="370" spans="1:12">
      <c r="A370" s="2">
        <v>45</v>
      </c>
      <c r="B370" s="2">
        <v>10</v>
      </c>
      <c r="C370" s="2">
        <v>110</v>
      </c>
      <c r="D370" s="3">
        <v>43.17</v>
      </c>
      <c r="E370" s="4">
        <v>35</v>
      </c>
      <c r="F370" s="5">
        <v>6.04</v>
      </c>
      <c r="G370" s="5">
        <v>84.21</v>
      </c>
      <c r="H370" s="6">
        <v>39981</v>
      </c>
      <c r="I370" s="3">
        <v>6</v>
      </c>
      <c r="J370" s="7" t="s">
        <v>21</v>
      </c>
      <c r="K370" s="7" t="s">
        <v>23</v>
      </c>
      <c r="L370" s="7" t="s">
        <v>22</v>
      </c>
    </row>
    <row r="371" spans="1:12">
      <c r="A371" s="2">
        <v>132</v>
      </c>
      <c r="B371" s="2">
        <v>10</v>
      </c>
      <c r="C371" s="2">
        <v>110</v>
      </c>
      <c r="D371" s="3">
        <v>44.33</v>
      </c>
      <c r="E371" s="4">
        <v>15</v>
      </c>
      <c r="F371" s="5">
        <v>6.21</v>
      </c>
      <c r="G371" s="5">
        <v>65.540000000000006</v>
      </c>
      <c r="H371" s="6">
        <v>39981</v>
      </c>
      <c r="I371" s="3">
        <v>6</v>
      </c>
      <c r="J371" s="7" t="s">
        <v>19</v>
      </c>
      <c r="K371" s="7" t="s">
        <v>26</v>
      </c>
      <c r="L371" s="7" t="s">
        <v>20</v>
      </c>
    </row>
    <row r="372" spans="1:12">
      <c r="A372" s="2">
        <v>187</v>
      </c>
      <c r="B372" s="2">
        <v>12</v>
      </c>
      <c r="C372" s="2">
        <v>117</v>
      </c>
      <c r="D372" s="3">
        <v>44.33</v>
      </c>
      <c r="E372" s="4">
        <v>15</v>
      </c>
      <c r="F372" s="5">
        <v>6.21</v>
      </c>
      <c r="G372" s="5">
        <v>65.540000000000006</v>
      </c>
      <c r="H372" s="6">
        <v>39981</v>
      </c>
      <c r="I372" s="3">
        <v>6</v>
      </c>
      <c r="J372" s="7" t="s">
        <v>19</v>
      </c>
      <c r="K372" s="7" t="s">
        <v>26</v>
      </c>
      <c r="L372" s="7" t="s">
        <v>20</v>
      </c>
    </row>
    <row r="373" spans="1:12">
      <c r="A373" s="2">
        <v>139</v>
      </c>
      <c r="B373" s="2">
        <v>12</v>
      </c>
      <c r="C373" s="2">
        <v>119</v>
      </c>
      <c r="D373" s="3">
        <v>34.21</v>
      </c>
      <c r="E373" s="4">
        <v>15</v>
      </c>
      <c r="F373" s="5">
        <v>4.79</v>
      </c>
      <c r="G373" s="5">
        <v>54</v>
      </c>
      <c r="H373" s="6">
        <v>39981</v>
      </c>
      <c r="I373" s="3">
        <v>6</v>
      </c>
      <c r="J373" s="7" t="s">
        <v>60</v>
      </c>
      <c r="K373" s="7" t="s">
        <v>14</v>
      </c>
      <c r="L373" s="7" t="s">
        <v>14</v>
      </c>
    </row>
    <row r="374" spans="1:12">
      <c r="A374" s="2">
        <v>154</v>
      </c>
      <c r="B374" s="2">
        <v>12</v>
      </c>
      <c r="C374" s="2">
        <v>122</v>
      </c>
      <c r="D374" s="3">
        <v>44.33</v>
      </c>
      <c r="E374" s="4">
        <v>15</v>
      </c>
      <c r="F374" s="5">
        <v>6.21</v>
      </c>
      <c r="G374" s="5">
        <v>65.540000000000006</v>
      </c>
      <c r="H374" s="6">
        <v>39981</v>
      </c>
      <c r="I374" s="3">
        <v>6</v>
      </c>
      <c r="J374" s="7" t="s">
        <v>19</v>
      </c>
      <c r="K374" s="7" t="s">
        <v>26</v>
      </c>
      <c r="L374" s="7" t="s">
        <v>40</v>
      </c>
    </row>
    <row r="375" spans="1:12">
      <c r="A375" s="2">
        <v>32</v>
      </c>
      <c r="B375" s="2">
        <v>10</v>
      </c>
      <c r="C375" s="2">
        <v>125</v>
      </c>
      <c r="D375" s="3">
        <v>46.01</v>
      </c>
      <c r="E375" s="4">
        <v>15</v>
      </c>
      <c r="F375" s="5">
        <v>8.5399999999999991</v>
      </c>
      <c r="G375" s="5">
        <v>69.55</v>
      </c>
      <c r="H375" s="6">
        <v>39981</v>
      </c>
      <c r="I375" s="3">
        <v>6</v>
      </c>
      <c r="J375" s="7" t="s">
        <v>27</v>
      </c>
      <c r="K375" s="7" t="s">
        <v>51</v>
      </c>
      <c r="L375" s="7" t="s">
        <v>28</v>
      </c>
    </row>
    <row r="376" spans="1:12">
      <c r="A376" s="2">
        <v>129</v>
      </c>
      <c r="B376" s="2">
        <v>12</v>
      </c>
      <c r="C376" s="2">
        <v>161</v>
      </c>
      <c r="D376" s="3">
        <v>45.9</v>
      </c>
      <c r="E376" s="4">
        <v>15</v>
      </c>
      <c r="F376" s="5">
        <v>6.43</v>
      </c>
      <c r="G376" s="5">
        <v>67.33</v>
      </c>
      <c r="H376" s="6">
        <v>39981</v>
      </c>
      <c r="I376" s="3">
        <v>6</v>
      </c>
      <c r="J376" s="7" t="s">
        <v>19</v>
      </c>
      <c r="K376" s="7" t="s">
        <v>26</v>
      </c>
      <c r="L376" s="7" t="s">
        <v>40</v>
      </c>
    </row>
    <row r="377" spans="1:12">
      <c r="A377" s="2">
        <v>122</v>
      </c>
      <c r="B377" s="2">
        <v>14</v>
      </c>
      <c r="C377" s="2">
        <v>178</v>
      </c>
      <c r="D377" s="3">
        <v>55.8</v>
      </c>
      <c r="E377" s="4">
        <v>150</v>
      </c>
      <c r="F377" s="5">
        <v>7.81</v>
      </c>
      <c r="G377" s="5">
        <v>213.61</v>
      </c>
      <c r="H377" s="6">
        <v>39981</v>
      </c>
      <c r="I377" s="3">
        <v>6</v>
      </c>
      <c r="J377" s="7" t="s">
        <v>41</v>
      </c>
      <c r="K377" s="7" t="s">
        <v>39</v>
      </c>
      <c r="L377" s="7" t="s">
        <v>54</v>
      </c>
    </row>
    <row r="378" spans="1:12">
      <c r="A378" s="2">
        <v>57</v>
      </c>
      <c r="B378" s="2">
        <v>18</v>
      </c>
      <c r="C378" s="2">
        <v>183</v>
      </c>
      <c r="D378" s="3">
        <v>45.65</v>
      </c>
      <c r="E378" s="4">
        <v>15</v>
      </c>
      <c r="F378" s="5">
        <v>6.39</v>
      </c>
      <c r="G378" s="5">
        <v>67.040000000000006</v>
      </c>
      <c r="H378" s="6">
        <v>39981</v>
      </c>
      <c r="I378" s="3">
        <v>6</v>
      </c>
      <c r="J378" s="7" t="s">
        <v>33</v>
      </c>
      <c r="K378" s="7" t="s">
        <v>23</v>
      </c>
      <c r="L378" s="7" t="s">
        <v>23</v>
      </c>
    </row>
    <row r="379" spans="1:12">
      <c r="A379" s="2">
        <v>18</v>
      </c>
      <c r="B379" s="2">
        <v>17</v>
      </c>
      <c r="C379" s="2">
        <v>198</v>
      </c>
      <c r="D379" s="3">
        <v>43.17</v>
      </c>
      <c r="E379" s="4">
        <v>35</v>
      </c>
      <c r="F379" s="5">
        <v>6.04</v>
      </c>
      <c r="G379" s="5">
        <v>84.21</v>
      </c>
      <c r="H379" s="6">
        <v>39981</v>
      </c>
      <c r="I379" s="3">
        <v>6</v>
      </c>
      <c r="J379" s="7" t="s">
        <v>21</v>
      </c>
      <c r="K379" s="7" t="s">
        <v>23</v>
      </c>
      <c r="L379" s="7" t="s">
        <v>22</v>
      </c>
    </row>
    <row r="380" spans="1:12">
      <c r="A380" s="2">
        <v>66</v>
      </c>
      <c r="B380" s="2">
        <v>19</v>
      </c>
      <c r="C380" s="2">
        <v>216</v>
      </c>
      <c r="D380" s="3">
        <v>46.4</v>
      </c>
      <c r="E380" s="4">
        <v>15</v>
      </c>
      <c r="F380" s="5">
        <v>6.5</v>
      </c>
      <c r="G380" s="5">
        <v>67.900000000000006</v>
      </c>
      <c r="H380" s="6">
        <v>39981</v>
      </c>
      <c r="I380" s="3">
        <v>6</v>
      </c>
      <c r="J380" s="7" t="s">
        <v>21</v>
      </c>
      <c r="K380" s="7" t="s">
        <v>23</v>
      </c>
      <c r="L380" s="7" t="s">
        <v>22</v>
      </c>
    </row>
    <row r="381" spans="1:12">
      <c r="A381" s="2">
        <v>31</v>
      </c>
      <c r="B381" s="2">
        <v>19</v>
      </c>
      <c r="C381" s="2">
        <v>238</v>
      </c>
      <c r="D381" s="3">
        <v>67.849999999999994</v>
      </c>
      <c r="E381" s="4">
        <v>90</v>
      </c>
      <c r="F381" s="5">
        <v>9.5</v>
      </c>
      <c r="G381" s="5">
        <v>167.35</v>
      </c>
      <c r="H381" s="6">
        <v>39981</v>
      </c>
      <c r="I381" s="3">
        <v>6</v>
      </c>
      <c r="J381" s="7" t="s">
        <v>19</v>
      </c>
      <c r="K381" s="7" t="s">
        <v>26</v>
      </c>
      <c r="L381" s="7" t="s">
        <v>34</v>
      </c>
    </row>
    <row r="382" spans="1:12">
      <c r="A382" s="2">
        <v>17</v>
      </c>
      <c r="B382" s="2">
        <v>21</v>
      </c>
      <c r="C382" s="2">
        <v>239</v>
      </c>
      <c r="D382" s="3">
        <v>68.14</v>
      </c>
      <c r="E382" s="4">
        <v>15</v>
      </c>
      <c r="F382" s="5">
        <v>9.5399999999999991</v>
      </c>
      <c r="G382" s="5">
        <v>92.68</v>
      </c>
      <c r="H382" s="6">
        <v>39981</v>
      </c>
      <c r="I382" s="3">
        <v>6</v>
      </c>
      <c r="J382" s="7" t="s">
        <v>19</v>
      </c>
      <c r="K382" s="7" t="s">
        <v>26</v>
      </c>
      <c r="L382" s="7" t="s">
        <v>20</v>
      </c>
    </row>
    <row r="383" spans="1:12">
      <c r="A383" s="2">
        <v>181</v>
      </c>
      <c r="B383" s="2">
        <v>23</v>
      </c>
      <c r="C383" s="2">
        <v>269</v>
      </c>
      <c r="D383" s="3">
        <v>99.02</v>
      </c>
      <c r="E383" s="4">
        <v>15</v>
      </c>
      <c r="F383" s="5">
        <v>15.96</v>
      </c>
      <c r="G383" s="5">
        <v>129.97999999999999</v>
      </c>
      <c r="H383" s="6">
        <v>39981</v>
      </c>
      <c r="I383" s="3">
        <v>6</v>
      </c>
      <c r="J383" s="7" t="s">
        <v>67</v>
      </c>
      <c r="K383" s="7" t="s">
        <v>51</v>
      </c>
      <c r="L383" s="7" t="s">
        <v>51</v>
      </c>
    </row>
    <row r="384" spans="1:12">
      <c r="A384" s="2">
        <v>30</v>
      </c>
      <c r="B384" s="2">
        <v>20</v>
      </c>
      <c r="C384" s="2">
        <v>338</v>
      </c>
      <c r="D384" s="3">
        <v>81.09</v>
      </c>
      <c r="E384" s="4">
        <v>15</v>
      </c>
      <c r="F384" s="5">
        <v>11.35</v>
      </c>
      <c r="G384" s="5">
        <v>107.44</v>
      </c>
      <c r="H384" s="6">
        <v>39981</v>
      </c>
      <c r="I384" s="3">
        <v>6</v>
      </c>
      <c r="J384" s="7" t="s">
        <v>33</v>
      </c>
      <c r="K384" s="7" t="s">
        <v>23</v>
      </c>
      <c r="L384" s="7" t="s">
        <v>23</v>
      </c>
    </row>
    <row r="385" spans="1:12">
      <c r="A385" s="2">
        <v>136</v>
      </c>
      <c r="B385" s="2">
        <v>2</v>
      </c>
      <c r="C385" s="2">
        <v>8</v>
      </c>
      <c r="D385" s="3">
        <v>31.61</v>
      </c>
      <c r="E385" s="4">
        <v>15</v>
      </c>
      <c r="F385" s="5">
        <v>4.43</v>
      </c>
      <c r="G385" s="5">
        <v>51.04</v>
      </c>
      <c r="H385" s="6">
        <v>39982</v>
      </c>
      <c r="I385" s="3">
        <v>6</v>
      </c>
      <c r="J385" s="7" t="s">
        <v>45</v>
      </c>
      <c r="K385" s="7" t="s">
        <v>64</v>
      </c>
      <c r="L385" s="7" t="s">
        <v>46</v>
      </c>
    </row>
    <row r="386" spans="1:12">
      <c r="A386" s="2">
        <v>49</v>
      </c>
      <c r="B386" s="2">
        <v>2</v>
      </c>
      <c r="C386" s="2">
        <v>35</v>
      </c>
      <c r="D386" s="3">
        <v>33.229999999999997</v>
      </c>
      <c r="E386" s="4">
        <v>15</v>
      </c>
      <c r="F386" s="5">
        <v>4.6500000000000004</v>
      </c>
      <c r="G386" s="5">
        <v>52.88</v>
      </c>
      <c r="H386" s="6">
        <v>39982</v>
      </c>
      <c r="I386" s="3">
        <v>6</v>
      </c>
      <c r="J386" s="7" t="s">
        <v>45</v>
      </c>
      <c r="K386" s="7" t="s">
        <v>64</v>
      </c>
      <c r="L386" s="7" t="s">
        <v>46</v>
      </c>
    </row>
    <row r="387" spans="1:12">
      <c r="A387" s="2">
        <v>116</v>
      </c>
      <c r="B387" s="2">
        <v>3</v>
      </c>
      <c r="C387" s="2">
        <v>50</v>
      </c>
      <c r="D387" s="3">
        <v>17.329999999999998</v>
      </c>
      <c r="E387" s="4">
        <v>15</v>
      </c>
      <c r="F387" s="5">
        <v>4.53</v>
      </c>
      <c r="G387" s="5">
        <v>36.86</v>
      </c>
      <c r="H387" s="6">
        <v>39982</v>
      </c>
      <c r="I387" s="3">
        <v>6</v>
      </c>
      <c r="J387" s="7" t="s">
        <v>10</v>
      </c>
      <c r="K387" s="7" t="s">
        <v>64</v>
      </c>
      <c r="L387" s="7" t="s">
        <v>10</v>
      </c>
    </row>
    <row r="388" spans="1:12">
      <c r="A388" s="2">
        <v>12</v>
      </c>
      <c r="B388" s="2">
        <v>9</v>
      </c>
      <c r="C388" s="2">
        <v>114</v>
      </c>
      <c r="D388" s="3">
        <v>34.01</v>
      </c>
      <c r="E388" s="4">
        <v>15</v>
      </c>
      <c r="F388" s="5">
        <v>4.76</v>
      </c>
      <c r="G388" s="5">
        <v>53.77</v>
      </c>
      <c r="H388" s="6">
        <v>39982</v>
      </c>
      <c r="I388" s="3">
        <v>6</v>
      </c>
      <c r="J388" s="7" t="s">
        <v>13</v>
      </c>
      <c r="K388" s="7" t="s">
        <v>14</v>
      </c>
      <c r="L388" s="7" t="s">
        <v>14</v>
      </c>
    </row>
    <row r="389" spans="1:12">
      <c r="A389" s="2">
        <v>87</v>
      </c>
      <c r="B389" s="2">
        <v>11</v>
      </c>
      <c r="C389" s="2">
        <v>162</v>
      </c>
      <c r="D389" s="3">
        <v>34.89</v>
      </c>
      <c r="E389" s="4">
        <v>15</v>
      </c>
      <c r="F389" s="5">
        <v>4.88</v>
      </c>
      <c r="G389" s="5">
        <v>54.77</v>
      </c>
      <c r="H389" s="6">
        <v>39982</v>
      </c>
      <c r="I389" s="3">
        <v>6</v>
      </c>
      <c r="J389" s="7" t="s">
        <v>16</v>
      </c>
      <c r="K389" s="7" t="s">
        <v>14</v>
      </c>
      <c r="L389" s="7" t="s">
        <v>18</v>
      </c>
    </row>
    <row r="390" spans="1:12">
      <c r="A390" s="2">
        <v>131</v>
      </c>
      <c r="B390" s="2">
        <v>18</v>
      </c>
      <c r="C390" s="2">
        <v>194</v>
      </c>
      <c r="D390" s="3">
        <v>32.36</v>
      </c>
      <c r="E390" s="4">
        <v>15</v>
      </c>
      <c r="F390" s="5">
        <v>6.63</v>
      </c>
      <c r="G390" s="5">
        <v>53.99</v>
      </c>
      <c r="H390" s="6">
        <v>39982</v>
      </c>
      <c r="I390" s="3">
        <v>6</v>
      </c>
      <c r="J390" s="7" t="s">
        <v>7</v>
      </c>
      <c r="K390" s="7" t="s">
        <v>7</v>
      </c>
      <c r="L390" s="7" t="s">
        <v>15</v>
      </c>
    </row>
    <row r="391" spans="1:12">
      <c r="A391" s="2">
        <v>78</v>
      </c>
      <c r="B391" s="2">
        <v>17</v>
      </c>
      <c r="C391" s="2">
        <v>222</v>
      </c>
      <c r="D391" s="3">
        <v>68.400000000000006</v>
      </c>
      <c r="E391" s="4">
        <v>15</v>
      </c>
      <c r="F391" s="5">
        <v>9.58</v>
      </c>
      <c r="G391" s="5">
        <v>92.98</v>
      </c>
      <c r="H391" s="6">
        <v>39982</v>
      </c>
      <c r="I391" s="3">
        <v>6</v>
      </c>
      <c r="J391" s="7" t="s">
        <v>27</v>
      </c>
      <c r="K391" s="7" t="s">
        <v>51</v>
      </c>
      <c r="L391" s="7" t="s">
        <v>49</v>
      </c>
    </row>
    <row r="392" spans="1:12">
      <c r="A392" s="2">
        <v>15</v>
      </c>
      <c r="B392" s="2">
        <v>19</v>
      </c>
      <c r="C392" s="2">
        <v>260</v>
      </c>
      <c r="D392" s="3">
        <v>43.65</v>
      </c>
      <c r="E392" s="4">
        <v>15</v>
      </c>
      <c r="F392" s="5">
        <v>6.11</v>
      </c>
      <c r="G392" s="5">
        <v>64.760000000000005</v>
      </c>
      <c r="H392" s="6">
        <v>39982</v>
      </c>
      <c r="I392" s="3">
        <v>6</v>
      </c>
      <c r="J392" s="7" t="s">
        <v>16</v>
      </c>
      <c r="K392" s="7" t="s">
        <v>14</v>
      </c>
      <c r="L392" s="7" t="s">
        <v>18</v>
      </c>
    </row>
    <row r="393" spans="1:12">
      <c r="A393" s="2">
        <v>158</v>
      </c>
      <c r="B393" s="2">
        <v>24</v>
      </c>
      <c r="C393" s="2">
        <v>268</v>
      </c>
      <c r="D393" s="3">
        <v>44.7</v>
      </c>
      <c r="E393" s="4">
        <v>15</v>
      </c>
      <c r="F393" s="5">
        <v>8.36</v>
      </c>
      <c r="G393" s="5">
        <v>68.06</v>
      </c>
      <c r="H393" s="6">
        <v>39982</v>
      </c>
      <c r="I393" s="3">
        <v>6</v>
      </c>
      <c r="J393" s="7" t="s">
        <v>7</v>
      </c>
      <c r="K393" s="7" t="s">
        <v>7</v>
      </c>
      <c r="L393" s="7" t="s">
        <v>8</v>
      </c>
    </row>
    <row r="394" spans="1:12">
      <c r="A394" s="2">
        <v>13</v>
      </c>
      <c r="B394" s="2">
        <v>23</v>
      </c>
      <c r="C394" s="2">
        <v>304</v>
      </c>
      <c r="D394" s="3">
        <v>50.71</v>
      </c>
      <c r="E394" s="4">
        <v>15</v>
      </c>
      <c r="F394" s="5">
        <v>9.1999999999999993</v>
      </c>
      <c r="G394" s="5">
        <v>74.91</v>
      </c>
      <c r="H394" s="6">
        <v>39982</v>
      </c>
      <c r="I394" s="3">
        <v>6</v>
      </c>
      <c r="J394" s="7" t="s">
        <v>7</v>
      </c>
      <c r="K394" s="7" t="s">
        <v>7</v>
      </c>
      <c r="L394" s="7" t="s">
        <v>15</v>
      </c>
    </row>
    <row r="395" spans="1:12">
      <c r="A395" s="2">
        <v>140</v>
      </c>
      <c r="B395" s="2">
        <v>23</v>
      </c>
      <c r="C395" s="2">
        <v>315</v>
      </c>
      <c r="D395" s="3">
        <v>52.54</v>
      </c>
      <c r="E395" s="4">
        <v>15</v>
      </c>
      <c r="F395" s="5">
        <v>9.4600000000000009</v>
      </c>
      <c r="G395" s="5">
        <v>77</v>
      </c>
      <c r="H395" s="6">
        <v>39982</v>
      </c>
      <c r="I395" s="3">
        <v>6</v>
      </c>
      <c r="J395" s="7" t="s">
        <v>7</v>
      </c>
      <c r="K395" s="7" t="s">
        <v>7</v>
      </c>
      <c r="L395" s="7" t="s">
        <v>15</v>
      </c>
    </row>
    <row r="396" spans="1:12">
      <c r="A396" s="2">
        <v>62</v>
      </c>
      <c r="B396" s="2">
        <v>26</v>
      </c>
      <c r="C396" s="2">
        <v>364</v>
      </c>
      <c r="D396" s="3">
        <v>112.15</v>
      </c>
      <c r="E396" s="4">
        <v>15</v>
      </c>
      <c r="F396" s="5">
        <v>15.7</v>
      </c>
      <c r="G396" s="5">
        <v>142.85</v>
      </c>
      <c r="H396" s="6">
        <v>39982</v>
      </c>
      <c r="I396" s="3">
        <v>6</v>
      </c>
      <c r="J396" s="7" t="s">
        <v>27</v>
      </c>
      <c r="K396" s="7" t="s">
        <v>51</v>
      </c>
      <c r="L396" s="7" t="s">
        <v>49</v>
      </c>
    </row>
    <row r="397" spans="1:12">
      <c r="A397" s="2">
        <v>11</v>
      </c>
      <c r="B397" s="2">
        <v>28</v>
      </c>
      <c r="C397" s="2">
        <v>376</v>
      </c>
      <c r="D397" s="3">
        <v>67.83</v>
      </c>
      <c r="E397" s="4">
        <v>15</v>
      </c>
      <c r="F397" s="5">
        <v>9.5</v>
      </c>
      <c r="G397" s="5">
        <v>92.33</v>
      </c>
      <c r="H397" s="6">
        <v>39982</v>
      </c>
      <c r="I397" s="3">
        <v>6</v>
      </c>
      <c r="J397" s="7" t="s">
        <v>12</v>
      </c>
      <c r="K397" s="7" t="s">
        <v>64</v>
      </c>
      <c r="L397" s="7" t="s">
        <v>12</v>
      </c>
    </row>
    <row r="398" spans="1:12">
      <c r="A398" s="2">
        <v>28</v>
      </c>
      <c r="B398" s="2">
        <v>28</v>
      </c>
      <c r="C398" s="2">
        <v>386</v>
      </c>
      <c r="D398" s="3">
        <v>64.81</v>
      </c>
      <c r="E398" s="4">
        <v>15</v>
      </c>
      <c r="F398" s="5">
        <v>9.07</v>
      </c>
      <c r="G398" s="5">
        <v>88.88</v>
      </c>
      <c r="H398" s="6">
        <v>39982</v>
      </c>
      <c r="I398" s="3">
        <v>6</v>
      </c>
      <c r="J398" s="7" t="s">
        <v>16</v>
      </c>
      <c r="K398" s="7" t="s">
        <v>14</v>
      </c>
      <c r="L398" s="7" t="s">
        <v>14</v>
      </c>
    </row>
    <row r="399" spans="1:12">
      <c r="A399" s="2">
        <v>112</v>
      </c>
      <c r="B399" s="2">
        <v>33</v>
      </c>
      <c r="C399" s="2">
        <v>402</v>
      </c>
      <c r="D399" s="3">
        <v>72.52</v>
      </c>
      <c r="E399" s="4">
        <v>15</v>
      </c>
      <c r="F399" s="5">
        <v>10.15</v>
      </c>
      <c r="G399" s="5">
        <v>97.67</v>
      </c>
      <c r="H399" s="6">
        <v>39982</v>
      </c>
      <c r="I399" s="3">
        <v>6</v>
      </c>
      <c r="J399" s="7" t="s">
        <v>12</v>
      </c>
      <c r="K399" s="7" t="s">
        <v>64</v>
      </c>
      <c r="L399" s="7" t="s">
        <v>12</v>
      </c>
    </row>
    <row r="400" spans="1:12">
      <c r="A400" s="2">
        <v>19</v>
      </c>
      <c r="B400" s="2">
        <v>26</v>
      </c>
      <c r="C400" s="2">
        <v>409</v>
      </c>
      <c r="D400" s="3">
        <v>68.67</v>
      </c>
      <c r="E400" s="4">
        <v>15</v>
      </c>
      <c r="F400" s="5">
        <v>9.61</v>
      </c>
      <c r="G400" s="5">
        <v>93.28</v>
      </c>
      <c r="H400" s="6">
        <v>39982</v>
      </c>
      <c r="I400" s="3">
        <v>6</v>
      </c>
      <c r="J400" s="7" t="s">
        <v>16</v>
      </c>
      <c r="K400" s="7" t="s">
        <v>14</v>
      </c>
      <c r="L400" s="7" t="s">
        <v>14</v>
      </c>
    </row>
    <row r="401" spans="1:12">
      <c r="A401" s="2">
        <v>101</v>
      </c>
      <c r="B401" s="2">
        <v>34</v>
      </c>
      <c r="C401" s="2">
        <v>455</v>
      </c>
      <c r="D401" s="3">
        <v>78.489999999999995</v>
      </c>
      <c r="E401" s="4">
        <v>15</v>
      </c>
      <c r="F401" s="5">
        <v>10.99</v>
      </c>
      <c r="G401" s="5">
        <v>104.48</v>
      </c>
      <c r="H401" s="6">
        <v>39982</v>
      </c>
      <c r="I401" s="3">
        <v>6</v>
      </c>
      <c r="J401" s="7" t="s">
        <v>57</v>
      </c>
      <c r="K401" s="7" t="s">
        <v>51</v>
      </c>
      <c r="L401" s="7" t="s">
        <v>57</v>
      </c>
    </row>
    <row r="402" spans="1:12">
      <c r="A402" s="2">
        <v>14</v>
      </c>
      <c r="B402" s="2">
        <v>34</v>
      </c>
      <c r="C402" s="2">
        <v>460</v>
      </c>
      <c r="D402" s="3">
        <v>78.52</v>
      </c>
      <c r="E402" s="4">
        <v>15</v>
      </c>
      <c r="F402" s="5">
        <v>10.99</v>
      </c>
      <c r="G402" s="5">
        <v>104.51</v>
      </c>
      <c r="H402" s="6">
        <v>39982</v>
      </c>
      <c r="I402" s="3">
        <v>6</v>
      </c>
      <c r="J402" s="7" t="s">
        <v>16</v>
      </c>
      <c r="K402" s="7" t="s">
        <v>14</v>
      </c>
      <c r="L402" s="7" t="s">
        <v>17</v>
      </c>
    </row>
    <row r="403" spans="1:12">
      <c r="A403" s="2">
        <v>10</v>
      </c>
      <c r="B403" s="2">
        <v>37</v>
      </c>
      <c r="C403" s="2">
        <v>509</v>
      </c>
      <c r="D403" s="3">
        <v>82.71</v>
      </c>
      <c r="E403" s="4">
        <v>160</v>
      </c>
      <c r="F403" s="5">
        <v>11.58</v>
      </c>
      <c r="G403" s="5">
        <v>254.29</v>
      </c>
      <c r="H403" s="6">
        <v>39982</v>
      </c>
      <c r="I403" s="3">
        <v>6</v>
      </c>
      <c r="J403" s="7" t="s">
        <v>11</v>
      </c>
      <c r="K403" s="7" t="s">
        <v>64</v>
      </c>
      <c r="L403" s="7" t="s">
        <v>12</v>
      </c>
    </row>
    <row r="404" spans="1:12">
      <c r="A404" s="2">
        <v>75</v>
      </c>
      <c r="B404" s="2">
        <v>5</v>
      </c>
      <c r="C404" s="2">
        <v>41</v>
      </c>
      <c r="D404" s="3">
        <v>38.770000000000003</v>
      </c>
      <c r="E404" s="4">
        <v>15</v>
      </c>
      <c r="F404" s="5">
        <v>5.43</v>
      </c>
      <c r="G404" s="5">
        <v>59.2</v>
      </c>
      <c r="H404" s="6">
        <v>39983</v>
      </c>
      <c r="I404" s="3">
        <v>6</v>
      </c>
      <c r="J404" s="7" t="s">
        <v>47</v>
      </c>
      <c r="K404" s="7" t="s">
        <v>51</v>
      </c>
      <c r="L404" s="7" t="s">
        <v>48</v>
      </c>
    </row>
    <row r="405" spans="1:12">
      <c r="A405" s="2">
        <v>54</v>
      </c>
      <c r="B405" s="2">
        <v>10</v>
      </c>
      <c r="C405" s="2">
        <v>116</v>
      </c>
      <c r="D405" s="3">
        <v>19.350000000000001</v>
      </c>
      <c r="E405" s="4">
        <v>15</v>
      </c>
      <c r="F405" s="5">
        <v>4.8099999999999996</v>
      </c>
      <c r="G405" s="5">
        <v>39.159999999999997</v>
      </c>
      <c r="H405" s="6">
        <v>39983</v>
      </c>
      <c r="I405" s="3">
        <v>6</v>
      </c>
      <c r="J405" s="7" t="s">
        <v>7</v>
      </c>
      <c r="K405" s="7" t="s">
        <v>7</v>
      </c>
      <c r="L405" s="7" t="s">
        <v>8</v>
      </c>
    </row>
    <row r="406" spans="1:12">
      <c r="A406" s="2">
        <v>3</v>
      </c>
      <c r="B406" s="2">
        <v>11</v>
      </c>
      <c r="C406" s="2">
        <v>121</v>
      </c>
      <c r="D406" s="3">
        <v>20.18</v>
      </c>
      <c r="E406" s="4">
        <v>15</v>
      </c>
      <c r="F406" s="5">
        <v>4.93</v>
      </c>
      <c r="G406" s="5">
        <v>40.11</v>
      </c>
      <c r="H406" s="6">
        <v>39983</v>
      </c>
      <c r="I406" s="3">
        <v>6</v>
      </c>
      <c r="J406" s="7" t="s">
        <v>7</v>
      </c>
      <c r="K406" s="7" t="s">
        <v>7</v>
      </c>
      <c r="L406" s="7" t="s">
        <v>9</v>
      </c>
    </row>
    <row r="407" spans="1:12">
      <c r="A407" s="2">
        <v>2</v>
      </c>
      <c r="B407" s="2">
        <v>13</v>
      </c>
      <c r="C407" s="2">
        <v>136</v>
      </c>
      <c r="D407" s="3">
        <v>22.68</v>
      </c>
      <c r="E407" s="4">
        <v>15</v>
      </c>
      <c r="F407" s="5">
        <v>5.28</v>
      </c>
      <c r="G407" s="5">
        <v>42.96</v>
      </c>
      <c r="H407" s="6">
        <v>39983</v>
      </c>
      <c r="I407" s="3">
        <v>6</v>
      </c>
      <c r="J407" s="7" t="s">
        <v>7</v>
      </c>
      <c r="K407" s="7" t="s">
        <v>7</v>
      </c>
      <c r="L407" s="7" t="s">
        <v>8</v>
      </c>
    </row>
    <row r="408" spans="1:12">
      <c r="A408" s="2">
        <v>42</v>
      </c>
      <c r="B408" s="2">
        <v>15</v>
      </c>
      <c r="C408" s="2">
        <v>184</v>
      </c>
      <c r="D408" s="3">
        <v>30.69</v>
      </c>
      <c r="E408" s="4">
        <v>15</v>
      </c>
      <c r="F408" s="5">
        <v>6.4</v>
      </c>
      <c r="G408" s="5">
        <v>52.09</v>
      </c>
      <c r="H408" s="6">
        <v>39983</v>
      </c>
      <c r="I408" s="3">
        <v>6</v>
      </c>
      <c r="J408" s="7" t="s">
        <v>7</v>
      </c>
      <c r="K408" s="7" t="s">
        <v>7</v>
      </c>
      <c r="L408" s="7" t="s">
        <v>9</v>
      </c>
    </row>
    <row r="409" spans="1:12">
      <c r="A409" s="2">
        <v>97</v>
      </c>
      <c r="B409" s="2">
        <v>14</v>
      </c>
      <c r="C409" s="2">
        <v>188</v>
      </c>
      <c r="D409" s="3">
        <v>42.76</v>
      </c>
      <c r="E409" s="4">
        <v>15</v>
      </c>
      <c r="F409" s="5">
        <v>5.99</v>
      </c>
      <c r="G409" s="5">
        <v>63.75</v>
      </c>
      <c r="H409" s="6">
        <v>39983</v>
      </c>
      <c r="I409" s="3">
        <v>6</v>
      </c>
      <c r="J409" s="7" t="s">
        <v>56</v>
      </c>
      <c r="K409" s="7" t="s">
        <v>64</v>
      </c>
      <c r="L409" s="7" t="s">
        <v>56</v>
      </c>
    </row>
    <row r="410" spans="1:12">
      <c r="A410" s="2">
        <v>60</v>
      </c>
      <c r="B410" s="2">
        <v>14</v>
      </c>
      <c r="C410" s="2">
        <v>195</v>
      </c>
      <c r="D410" s="3">
        <v>42.84</v>
      </c>
      <c r="E410" s="4">
        <v>15</v>
      </c>
      <c r="F410" s="5">
        <v>6</v>
      </c>
      <c r="G410" s="5">
        <v>63.84</v>
      </c>
      <c r="H410" s="6">
        <v>39983</v>
      </c>
      <c r="I410" s="3">
        <v>6</v>
      </c>
      <c r="J410" s="7" t="s">
        <v>35</v>
      </c>
      <c r="K410" s="7" t="s">
        <v>14</v>
      </c>
      <c r="L410" s="7" t="s">
        <v>14</v>
      </c>
    </row>
    <row r="411" spans="1:12">
      <c r="A411" s="2">
        <v>114</v>
      </c>
      <c r="B411" s="2">
        <v>20</v>
      </c>
      <c r="C411" s="2">
        <v>221</v>
      </c>
      <c r="D411" s="3">
        <v>36.86</v>
      </c>
      <c r="E411" s="4">
        <v>15</v>
      </c>
      <c r="F411" s="5">
        <v>7.26</v>
      </c>
      <c r="G411" s="5">
        <v>59.12</v>
      </c>
      <c r="H411" s="6">
        <v>39983</v>
      </c>
      <c r="I411" s="3">
        <v>6</v>
      </c>
      <c r="J411" s="7" t="s">
        <v>7</v>
      </c>
      <c r="K411" s="7" t="s">
        <v>7</v>
      </c>
      <c r="L411" s="7" t="s">
        <v>8</v>
      </c>
    </row>
    <row r="412" spans="1:12">
      <c r="A412" s="2">
        <v>53</v>
      </c>
      <c r="B412" s="2">
        <v>17</v>
      </c>
      <c r="C412" s="2">
        <v>232</v>
      </c>
      <c r="D412" s="3">
        <v>38.700000000000003</v>
      </c>
      <c r="E412" s="4">
        <v>15</v>
      </c>
      <c r="F412" s="5">
        <v>7.52</v>
      </c>
      <c r="G412" s="5">
        <v>61.22</v>
      </c>
      <c r="H412" s="6">
        <v>39983</v>
      </c>
      <c r="I412" s="3">
        <v>6</v>
      </c>
      <c r="J412" s="7" t="s">
        <v>7</v>
      </c>
      <c r="K412" s="7" t="s">
        <v>7</v>
      </c>
      <c r="L412" s="7" t="s">
        <v>8</v>
      </c>
    </row>
    <row r="413" spans="1:12">
      <c r="A413" s="2">
        <v>51</v>
      </c>
      <c r="B413" s="2">
        <v>19</v>
      </c>
      <c r="C413" s="2">
        <v>233</v>
      </c>
      <c r="D413" s="3">
        <v>38.86</v>
      </c>
      <c r="E413" s="4">
        <v>15</v>
      </c>
      <c r="F413" s="5">
        <v>7.54</v>
      </c>
      <c r="G413" s="5">
        <v>61.4</v>
      </c>
      <c r="H413" s="6">
        <v>39983</v>
      </c>
      <c r="I413" s="3">
        <v>6</v>
      </c>
      <c r="J413" s="7" t="s">
        <v>7</v>
      </c>
      <c r="K413" s="7" t="s">
        <v>7</v>
      </c>
      <c r="L413" s="7" t="s">
        <v>9</v>
      </c>
    </row>
    <row r="414" spans="1:12">
      <c r="A414" s="2">
        <v>108</v>
      </c>
      <c r="B414" s="2">
        <v>19</v>
      </c>
      <c r="C414" s="2">
        <v>234</v>
      </c>
      <c r="D414" s="3">
        <v>39.03</v>
      </c>
      <c r="E414" s="4">
        <v>15</v>
      </c>
      <c r="F414" s="5">
        <v>7.56</v>
      </c>
      <c r="G414" s="5">
        <v>61.59</v>
      </c>
      <c r="H414" s="6">
        <v>39983</v>
      </c>
      <c r="I414" s="3">
        <v>6</v>
      </c>
      <c r="J414" s="7" t="s">
        <v>7</v>
      </c>
      <c r="K414" s="7" t="s">
        <v>7</v>
      </c>
      <c r="L414" s="7" t="s">
        <v>9</v>
      </c>
    </row>
    <row r="415" spans="1:12">
      <c r="A415" s="2">
        <v>47</v>
      </c>
      <c r="B415" s="2">
        <v>21</v>
      </c>
      <c r="C415" s="2">
        <v>257</v>
      </c>
      <c r="D415" s="3">
        <v>83.96</v>
      </c>
      <c r="E415" s="4">
        <v>15</v>
      </c>
      <c r="F415" s="5">
        <v>11.75</v>
      </c>
      <c r="G415" s="5">
        <v>110.71</v>
      </c>
      <c r="H415" s="6">
        <v>39983</v>
      </c>
      <c r="I415" s="3">
        <v>6</v>
      </c>
      <c r="J415" s="7" t="s">
        <v>43</v>
      </c>
      <c r="K415" s="7" t="s">
        <v>64</v>
      </c>
      <c r="L415" s="7" t="s">
        <v>43</v>
      </c>
    </row>
    <row r="416" spans="1:12">
      <c r="A416" s="2">
        <v>185</v>
      </c>
      <c r="B416" s="2">
        <v>20</v>
      </c>
      <c r="C416" s="2">
        <v>280</v>
      </c>
      <c r="D416" s="3">
        <v>47.96</v>
      </c>
      <c r="E416" s="4">
        <v>30</v>
      </c>
      <c r="F416" s="5">
        <v>6.71</v>
      </c>
      <c r="G416" s="5">
        <v>84.67</v>
      </c>
      <c r="H416" s="6">
        <v>39983</v>
      </c>
      <c r="I416" s="3">
        <v>6</v>
      </c>
      <c r="J416" s="7" t="s">
        <v>62</v>
      </c>
      <c r="K416" s="7" t="s">
        <v>14</v>
      </c>
      <c r="L416" s="7" t="s">
        <v>14</v>
      </c>
    </row>
    <row r="417" spans="1:12">
      <c r="A417" s="2">
        <v>23</v>
      </c>
      <c r="B417" s="2">
        <v>25</v>
      </c>
      <c r="C417" s="2">
        <v>326</v>
      </c>
      <c r="D417" s="3">
        <v>54.38</v>
      </c>
      <c r="E417" s="4">
        <v>15</v>
      </c>
      <c r="F417" s="5">
        <v>9.7100000000000009</v>
      </c>
      <c r="G417" s="5">
        <v>79.09</v>
      </c>
      <c r="H417" s="6">
        <v>39983</v>
      </c>
      <c r="I417" s="3">
        <v>6</v>
      </c>
      <c r="J417" s="7" t="s">
        <v>7</v>
      </c>
      <c r="K417" s="7" t="s">
        <v>64</v>
      </c>
      <c r="L417" s="7" t="s">
        <v>25</v>
      </c>
    </row>
    <row r="418" spans="1:12">
      <c r="A418" s="2">
        <v>80</v>
      </c>
      <c r="B418" s="2">
        <v>22</v>
      </c>
      <c r="C418" s="2">
        <v>338</v>
      </c>
      <c r="D418" s="3">
        <v>67.33</v>
      </c>
      <c r="E418" s="4">
        <v>15</v>
      </c>
      <c r="F418" s="5">
        <v>9.43</v>
      </c>
      <c r="G418" s="5">
        <v>91.76</v>
      </c>
      <c r="H418" s="6">
        <v>39983</v>
      </c>
      <c r="I418" s="3">
        <v>6</v>
      </c>
      <c r="J418" s="7" t="s">
        <v>52</v>
      </c>
      <c r="K418" s="7" t="s">
        <v>14</v>
      </c>
      <c r="L418" s="7" t="s">
        <v>36</v>
      </c>
    </row>
    <row r="419" spans="1:12">
      <c r="A419" s="2">
        <v>61</v>
      </c>
      <c r="B419" s="2">
        <v>25</v>
      </c>
      <c r="C419" s="2">
        <v>338</v>
      </c>
      <c r="D419" s="3">
        <v>84.53</v>
      </c>
      <c r="E419" s="4">
        <v>60</v>
      </c>
      <c r="F419" s="5">
        <v>11.83</v>
      </c>
      <c r="G419" s="5">
        <v>156.36000000000001</v>
      </c>
      <c r="H419" s="6">
        <v>39983</v>
      </c>
      <c r="I419" s="3">
        <v>6</v>
      </c>
      <c r="J419" s="7" t="s">
        <v>31</v>
      </c>
      <c r="K419" s="7" t="s">
        <v>39</v>
      </c>
      <c r="L419" s="7" t="s">
        <v>32</v>
      </c>
    </row>
    <row r="420" spans="1:12">
      <c r="A420" s="2">
        <v>189</v>
      </c>
      <c r="B420" s="2">
        <v>27</v>
      </c>
      <c r="C420" s="2">
        <v>346</v>
      </c>
      <c r="D420" s="3">
        <v>57.71</v>
      </c>
      <c r="E420" s="4">
        <v>15</v>
      </c>
      <c r="F420" s="5">
        <v>10.18</v>
      </c>
      <c r="G420" s="5">
        <v>82.89</v>
      </c>
      <c r="H420" s="6">
        <v>39983</v>
      </c>
      <c r="I420" s="3">
        <v>6</v>
      </c>
      <c r="J420" s="7" t="s">
        <v>7</v>
      </c>
      <c r="K420" s="7" t="s">
        <v>7</v>
      </c>
      <c r="L420" s="7" t="s">
        <v>9</v>
      </c>
    </row>
    <row r="421" spans="1:12">
      <c r="A421" s="2">
        <v>107</v>
      </c>
      <c r="B421" s="2">
        <v>32</v>
      </c>
      <c r="C421" s="2">
        <v>392</v>
      </c>
      <c r="D421" s="3">
        <v>128.07</v>
      </c>
      <c r="E421" s="4">
        <v>15</v>
      </c>
      <c r="F421" s="5">
        <v>17.93</v>
      </c>
      <c r="G421" s="5">
        <v>161</v>
      </c>
      <c r="H421" s="6">
        <v>39983</v>
      </c>
      <c r="I421" s="3">
        <v>6</v>
      </c>
      <c r="J421" s="7" t="s">
        <v>43</v>
      </c>
      <c r="K421" s="7" t="s">
        <v>64</v>
      </c>
      <c r="L421" s="7" t="s">
        <v>43</v>
      </c>
    </row>
    <row r="422" spans="1:12">
      <c r="A422" s="2">
        <v>183</v>
      </c>
      <c r="B422" s="2">
        <v>41</v>
      </c>
      <c r="C422" s="2">
        <v>403</v>
      </c>
      <c r="D422" s="3">
        <v>257.37</v>
      </c>
      <c r="E422" s="4">
        <v>15</v>
      </c>
      <c r="F422" s="5">
        <v>36.03</v>
      </c>
      <c r="G422" s="5">
        <v>308.39999999999998</v>
      </c>
      <c r="H422" s="6">
        <v>39983</v>
      </c>
      <c r="I422" s="3">
        <v>6</v>
      </c>
      <c r="J422" s="7" t="s">
        <v>27</v>
      </c>
      <c r="K422" s="7" t="s">
        <v>55</v>
      </c>
      <c r="L422" s="7" t="s">
        <v>55</v>
      </c>
    </row>
    <row r="423" spans="1:12">
      <c r="A423" s="2">
        <v>120</v>
      </c>
      <c r="B423" s="2">
        <v>60</v>
      </c>
      <c r="C423" s="2">
        <v>584</v>
      </c>
      <c r="D423" s="3">
        <v>169.69</v>
      </c>
      <c r="E423" s="4">
        <v>15</v>
      </c>
      <c r="F423" s="5">
        <v>23.76</v>
      </c>
      <c r="G423" s="5">
        <v>208.45</v>
      </c>
      <c r="H423" s="6">
        <v>39983</v>
      </c>
      <c r="I423" s="3">
        <v>6</v>
      </c>
      <c r="J423" s="7" t="s">
        <v>11</v>
      </c>
      <c r="K423" s="7" t="s">
        <v>55</v>
      </c>
      <c r="L423" s="7" t="s">
        <v>55</v>
      </c>
    </row>
    <row r="424" spans="1:12">
      <c r="A424" s="2">
        <v>95</v>
      </c>
      <c r="B424" s="2">
        <v>1</v>
      </c>
      <c r="C424" s="2">
        <v>700</v>
      </c>
      <c r="D424" s="3">
        <v>262.20999999999998</v>
      </c>
      <c r="E424" s="4">
        <v>15</v>
      </c>
      <c r="F424" s="5">
        <v>36.71</v>
      </c>
      <c r="G424" s="5">
        <v>313.92</v>
      </c>
      <c r="H424" s="6">
        <v>39983</v>
      </c>
      <c r="I424" s="3">
        <v>6</v>
      </c>
      <c r="J424" s="7" t="s">
        <v>38</v>
      </c>
      <c r="K424" s="7" t="s">
        <v>55</v>
      </c>
      <c r="L424" s="7" t="s">
        <v>55</v>
      </c>
    </row>
    <row r="425" spans="1:12">
      <c r="A425" s="2">
        <v>141</v>
      </c>
      <c r="B425" s="2">
        <v>1</v>
      </c>
      <c r="C425" s="2">
        <v>700</v>
      </c>
      <c r="D425" s="3">
        <v>144.76</v>
      </c>
      <c r="E425" s="4">
        <v>15</v>
      </c>
      <c r="F425" s="5">
        <v>20.27</v>
      </c>
      <c r="G425" s="5">
        <v>180.03</v>
      </c>
      <c r="H425" s="6">
        <v>39983</v>
      </c>
      <c r="I425" s="3">
        <v>6</v>
      </c>
      <c r="J425" s="7" t="s">
        <v>41</v>
      </c>
      <c r="K425" s="7" t="s">
        <v>55</v>
      </c>
      <c r="L425" s="7" t="s">
        <v>55</v>
      </c>
    </row>
    <row r="426" spans="1:12">
      <c r="A426" s="2">
        <v>144</v>
      </c>
      <c r="B426" s="2">
        <v>1</v>
      </c>
      <c r="C426" s="2">
        <v>700</v>
      </c>
      <c r="D426" s="3">
        <v>271.2</v>
      </c>
      <c r="E426" s="4">
        <v>15</v>
      </c>
      <c r="F426" s="5">
        <v>37.97</v>
      </c>
      <c r="G426" s="5">
        <v>324.17</v>
      </c>
      <c r="H426" s="6">
        <v>39983</v>
      </c>
      <c r="I426" s="3">
        <v>6</v>
      </c>
      <c r="J426" s="7" t="s">
        <v>19</v>
      </c>
      <c r="K426" s="7" t="s">
        <v>55</v>
      </c>
      <c r="L426" s="7" t="s">
        <v>55</v>
      </c>
    </row>
    <row r="427" spans="1:12">
      <c r="A427" s="2">
        <v>145</v>
      </c>
      <c r="B427" s="2">
        <v>1</v>
      </c>
      <c r="C427" s="2">
        <v>700</v>
      </c>
      <c r="D427" s="3">
        <v>245.7</v>
      </c>
      <c r="E427" s="4">
        <v>35</v>
      </c>
      <c r="F427" s="5">
        <v>34.4</v>
      </c>
      <c r="G427" s="5">
        <v>315.10000000000002</v>
      </c>
      <c r="H427" s="6">
        <v>39983</v>
      </c>
      <c r="I427" s="3">
        <v>6</v>
      </c>
      <c r="J427" s="7" t="s">
        <v>21</v>
      </c>
      <c r="K427" s="7" t="s">
        <v>55</v>
      </c>
      <c r="L427" s="7" t="s">
        <v>55</v>
      </c>
    </row>
    <row r="428" spans="1:12">
      <c r="A428" s="2">
        <v>127</v>
      </c>
      <c r="B428" s="2">
        <v>269</v>
      </c>
      <c r="C428" s="2">
        <v>2791</v>
      </c>
      <c r="D428" s="3">
        <v>452.14</v>
      </c>
      <c r="E428" s="4">
        <v>15</v>
      </c>
      <c r="F428" s="5">
        <v>65.400000000000006</v>
      </c>
      <c r="G428" s="5">
        <v>532.54</v>
      </c>
      <c r="H428" s="6">
        <v>39983</v>
      </c>
      <c r="I428" s="3">
        <v>6</v>
      </c>
      <c r="J428" s="7" t="s">
        <v>7</v>
      </c>
      <c r="K428" s="7" t="s">
        <v>55</v>
      </c>
      <c r="L428" s="7" t="s">
        <v>55</v>
      </c>
    </row>
    <row r="429" spans="1:12">
      <c r="A429" s="2">
        <v>172</v>
      </c>
      <c r="B429" s="2">
        <v>11</v>
      </c>
      <c r="C429" s="2">
        <v>81</v>
      </c>
      <c r="D429" s="3">
        <v>44.49</v>
      </c>
      <c r="E429" s="4">
        <v>15</v>
      </c>
      <c r="F429" s="5">
        <v>6.45</v>
      </c>
      <c r="G429" s="5">
        <v>65.94</v>
      </c>
      <c r="H429" s="6">
        <v>39986</v>
      </c>
      <c r="I429" s="3">
        <v>6</v>
      </c>
      <c r="J429" s="7" t="s">
        <v>19</v>
      </c>
      <c r="K429" s="7" t="s">
        <v>23</v>
      </c>
      <c r="L429" s="7" t="s">
        <v>37</v>
      </c>
    </row>
    <row r="430" spans="1:12">
      <c r="A430" s="2">
        <v>126</v>
      </c>
      <c r="B430" s="2">
        <v>12</v>
      </c>
      <c r="C430" s="2">
        <v>117</v>
      </c>
      <c r="D430" s="3">
        <v>44.33</v>
      </c>
      <c r="E430" s="4">
        <v>15</v>
      </c>
      <c r="F430" s="5">
        <v>6.43</v>
      </c>
      <c r="G430" s="5">
        <v>65.760000000000005</v>
      </c>
      <c r="H430" s="6">
        <v>39986</v>
      </c>
      <c r="I430" s="3">
        <v>6</v>
      </c>
      <c r="J430" s="7" t="s">
        <v>19</v>
      </c>
      <c r="K430" s="7" t="s">
        <v>26</v>
      </c>
      <c r="L430" s="7" t="s">
        <v>20</v>
      </c>
    </row>
    <row r="431" spans="1:12">
      <c r="A431" s="2">
        <v>84</v>
      </c>
      <c r="B431" s="2">
        <v>13</v>
      </c>
      <c r="C431" s="2">
        <v>123</v>
      </c>
      <c r="D431" s="3">
        <v>75.040000000000006</v>
      </c>
      <c r="E431" s="4">
        <v>15</v>
      </c>
      <c r="F431" s="5">
        <v>10.88</v>
      </c>
      <c r="G431" s="5">
        <v>100.92</v>
      </c>
      <c r="H431" s="6">
        <v>39986</v>
      </c>
      <c r="I431" s="3">
        <v>6</v>
      </c>
      <c r="J431" s="7" t="s">
        <v>38</v>
      </c>
      <c r="K431" s="7" t="s">
        <v>39</v>
      </c>
      <c r="L431" s="7" t="s">
        <v>39</v>
      </c>
    </row>
    <row r="432" spans="1:12">
      <c r="A432" s="2">
        <v>138</v>
      </c>
      <c r="B432" s="2">
        <v>12</v>
      </c>
      <c r="C432" s="2">
        <v>137</v>
      </c>
      <c r="D432" s="3">
        <v>57.01</v>
      </c>
      <c r="E432" s="4">
        <v>15</v>
      </c>
      <c r="F432" s="5">
        <v>8.27</v>
      </c>
      <c r="G432" s="5">
        <v>80.28</v>
      </c>
      <c r="H432" s="6">
        <v>39986</v>
      </c>
      <c r="I432" s="3">
        <v>6</v>
      </c>
      <c r="J432" s="7" t="s">
        <v>41</v>
      </c>
      <c r="K432" s="7" t="s">
        <v>39</v>
      </c>
      <c r="L432" s="7" t="s">
        <v>54</v>
      </c>
    </row>
    <row r="433" spans="1:12">
      <c r="A433" s="2">
        <v>73</v>
      </c>
      <c r="B433" s="2">
        <v>15</v>
      </c>
      <c r="C433" s="2">
        <v>144</v>
      </c>
      <c r="D433" s="3">
        <v>44.49</v>
      </c>
      <c r="E433" s="4">
        <v>15</v>
      </c>
      <c r="F433" s="5">
        <v>6.45</v>
      </c>
      <c r="G433" s="5">
        <v>65.94</v>
      </c>
      <c r="H433" s="6">
        <v>39986</v>
      </c>
      <c r="I433" s="3">
        <v>6</v>
      </c>
      <c r="J433" s="7" t="s">
        <v>19</v>
      </c>
      <c r="K433" s="7" t="s">
        <v>23</v>
      </c>
      <c r="L433" s="7" t="s">
        <v>37</v>
      </c>
    </row>
    <row r="434" spans="1:12">
      <c r="A434" s="2">
        <v>175</v>
      </c>
      <c r="B434" s="2">
        <v>14</v>
      </c>
      <c r="C434" s="2">
        <v>168</v>
      </c>
      <c r="D434" s="3">
        <v>49.71</v>
      </c>
      <c r="E434" s="4">
        <v>30</v>
      </c>
      <c r="F434" s="5">
        <v>7.21</v>
      </c>
      <c r="G434" s="5">
        <v>86.92</v>
      </c>
      <c r="H434" s="6">
        <v>39986</v>
      </c>
      <c r="I434" s="3">
        <v>6</v>
      </c>
      <c r="J434" s="7" t="s">
        <v>44</v>
      </c>
      <c r="K434" s="7" t="s">
        <v>39</v>
      </c>
      <c r="L434" s="7" t="s">
        <v>44</v>
      </c>
    </row>
    <row r="435" spans="1:12">
      <c r="A435" s="2">
        <v>48</v>
      </c>
      <c r="B435" s="2">
        <v>15</v>
      </c>
      <c r="C435" s="2">
        <v>173</v>
      </c>
      <c r="D435" s="3">
        <v>49.71</v>
      </c>
      <c r="E435" s="4">
        <v>30</v>
      </c>
      <c r="F435" s="5">
        <v>7.21</v>
      </c>
      <c r="G435" s="5">
        <v>86.92</v>
      </c>
      <c r="H435" s="6">
        <v>39986</v>
      </c>
      <c r="I435" s="3">
        <v>6</v>
      </c>
      <c r="J435" s="7" t="s">
        <v>44</v>
      </c>
      <c r="K435" s="7" t="s">
        <v>39</v>
      </c>
      <c r="L435" s="7" t="s">
        <v>44</v>
      </c>
    </row>
    <row r="436" spans="1:12">
      <c r="A436" s="2">
        <v>103</v>
      </c>
      <c r="B436" s="2">
        <v>15</v>
      </c>
      <c r="C436" s="2">
        <v>176</v>
      </c>
      <c r="D436" s="3">
        <v>50.18</v>
      </c>
      <c r="E436" s="4">
        <v>15</v>
      </c>
      <c r="F436" s="5">
        <v>7.28</v>
      </c>
      <c r="G436" s="5">
        <v>72.459999999999994</v>
      </c>
      <c r="H436" s="6">
        <v>39986</v>
      </c>
      <c r="I436" s="3">
        <v>6</v>
      </c>
      <c r="J436" s="7" t="s">
        <v>19</v>
      </c>
      <c r="K436" s="7" t="s">
        <v>26</v>
      </c>
      <c r="L436" s="7" t="s">
        <v>34</v>
      </c>
    </row>
    <row r="437" spans="1:12">
      <c r="A437" s="2">
        <v>20</v>
      </c>
      <c r="B437" s="2">
        <v>15</v>
      </c>
      <c r="C437" s="2">
        <v>191</v>
      </c>
      <c r="D437" s="3">
        <v>55.16</v>
      </c>
      <c r="E437" s="4">
        <v>15</v>
      </c>
      <c r="F437" s="5">
        <v>8</v>
      </c>
      <c r="G437" s="5">
        <v>78.16</v>
      </c>
      <c r="H437" s="6">
        <v>39986</v>
      </c>
      <c r="I437" s="3">
        <v>6</v>
      </c>
      <c r="J437" s="7" t="s">
        <v>19</v>
      </c>
      <c r="K437" s="7" t="s">
        <v>23</v>
      </c>
      <c r="L437" s="7" t="s">
        <v>23</v>
      </c>
    </row>
    <row r="438" spans="1:12">
      <c r="A438" s="2">
        <v>63</v>
      </c>
      <c r="B438" s="2">
        <v>16</v>
      </c>
      <c r="C438" s="2">
        <v>191</v>
      </c>
      <c r="D438" s="3">
        <v>49.71</v>
      </c>
      <c r="E438" s="4">
        <v>30</v>
      </c>
      <c r="F438" s="5">
        <v>7.21</v>
      </c>
      <c r="G438" s="5">
        <v>86.92</v>
      </c>
      <c r="H438" s="6">
        <v>39986</v>
      </c>
      <c r="I438" s="3">
        <v>6</v>
      </c>
      <c r="J438" s="7" t="s">
        <v>44</v>
      </c>
      <c r="K438" s="7" t="s">
        <v>39</v>
      </c>
      <c r="L438" s="7" t="s">
        <v>44</v>
      </c>
    </row>
    <row r="439" spans="1:12">
      <c r="A439" s="2">
        <v>83</v>
      </c>
      <c r="B439" s="2">
        <v>15</v>
      </c>
      <c r="C439" s="2">
        <v>200</v>
      </c>
      <c r="D439" s="3">
        <v>57.76</v>
      </c>
      <c r="E439" s="4">
        <v>15</v>
      </c>
      <c r="F439" s="5">
        <v>8.3800000000000008</v>
      </c>
      <c r="G439" s="5">
        <v>81.14</v>
      </c>
      <c r="H439" s="6">
        <v>39986</v>
      </c>
      <c r="I439" s="3">
        <v>6</v>
      </c>
      <c r="J439" s="7" t="s">
        <v>19</v>
      </c>
      <c r="K439" s="7" t="s">
        <v>23</v>
      </c>
      <c r="L439" s="7" t="s">
        <v>23</v>
      </c>
    </row>
    <row r="440" spans="1:12">
      <c r="A440" s="2">
        <v>125</v>
      </c>
      <c r="B440" s="2">
        <v>19</v>
      </c>
      <c r="C440" s="2">
        <v>222</v>
      </c>
      <c r="D440" s="3">
        <v>75.59</v>
      </c>
      <c r="E440" s="4">
        <v>15</v>
      </c>
      <c r="F440" s="5">
        <v>10.96</v>
      </c>
      <c r="G440" s="5">
        <v>101.55</v>
      </c>
      <c r="H440" s="6">
        <v>39986</v>
      </c>
      <c r="I440" s="3">
        <v>6</v>
      </c>
      <c r="J440" s="7" t="s">
        <v>41</v>
      </c>
      <c r="K440" s="7" t="s">
        <v>39</v>
      </c>
      <c r="L440" s="7" t="s">
        <v>42</v>
      </c>
    </row>
    <row r="441" spans="1:12">
      <c r="A441" s="2">
        <v>128</v>
      </c>
      <c r="B441" s="2">
        <v>19</v>
      </c>
      <c r="C441" s="2">
        <v>222</v>
      </c>
      <c r="D441" s="3">
        <v>64.11</v>
      </c>
      <c r="E441" s="4">
        <v>15</v>
      </c>
      <c r="F441" s="5">
        <v>9.3000000000000007</v>
      </c>
      <c r="G441" s="5">
        <v>88.41</v>
      </c>
      <c r="H441" s="6">
        <v>39986</v>
      </c>
      <c r="I441" s="3">
        <v>6</v>
      </c>
      <c r="J441" s="7" t="s">
        <v>19</v>
      </c>
      <c r="K441" s="7" t="s">
        <v>23</v>
      </c>
      <c r="L441" s="7" t="s">
        <v>23</v>
      </c>
    </row>
    <row r="442" spans="1:12">
      <c r="A442" s="2">
        <v>121</v>
      </c>
      <c r="B442" s="2">
        <v>25</v>
      </c>
      <c r="C442" s="2">
        <v>234</v>
      </c>
      <c r="D442" s="3">
        <v>66.709999999999994</v>
      </c>
      <c r="E442" s="4">
        <v>15</v>
      </c>
      <c r="F442" s="5">
        <v>9.67</v>
      </c>
      <c r="G442" s="5">
        <v>91.38</v>
      </c>
      <c r="H442" s="6">
        <v>39986</v>
      </c>
      <c r="I442" s="3">
        <v>6</v>
      </c>
      <c r="J442" s="7" t="s">
        <v>19</v>
      </c>
      <c r="K442" s="7" t="s">
        <v>26</v>
      </c>
      <c r="L442" s="7" t="s">
        <v>24</v>
      </c>
    </row>
    <row r="443" spans="1:12">
      <c r="A443" s="2">
        <v>111</v>
      </c>
      <c r="B443" s="2">
        <v>18</v>
      </c>
      <c r="C443" s="2">
        <v>259</v>
      </c>
      <c r="D443" s="3">
        <v>73.84</v>
      </c>
      <c r="E443" s="4">
        <v>15</v>
      </c>
      <c r="F443" s="5">
        <v>10.71</v>
      </c>
      <c r="G443" s="5">
        <v>99.55</v>
      </c>
      <c r="H443" s="6">
        <v>39986</v>
      </c>
      <c r="I443" s="3">
        <v>6</v>
      </c>
      <c r="J443" s="7" t="s">
        <v>19</v>
      </c>
      <c r="K443" s="7" t="s">
        <v>26</v>
      </c>
      <c r="L443" s="7" t="s">
        <v>34</v>
      </c>
    </row>
    <row r="444" spans="1:12">
      <c r="A444" s="2">
        <v>91</v>
      </c>
      <c r="B444" s="2">
        <v>21</v>
      </c>
      <c r="C444" s="2">
        <v>261</v>
      </c>
      <c r="D444" s="3">
        <v>81.819999999999993</v>
      </c>
      <c r="E444" s="4">
        <v>15</v>
      </c>
      <c r="F444" s="5">
        <v>11.86</v>
      </c>
      <c r="G444" s="5">
        <v>108.68</v>
      </c>
      <c r="H444" s="6">
        <v>39986</v>
      </c>
      <c r="I444" s="3">
        <v>6</v>
      </c>
      <c r="J444" s="7" t="s">
        <v>41</v>
      </c>
      <c r="K444" s="7" t="s">
        <v>39</v>
      </c>
      <c r="L444" s="7" t="s">
        <v>54</v>
      </c>
    </row>
    <row r="445" spans="1:12">
      <c r="A445" s="2">
        <v>56</v>
      </c>
      <c r="B445" s="2">
        <v>24</v>
      </c>
      <c r="C445" s="2">
        <v>275</v>
      </c>
      <c r="D445" s="3">
        <v>79.42</v>
      </c>
      <c r="E445" s="4">
        <v>15</v>
      </c>
      <c r="F445" s="5">
        <v>11.52</v>
      </c>
      <c r="G445" s="5">
        <v>105.94</v>
      </c>
      <c r="H445" s="6">
        <v>39986</v>
      </c>
      <c r="I445" s="3">
        <v>6</v>
      </c>
      <c r="J445" s="7" t="s">
        <v>19</v>
      </c>
      <c r="K445" s="7" t="s">
        <v>23</v>
      </c>
      <c r="L445" s="7" t="s">
        <v>37</v>
      </c>
    </row>
    <row r="446" spans="1:12">
      <c r="A446" s="2">
        <v>86</v>
      </c>
      <c r="B446" s="2">
        <v>19</v>
      </c>
      <c r="C446" s="2">
        <v>285</v>
      </c>
      <c r="D446" s="3">
        <v>89.35</v>
      </c>
      <c r="E446" s="4">
        <v>15</v>
      </c>
      <c r="F446" s="5">
        <v>12.96</v>
      </c>
      <c r="G446" s="5">
        <v>117.31</v>
      </c>
      <c r="H446" s="6">
        <v>39986</v>
      </c>
      <c r="I446" s="3">
        <v>6</v>
      </c>
      <c r="J446" s="7" t="s">
        <v>41</v>
      </c>
      <c r="K446" s="7" t="s">
        <v>39</v>
      </c>
      <c r="L446" s="7" t="s">
        <v>54</v>
      </c>
    </row>
    <row r="447" spans="1:12">
      <c r="A447" s="2">
        <v>89</v>
      </c>
      <c r="B447" s="2">
        <v>23</v>
      </c>
      <c r="C447" s="2">
        <v>304</v>
      </c>
      <c r="D447" s="3">
        <v>86.67</v>
      </c>
      <c r="E447" s="4">
        <v>90</v>
      </c>
      <c r="F447" s="5">
        <v>12.57</v>
      </c>
      <c r="G447" s="5">
        <v>189.24</v>
      </c>
      <c r="H447" s="6">
        <v>39986</v>
      </c>
      <c r="I447" s="3">
        <v>6</v>
      </c>
      <c r="J447" s="7" t="s">
        <v>19</v>
      </c>
      <c r="K447" s="7" t="s">
        <v>26</v>
      </c>
      <c r="L447" s="7" t="s">
        <v>40</v>
      </c>
    </row>
    <row r="448" spans="1:12">
      <c r="A448" s="2">
        <v>133</v>
      </c>
      <c r="B448" s="2">
        <v>37</v>
      </c>
      <c r="C448" s="2">
        <v>333</v>
      </c>
      <c r="D448" s="3">
        <v>96.17</v>
      </c>
      <c r="E448" s="4">
        <v>15</v>
      </c>
      <c r="F448" s="5">
        <v>13.94</v>
      </c>
      <c r="G448" s="5">
        <v>125.11</v>
      </c>
      <c r="H448" s="6">
        <v>39986</v>
      </c>
      <c r="I448" s="3">
        <v>6</v>
      </c>
      <c r="J448" s="7" t="s">
        <v>19</v>
      </c>
      <c r="K448" s="7" t="s">
        <v>23</v>
      </c>
      <c r="L448" s="7" t="s">
        <v>23</v>
      </c>
    </row>
    <row r="449" spans="1:12">
      <c r="A449" s="2">
        <v>39</v>
      </c>
      <c r="B449" s="2">
        <v>28</v>
      </c>
      <c r="C449" s="2">
        <v>346</v>
      </c>
      <c r="D449" s="3">
        <v>98.64</v>
      </c>
      <c r="E449" s="4">
        <v>15</v>
      </c>
      <c r="F449" s="5">
        <v>14.3</v>
      </c>
      <c r="G449" s="5">
        <v>127.94</v>
      </c>
      <c r="H449" s="6">
        <v>39986</v>
      </c>
      <c r="I449" s="3">
        <v>6</v>
      </c>
      <c r="J449" s="7" t="s">
        <v>19</v>
      </c>
      <c r="K449" s="7" t="s">
        <v>26</v>
      </c>
      <c r="L449" s="7" t="s">
        <v>20</v>
      </c>
    </row>
    <row r="450" spans="1:12">
      <c r="A450" s="2">
        <v>68</v>
      </c>
      <c r="B450" s="2">
        <v>29</v>
      </c>
      <c r="C450" s="2">
        <v>359</v>
      </c>
      <c r="D450" s="3">
        <v>102.35</v>
      </c>
      <c r="E450" s="4">
        <v>15</v>
      </c>
      <c r="F450" s="5">
        <v>14.84</v>
      </c>
      <c r="G450" s="5">
        <v>132.19</v>
      </c>
      <c r="H450" s="6">
        <v>39986</v>
      </c>
      <c r="I450" s="3">
        <v>6</v>
      </c>
      <c r="J450" s="7" t="s">
        <v>19</v>
      </c>
      <c r="K450" s="7" t="s">
        <v>26</v>
      </c>
      <c r="L450" s="7" t="s">
        <v>26</v>
      </c>
    </row>
    <row r="451" spans="1:12">
      <c r="A451" s="2">
        <v>159</v>
      </c>
      <c r="B451" s="2">
        <v>31</v>
      </c>
      <c r="C451" s="2">
        <v>422</v>
      </c>
      <c r="D451" s="3">
        <v>131.6</v>
      </c>
      <c r="E451" s="4">
        <v>15</v>
      </c>
      <c r="F451" s="5">
        <v>19.079999999999998</v>
      </c>
      <c r="G451" s="5">
        <v>165.68</v>
      </c>
      <c r="H451" s="6">
        <v>39986</v>
      </c>
      <c r="I451" s="3">
        <v>6</v>
      </c>
      <c r="J451" s="7" t="s">
        <v>41</v>
      </c>
      <c r="K451" s="7" t="s">
        <v>39</v>
      </c>
      <c r="L451" s="7" t="s">
        <v>42</v>
      </c>
    </row>
    <row r="452" spans="1:12">
      <c r="A452" s="2">
        <v>120</v>
      </c>
      <c r="B452" s="2">
        <v>1</v>
      </c>
      <c r="C452" s="2">
        <v>700</v>
      </c>
      <c r="D452" s="3">
        <v>69.66</v>
      </c>
      <c r="E452" s="4">
        <v>15</v>
      </c>
      <c r="F452" s="5">
        <v>10.1</v>
      </c>
      <c r="G452" s="5">
        <v>94.76</v>
      </c>
      <c r="H452" s="6">
        <v>39986</v>
      </c>
      <c r="I452" s="3">
        <v>6</v>
      </c>
      <c r="J452" s="7" t="s">
        <v>11</v>
      </c>
      <c r="K452" s="7" t="s">
        <v>55</v>
      </c>
      <c r="L452" s="7" t="s">
        <v>55</v>
      </c>
    </row>
    <row r="453" spans="1:12">
      <c r="A453" s="2">
        <v>183</v>
      </c>
      <c r="B453" s="2">
        <v>1</v>
      </c>
      <c r="C453" s="2">
        <v>700</v>
      </c>
      <c r="D453" s="3">
        <v>191.81</v>
      </c>
      <c r="E453" s="4">
        <v>15</v>
      </c>
      <c r="F453" s="5">
        <v>27.81</v>
      </c>
      <c r="G453" s="5">
        <v>234.62</v>
      </c>
      <c r="H453" s="6">
        <v>39986</v>
      </c>
      <c r="I453" s="3">
        <v>6</v>
      </c>
      <c r="J453" s="7" t="s">
        <v>27</v>
      </c>
      <c r="K453" s="7" t="s">
        <v>55</v>
      </c>
      <c r="L453" s="7" t="s">
        <v>55</v>
      </c>
    </row>
    <row r="454" spans="1:12">
      <c r="A454" s="2">
        <v>141</v>
      </c>
      <c r="B454" s="2">
        <v>92</v>
      </c>
      <c r="C454" s="2">
        <v>795</v>
      </c>
      <c r="D454" s="3">
        <v>215.35</v>
      </c>
      <c r="E454" s="4">
        <v>15</v>
      </c>
      <c r="F454" s="5">
        <v>31.23</v>
      </c>
      <c r="G454" s="5">
        <v>261.58</v>
      </c>
      <c r="H454" s="6">
        <v>39986</v>
      </c>
      <c r="I454" s="3">
        <v>6</v>
      </c>
      <c r="J454" s="7" t="s">
        <v>41</v>
      </c>
      <c r="K454" s="7" t="s">
        <v>55</v>
      </c>
      <c r="L454" s="7" t="s">
        <v>55</v>
      </c>
    </row>
    <row r="455" spans="1:12">
      <c r="A455" s="2">
        <v>145</v>
      </c>
      <c r="B455" s="2">
        <v>116</v>
      </c>
      <c r="C455" s="2">
        <v>1068</v>
      </c>
      <c r="D455" s="3">
        <v>397.58</v>
      </c>
      <c r="E455" s="4">
        <v>35</v>
      </c>
      <c r="F455" s="5">
        <v>57.65</v>
      </c>
      <c r="G455" s="5">
        <v>490.23</v>
      </c>
      <c r="H455" s="6">
        <v>39986</v>
      </c>
      <c r="I455" s="3">
        <v>6</v>
      </c>
      <c r="J455" s="7" t="s">
        <v>21</v>
      </c>
      <c r="K455" s="7" t="s">
        <v>55</v>
      </c>
      <c r="L455" s="7" t="s">
        <v>55</v>
      </c>
    </row>
    <row r="456" spans="1:12">
      <c r="A456" s="2">
        <v>144</v>
      </c>
      <c r="B456" s="2">
        <v>125</v>
      </c>
      <c r="C456" s="2">
        <v>1180</v>
      </c>
      <c r="D456" s="3">
        <v>502.9</v>
      </c>
      <c r="E456" s="4">
        <v>15</v>
      </c>
      <c r="F456" s="5">
        <v>72.92</v>
      </c>
      <c r="G456" s="5">
        <v>590.82000000000005</v>
      </c>
      <c r="H456" s="6">
        <v>39986</v>
      </c>
      <c r="I456" s="3">
        <v>6</v>
      </c>
      <c r="J456" s="7" t="s">
        <v>19</v>
      </c>
      <c r="K456" s="7" t="s">
        <v>55</v>
      </c>
      <c r="L456" s="7" t="s">
        <v>55</v>
      </c>
    </row>
    <row r="457" spans="1:12">
      <c r="A457" s="2">
        <v>95</v>
      </c>
      <c r="B457" s="2">
        <v>140</v>
      </c>
      <c r="C457" s="2">
        <v>1238</v>
      </c>
      <c r="D457" s="3">
        <v>547.6</v>
      </c>
      <c r="E457" s="4">
        <v>15</v>
      </c>
      <c r="F457" s="5">
        <v>79.400000000000006</v>
      </c>
      <c r="G457" s="5">
        <v>642</v>
      </c>
      <c r="H457" s="6">
        <v>39986</v>
      </c>
      <c r="I457" s="3">
        <v>6</v>
      </c>
      <c r="J457" s="7" t="s">
        <v>38</v>
      </c>
      <c r="K457" s="7" t="s">
        <v>55</v>
      </c>
      <c r="L457" s="7" t="s">
        <v>55</v>
      </c>
    </row>
    <row r="458" spans="1:12">
      <c r="A458" s="2">
        <v>188</v>
      </c>
      <c r="B458" s="2">
        <v>7</v>
      </c>
      <c r="C458" s="2">
        <v>54</v>
      </c>
      <c r="D458" s="3">
        <v>38.770000000000003</v>
      </c>
      <c r="E458" s="4">
        <v>15</v>
      </c>
      <c r="F458" s="5">
        <v>5.23</v>
      </c>
      <c r="G458" s="5">
        <v>59</v>
      </c>
      <c r="H458" s="6">
        <v>39987</v>
      </c>
      <c r="I458" s="3">
        <v>6</v>
      </c>
      <c r="J458" s="7" t="s">
        <v>47</v>
      </c>
      <c r="K458" s="7" t="s">
        <v>51</v>
      </c>
      <c r="L458" s="7" t="s">
        <v>48</v>
      </c>
    </row>
    <row r="459" spans="1:12">
      <c r="A459" s="2">
        <v>3</v>
      </c>
      <c r="B459" s="2">
        <v>8</v>
      </c>
      <c r="C459" s="2">
        <v>72</v>
      </c>
      <c r="D459" s="3">
        <v>17.329999999999998</v>
      </c>
      <c r="E459" s="4">
        <v>15</v>
      </c>
      <c r="F459" s="5">
        <v>4.6900000000000004</v>
      </c>
      <c r="G459" s="5">
        <v>37.020000000000003</v>
      </c>
      <c r="H459" s="6">
        <v>39987</v>
      </c>
      <c r="I459" s="3">
        <v>6</v>
      </c>
      <c r="J459" s="7" t="s">
        <v>7</v>
      </c>
      <c r="K459" s="7" t="s">
        <v>7</v>
      </c>
      <c r="L459" s="7" t="s">
        <v>9</v>
      </c>
    </row>
    <row r="460" spans="1:12">
      <c r="A460" s="2">
        <v>102</v>
      </c>
      <c r="B460" s="2">
        <v>8</v>
      </c>
      <c r="C460" s="2">
        <v>72</v>
      </c>
      <c r="D460" s="3">
        <v>148.85</v>
      </c>
      <c r="E460" s="4">
        <v>15</v>
      </c>
      <c r="F460" s="5">
        <v>21.58</v>
      </c>
      <c r="G460" s="5">
        <v>185.43</v>
      </c>
      <c r="H460" s="6">
        <v>39987</v>
      </c>
      <c r="I460" s="3">
        <v>6</v>
      </c>
      <c r="J460" s="7" t="s">
        <v>31</v>
      </c>
      <c r="K460" s="7" t="s">
        <v>39</v>
      </c>
      <c r="L460" s="7" t="s">
        <v>39</v>
      </c>
    </row>
    <row r="461" spans="1:12">
      <c r="A461" s="2">
        <v>114</v>
      </c>
      <c r="B461" s="2">
        <v>13</v>
      </c>
      <c r="C461" s="2">
        <v>101</v>
      </c>
      <c r="D461" s="3">
        <v>17.329999999999998</v>
      </c>
      <c r="E461" s="4">
        <v>15</v>
      </c>
      <c r="F461" s="5">
        <v>4.6900000000000004</v>
      </c>
      <c r="G461" s="5">
        <v>37.020000000000003</v>
      </c>
      <c r="H461" s="6">
        <v>39987</v>
      </c>
      <c r="I461" s="3">
        <v>6</v>
      </c>
      <c r="J461" s="7" t="s">
        <v>7</v>
      </c>
      <c r="K461" s="7" t="s">
        <v>7</v>
      </c>
      <c r="L461" s="7" t="s">
        <v>8</v>
      </c>
    </row>
    <row r="462" spans="1:12">
      <c r="A462" s="2">
        <v>42</v>
      </c>
      <c r="B462" s="2">
        <v>12</v>
      </c>
      <c r="C462" s="2">
        <v>115</v>
      </c>
      <c r="D462" s="3">
        <v>19.18</v>
      </c>
      <c r="E462" s="4">
        <v>15</v>
      </c>
      <c r="F462" s="5">
        <v>4.96</v>
      </c>
      <c r="G462" s="5">
        <v>39.14</v>
      </c>
      <c r="H462" s="6">
        <v>39987</v>
      </c>
      <c r="I462" s="3">
        <v>6</v>
      </c>
      <c r="J462" s="7" t="s">
        <v>7</v>
      </c>
      <c r="K462" s="7" t="s">
        <v>7</v>
      </c>
      <c r="L462" s="7" t="s">
        <v>9</v>
      </c>
    </row>
    <row r="463" spans="1:12">
      <c r="A463" s="2">
        <v>179</v>
      </c>
      <c r="B463" s="2">
        <v>17</v>
      </c>
      <c r="C463" s="2">
        <v>137</v>
      </c>
      <c r="D463" s="3">
        <v>0</v>
      </c>
      <c r="E463" s="4">
        <v>0</v>
      </c>
      <c r="F463" s="5">
        <v>0</v>
      </c>
      <c r="G463" s="5">
        <v>0</v>
      </c>
      <c r="H463" s="6">
        <v>39987</v>
      </c>
      <c r="I463" s="3">
        <v>6</v>
      </c>
      <c r="J463" s="7" t="s">
        <v>61</v>
      </c>
      <c r="K463" s="7" t="s">
        <v>23</v>
      </c>
      <c r="L463" s="7" t="s">
        <v>61</v>
      </c>
    </row>
    <row r="464" spans="1:12">
      <c r="A464" s="2">
        <v>108</v>
      </c>
      <c r="B464" s="2">
        <v>14</v>
      </c>
      <c r="C464" s="2">
        <v>149</v>
      </c>
      <c r="D464" s="3">
        <v>24.85</v>
      </c>
      <c r="E464" s="4">
        <v>15</v>
      </c>
      <c r="F464" s="5">
        <v>5.78</v>
      </c>
      <c r="G464" s="5">
        <v>45.63</v>
      </c>
      <c r="H464" s="6">
        <v>39987</v>
      </c>
      <c r="I464" s="3">
        <v>6</v>
      </c>
      <c r="J464" s="7" t="s">
        <v>7</v>
      </c>
      <c r="K464" s="7" t="s">
        <v>7</v>
      </c>
      <c r="L464" s="7" t="s">
        <v>9</v>
      </c>
    </row>
    <row r="465" spans="1:12">
      <c r="A465" s="2">
        <v>167</v>
      </c>
      <c r="B465" s="2">
        <v>18</v>
      </c>
      <c r="C465" s="2">
        <v>194</v>
      </c>
      <c r="D465" s="3">
        <v>46.97</v>
      </c>
      <c r="E465" s="4">
        <v>15</v>
      </c>
      <c r="F465" s="5">
        <v>6.81</v>
      </c>
      <c r="G465" s="5">
        <v>68.78</v>
      </c>
      <c r="H465" s="6">
        <v>39987</v>
      </c>
      <c r="I465" s="3">
        <v>6</v>
      </c>
      <c r="J465" s="7" t="s">
        <v>64</v>
      </c>
      <c r="K465" s="7" t="s">
        <v>14</v>
      </c>
      <c r="L465" s="7" t="s">
        <v>59</v>
      </c>
    </row>
    <row r="466" spans="1:12">
      <c r="A466" s="2">
        <v>113</v>
      </c>
      <c r="B466" s="2">
        <v>18</v>
      </c>
      <c r="C466" s="2">
        <v>195</v>
      </c>
      <c r="D466" s="3">
        <v>68.849999999999994</v>
      </c>
      <c r="E466" s="4">
        <v>15</v>
      </c>
      <c r="F466" s="5">
        <v>9.98</v>
      </c>
      <c r="G466" s="5">
        <v>93.83</v>
      </c>
      <c r="H466" s="6">
        <v>39987</v>
      </c>
      <c r="I466" s="3">
        <v>6</v>
      </c>
      <c r="J466" s="7" t="s">
        <v>31</v>
      </c>
      <c r="K466" s="7" t="s">
        <v>39</v>
      </c>
      <c r="L466" s="7" t="s">
        <v>32</v>
      </c>
    </row>
    <row r="467" spans="1:12">
      <c r="A467" s="2">
        <v>157</v>
      </c>
      <c r="B467" s="2">
        <v>18</v>
      </c>
      <c r="C467" s="2">
        <v>209</v>
      </c>
      <c r="D467" s="3">
        <v>71.16</v>
      </c>
      <c r="E467" s="4">
        <v>15</v>
      </c>
      <c r="F467" s="5">
        <v>10.32</v>
      </c>
      <c r="G467" s="5">
        <v>96.48</v>
      </c>
      <c r="H467" s="6">
        <v>39987</v>
      </c>
      <c r="I467" s="3">
        <v>6</v>
      </c>
      <c r="J467" s="7" t="s">
        <v>41</v>
      </c>
      <c r="K467" s="7" t="s">
        <v>39</v>
      </c>
      <c r="L467" s="7" t="s">
        <v>42</v>
      </c>
    </row>
    <row r="468" spans="1:12">
      <c r="A468" s="2">
        <v>53</v>
      </c>
      <c r="B468" s="2">
        <v>20</v>
      </c>
      <c r="C468" s="2">
        <v>229</v>
      </c>
      <c r="D468" s="3">
        <v>38.200000000000003</v>
      </c>
      <c r="E468" s="4">
        <v>15</v>
      </c>
      <c r="F468" s="5">
        <v>7.71</v>
      </c>
      <c r="G468" s="5">
        <v>60.91</v>
      </c>
      <c r="H468" s="6">
        <v>39987</v>
      </c>
      <c r="I468" s="3">
        <v>6</v>
      </c>
      <c r="J468" s="7" t="s">
        <v>7</v>
      </c>
      <c r="K468" s="7" t="s">
        <v>7</v>
      </c>
      <c r="L468" s="7" t="s">
        <v>8</v>
      </c>
    </row>
    <row r="469" spans="1:12">
      <c r="A469" s="2">
        <v>189</v>
      </c>
      <c r="B469" s="2">
        <v>21</v>
      </c>
      <c r="C469" s="2">
        <v>229</v>
      </c>
      <c r="D469" s="3">
        <v>38.200000000000003</v>
      </c>
      <c r="E469" s="4">
        <v>15</v>
      </c>
      <c r="F469" s="5">
        <v>7.71</v>
      </c>
      <c r="G469" s="5">
        <v>60.91</v>
      </c>
      <c r="H469" s="6">
        <v>39987</v>
      </c>
      <c r="I469" s="3">
        <v>6</v>
      </c>
      <c r="J469" s="7" t="s">
        <v>7</v>
      </c>
      <c r="K469" s="7" t="s">
        <v>7</v>
      </c>
      <c r="L469" s="7" t="s">
        <v>9</v>
      </c>
    </row>
    <row r="470" spans="1:12">
      <c r="A470" s="2">
        <v>98</v>
      </c>
      <c r="B470" s="2">
        <v>24</v>
      </c>
      <c r="C470" s="2">
        <v>286</v>
      </c>
      <c r="D470" s="3">
        <v>105.28</v>
      </c>
      <c r="E470" s="4">
        <v>15</v>
      </c>
      <c r="F470" s="5">
        <v>17.440000000000001</v>
      </c>
      <c r="G470" s="5">
        <v>137.72</v>
      </c>
      <c r="H470" s="6">
        <v>39987</v>
      </c>
      <c r="I470" s="3">
        <v>6</v>
      </c>
      <c r="J470" s="7" t="s">
        <v>27</v>
      </c>
      <c r="K470" s="7" t="s">
        <v>51</v>
      </c>
      <c r="L470" s="7" t="s">
        <v>51</v>
      </c>
    </row>
    <row r="471" spans="1:12">
      <c r="A471" s="2">
        <v>170</v>
      </c>
      <c r="B471" s="2">
        <v>29</v>
      </c>
      <c r="C471" s="2">
        <v>288</v>
      </c>
      <c r="D471" s="3">
        <v>106.01</v>
      </c>
      <c r="E471" s="4">
        <v>15</v>
      </c>
      <c r="F471" s="5">
        <v>17.55</v>
      </c>
      <c r="G471" s="5">
        <v>138.56</v>
      </c>
      <c r="H471" s="6">
        <v>39987</v>
      </c>
      <c r="I471" s="3">
        <v>6</v>
      </c>
      <c r="J471" s="7" t="s">
        <v>27</v>
      </c>
      <c r="K471" s="7" t="s">
        <v>51</v>
      </c>
      <c r="L471" s="7" t="s">
        <v>28</v>
      </c>
    </row>
    <row r="472" spans="1:12">
      <c r="A472" s="2">
        <v>105</v>
      </c>
      <c r="B472" s="2">
        <v>27</v>
      </c>
      <c r="C472" s="2">
        <v>300</v>
      </c>
      <c r="D472" s="3">
        <v>110.43</v>
      </c>
      <c r="E472" s="4">
        <v>15</v>
      </c>
      <c r="F472" s="5">
        <v>18.190000000000001</v>
      </c>
      <c r="G472" s="5">
        <v>143.62</v>
      </c>
      <c r="H472" s="6">
        <v>39987</v>
      </c>
      <c r="I472" s="3">
        <v>6</v>
      </c>
      <c r="J472" s="7" t="s">
        <v>27</v>
      </c>
      <c r="K472" s="7" t="s">
        <v>51</v>
      </c>
      <c r="L472" s="7" t="s">
        <v>30</v>
      </c>
    </row>
    <row r="473" spans="1:12">
      <c r="A473" s="2">
        <v>59</v>
      </c>
      <c r="B473" s="2">
        <v>21</v>
      </c>
      <c r="C473" s="2">
        <v>306</v>
      </c>
      <c r="D473" s="3">
        <v>104.19</v>
      </c>
      <c r="E473" s="4">
        <v>15</v>
      </c>
      <c r="F473" s="5">
        <v>15.11</v>
      </c>
      <c r="G473" s="5">
        <v>134.30000000000001</v>
      </c>
      <c r="H473" s="6">
        <v>39987</v>
      </c>
      <c r="I473" s="3">
        <v>6</v>
      </c>
      <c r="J473" s="7" t="s">
        <v>41</v>
      </c>
      <c r="K473" s="7" t="s">
        <v>39</v>
      </c>
      <c r="L473" s="7" t="s">
        <v>42</v>
      </c>
    </row>
    <row r="474" spans="1:12">
      <c r="A474" s="2">
        <v>115</v>
      </c>
      <c r="B474" s="2">
        <v>23</v>
      </c>
      <c r="C474" s="2">
        <v>310</v>
      </c>
      <c r="D474" s="3">
        <v>114.11</v>
      </c>
      <c r="E474" s="4">
        <v>15</v>
      </c>
      <c r="F474" s="5">
        <v>18.72</v>
      </c>
      <c r="G474" s="5">
        <v>147.83000000000001</v>
      </c>
      <c r="H474" s="6">
        <v>39987</v>
      </c>
      <c r="I474" s="3">
        <v>6</v>
      </c>
      <c r="J474" s="7" t="s">
        <v>27</v>
      </c>
      <c r="K474" s="7" t="s">
        <v>51</v>
      </c>
      <c r="L474" s="7" t="s">
        <v>30</v>
      </c>
    </row>
    <row r="475" spans="1:12">
      <c r="A475" s="2">
        <v>46</v>
      </c>
      <c r="B475" s="2">
        <v>25</v>
      </c>
      <c r="C475" s="2">
        <v>325</v>
      </c>
      <c r="D475" s="3">
        <v>116.09</v>
      </c>
      <c r="E475" s="4">
        <v>15</v>
      </c>
      <c r="F475" s="5">
        <v>16.829999999999998</v>
      </c>
      <c r="G475" s="5">
        <v>147.91999999999999</v>
      </c>
      <c r="H475" s="6">
        <v>39987</v>
      </c>
      <c r="I475" s="3">
        <v>6</v>
      </c>
      <c r="J475" s="7" t="s">
        <v>41</v>
      </c>
      <c r="K475" s="7" t="s">
        <v>39</v>
      </c>
      <c r="L475" s="7" t="s">
        <v>42</v>
      </c>
    </row>
    <row r="476" spans="1:12">
      <c r="A476" s="2">
        <v>92</v>
      </c>
      <c r="B476" s="2">
        <v>28</v>
      </c>
      <c r="C476" s="2">
        <v>345</v>
      </c>
      <c r="D476" s="3">
        <v>99.64</v>
      </c>
      <c r="E476" s="4">
        <v>15</v>
      </c>
      <c r="F476" s="5">
        <v>16.62</v>
      </c>
      <c r="G476" s="5">
        <v>131.26</v>
      </c>
      <c r="H476" s="6">
        <v>39987</v>
      </c>
      <c r="I476" s="3">
        <v>6</v>
      </c>
      <c r="J476" s="7" t="s">
        <v>19</v>
      </c>
      <c r="K476" s="7" t="s">
        <v>23</v>
      </c>
      <c r="L476" s="7" t="s">
        <v>53</v>
      </c>
    </row>
    <row r="477" spans="1:12">
      <c r="A477" s="2">
        <v>25</v>
      </c>
      <c r="B477" s="2">
        <v>28</v>
      </c>
      <c r="C477" s="2">
        <v>360</v>
      </c>
      <c r="D477" s="3">
        <v>132.52000000000001</v>
      </c>
      <c r="E477" s="4">
        <v>15</v>
      </c>
      <c r="F477" s="5">
        <v>19.22</v>
      </c>
      <c r="G477" s="5">
        <v>166.74</v>
      </c>
      <c r="H477" s="6">
        <v>39987</v>
      </c>
      <c r="I477" s="3">
        <v>6</v>
      </c>
      <c r="J477" s="7" t="s">
        <v>27</v>
      </c>
      <c r="K477" s="7" t="s">
        <v>51</v>
      </c>
      <c r="L477" s="7" t="s">
        <v>28</v>
      </c>
    </row>
    <row r="478" spans="1:12">
      <c r="A478" s="2">
        <v>119</v>
      </c>
      <c r="B478" s="2">
        <v>36</v>
      </c>
      <c r="C478" s="2">
        <v>469</v>
      </c>
      <c r="D478" s="3">
        <v>135.44999999999999</v>
      </c>
      <c r="E478" s="4">
        <v>15</v>
      </c>
      <c r="F478" s="5">
        <v>21.82</v>
      </c>
      <c r="G478" s="5">
        <v>172.27</v>
      </c>
      <c r="H478" s="6">
        <v>39987</v>
      </c>
      <c r="I478" s="3">
        <v>6</v>
      </c>
      <c r="J478" s="7" t="s">
        <v>19</v>
      </c>
      <c r="K478" s="7" t="s">
        <v>23</v>
      </c>
      <c r="L478" s="7" t="s">
        <v>53</v>
      </c>
    </row>
    <row r="479" spans="1:12">
      <c r="A479" s="2">
        <v>65</v>
      </c>
      <c r="B479" s="2">
        <v>33</v>
      </c>
      <c r="C479" s="2">
        <v>480</v>
      </c>
      <c r="D479" s="3">
        <v>112.25</v>
      </c>
      <c r="E479" s="4">
        <v>15</v>
      </c>
      <c r="F479" s="5">
        <v>16.28</v>
      </c>
      <c r="G479" s="5">
        <v>143.53</v>
      </c>
      <c r="H479" s="6">
        <v>39987</v>
      </c>
      <c r="I479" s="3">
        <v>6</v>
      </c>
      <c r="J479" s="7" t="s">
        <v>50</v>
      </c>
      <c r="K479" s="7" t="s">
        <v>14</v>
      </c>
      <c r="L479" s="7" t="s">
        <v>17</v>
      </c>
    </row>
    <row r="480" spans="1:12">
      <c r="A480" s="2">
        <v>77</v>
      </c>
      <c r="B480" s="2">
        <v>36</v>
      </c>
      <c r="C480" s="2">
        <v>499</v>
      </c>
      <c r="D480" s="3">
        <v>182.65</v>
      </c>
      <c r="E480" s="4">
        <v>15</v>
      </c>
      <c r="F480" s="5">
        <v>28.66</v>
      </c>
      <c r="G480" s="5">
        <v>226.31</v>
      </c>
      <c r="H480" s="6">
        <v>39987</v>
      </c>
      <c r="I480" s="3">
        <v>6</v>
      </c>
      <c r="J480" s="7" t="s">
        <v>27</v>
      </c>
      <c r="K480" s="7" t="s">
        <v>51</v>
      </c>
      <c r="L480" s="7" t="s">
        <v>28</v>
      </c>
    </row>
    <row r="481" spans="1:12">
      <c r="A481" s="2">
        <v>82</v>
      </c>
      <c r="B481" s="2">
        <v>41</v>
      </c>
      <c r="C481" s="2">
        <v>554</v>
      </c>
      <c r="D481" s="3">
        <v>150.41</v>
      </c>
      <c r="E481" s="4">
        <v>15</v>
      </c>
      <c r="F481" s="5">
        <v>23.98</v>
      </c>
      <c r="G481" s="5">
        <v>189.39</v>
      </c>
      <c r="H481" s="6">
        <v>39987</v>
      </c>
      <c r="I481" s="3">
        <v>6</v>
      </c>
      <c r="J481" s="7" t="s">
        <v>19</v>
      </c>
      <c r="K481" s="7" t="s">
        <v>23</v>
      </c>
      <c r="L481" s="7" t="s">
        <v>53</v>
      </c>
    </row>
    <row r="482" spans="1:12">
      <c r="A482" s="2">
        <v>151</v>
      </c>
      <c r="B482" s="2">
        <v>52</v>
      </c>
      <c r="C482" s="2">
        <v>558</v>
      </c>
      <c r="D482" s="3">
        <v>0</v>
      </c>
      <c r="E482" s="4">
        <v>0</v>
      </c>
      <c r="F482" s="5">
        <v>0</v>
      </c>
      <c r="G482" s="5">
        <v>0</v>
      </c>
      <c r="H482" s="6">
        <v>39987</v>
      </c>
      <c r="I482" s="3">
        <v>6</v>
      </c>
      <c r="J482" s="7" t="s">
        <v>61</v>
      </c>
      <c r="K482" s="7" t="s">
        <v>23</v>
      </c>
      <c r="L482" s="7" t="s">
        <v>61</v>
      </c>
    </row>
    <row r="483" spans="1:12">
      <c r="A483" s="2">
        <v>149</v>
      </c>
      <c r="B483" s="2">
        <v>59</v>
      </c>
      <c r="C483" s="2">
        <v>567</v>
      </c>
      <c r="D483" s="3">
        <v>152.35</v>
      </c>
      <c r="E483" s="4">
        <v>80</v>
      </c>
      <c r="F483" s="5">
        <v>20.57</v>
      </c>
      <c r="G483" s="5">
        <v>252.92</v>
      </c>
      <c r="H483" s="6">
        <v>39987</v>
      </c>
      <c r="I483" s="3">
        <v>6</v>
      </c>
      <c r="J483" s="7" t="s">
        <v>41</v>
      </c>
      <c r="K483" s="7" t="s">
        <v>39</v>
      </c>
      <c r="L483" s="7" t="s">
        <v>39</v>
      </c>
    </row>
    <row r="484" spans="1:12">
      <c r="A484" s="2">
        <v>122</v>
      </c>
      <c r="B484" s="2">
        <v>57</v>
      </c>
      <c r="C484" s="2">
        <v>570</v>
      </c>
      <c r="D484" s="3">
        <v>143.13</v>
      </c>
      <c r="E484" s="4">
        <v>150</v>
      </c>
      <c r="F484" s="5">
        <v>19.32</v>
      </c>
      <c r="G484" s="5">
        <v>312.45</v>
      </c>
      <c r="H484" s="6">
        <v>39987</v>
      </c>
      <c r="I484" s="3">
        <v>6</v>
      </c>
      <c r="J484" s="7" t="s">
        <v>41</v>
      </c>
      <c r="K484" s="7" t="s">
        <v>39</v>
      </c>
      <c r="L484" s="7" t="s">
        <v>54</v>
      </c>
    </row>
    <row r="485" spans="1:12">
      <c r="A485" s="2">
        <v>181</v>
      </c>
      <c r="B485" s="2">
        <v>54</v>
      </c>
      <c r="C485" s="2">
        <v>663</v>
      </c>
      <c r="D485" s="3">
        <v>242.19</v>
      </c>
      <c r="E485" s="4">
        <v>15</v>
      </c>
      <c r="F485" s="5">
        <v>37.29</v>
      </c>
      <c r="G485" s="5">
        <v>294.48</v>
      </c>
      <c r="H485" s="6">
        <v>39987</v>
      </c>
      <c r="I485" s="3">
        <v>6</v>
      </c>
      <c r="J485" s="7" t="s">
        <v>67</v>
      </c>
      <c r="K485" s="7" t="s">
        <v>51</v>
      </c>
      <c r="L485" s="7" t="s">
        <v>51</v>
      </c>
    </row>
    <row r="486" spans="1:12">
      <c r="A486" s="2">
        <v>146</v>
      </c>
      <c r="B486" s="2">
        <v>62</v>
      </c>
      <c r="C486" s="2">
        <v>671</v>
      </c>
      <c r="D486" s="3">
        <v>0</v>
      </c>
      <c r="E486" s="4">
        <v>0</v>
      </c>
      <c r="F486" s="5">
        <v>0</v>
      </c>
      <c r="G486" s="5">
        <v>0</v>
      </c>
      <c r="H486" s="6">
        <v>39987</v>
      </c>
      <c r="I486" s="3">
        <v>6</v>
      </c>
      <c r="J486" s="7" t="s">
        <v>61</v>
      </c>
      <c r="K486" s="7" t="s">
        <v>23</v>
      </c>
      <c r="L486" s="7" t="s">
        <v>61</v>
      </c>
    </row>
    <row r="487" spans="1:12">
      <c r="A487" s="2">
        <v>81</v>
      </c>
      <c r="B487" s="2">
        <v>55</v>
      </c>
      <c r="C487" s="2">
        <v>738</v>
      </c>
      <c r="D487" s="3">
        <v>200.37</v>
      </c>
      <c r="E487" s="4">
        <v>15</v>
      </c>
      <c r="F487" s="5">
        <v>31.23</v>
      </c>
      <c r="G487" s="5">
        <v>246.6</v>
      </c>
      <c r="H487" s="6">
        <v>39987</v>
      </c>
      <c r="I487" s="3">
        <v>6</v>
      </c>
      <c r="J487" s="7" t="s">
        <v>19</v>
      </c>
      <c r="K487" s="7" t="s">
        <v>23</v>
      </c>
      <c r="L487" s="7" t="s">
        <v>22</v>
      </c>
    </row>
    <row r="488" spans="1:12">
      <c r="A488" s="2">
        <v>11</v>
      </c>
      <c r="B488" s="2">
        <v>3</v>
      </c>
      <c r="C488" s="2">
        <v>10</v>
      </c>
      <c r="D488" s="3">
        <v>42.76</v>
      </c>
      <c r="E488" s="4">
        <v>15</v>
      </c>
      <c r="F488" s="5">
        <v>6.2</v>
      </c>
      <c r="G488" s="5">
        <v>63.96</v>
      </c>
      <c r="H488" s="6">
        <v>39988</v>
      </c>
      <c r="I488" s="3">
        <v>6</v>
      </c>
      <c r="J488" s="7" t="s">
        <v>12</v>
      </c>
      <c r="K488" s="7" t="s">
        <v>64</v>
      </c>
      <c r="L488" s="7" t="s">
        <v>12</v>
      </c>
    </row>
    <row r="489" spans="1:12">
      <c r="A489" s="2">
        <v>10</v>
      </c>
      <c r="B489" s="2">
        <v>3</v>
      </c>
      <c r="C489" s="2">
        <v>23</v>
      </c>
      <c r="D489" s="3">
        <v>42.76</v>
      </c>
      <c r="E489" s="4">
        <v>160</v>
      </c>
      <c r="F489" s="5">
        <v>6.2</v>
      </c>
      <c r="G489" s="5">
        <v>208.96</v>
      </c>
      <c r="H489" s="6">
        <v>39988</v>
      </c>
      <c r="I489" s="3">
        <v>6</v>
      </c>
      <c r="J489" s="7" t="s">
        <v>11</v>
      </c>
      <c r="K489" s="7" t="s">
        <v>64</v>
      </c>
      <c r="L489" s="7" t="s">
        <v>12</v>
      </c>
    </row>
    <row r="490" spans="1:12">
      <c r="A490" s="2">
        <v>93</v>
      </c>
      <c r="B490" s="2">
        <v>12</v>
      </c>
      <c r="C490" s="2">
        <v>142</v>
      </c>
      <c r="D490" s="3">
        <v>41.45</v>
      </c>
      <c r="E490" s="4">
        <v>15</v>
      </c>
      <c r="F490" s="5">
        <v>6.01</v>
      </c>
      <c r="G490" s="5">
        <v>62.46</v>
      </c>
      <c r="H490" s="6">
        <v>39988</v>
      </c>
      <c r="I490" s="3">
        <v>6</v>
      </c>
      <c r="J490" s="7" t="s">
        <v>11</v>
      </c>
      <c r="K490" s="7" t="s">
        <v>51</v>
      </c>
      <c r="L490" s="7" t="s">
        <v>29</v>
      </c>
    </row>
    <row r="491" spans="1:12">
      <c r="A491" s="2">
        <v>129</v>
      </c>
      <c r="B491" s="2">
        <v>17</v>
      </c>
      <c r="C491" s="2">
        <v>214</v>
      </c>
      <c r="D491" s="3">
        <v>61.01</v>
      </c>
      <c r="E491" s="4">
        <v>15</v>
      </c>
      <c r="F491" s="5">
        <v>8.85</v>
      </c>
      <c r="G491" s="5">
        <v>84.86</v>
      </c>
      <c r="H491" s="6">
        <v>39988</v>
      </c>
      <c r="I491" s="3">
        <v>6</v>
      </c>
      <c r="J491" s="7" t="s">
        <v>19</v>
      </c>
      <c r="K491" s="7" t="s">
        <v>26</v>
      </c>
      <c r="L491" s="7" t="s">
        <v>40</v>
      </c>
    </row>
    <row r="492" spans="1:12">
      <c r="A492" s="2">
        <v>135</v>
      </c>
      <c r="B492" s="2">
        <v>19</v>
      </c>
      <c r="C492" s="2">
        <v>226</v>
      </c>
      <c r="D492" s="3">
        <v>64.430000000000007</v>
      </c>
      <c r="E492" s="4">
        <v>15</v>
      </c>
      <c r="F492" s="5">
        <v>9.34</v>
      </c>
      <c r="G492" s="5">
        <v>88.77</v>
      </c>
      <c r="H492" s="6">
        <v>39988</v>
      </c>
      <c r="I492" s="3">
        <v>6</v>
      </c>
      <c r="J492" s="7" t="s">
        <v>19</v>
      </c>
      <c r="K492" s="7" t="s">
        <v>26</v>
      </c>
      <c r="L492" s="7" t="s">
        <v>24</v>
      </c>
    </row>
    <row r="493" spans="1:12">
      <c r="A493" s="2">
        <v>26</v>
      </c>
      <c r="B493" s="2">
        <v>29</v>
      </c>
      <c r="C493" s="2">
        <v>278</v>
      </c>
      <c r="D493" s="3">
        <v>50.15</v>
      </c>
      <c r="E493" s="4">
        <v>160</v>
      </c>
      <c r="F493" s="5">
        <v>7.27</v>
      </c>
      <c r="G493" s="5">
        <v>217.42</v>
      </c>
      <c r="H493" s="6">
        <v>39988</v>
      </c>
      <c r="I493" s="3">
        <v>6</v>
      </c>
      <c r="J493" s="7" t="s">
        <v>11</v>
      </c>
      <c r="K493" s="7" t="s">
        <v>51</v>
      </c>
      <c r="L493" s="7" t="s">
        <v>29</v>
      </c>
    </row>
    <row r="494" spans="1:12">
      <c r="A494" s="2">
        <v>49</v>
      </c>
      <c r="B494" s="2">
        <v>20</v>
      </c>
      <c r="C494" s="2">
        <v>293</v>
      </c>
      <c r="D494" s="3">
        <v>50.98</v>
      </c>
      <c r="E494" s="4">
        <v>15</v>
      </c>
      <c r="F494" s="5">
        <v>7.39</v>
      </c>
      <c r="G494" s="5">
        <v>73.37</v>
      </c>
      <c r="H494" s="6">
        <v>39988</v>
      </c>
      <c r="I494" s="3">
        <v>6</v>
      </c>
      <c r="J494" s="7" t="s">
        <v>45</v>
      </c>
      <c r="K494" s="7" t="s">
        <v>64</v>
      </c>
      <c r="L494" s="7" t="s">
        <v>46</v>
      </c>
    </row>
    <row r="495" spans="1:12">
      <c r="A495" s="2">
        <v>40</v>
      </c>
      <c r="B495" s="2">
        <v>23</v>
      </c>
      <c r="C495" s="2">
        <v>311</v>
      </c>
      <c r="D495" s="3">
        <v>88.67</v>
      </c>
      <c r="E495" s="4">
        <v>15</v>
      </c>
      <c r="F495" s="5">
        <v>12.86</v>
      </c>
      <c r="G495" s="5">
        <v>116.53</v>
      </c>
      <c r="H495" s="6">
        <v>39988</v>
      </c>
      <c r="I495" s="3">
        <v>6</v>
      </c>
      <c r="J495" s="7" t="s">
        <v>19</v>
      </c>
      <c r="K495" s="7" t="s">
        <v>26</v>
      </c>
      <c r="L495" s="7" t="s">
        <v>40</v>
      </c>
    </row>
    <row r="496" spans="1:12">
      <c r="A496" s="2">
        <v>22</v>
      </c>
      <c r="B496" s="2">
        <v>24</v>
      </c>
      <c r="C496" s="2">
        <v>314</v>
      </c>
      <c r="D496" s="3">
        <v>89.52</v>
      </c>
      <c r="E496" s="4">
        <v>90</v>
      </c>
      <c r="F496" s="5">
        <v>12.98</v>
      </c>
      <c r="G496" s="5">
        <v>192.5</v>
      </c>
      <c r="H496" s="6">
        <v>39988</v>
      </c>
      <c r="I496" s="3">
        <v>6</v>
      </c>
      <c r="J496" s="7" t="s">
        <v>19</v>
      </c>
      <c r="K496" s="7" t="s">
        <v>26</v>
      </c>
      <c r="L496" s="7" t="s">
        <v>24</v>
      </c>
    </row>
    <row r="497" spans="1:12">
      <c r="A497" s="2">
        <v>154</v>
      </c>
      <c r="B497" s="2">
        <v>25</v>
      </c>
      <c r="C497" s="2">
        <v>319</v>
      </c>
      <c r="D497" s="3">
        <v>90.95</v>
      </c>
      <c r="E497" s="4">
        <v>15</v>
      </c>
      <c r="F497" s="5">
        <v>13.19</v>
      </c>
      <c r="G497" s="5">
        <v>119.14</v>
      </c>
      <c r="H497" s="6">
        <v>39988</v>
      </c>
      <c r="I497" s="3">
        <v>6</v>
      </c>
      <c r="J497" s="7" t="s">
        <v>19</v>
      </c>
      <c r="K497" s="7" t="s">
        <v>26</v>
      </c>
      <c r="L497" s="7" t="s">
        <v>40</v>
      </c>
    </row>
    <row r="498" spans="1:12">
      <c r="A498" s="2">
        <v>17</v>
      </c>
      <c r="B498" s="2">
        <v>25</v>
      </c>
      <c r="C498" s="2">
        <v>326</v>
      </c>
      <c r="D498" s="3">
        <v>92.94</v>
      </c>
      <c r="E498" s="4">
        <v>15</v>
      </c>
      <c r="F498" s="5">
        <v>13.48</v>
      </c>
      <c r="G498" s="5">
        <v>121.42</v>
      </c>
      <c r="H498" s="6">
        <v>39988</v>
      </c>
      <c r="I498" s="3">
        <v>6</v>
      </c>
      <c r="J498" s="7" t="s">
        <v>19</v>
      </c>
      <c r="K498" s="7" t="s">
        <v>26</v>
      </c>
      <c r="L498" s="7" t="s">
        <v>20</v>
      </c>
    </row>
    <row r="499" spans="1:12">
      <c r="A499" s="2">
        <v>69</v>
      </c>
      <c r="B499" s="2">
        <v>29</v>
      </c>
      <c r="C499" s="2">
        <v>327</v>
      </c>
      <c r="D499" s="3">
        <v>58.99</v>
      </c>
      <c r="E499" s="4">
        <v>160</v>
      </c>
      <c r="F499" s="5">
        <v>8.5500000000000007</v>
      </c>
      <c r="G499" s="5">
        <v>227.54</v>
      </c>
      <c r="H499" s="6">
        <v>39988</v>
      </c>
      <c r="I499" s="3">
        <v>6</v>
      </c>
      <c r="J499" s="7" t="s">
        <v>11</v>
      </c>
      <c r="K499" s="7" t="s">
        <v>51</v>
      </c>
      <c r="L499" s="7" t="s">
        <v>51</v>
      </c>
    </row>
    <row r="500" spans="1:12">
      <c r="A500" s="2">
        <v>161</v>
      </c>
      <c r="B500" s="2">
        <v>25</v>
      </c>
      <c r="C500" s="2">
        <v>334</v>
      </c>
      <c r="D500" s="3">
        <v>70.540000000000006</v>
      </c>
      <c r="E500" s="4">
        <v>15</v>
      </c>
      <c r="F500" s="5">
        <v>10.23</v>
      </c>
      <c r="G500" s="5">
        <v>95.77</v>
      </c>
      <c r="H500" s="6">
        <v>39988</v>
      </c>
      <c r="I500" s="3">
        <v>6</v>
      </c>
      <c r="J500" s="7" t="s">
        <v>57</v>
      </c>
      <c r="K500" s="7" t="s">
        <v>51</v>
      </c>
      <c r="L500" s="7" t="s">
        <v>57</v>
      </c>
    </row>
    <row r="501" spans="1:12">
      <c r="A501" s="2">
        <v>168</v>
      </c>
      <c r="B501" s="2">
        <v>24</v>
      </c>
      <c r="C501" s="2">
        <v>336</v>
      </c>
      <c r="D501" s="3">
        <v>85.34</v>
      </c>
      <c r="E501" s="4">
        <v>15</v>
      </c>
      <c r="F501" s="5">
        <v>11.52</v>
      </c>
      <c r="G501" s="5">
        <v>111.86</v>
      </c>
      <c r="H501" s="6">
        <v>39988</v>
      </c>
      <c r="I501" s="3">
        <v>6</v>
      </c>
      <c r="J501" s="7" t="s">
        <v>65</v>
      </c>
      <c r="K501" s="7" t="s">
        <v>39</v>
      </c>
      <c r="L501" s="7" t="s">
        <v>44</v>
      </c>
    </row>
    <row r="502" spans="1:12">
      <c r="A502" s="2">
        <v>155</v>
      </c>
      <c r="B502" s="2">
        <v>30</v>
      </c>
      <c r="C502" s="2">
        <v>371</v>
      </c>
      <c r="D502" s="3">
        <v>79.989999999999995</v>
      </c>
      <c r="E502" s="4">
        <v>35</v>
      </c>
      <c r="F502" s="5">
        <v>11.6</v>
      </c>
      <c r="G502" s="5">
        <v>126.59</v>
      </c>
      <c r="H502" s="6">
        <v>39988</v>
      </c>
      <c r="I502" s="3">
        <v>6</v>
      </c>
      <c r="J502" s="7" t="s">
        <v>58</v>
      </c>
      <c r="K502" s="7" t="s">
        <v>14</v>
      </c>
      <c r="L502" s="7" t="s">
        <v>59</v>
      </c>
    </row>
    <row r="503" spans="1:12">
      <c r="A503" s="2">
        <v>156</v>
      </c>
      <c r="B503" s="2">
        <v>29</v>
      </c>
      <c r="C503" s="2">
        <v>375</v>
      </c>
      <c r="D503" s="3">
        <v>64.010000000000005</v>
      </c>
      <c r="E503" s="4">
        <v>15</v>
      </c>
      <c r="F503" s="5">
        <v>9.2799999999999994</v>
      </c>
      <c r="G503" s="5">
        <v>88.29</v>
      </c>
      <c r="H503" s="6">
        <v>39988</v>
      </c>
      <c r="I503" s="3">
        <v>6</v>
      </c>
      <c r="J503" s="7" t="s">
        <v>16</v>
      </c>
      <c r="K503" s="7" t="s">
        <v>14</v>
      </c>
      <c r="L503" s="7" t="s">
        <v>17</v>
      </c>
    </row>
    <row r="504" spans="1:12">
      <c r="A504" s="2">
        <v>88</v>
      </c>
      <c r="B504" s="2">
        <v>28</v>
      </c>
      <c r="C504" s="2">
        <v>399</v>
      </c>
      <c r="D504" s="3">
        <v>113.75</v>
      </c>
      <c r="E504" s="4">
        <v>15</v>
      </c>
      <c r="F504" s="5">
        <v>16.489999999999998</v>
      </c>
      <c r="G504" s="5">
        <v>145.24</v>
      </c>
      <c r="H504" s="6">
        <v>39988</v>
      </c>
      <c r="I504" s="3">
        <v>6</v>
      </c>
      <c r="J504" s="7" t="s">
        <v>19</v>
      </c>
      <c r="K504" s="7" t="s">
        <v>26</v>
      </c>
      <c r="L504" s="7" t="s">
        <v>40</v>
      </c>
    </row>
    <row r="505" spans="1:12">
      <c r="A505" s="2">
        <v>90</v>
      </c>
      <c r="B505" s="2">
        <v>33</v>
      </c>
      <c r="C505" s="2">
        <v>414</v>
      </c>
      <c r="D505" s="3">
        <v>152.38999999999999</v>
      </c>
      <c r="E505" s="4">
        <v>15</v>
      </c>
      <c r="F505" s="5">
        <v>24.27</v>
      </c>
      <c r="G505" s="5">
        <v>191.66</v>
      </c>
      <c r="H505" s="6">
        <v>39988</v>
      </c>
      <c r="I505" s="3">
        <v>6</v>
      </c>
      <c r="J505" s="7" t="s">
        <v>27</v>
      </c>
      <c r="K505" s="7" t="s">
        <v>51</v>
      </c>
      <c r="L505" s="7" t="s">
        <v>30</v>
      </c>
    </row>
    <row r="506" spans="1:12">
      <c r="A506" s="2">
        <v>153</v>
      </c>
      <c r="B506" s="2">
        <v>31</v>
      </c>
      <c r="C506" s="2">
        <v>417</v>
      </c>
      <c r="D506" s="3">
        <v>71.430000000000007</v>
      </c>
      <c r="E506" s="4">
        <v>30</v>
      </c>
      <c r="F506" s="5">
        <v>10.36</v>
      </c>
      <c r="G506" s="5">
        <v>111.79</v>
      </c>
      <c r="H506" s="6">
        <v>39988</v>
      </c>
      <c r="I506" s="3">
        <v>6</v>
      </c>
      <c r="J506" s="7" t="s">
        <v>62</v>
      </c>
      <c r="K506" s="7" t="s">
        <v>14</v>
      </c>
      <c r="L506" s="7" t="s">
        <v>14</v>
      </c>
    </row>
    <row r="507" spans="1:12">
      <c r="A507" s="2">
        <v>143</v>
      </c>
      <c r="B507" s="2">
        <v>39</v>
      </c>
      <c r="C507" s="2">
        <v>453</v>
      </c>
      <c r="D507" s="3">
        <v>81.25</v>
      </c>
      <c r="E507" s="4">
        <v>160</v>
      </c>
      <c r="F507" s="5">
        <v>11.78</v>
      </c>
      <c r="G507" s="5">
        <v>253.03</v>
      </c>
      <c r="H507" s="6">
        <v>39988</v>
      </c>
      <c r="I507" s="3">
        <v>6</v>
      </c>
      <c r="J507" s="7" t="s">
        <v>11</v>
      </c>
      <c r="K507" s="7" t="s">
        <v>51</v>
      </c>
      <c r="L507" s="7" t="s">
        <v>29</v>
      </c>
    </row>
    <row r="508" spans="1:12">
      <c r="A508" s="2">
        <v>32</v>
      </c>
      <c r="B508" s="2">
        <v>34</v>
      </c>
      <c r="C508" s="2">
        <v>462</v>
      </c>
      <c r="D508" s="3">
        <v>170.06</v>
      </c>
      <c r="E508" s="4">
        <v>15</v>
      </c>
      <c r="F508" s="5">
        <v>26.83</v>
      </c>
      <c r="G508" s="5">
        <v>211.89</v>
      </c>
      <c r="H508" s="6">
        <v>39988</v>
      </c>
      <c r="I508" s="3">
        <v>6</v>
      </c>
      <c r="J508" s="7" t="s">
        <v>27</v>
      </c>
      <c r="K508" s="7" t="s">
        <v>51</v>
      </c>
      <c r="L508" s="7" t="s">
        <v>28</v>
      </c>
    </row>
    <row r="509" spans="1:12">
      <c r="A509" s="2">
        <v>30</v>
      </c>
      <c r="B509" s="2">
        <v>36</v>
      </c>
      <c r="C509" s="2">
        <v>470</v>
      </c>
      <c r="D509" s="3">
        <v>112.75</v>
      </c>
      <c r="E509" s="4">
        <v>15</v>
      </c>
      <c r="F509" s="5">
        <v>16.350000000000001</v>
      </c>
      <c r="G509" s="5">
        <v>144.1</v>
      </c>
      <c r="H509" s="6">
        <v>39988</v>
      </c>
      <c r="I509" s="3">
        <v>6</v>
      </c>
      <c r="J509" s="7" t="s">
        <v>33</v>
      </c>
      <c r="K509" s="7" t="s">
        <v>23</v>
      </c>
      <c r="L509" s="7" t="s">
        <v>23</v>
      </c>
    </row>
    <row r="510" spans="1:12">
      <c r="A510" s="2">
        <v>116</v>
      </c>
      <c r="B510" s="2">
        <v>36</v>
      </c>
      <c r="C510" s="2">
        <v>473</v>
      </c>
      <c r="D510" s="3">
        <v>78.900000000000006</v>
      </c>
      <c r="E510" s="4">
        <v>15</v>
      </c>
      <c r="F510" s="5">
        <v>13.62</v>
      </c>
      <c r="G510" s="5">
        <v>107.52</v>
      </c>
      <c r="H510" s="6">
        <v>39988</v>
      </c>
      <c r="I510" s="3">
        <v>6</v>
      </c>
      <c r="J510" s="7" t="s">
        <v>10</v>
      </c>
      <c r="K510" s="7" t="s">
        <v>64</v>
      </c>
      <c r="L510" s="7" t="s">
        <v>10</v>
      </c>
    </row>
    <row r="511" spans="1:12">
      <c r="A511" s="2">
        <v>166</v>
      </c>
      <c r="B511" s="2">
        <v>39</v>
      </c>
      <c r="C511" s="2">
        <v>486</v>
      </c>
      <c r="D511" s="3">
        <v>158.78</v>
      </c>
      <c r="E511" s="4">
        <v>15</v>
      </c>
      <c r="F511" s="5">
        <v>23.02</v>
      </c>
      <c r="G511" s="5">
        <v>196.8</v>
      </c>
      <c r="H511" s="6">
        <v>39988</v>
      </c>
      <c r="I511" s="3">
        <v>6</v>
      </c>
      <c r="J511" s="7" t="s">
        <v>43</v>
      </c>
      <c r="K511" s="7" t="s">
        <v>64</v>
      </c>
      <c r="L511" s="7" t="s">
        <v>43</v>
      </c>
    </row>
    <row r="512" spans="1:12">
      <c r="A512" s="2">
        <v>31</v>
      </c>
      <c r="B512" s="2">
        <v>37</v>
      </c>
      <c r="C512" s="2">
        <v>495</v>
      </c>
      <c r="D512" s="3">
        <v>133.75</v>
      </c>
      <c r="E512" s="4">
        <v>90</v>
      </c>
      <c r="F512" s="5">
        <v>19.39</v>
      </c>
      <c r="G512" s="5">
        <v>243.14</v>
      </c>
      <c r="H512" s="6">
        <v>39988</v>
      </c>
      <c r="I512" s="3">
        <v>6</v>
      </c>
      <c r="J512" s="7" t="s">
        <v>19</v>
      </c>
      <c r="K512" s="7" t="s">
        <v>26</v>
      </c>
      <c r="L512" s="7" t="s">
        <v>34</v>
      </c>
    </row>
    <row r="513" spans="1:12">
      <c r="A513" s="2">
        <v>136</v>
      </c>
      <c r="B513" s="2">
        <v>36</v>
      </c>
      <c r="C513" s="2">
        <v>508</v>
      </c>
      <c r="D513" s="3">
        <v>74.930000000000007</v>
      </c>
      <c r="E513" s="4">
        <v>15</v>
      </c>
      <c r="F513" s="5">
        <v>10.86</v>
      </c>
      <c r="G513" s="5">
        <v>100.79</v>
      </c>
      <c r="H513" s="6">
        <v>39988</v>
      </c>
      <c r="I513" s="3">
        <v>6</v>
      </c>
      <c r="J513" s="7" t="s">
        <v>45</v>
      </c>
      <c r="K513" s="7" t="s">
        <v>64</v>
      </c>
      <c r="L513" s="7" t="s">
        <v>46</v>
      </c>
    </row>
    <row r="514" spans="1:12">
      <c r="A514" s="2">
        <v>5</v>
      </c>
      <c r="B514" s="2">
        <v>35</v>
      </c>
      <c r="C514" s="2">
        <v>523</v>
      </c>
      <c r="D514" s="3">
        <v>85.77</v>
      </c>
      <c r="E514" s="4">
        <v>15</v>
      </c>
      <c r="F514" s="5">
        <v>14.61</v>
      </c>
      <c r="G514" s="5">
        <v>115.38</v>
      </c>
      <c r="H514" s="6">
        <v>39988</v>
      </c>
      <c r="I514" s="3">
        <v>6</v>
      </c>
      <c r="J514" s="7" t="s">
        <v>10</v>
      </c>
      <c r="K514" s="7" t="s">
        <v>64</v>
      </c>
      <c r="L514" s="7" t="s">
        <v>10</v>
      </c>
    </row>
    <row r="515" spans="1:12">
      <c r="A515" s="2">
        <v>132</v>
      </c>
      <c r="B515" s="2">
        <v>38</v>
      </c>
      <c r="C515" s="2">
        <v>525</v>
      </c>
      <c r="D515" s="3">
        <v>140.44</v>
      </c>
      <c r="E515" s="4">
        <v>15</v>
      </c>
      <c r="F515" s="5">
        <v>20.36</v>
      </c>
      <c r="G515" s="5">
        <v>175.8</v>
      </c>
      <c r="H515" s="6">
        <v>39988</v>
      </c>
      <c r="I515" s="3">
        <v>6</v>
      </c>
      <c r="J515" s="7" t="s">
        <v>19</v>
      </c>
      <c r="K515" s="7" t="s">
        <v>26</v>
      </c>
      <c r="L515" s="7" t="s">
        <v>20</v>
      </c>
    </row>
    <row r="516" spans="1:12">
      <c r="A516" s="2">
        <v>45</v>
      </c>
      <c r="B516" s="2">
        <v>37</v>
      </c>
      <c r="C516" s="2">
        <v>530</v>
      </c>
      <c r="D516" s="3">
        <v>113.84</v>
      </c>
      <c r="E516" s="4">
        <v>35</v>
      </c>
      <c r="F516" s="5">
        <v>16.510000000000002</v>
      </c>
      <c r="G516" s="5">
        <v>165.35</v>
      </c>
      <c r="H516" s="6">
        <v>39988</v>
      </c>
      <c r="I516" s="3">
        <v>6</v>
      </c>
      <c r="J516" s="7" t="s">
        <v>21</v>
      </c>
      <c r="K516" s="7" t="s">
        <v>23</v>
      </c>
      <c r="L516" s="7" t="s">
        <v>22</v>
      </c>
    </row>
    <row r="517" spans="1:12">
      <c r="A517" s="2">
        <v>79</v>
      </c>
      <c r="B517" s="2">
        <v>42</v>
      </c>
      <c r="C517" s="2">
        <v>557</v>
      </c>
      <c r="D517" s="3">
        <v>119.64</v>
      </c>
      <c r="E517" s="4">
        <v>15</v>
      </c>
      <c r="F517" s="5">
        <v>17.350000000000001</v>
      </c>
      <c r="G517" s="5">
        <v>151.99</v>
      </c>
      <c r="H517" s="6">
        <v>39988</v>
      </c>
      <c r="I517" s="3">
        <v>6</v>
      </c>
      <c r="J517" s="7" t="s">
        <v>21</v>
      </c>
      <c r="K517" s="7" t="s">
        <v>23</v>
      </c>
      <c r="L517" s="7" t="s">
        <v>22</v>
      </c>
    </row>
    <row r="518" spans="1:12">
      <c r="A518" s="2">
        <v>57</v>
      </c>
      <c r="B518" s="2">
        <v>40</v>
      </c>
      <c r="C518" s="2">
        <v>561</v>
      </c>
      <c r="D518" s="3">
        <v>134.58000000000001</v>
      </c>
      <c r="E518" s="4">
        <v>15</v>
      </c>
      <c r="F518" s="5">
        <v>19.510000000000002</v>
      </c>
      <c r="G518" s="5">
        <v>169.09</v>
      </c>
      <c r="H518" s="6">
        <v>39988</v>
      </c>
      <c r="I518" s="3">
        <v>6</v>
      </c>
      <c r="J518" s="7" t="s">
        <v>33</v>
      </c>
      <c r="K518" s="7" t="s">
        <v>23</v>
      </c>
      <c r="L518" s="7" t="s">
        <v>23</v>
      </c>
    </row>
    <row r="519" spans="1:12">
      <c r="A519" s="2">
        <v>66</v>
      </c>
      <c r="B519" s="2">
        <v>43</v>
      </c>
      <c r="C519" s="2">
        <v>624</v>
      </c>
      <c r="D519" s="3">
        <v>134.04</v>
      </c>
      <c r="E519" s="4">
        <v>15</v>
      </c>
      <c r="F519" s="5">
        <v>19.440000000000001</v>
      </c>
      <c r="G519" s="5">
        <v>168.48</v>
      </c>
      <c r="H519" s="6">
        <v>39988</v>
      </c>
      <c r="I519" s="3">
        <v>6</v>
      </c>
      <c r="J519" s="7" t="s">
        <v>21</v>
      </c>
      <c r="K519" s="7" t="s">
        <v>23</v>
      </c>
      <c r="L519" s="7" t="s">
        <v>22</v>
      </c>
    </row>
    <row r="520" spans="1:12">
      <c r="A520" s="2">
        <v>18</v>
      </c>
      <c r="B520" s="2">
        <v>54</v>
      </c>
      <c r="C520" s="2">
        <v>642</v>
      </c>
      <c r="D520" s="3">
        <v>137.9</v>
      </c>
      <c r="E520" s="4">
        <v>35</v>
      </c>
      <c r="F520" s="5">
        <v>20</v>
      </c>
      <c r="G520" s="5">
        <v>192.9</v>
      </c>
      <c r="H520" s="6">
        <v>39988</v>
      </c>
      <c r="I520" s="3">
        <v>6</v>
      </c>
      <c r="J520" s="7" t="s">
        <v>21</v>
      </c>
      <c r="K520" s="7" t="s">
        <v>23</v>
      </c>
      <c r="L520" s="7" t="s">
        <v>22</v>
      </c>
    </row>
    <row r="521" spans="1:12">
      <c r="A521" s="2">
        <v>160</v>
      </c>
      <c r="B521" s="2">
        <v>8</v>
      </c>
      <c r="C521" s="2">
        <v>32</v>
      </c>
      <c r="D521" s="3">
        <v>32.61</v>
      </c>
      <c r="E521" s="4">
        <v>15</v>
      </c>
      <c r="F521" s="5">
        <v>4.7300000000000004</v>
      </c>
      <c r="G521" s="5">
        <v>52.34</v>
      </c>
      <c r="H521" s="6">
        <v>39989</v>
      </c>
      <c r="I521" s="3">
        <v>6</v>
      </c>
      <c r="J521" s="7" t="s">
        <v>27</v>
      </c>
      <c r="K521" s="7" t="s">
        <v>51</v>
      </c>
      <c r="L521" s="7" t="s">
        <v>49</v>
      </c>
    </row>
    <row r="522" spans="1:12">
      <c r="A522" s="2">
        <v>10</v>
      </c>
      <c r="B522" s="2">
        <v>8</v>
      </c>
      <c r="C522" s="2">
        <v>65</v>
      </c>
      <c r="D522" s="3">
        <v>42.76</v>
      </c>
      <c r="E522" s="4">
        <v>160</v>
      </c>
      <c r="F522" s="5">
        <v>6.2</v>
      </c>
      <c r="G522" s="5">
        <v>208.96</v>
      </c>
      <c r="H522" s="6">
        <v>39989</v>
      </c>
      <c r="I522" s="3">
        <v>6</v>
      </c>
      <c r="J522" s="7" t="s">
        <v>11</v>
      </c>
      <c r="K522" s="7" t="s">
        <v>64</v>
      </c>
      <c r="L522" s="7" t="s">
        <v>12</v>
      </c>
    </row>
    <row r="523" spans="1:12">
      <c r="A523" s="2">
        <v>11</v>
      </c>
      <c r="B523" s="2">
        <v>8</v>
      </c>
      <c r="C523" s="2">
        <v>67</v>
      </c>
      <c r="D523" s="3">
        <v>42.76</v>
      </c>
      <c r="E523" s="4">
        <v>15</v>
      </c>
      <c r="F523" s="5">
        <v>6.2</v>
      </c>
      <c r="G523" s="5">
        <v>63.96</v>
      </c>
      <c r="H523" s="6">
        <v>39989</v>
      </c>
      <c r="I523" s="3">
        <v>6</v>
      </c>
      <c r="J523" s="7" t="s">
        <v>12</v>
      </c>
      <c r="K523" s="7" t="s">
        <v>64</v>
      </c>
      <c r="L523" s="7" t="s">
        <v>12</v>
      </c>
    </row>
    <row r="524" spans="1:12">
      <c r="A524" s="2">
        <v>76</v>
      </c>
      <c r="B524" s="2">
        <v>10</v>
      </c>
      <c r="C524" s="2">
        <v>77</v>
      </c>
      <c r="D524" s="3">
        <v>39.47</v>
      </c>
      <c r="E524" s="4">
        <v>15</v>
      </c>
      <c r="F524" s="5">
        <v>5.72</v>
      </c>
      <c r="G524" s="5">
        <v>60.19</v>
      </c>
      <c r="H524" s="6">
        <v>39989</v>
      </c>
      <c r="I524" s="3">
        <v>6</v>
      </c>
      <c r="J524" s="7" t="s">
        <v>16</v>
      </c>
      <c r="K524" s="7" t="s">
        <v>14</v>
      </c>
      <c r="L524" s="7" t="s">
        <v>18</v>
      </c>
    </row>
    <row r="525" spans="1:12">
      <c r="A525" s="2">
        <v>94</v>
      </c>
      <c r="B525" s="2">
        <v>13</v>
      </c>
      <c r="C525" s="2">
        <v>142</v>
      </c>
      <c r="D525" s="3">
        <v>43.75</v>
      </c>
      <c r="E525" s="4">
        <v>125</v>
      </c>
      <c r="F525" s="5">
        <v>6.34</v>
      </c>
      <c r="G525" s="5">
        <v>175.09</v>
      </c>
      <c r="H525" s="6">
        <v>39989</v>
      </c>
      <c r="I525" s="3">
        <v>6</v>
      </c>
      <c r="J525" s="7" t="s">
        <v>27</v>
      </c>
      <c r="K525" s="7" t="s">
        <v>51</v>
      </c>
      <c r="L525" s="7" t="s">
        <v>49</v>
      </c>
    </row>
    <row r="526" spans="1:12">
      <c r="A526" s="2">
        <v>85</v>
      </c>
      <c r="B526" s="2">
        <v>12</v>
      </c>
      <c r="C526" s="2">
        <v>158</v>
      </c>
      <c r="D526" s="3">
        <v>37.81</v>
      </c>
      <c r="E526" s="4">
        <v>15</v>
      </c>
      <c r="F526" s="5">
        <v>5.48</v>
      </c>
      <c r="G526" s="5">
        <v>58.29</v>
      </c>
      <c r="H526" s="6">
        <v>39989</v>
      </c>
      <c r="I526" s="3">
        <v>6</v>
      </c>
      <c r="J526" s="7" t="s">
        <v>26</v>
      </c>
      <c r="K526" s="7" t="s">
        <v>39</v>
      </c>
      <c r="L526" s="7" t="s">
        <v>39</v>
      </c>
    </row>
    <row r="527" spans="1:12">
      <c r="A527" s="2">
        <v>67</v>
      </c>
      <c r="B527" s="2">
        <v>14</v>
      </c>
      <c r="C527" s="2">
        <v>160</v>
      </c>
      <c r="D527" s="3">
        <v>38.29</v>
      </c>
      <c r="E527" s="4">
        <v>35</v>
      </c>
      <c r="F527" s="5">
        <v>5.55</v>
      </c>
      <c r="G527" s="5">
        <v>78.84</v>
      </c>
      <c r="H527" s="6">
        <v>39989</v>
      </c>
      <c r="I527" s="3">
        <v>6</v>
      </c>
      <c r="J527" s="7" t="s">
        <v>26</v>
      </c>
      <c r="K527" s="7" t="s">
        <v>39</v>
      </c>
      <c r="L527" s="7" t="s">
        <v>39</v>
      </c>
    </row>
    <row r="528" spans="1:12">
      <c r="A528" s="2">
        <v>78</v>
      </c>
      <c r="B528" s="2">
        <v>18</v>
      </c>
      <c r="C528" s="2">
        <v>184</v>
      </c>
      <c r="D528" s="3">
        <v>56.69</v>
      </c>
      <c r="E528" s="4">
        <v>15</v>
      </c>
      <c r="F528" s="5">
        <v>8.2200000000000006</v>
      </c>
      <c r="G528" s="5">
        <v>79.91</v>
      </c>
      <c r="H528" s="6">
        <v>39989</v>
      </c>
      <c r="I528" s="3">
        <v>6</v>
      </c>
      <c r="J528" s="7" t="s">
        <v>27</v>
      </c>
      <c r="K528" s="7" t="s">
        <v>51</v>
      </c>
      <c r="L528" s="7" t="s">
        <v>49</v>
      </c>
    </row>
    <row r="529" spans="1:12">
      <c r="A529" s="2">
        <v>109</v>
      </c>
      <c r="B529" s="2">
        <v>15</v>
      </c>
      <c r="C529" s="2">
        <v>214</v>
      </c>
      <c r="D529" s="3">
        <v>30.58</v>
      </c>
      <c r="E529" s="4">
        <v>15</v>
      </c>
      <c r="F529" s="5">
        <v>4.43</v>
      </c>
      <c r="G529" s="5">
        <v>50.01</v>
      </c>
      <c r="H529" s="6">
        <v>39989</v>
      </c>
      <c r="I529" s="3">
        <v>6</v>
      </c>
      <c r="J529" s="7" t="s">
        <v>58</v>
      </c>
      <c r="K529" s="7" t="s">
        <v>14</v>
      </c>
      <c r="L529" s="7" t="s">
        <v>59</v>
      </c>
    </row>
    <row r="530" spans="1:12">
      <c r="A530" s="2">
        <v>96</v>
      </c>
      <c r="B530" s="2">
        <v>20</v>
      </c>
      <c r="C530" s="2">
        <v>226</v>
      </c>
      <c r="D530" s="3">
        <v>49.47</v>
      </c>
      <c r="E530" s="4">
        <v>15</v>
      </c>
      <c r="F530" s="5">
        <v>7.17</v>
      </c>
      <c r="G530" s="5">
        <v>71.64</v>
      </c>
      <c r="H530" s="6">
        <v>39989</v>
      </c>
      <c r="I530" s="3">
        <v>6</v>
      </c>
      <c r="J530" s="7" t="s">
        <v>35</v>
      </c>
      <c r="K530" s="7" t="s">
        <v>14</v>
      </c>
      <c r="L530" s="7" t="s">
        <v>36</v>
      </c>
    </row>
    <row r="531" spans="1:12">
      <c r="A531" s="2">
        <v>178</v>
      </c>
      <c r="B531" s="2">
        <v>22</v>
      </c>
      <c r="C531" s="2">
        <v>237</v>
      </c>
      <c r="D531" s="3">
        <v>46.07</v>
      </c>
      <c r="E531" s="4">
        <v>15</v>
      </c>
      <c r="F531" s="5">
        <v>6.68</v>
      </c>
      <c r="G531" s="5">
        <v>67.75</v>
      </c>
      <c r="H531" s="6">
        <v>39989</v>
      </c>
      <c r="I531" s="3">
        <v>6</v>
      </c>
      <c r="J531" s="7" t="s">
        <v>26</v>
      </c>
      <c r="K531" s="7" t="s">
        <v>39</v>
      </c>
      <c r="L531" s="7" t="s">
        <v>39</v>
      </c>
    </row>
    <row r="532" spans="1:12">
      <c r="A532" s="2">
        <v>176</v>
      </c>
      <c r="B532" s="2">
        <v>23</v>
      </c>
      <c r="C532" s="2">
        <v>251</v>
      </c>
      <c r="D532" s="3">
        <v>100.07</v>
      </c>
      <c r="E532" s="4">
        <v>15</v>
      </c>
      <c r="F532" s="5">
        <v>14.51</v>
      </c>
      <c r="G532" s="5">
        <v>129.58000000000001</v>
      </c>
      <c r="H532" s="6">
        <v>39989</v>
      </c>
      <c r="I532" s="3">
        <v>6</v>
      </c>
      <c r="J532" s="7" t="s">
        <v>50</v>
      </c>
      <c r="K532" s="7" t="s">
        <v>14</v>
      </c>
      <c r="L532" s="7" t="s">
        <v>17</v>
      </c>
    </row>
    <row r="533" spans="1:12">
      <c r="A533" s="2">
        <v>41</v>
      </c>
      <c r="B533" s="2">
        <v>25</v>
      </c>
      <c r="C533" s="2">
        <v>275</v>
      </c>
      <c r="D533" s="3">
        <v>46.94</v>
      </c>
      <c r="E533" s="4">
        <v>15</v>
      </c>
      <c r="F533" s="5">
        <v>6.81</v>
      </c>
      <c r="G533" s="5">
        <v>68.75</v>
      </c>
      <c r="H533" s="6">
        <v>39989</v>
      </c>
      <c r="I533" s="3">
        <v>6</v>
      </c>
      <c r="J533" s="7" t="s">
        <v>16</v>
      </c>
      <c r="K533" s="7" t="s">
        <v>14</v>
      </c>
      <c r="L533" s="7" t="s">
        <v>18</v>
      </c>
    </row>
    <row r="534" spans="1:12">
      <c r="A534" s="2">
        <v>15</v>
      </c>
      <c r="B534" s="2">
        <v>25</v>
      </c>
      <c r="C534" s="2">
        <v>287</v>
      </c>
      <c r="D534" s="3">
        <v>48.19</v>
      </c>
      <c r="E534" s="4">
        <v>15</v>
      </c>
      <c r="F534" s="5">
        <v>6.99</v>
      </c>
      <c r="G534" s="5">
        <v>70.180000000000007</v>
      </c>
      <c r="H534" s="6">
        <v>39989</v>
      </c>
      <c r="I534" s="3">
        <v>6</v>
      </c>
      <c r="J534" s="7" t="s">
        <v>16</v>
      </c>
      <c r="K534" s="7" t="s">
        <v>14</v>
      </c>
      <c r="L534" s="7" t="s">
        <v>18</v>
      </c>
    </row>
    <row r="535" spans="1:12">
      <c r="A535" s="2">
        <v>37</v>
      </c>
      <c r="B535" s="2">
        <v>30</v>
      </c>
      <c r="C535" s="2">
        <v>305</v>
      </c>
      <c r="D535" s="3">
        <v>76.28</v>
      </c>
      <c r="E535" s="4">
        <v>15</v>
      </c>
      <c r="F535" s="5">
        <v>11.06</v>
      </c>
      <c r="G535" s="5">
        <v>102.34</v>
      </c>
      <c r="H535" s="6">
        <v>39989</v>
      </c>
      <c r="I535" s="3">
        <v>6</v>
      </c>
      <c r="J535" s="7" t="s">
        <v>31</v>
      </c>
      <c r="K535" s="7" t="s">
        <v>39</v>
      </c>
      <c r="L535" s="7" t="s">
        <v>32</v>
      </c>
    </row>
    <row r="536" spans="1:12">
      <c r="A536" s="2">
        <v>12</v>
      </c>
      <c r="B536" s="2">
        <v>27</v>
      </c>
      <c r="C536" s="2">
        <v>313</v>
      </c>
      <c r="D536" s="3">
        <v>58.09</v>
      </c>
      <c r="E536" s="4">
        <v>15</v>
      </c>
      <c r="F536" s="5">
        <v>8.42</v>
      </c>
      <c r="G536" s="5">
        <v>81.510000000000005</v>
      </c>
      <c r="H536" s="6">
        <v>39989</v>
      </c>
      <c r="I536" s="3">
        <v>6</v>
      </c>
      <c r="J536" s="7" t="s">
        <v>13</v>
      </c>
      <c r="K536" s="7" t="s">
        <v>14</v>
      </c>
      <c r="L536" s="7" t="s">
        <v>14</v>
      </c>
    </row>
    <row r="537" spans="1:12">
      <c r="A537" s="2">
        <v>117</v>
      </c>
      <c r="B537" s="2">
        <v>32</v>
      </c>
      <c r="C537" s="2">
        <v>317</v>
      </c>
      <c r="D537" s="3">
        <v>52.88</v>
      </c>
      <c r="E537" s="4">
        <v>15</v>
      </c>
      <c r="F537" s="5">
        <v>9.84</v>
      </c>
      <c r="G537" s="5">
        <v>77.72</v>
      </c>
      <c r="H537" s="6">
        <v>39989</v>
      </c>
      <c r="I537" s="3">
        <v>6</v>
      </c>
      <c r="J537" s="7" t="s">
        <v>25</v>
      </c>
      <c r="K537" s="7" t="s">
        <v>64</v>
      </c>
      <c r="L537" s="7" t="s">
        <v>25</v>
      </c>
    </row>
    <row r="538" spans="1:12">
      <c r="A538" s="2">
        <v>142</v>
      </c>
      <c r="B538" s="2">
        <v>27</v>
      </c>
      <c r="C538" s="2">
        <v>331</v>
      </c>
      <c r="D538" s="3">
        <v>47.3</v>
      </c>
      <c r="E538" s="4">
        <v>30</v>
      </c>
      <c r="F538" s="5">
        <v>6.86</v>
      </c>
      <c r="G538" s="5">
        <v>84.16</v>
      </c>
      <c r="H538" s="6">
        <v>39989</v>
      </c>
      <c r="I538" s="3">
        <v>6</v>
      </c>
      <c r="J538" s="7" t="s">
        <v>58</v>
      </c>
      <c r="K538" s="7" t="s">
        <v>14</v>
      </c>
      <c r="L538" s="7" t="s">
        <v>59</v>
      </c>
    </row>
    <row r="539" spans="1:12">
      <c r="A539" s="2">
        <v>61</v>
      </c>
      <c r="B539" s="2">
        <v>35</v>
      </c>
      <c r="C539" s="2">
        <v>335</v>
      </c>
      <c r="D539" s="3">
        <v>83.78</v>
      </c>
      <c r="E539" s="4">
        <v>60</v>
      </c>
      <c r="F539" s="5">
        <v>12.15</v>
      </c>
      <c r="G539" s="5">
        <v>155.93</v>
      </c>
      <c r="H539" s="6">
        <v>39989</v>
      </c>
      <c r="I539" s="3">
        <v>6</v>
      </c>
      <c r="J539" s="7" t="s">
        <v>31</v>
      </c>
      <c r="K539" s="7" t="s">
        <v>39</v>
      </c>
      <c r="L539" s="7" t="s">
        <v>32</v>
      </c>
    </row>
    <row r="540" spans="1:12">
      <c r="A540" s="2">
        <v>14</v>
      </c>
      <c r="B540" s="2">
        <v>30</v>
      </c>
      <c r="C540" s="2">
        <v>336</v>
      </c>
      <c r="D540" s="3">
        <v>57.36</v>
      </c>
      <c r="E540" s="4">
        <v>15</v>
      </c>
      <c r="F540" s="5">
        <v>8.32</v>
      </c>
      <c r="G540" s="5">
        <v>80.680000000000007</v>
      </c>
      <c r="H540" s="6">
        <v>39989</v>
      </c>
      <c r="I540" s="3">
        <v>6</v>
      </c>
      <c r="J540" s="7" t="s">
        <v>16</v>
      </c>
      <c r="K540" s="7" t="s">
        <v>14</v>
      </c>
      <c r="L540" s="7" t="s">
        <v>17</v>
      </c>
    </row>
    <row r="541" spans="1:12">
      <c r="A541" s="2">
        <v>112</v>
      </c>
      <c r="B541" s="2">
        <v>35</v>
      </c>
      <c r="C541" s="2">
        <v>350</v>
      </c>
      <c r="D541" s="3">
        <v>63.14</v>
      </c>
      <c r="E541" s="4">
        <v>15</v>
      </c>
      <c r="F541" s="5">
        <v>9.16</v>
      </c>
      <c r="G541" s="5">
        <v>87.3</v>
      </c>
      <c r="H541" s="6">
        <v>39989</v>
      </c>
      <c r="I541" s="3">
        <v>6</v>
      </c>
      <c r="J541" s="7" t="s">
        <v>12</v>
      </c>
      <c r="K541" s="7" t="s">
        <v>64</v>
      </c>
      <c r="L541" s="7" t="s">
        <v>12</v>
      </c>
    </row>
    <row r="542" spans="1:12">
      <c r="A542" s="2">
        <v>123</v>
      </c>
      <c r="B542" s="2">
        <v>34</v>
      </c>
      <c r="C542" s="2">
        <v>377</v>
      </c>
      <c r="D542" s="3">
        <v>62.88</v>
      </c>
      <c r="E542" s="4">
        <v>15</v>
      </c>
      <c r="F542" s="5">
        <v>11.29</v>
      </c>
      <c r="G542" s="5">
        <v>89.17</v>
      </c>
      <c r="H542" s="6">
        <v>39989</v>
      </c>
      <c r="I542" s="3">
        <v>6</v>
      </c>
      <c r="J542" s="7" t="s">
        <v>25</v>
      </c>
      <c r="K542" s="7" t="s">
        <v>64</v>
      </c>
      <c r="L542" s="7" t="s">
        <v>25</v>
      </c>
    </row>
    <row r="543" spans="1:12">
      <c r="A543" s="2">
        <v>173</v>
      </c>
      <c r="B543" s="2">
        <v>38</v>
      </c>
      <c r="C543" s="2">
        <v>387</v>
      </c>
      <c r="D543" s="3">
        <v>60.1</v>
      </c>
      <c r="E543" s="4">
        <v>15</v>
      </c>
      <c r="F543" s="5">
        <v>8.7100000000000009</v>
      </c>
      <c r="G543" s="5">
        <v>83.81</v>
      </c>
      <c r="H543" s="6">
        <v>39989</v>
      </c>
      <c r="I543" s="3">
        <v>6</v>
      </c>
      <c r="J543" s="7" t="s">
        <v>7</v>
      </c>
      <c r="K543" s="7" t="s">
        <v>7</v>
      </c>
      <c r="L543" s="7" t="s">
        <v>15</v>
      </c>
    </row>
    <row r="544" spans="1:12">
      <c r="A544" s="2">
        <v>49</v>
      </c>
      <c r="B544" s="2">
        <v>41</v>
      </c>
      <c r="C544" s="2">
        <v>390</v>
      </c>
      <c r="D544" s="3">
        <v>67.86</v>
      </c>
      <c r="E544" s="4">
        <v>15</v>
      </c>
      <c r="F544" s="5">
        <v>9.84</v>
      </c>
      <c r="G544" s="5">
        <v>92.7</v>
      </c>
      <c r="H544" s="6">
        <v>39989</v>
      </c>
      <c r="I544" s="3">
        <v>6</v>
      </c>
      <c r="J544" s="7" t="s">
        <v>45</v>
      </c>
      <c r="K544" s="7" t="s">
        <v>64</v>
      </c>
      <c r="L544" s="7" t="s">
        <v>46</v>
      </c>
    </row>
    <row r="545" spans="1:12">
      <c r="A545" s="2">
        <v>19</v>
      </c>
      <c r="B545" s="2">
        <v>41</v>
      </c>
      <c r="C545" s="2">
        <v>428</v>
      </c>
      <c r="D545" s="3">
        <v>71.86</v>
      </c>
      <c r="E545" s="4">
        <v>15</v>
      </c>
      <c r="F545" s="5">
        <v>10.42</v>
      </c>
      <c r="G545" s="5">
        <v>97.28</v>
      </c>
      <c r="H545" s="6">
        <v>39989</v>
      </c>
      <c r="I545" s="3">
        <v>6</v>
      </c>
      <c r="J545" s="7" t="s">
        <v>16</v>
      </c>
      <c r="K545" s="7" t="s">
        <v>14</v>
      </c>
      <c r="L545" s="7" t="s">
        <v>14</v>
      </c>
    </row>
    <row r="546" spans="1:12">
      <c r="A546" s="2">
        <v>29</v>
      </c>
      <c r="B546" s="2">
        <v>39</v>
      </c>
      <c r="C546" s="2">
        <v>432</v>
      </c>
      <c r="D546" s="3">
        <v>116.6</v>
      </c>
      <c r="E546" s="4">
        <v>15</v>
      </c>
      <c r="F546" s="5">
        <v>16.91</v>
      </c>
      <c r="G546" s="5">
        <v>148.51</v>
      </c>
      <c r="H546" s="6">
        <v>39989</v>
      </c>
      <c r="I546" s="3">
        <v>6</v>
      </c>
      <c r="J546" s="7" t="s">
        <v>31</v>
      </c>
      <c r="K546" s="7" t="s">
        <v>39</v>
      </c>
      <c r="L546" s="7" t="s">
        <v>32</v>
      </c>
    </row>
    <row r="547" spans="1:12">
      <c r="A547" s="2">
        <v>180</v>
      </c>
      <c r="B547" s="2">
        <v>33</v>
      </c>
      <c r="C547" s="2">
        <v>466</v>
      </c>
      <c r="D547" s="3">
        <v>81.260000000000005</v>
      </c>
      <c r="E547" s="4">
        <v>160</v>
      </c>
      <c r="F547" s="5">
        <v>11.78</v>
      </c>
      <c r="G547" s="5">
        <v>253.04</v>
      </c>
      <c r="H547" s="6">
        <v>39989</v>
      </c>
      <c r="I547" s="3">
        <v>6</v>
      </c>
      <c r="J547" s="7" t="s">
        <v>12</v>
      </c>
      <c r="K547" s="7" t="s">
        <v>64</v>
      </c>
      <c r="L547" s="7" t="s">
        <v>12</v>
      </c>
    </row>
    <row r="548" spans="1:12">
      <c r="A548" s="2">
        <v>134</v>
      </c>
      <c r="B548" s="2">
        <v>46</v>
      </c>
      <c r="C548" s="2">
        <v>481</v>
      </c>
      <c r="D548" s="3">
        <v>80.23</v>
      </c>
      <c r="E548" s="4">
        <v>15</v>
      </c>
      <c r="F548" s="5">
        <v>13.81</v>
      </c>
      <c r="G548" s="5">
        <v>109.04</v>
      </c>
      <c r="H548" s="6">
        <v>39989</v>
      </c>
      <c r="I548" s="3">
        <v>6</v>
      </c>
      <c r="J548" s="7" t="s">
        <v>10</v>
      </c>
      <c r="K548" s="7" t="s">
        <v>64</v>
      </c>
      <c r="L548" s="7" t="s">
        <v>10</v>
      </c>
    </row>
    <row r="549" spans="1:12">
      <c r="A549" s="2">
        <v>158</v>
      </c>
      <c r="B549" s="2">
        <v>53</v>
      </c>
      <c r="C549" s="2">
        <v>567</v>
      </c>
      <c r="D549" s="3">
        <v>92.99</v>
      </c>
      <c r="E549" s="4">
        <v>15</v>
      </c>
      <c r="F549" s="5">
        <v>15.66</v>
      </c>
      <c r="G549" s="5">
        <v>123.65</v>
      </c>
      <c r="H549" s="6">
        <v>39989</v>
      </c>
      <c r="I549" s="3">
        <v>6</v>
      </c>
      <c r="J549" s="7" t="s">
        <v>7</v>
      </c>
      <c r="K549" s="7" t="s">
        <v>7</v>
      </c>
      <c r="L549" s="7" t="s">
        <v>8</v>
      </c>
    </row>
    <row r="550" spans="1:12">
      <c r="A550" s="2">
        <v>34</v>
      </c>
      <c r="B550" s="2">
        <v>56</v>
      </c>
      <c r="C550" s="2">
        <v>569</v>
      </c>
      <c r="D550" s="3">
        <v>93.32</v>
      </c>
      <c r="E550" s="4">
        <v>15</v>
      </c>
      <c r="F550" s="5">
        <v>15.71</v>
      </c>
      <c r="G550" s="5">
        <v>124.03</v>
      </c>
      <c r="H550" s="6">
        <v>39989</v>
      </c>
      <c r="I550" s="3">
        <v>6</v>
      </c>
      <c r="J550" s="7" t="s">
        <v>25</v>
      </c>
      <c r="K550" s="7" t="s">
        <v>64</v>
      </c>
      <c r="L550" s="7" t="s">
        <v>25</v>
      </c>
    </row>
    <row r="551" spans="1:12">
      <c r="A551" s="2">
        <v>137</v>
      </c>
      <c r="B551" s="2">
        <v>45</v>
      </c>
      <c r="C551" s="2">
        <v>586</v>
      </c>
      <c r="D551" s="3">
        <v>92.65</v>
      </c>
      <c r="E551" s="4">
        <v>15</v>
      </c>
      <c r="F551" s="5">
        <v>13.43</v>
      </c>
      <c r="G551" s="5">
        <v>121.08</v>
      </c>
      <c r="H551" s="6">
        <v>39989</v>
      </c>
      <c r="I551" s="3">
        <v>6</v>
      </c>
      <c r="J551" s="7" t="s">
        <v>57</v>
      </c>
      <c r="K551" s="7" t="s">
        <v>51</v>
      </c>
      <c r="L551" s="7" t="s">
        <v>57</v>
      </c>
    </row>
    <row r="552" spans="1:12">
      <c r="A552" s="2">
        <v>177</v>
      </c>
      <c r="B552" s="2">
        <v>51</v>
      </c>
      <c r="C552" s="2">
        <v>633</v>
      </c>
      <c r="D552" s="3">
        <v>115.78</v>
      </c>
      <c r="E552" s="4">
        <v>15</v>
      </c>
      <c r="F552" s="5">
        <v>16.79</v>
      </c>
      <c r="G552" s="5">
        <v>147.57</v>
      </c>
      <c r="H552" s="6">
        <v>39989</v>
      </c>
      <c r="I552" s="3">
        <v>6</v>
      </c>
      <c r="J552" s="7" t="s">
        <v>66</v>
      </c>
      <c r="K552" s="7" t="s">
        <v>51</v>
      </c>
      <c r="L552" s="7" t="s">
        <v>48</v>
      </c>
    </row>
    <row r="553" spans="1:12">
      <c r="A553" s="2">
        <v>140</v>
      </c>
      <c r="B553" s="2">
        <v>62</v>
      </c>
      <c r="C553" s="2">
        <v>653</v>
      </c>
      <c r="D553" s="3">
        <v>107.09</v>
      </c>
      <c r="E553" s="4">
        <v>15</v>
      </c>
      <c r="F553" s="5">
        <v>17.7</v>
      </c>
      <c r="G553" s="5">
        <v>139.79</v>
      </c>
      <c r="H553" s="6">
        <v>39989</v>
      </c>
      <c r="I553" s="3">
        <v>6</v>
      </c>
      <c r="J553" s="7" t="s">
        <v>7</v>
      </c>
      <c r="K553" s="7" t="s">
        <v>7</v>
      </c>
      <c r="L553" s="7" t="s">
        <v>15</v>
      </c>
    </row>
    <row r="554" spans="1:12">
      <c r="A554" s="2">
        <v>13</v>
      </c>
      <c r="B554" s="2">
        <v>62</v>
      </c>
      <c r="C554" s="2">
        <v>697</v>
      </c>
      <c r="D554" s="3">
        <v>114.31</v>
      </c>
      <c r="E554" s="4">
        <v>15</v>
      </c>
      <c r="F554" s="5">
        <v>18.75</v>
      </c>
      <c r="G554" s="5">
        <v>148.06</v>
      </c>
      <c r="H554" s="6">
        <v>39989</v>
      </c>
      <c r="I554" s="3">
        <v>6</v>
      </c>
      <c r="J554" s="7" t="s">
        <v>7</v>
      </c>
      <c r="K554" s="7" t="s">
        <v>7</v>
      </c>
      <c r="L554" s="7" t="s">
        <v>15</v>
      </c>
    </row>
    <row r="555" spans="1:12">
      <c r="A555" s="2">
        <v>136</v>
      </c>
      <c r="B555" s="2">
        <v>66</v>
      </c>
      <c r="C555" s="2">
        <v>706</v>
      </c>
      <c r="D555" s="3">
        <v>104.14</v>
      </c>
      <c r="E555" s="4">
        <v>15</v>
      </c>
      <c r="F555" s="5">
        <v>15.1</v>
      </c>
      <c r="G555" s="5">
        <v>134.24</v>
      </c>
      <c r="H555" s="6">
        <v>39989</v>
      </c>
      <c r="I555" s="3">
        <v>6</v>
      </c>
      <c r="J555" s="7" t="s">
        <v>45</v>
      </c>
      <c r="K555" s="7" t="s">
        <v>64</v>
      </c>
      <c r="L555" s="7" t="s">
        <v>46</v>
      </c>
    </row>
    <row r="556" spans="1:12">
      <c r="A556" s="2">
        <v>116</v>
      </c>
      <c r="B556" s="2">
        <v>87</v>
      </c>
      <c r="C556" s="2">
        <v>925</v>
      </c>
      <c r="D556" s="3">
        <v>151.69999999999999</v>
      </c>
      <c r="E556" s="4">
        <v>15</v>
      </c>
      <c r="F556" s="5">
        <v>24.17</v>
      </c>
      <c r="G556" s="5">
        <v>190.87</v>
      </c>
      <c r="H556" s="6">
        <v>39989</v>
      </c>
      <c r="I556" s="3">
        <v>6</v>
      </c>
      <c r="J556" s="7" t="s">
        <v>10</v>
      </c>
      <c r="K556" s="7" t="s">
        <v>64</v>
      </c>
      <c r="L556" s="7" t="s">
        <v>10</v>
      </c>
    </row>
    <row r="557" spans="1:12">
      <c r="A557" s="2">
        <v>5</v>
      </c>
      <c r="B557" s="2">
        <v>109</v>
      </c>
      <c r="C557" s="2">
        <v>1172</v>
      </c>
      <c r="D557" s="3">
        <v>191.04</v>
      </c>
      <c r="E557" s="4">
        <v>15</v>
      </c>
      <c r="F557" s="5">
        <v>29.88</v>
      </c>
      <c r="G557" s="5">
        <v>235.92</v>
      </c>
      <c r="H557" s="6">
        <v>39989</v>
      </c>
      <c r="I557" s="3">
        <v>6</v>
      </c>
      <c r="J557" s="7" t="s">
        <v>10</v>
      </c>
      <c r="K557" s="7" t="s">
        <v>64</v>
      </c>
      <c r="L557" s="7" t="s">
        <v>10</v>
      </c>
    </row>
    <row r="558" spans="1:12">
      <c r="A558" s="2">
        <v>64</v>
      </c>
      <c r="B558" s="2">
        <v>13</v>
      </c>
      <c r="C558" s="2">
        <v>136</v>
      </c>
      <c r="D558" s="3">
        <v>39.369999999999997</v>
      </c>
      <c r="E558" s="4">
        <v>15</v>
      </c>
      <c r="F558" s="5">
        <v>5.71</v>
      </c>
      <c r="G558" s="5">
        <v>60.08</v>
      </c>
      <c r="H558" s="6">
        <v>39990</v>
      </c>
      <c r="I558" s="3">
        <v>6</v>
      </c>
      <c r="J558" s="7" t="s">
        <v>35</v>
      </c>
      <c r="K558" s="7" t="s">
        <v>14</v>
      </c>
      <c r="L558" s="7" t="s">
        <v>36</v>
      </c>
    </row>
    <row r="559" spans="1:12">
      <c r="A559" s="2">
        <v>185</v>
      </c>
      <c r="B559" s="2">
        <v>18</v>
      </c>
      <c r="C559" s="2">
        <v>154</v>
      </c>
      <c r="D559" s="3">
        <v>34.71</v>
      </c>
      <c r="E559" s="4">
        <v>30</v>
      </c>
      <c r="F559" s="5">
        <v>5.03</v>
      </c>
      <c r="G559" s="5">
        <v>69.739999999999995</v>
      </c>
      <c r="H559" s="6">
        <v>39990</v>
      </c>
      <c r="I559" s="3">
        <v>6</v>
      </c>
      <c r="J559" s="7" t="s">
        <v>62</v>
      </c>
      <c r="K559" s="7" t="s">
        <v>14</v>
      </c>
      <c r="L559" s="7" t="s">
        <v>14</v>
      </c>
    </row>
    <row r="560" spans="1:12">
      <c r="A560" s="2">
        <v>189</v>
      </c>
      <c r="B560" s="2">
        <v>17</v>
      </c>
      <c r="C560" s="2">
        <v>169</v>
      </c>
      <c r="D560" s="3">
        <v>28.19</v>
      </c>
      <c r="E560" s="4">
        <v>15</v>
      </c>
      <c r="F560" s="5">
        <v>6.26</v>
      </c>
      <c r="G560" s="5">
        <v>49.45</v>
      </c>
      <c r="H560" s="6">
        <v>39990</v>
      </c>
      <c r="I560" s="3">
        <v>6</v>
      </c>
      <c r="J560" s="7" t="s">
        <v>7</v>
      </c>
      <c r="K560" s="7" t="s">
        <v>7</v>
      </c>
      <c r="L560" s="7" t="s">
        <v>9</v>
      </c>
    </row>
    <row r="561" spans="1:12">
      <c r="A561" s="2">
        <v>163</v>
      </c>
      <c r="B561" s="2">
        <v>15</v>
      </c>
      <c r="C561" s="2">
        <v>180</v>
      </c>
      <c r="D561" s="3">
        <v>61.15</v>
      </c>
      <c r="E561" s="4">
        <v>15</v>
      </c>
      <c r="F561" s="5">
        <v>8.8699999999999992</v>
      </c>
      <c r="G561" s="5">
        <v>85.02</v>
      </c>
      <c r="H561" s="6">
        <v>39990</v>
      </c>
      <c r="I561" s="3">
        <v>6</v>
      </c>
      <c r="J561" s="7" t="s">
        <v>63</v>
      </c>
      <c r="K561" s="7" t="s">
        <v>14</v>
      </c>
      <c r="L561" s="7" t="s">
        <v>36</v>
      </c>
    </row>
    <row r="562" spans="1:12">
      <c r="A562" s="2">
        <v>165</v>
      </c>
      <c r="B562" s="2">
        <v>15</v>
      </c>
      <c r="C562" s="2">
        <v>186</v>
      </c>
      <c r="D562" s="3">
        <v>40.86</v>
      </c>
      <c r="E562" s="4">
        <v>15</v>
      </c>
      <c r="F562" s="5">
        <v>5.92</v>
      </c>
      <c r="G562" s="5">
        <v>61.78</v>
      </c>
      <c r="H562" s="6">
        <v>39990</v>
      </c>
      <c r="I562" s="3">
        <v>6</v>
      </c>
      <c r="J562" s="7" t="s">
        <v>35</v>
      </c>
      <c r="K562" s="7" t="s">
        <v>14</v>
      </c>
      <c r="L562" s="7" t="s">
        <v>14</v>
      </c>
    </row>
    <row r="563" spans="1:12">
      <c r="A563" s="2">
        <v>60</v>
      </c>
      <c r="B563" s="2">
        <v>16</v>
      </c>
      <c r="C563" s="2">
        <v>188</v>
      </c>
      <c r="D563" s="3">
        <v>41.3</v>
      </c>
      <c r="E563" s="4">
        <v>15</v>
      </c>
      <c r="F563" s="5">
        <v>5.99</v>
      </c>
      <c r="G563" s="5">
        <v>62.29</v>
      </c>
      <c r="H563" s="6">
        <v>39990</v>
      </c>
      <c r="I563" s="3">
        <v>6</v>
      </c>
      <c r="J563" s="7" t="s">
        <v>35</v>
      </c>
      <c r="K563" s="7" t="s">
        <v>14</v>
      </c>
      <c r="L563" s="7" t="s">
        <v>14</v>
      </c>
    </row>
    <row r="564" spans="1:12">
      <c r="A564" s="2">
        <v>174</v>
      </c>
      <c r="B564" s="2">
        <v>21</v>
      </c>
      <c r="C564" s="2">
        <v>195</v>
      </c>
      <c r="D564" s="3">
        <v>32.53</v>
      </c>
      <c r="E564" s="4">
        <v>15</v>
      </c>
      <c r="F564" s="5">
        <v>6.89</v>
      </c>
      <c r="G564" s="5">
        <v>54.42</v>
      </c>
      <c r="H564" s="6">
        <v>39990</v>
      </c>
      <c r="I564" s="3">
        <v>6</v>
      </c>
      <c r="J564" s="7" t="s">
        <v>10</v>
      </c>
      <c r="K564" s="7" t="s">
        <v>64</v>
      </c>
      <c r="L564" s="7" t="s">
        <v>10</v>
      </c>
    </row>
    <row r="565" spans="1:12">
      <c r="A565" s="2">
        <v>80</v>
      </c>
      <c r="B565" s="2">
        <v>19</v>
      </c>
      <c r="C565" s="2">
        <v>228</v>
      </c>
      <c r="D565" s="3">
        <v>45.42</v>
      </c>
      <c r="E565" s="4">
        <v>15</v>
      </c>
      <c r="F565" s="5">
        <v>6.59</v>
      </c>
      <c r="G565" s="5">
        <v>67.010000000000005</v>
      </c>
      <c r="H565" s="6">
        <v>39990</v>
      </c>
      <c r="I565" s="3">
        <v>6</v>
      </c>
      <c r="J565" s="7" t="s">
        <v>52</v>
      </c>
      <c r="K565" s="7" t="s">
        <v>14</v>
      </c>
      <c r="L565" s="7" t="s">
        <v>36</v>
      </c>
    </row>
    <row r="566" spans="1:12">
      <c r="A566" s="2">
        <v>114</v>
      </c>
      <c r="B566" s="2">
        <v>23</v>
      </c>
      <c r="C566" s="2">
        <v>230</v>
      </c>
      <c r="D566" s="3">
        <v>38.36</v>
      </c>
      <c r="E566" s="4">
        <v>15</v>
      </c>
      <c r="F566" s="5">
        <v>7.74</v>
      </c>
      <c r="G566" s="5">
        <v>61.1</v>
      </c>
      <c r="H566" s="6">
        <v>39990</v>
      </c>
      <c r="I566" s="3">
        <v>6</v>
      </c>
      <c r="J566" s="7" t="s">
        <v>7</v>
      </c>
      <c r="K566" s="7" t="s">
        <v>7</v>
      </c>
      <c r="L566" s="7" t="s">
        <v>8</v>
      </c>
    </row>
    <row r="567" spans="1:12">
      <c r="A567" s="2">
        <v>54</v>
      </c>
      <c r="B567" s="2">
        <v>23</v>
      </c>
      <c r="C567" s="2">
        <v>241</v>
      </c>
      <c r="D567" s="3">
        <v>40.200000000000003</v>
      </c>
      <c r="E567" s="4">
        <v>15</v>
      </c>
      <c r="F567" s="5">
        <v>8</v>
      </c>
      <c r="G567" s="5">
        <v>63.2</v>
      </c>
      <c r="H567" s="6">
        <v>39990</v>
      </c>
      <c r="I567" s="3">
        <v>6</v>
      </c>
      <c r="J567" s="7" t="s">
        <v>7</v>
      </c>
      <c r="K567" s="7" t="s">
        <v>7</v>
      </c>
      <c r="L567" s="7" t="s">
        <v>8</v>
      </c>
    </row>
    <row r="568" spans="1:12">
      <c r="A568" s="2">
        <v>150</v>
      </c>
      <c r="B568" s="2">
        <v>24</v>
      </c>
      <c r="C568" s="2">
        <v>276</v>
      </c>
      <c r="D568" s="3">
        <v>46.17</v>
      </c>
      <c r="E568" s="4">
        <v>15</v>
      </c>
      <c r="F568" s="5">
        <v>6.69</v>
      </c>
      <c r="G568" s="5">
        <v>67.86</v>
      </c>
      <c r="H568" s="6">
        <v>39990</v>
      </c>
      <c r="I568" s="3">
        <v>6</v>
      </c>
      <c r="J568" s="7" t="s">
        <v>10</v>
      </c>
      <c r="K568" s="7" t="s">
        <v>64</v>
      </c>
      <c r="L568" s="7" t="s">
        <v>46</v>
      </c>
    </row>
    <row r="569" spans="1:12">
      <c r="A569" s="2">
        <v>70</v>
      </c>
      <c r="B569" s="2">
        <v>25</v>
      </c>
      <c r="C569" s="2">
        <v>290</v>
      </c>
      <c r="D569" s="3">
        <v>53.82</v>
      </c>
      <c r="E569" s="4">
        <v>15</v>
      </c>
      <c r="F569" s="5">
        <v>7.8</v>
      </c>
      <c r="G569" s="5">
        <v>76.62</v>
      </c>
      <c r="H569" s="6">
        <v>39990</v>
      </c>
      <c r="I569" s="3">
        <v>6</v>
      </c>
      <c r="J569" s="7" t="s">
        <v>13</v>
      </c>
      <c r="K569" s="7" t="s">
        <v>14</v>
      </c>
      <c r="L569" s="7" t="s">
        <v>14</v>
      </c>
    </row>
    <row r="570" spans="1:12">
      <c r="A570" s="2">
        <v>2</v>
      </c>
      <c r="B570" s="2">
        <v>31</v>
      </c>
      <c r="C570" s="2">
        <v>317</v>
      </c>
      <c r="D570" s="3">
        <v>52.88</v>
      </c>
      <c r="E570" s="4">
        <v>15</v>
      </c>
      <c r="F570" s="5">
        <v>9.84</v>
      </c>
      <c r="G570" s="5">
        <v>77.72</v>
      </c>
      <c r="H570" s="6">
        <v>39990</v>
      </c>
      <c r="I570" s="3">
        <v>6</v>
      </c>
      <c r="J570" s="7" t="s">
        <v>7</v>
      </c>
      <c r="K570" s="7" t="s">
        <v>7</v>
      </c>
      <c r="L570" s="7" t="s">
        <v>8</v>
      </c>
    </row>
    <row r="571" spans="1:12">
      <c r="A571" s="2">
        <v>3</v>
      </c>
      <c r="B571" s="2">
        <v>31</v>
      </c>
      <c r="C571" s="2">
        <v>342</v>
      </c>
      <c r="D571" s="3">
        <v>57.05</v>
      </c>
      <c r="E571" s="4">
        <v>15</v>
      </c>
      <c r="F571" s="5">
        <v>10.45</v>
      </c>
      <c r="G571" s="5">
        <v>82.5</v>
      </c>
      <c r="H571" s="6">
        <v>39990</v>
      </c>
      <c r="I571" s="3">
        <v>6</v>
      </c>
      <c r="J571" s="7" t="s">
        <v>7</v>
      </c>
      <c r="K571" s="7" t="s">
        <v>7</v>
      </c>
      <c r="L571" s="7" t="s">
        <v>9</v>
      </c>
    </row>
    <row r="572" spans="1:12">
      <c r="A572" s="2">
        <v>75</v>
      </c>
      <c r="B572" s="2">
        <v>31</v>
      </c>
      <c r="C572" s="2">
        <v>373</v>
      </c>
      <c r="D572" s="3">
        <v>65.98</v>
      </c>
      <c r="E572" s="4">
        <v>15</v>
      </c>
      <c r="F572" s="5">
        <v>9.57</v>
      </c>
      <c r="G572" s="5">
        <v>90.55</v>
      </c>
      <c r="H572" s="6">
        <v>39990</v>
      </c>
      <c r="I572" s="3">
        <v>6</v>
      </c>
      <c r="J572" s="7" t="s">
        <v>47</v>
      </c>
      <c r="K572" s="7" t="s">
        <v>51</v>
      </c>
      <c r="L572" s="7" t="s">
        <v>48</v>
      </c>
    </row>
    <row r="573" spans="1:12">
      <c r="A573" s="2">
        <v>42</v>
      </c>
      <c r="B573" s="2">
        <v>37</v>
      </c>
      <c r="C573" s="2">
        <v>392</v>
      </c>
      <c r="D573" s="3">
        <v>65.39</v>
      </c>
      <c r="E573" s="4">
        <v>15</v>
      </c>
      <c r="F573" s="5">
        <v>11.66</v>
      </c>
      <c r="G573" s="5">
        <v>92.05</v>
      </c>
      <c r="H573" s="6">
        <v>39990</v>
      </c>
      <c r="I573" s="3">
        <v>6</v>
      </c>
      <c r="J573" s="7" t="s">
        <v>7</v>
      </c>
      <c r="K573" s="7" t="s">
        <v>7</v>
      </c>
      <c r="L573" s="7" t="s">
        <v>9</v>
      </c>
    </row>
    <row r="574" spans="1:12">
      <c r="A574" s="2">
        <v>99</v>
      </c>
      <c r="B574" s="2">
        <v>43</v>
      </c>
      <c r="C574" s="2">
        <v>397</v>
      </c>
      <c r="D574" s="3">
        <v>64.510000000000005</v>
      </c>
      <c r="E574" s="4">
        <v>15</v>
      </c>
      <c r="F574" s="5">
        <v>9.35</v>
      </c>
      <c r="G574" s="5">
        <v>88.86</v>
      </c>
      <c r="H574" s="6">
        <v>39990</v>
      </c>
      <c r="I574" s="3">
        <v>6</v>
      </c>
      <c r="J574" s="7" t="s">
        <v>56</v>
      </c>
      <c r="K574" s="7" t="s">
        <v>64</v>
      </c>
      <c r="L574" s="7" t="s">
        <v>56</v>
      </c>
    </row>
    <row r="575" spans="1:12">
      <c r="A575" s="2">
        <v>23</v>
      </c>
      <c r="B575" s="2">
        <v>38</v>
      </c>
      <c r="C575" s="2">
        <v>407</v>
      </c>
      <c r="D575" s="3">
        <v>67.89</v>
      </c>
      <c r="E575" s="4">
        <v>15</v>
      </c>
      <c r="F575" s="5">
        <v>12.02</v>
      </c>
      <c r="G575" s="5">
        <v>94.91</v>
      </c>
      <c r="H575" s="6">
        <v>39990</v>
      </c>
      <c r="I575" s="3">
        <v>6</v>
      </c>
      <c r="J575" s="7" t="s">
        <v>7</v>
      </c>
      <c r="K575" s="7" t="s">
        <v>64</v>
      </c>
      <c r="L575" s="7" t="s">
        <v>25</v>
      </c>
    </row>
    <row r="576" spans="1:12">
      <c r="A576" s="2">
        <v>55</v>
      </c>
      <c r="B576" s="2">
        <v>39</v>
      </c>
      <c r="C576" s="2">
        <v>418</v>
      </c>
      <c r="D576" s="3">
        <v>69.72</v>
      </c>
      <c r="E576" s="4">
        <v>15</v>
      </c>
      <c r="F576" s="5">
        <v>12.28</v>
      </c>
      <c r="G576" s="5">
        <v>97</v>
      </c>
      <c r="H576" s="6">
        <v>39990</v>
      </c>
      <c r="I576" s="3">
        <v>6</v>
      </c>
      <c r="J576" s="7" t="s">
        <v>7</v>
      </c>
      <c r="K576" s="7" t="s">
        <v>7</v>
      </c>
      <c r="L576" s="7" t="s">
        <v>9</v>
      </c>
    </row>
    <row r="577" spans="1:12">
      <c r="A577" s="2">
        <v>97</v>
      </c>
      <c r="B577" s="2">
        <v>42</v>
      </c>
      <c r="C577" s="2">
        <v>425</v>
      </c>
      <c r="D577" s="3">
        <v>76.67</v>
      </c>
      <c r="E577" s="4">
        <v>15</v>
      </c>
      <c r="F577" s="5">
        <v>11.12</v>
      </c>
      <c r="G577" s="5">
        <v>102.79</v>
      </c>
      <c r="H577" s="6">
        <v>39990</v>
      </c>
      <c r="I577" s="3">
        <v>6</v>
      </c>
      <c r="J577" s="7" t="s">
        <v>56</v>
      </c>
      <c r="K577" s="7" t="s">
        <v>64</v>
      </c>
      <c r="L577" s="7" t="s">
        <v>56</v>
      </c>
    </row>
    <row r="578" spans="1:12">
      <c r="A578" s="2">
        <v>33</v>
      </c>
      <c r="B578" s="2">
        <v>33</v>
      </c>
      <c r="C578" s="2">
        <v>429</v>
      </c>
      <c r="D578" s="3">
        <v>99.4</v>
      </c>
      <c r="E578" s="4">
        <v>15</v>
      </c>
      <c r="F578" s="5">
        <v>14.41</v>
      </c>
      <c r="G578" s="5">
        <v>128.81</v>
      </c>
      <c r="H578" s="6">
        <v>39990</v>
      </c>
      <c r="I578" s="3">
        <v>6</v>
      </c>
      <c r="J578" s="7" t="s">
        <v>35</v>
      </c>
      <c r="K578" s="7" t="s">
        <v>14</v>
      </c>
      <c r="L578" s="7" t="s">
        <v>36</v>
      </c>
    </row>
    <row r="579" spans="1:12">
      <c r="A579" s="2">
        <v>53</v>
      </c>
      <c r="B579" s="2">
        <v>38</v>
      </c>
      <c r="C579" s="2">
        <v>433</v>
      </c>
      <c r="D579" s="3">
        <v>72.22</v>
      </c>
      <c r="E579" s="4">
        <v>15</v>
      </c>
      <c r="F579" s="5">
        <v>12.65</v>
      </c>
      <c r="G579" s="5">
        <v>99.87</v>
      </c>
      <c r="H579" s="6">
        <v>39990</v>
      </c>
      <c r="I579" s="3">
        <v>6</v>
      </c>
      <c r="J579" s="7" t="s">
        <v>7</v>
      </c>
      <c r="K579" s="7" t="s">
        <v>7</v>
      </c>
      <c r="L579" s="7" t="s">
        <v>8</v>
      </c>
    </row>
    <row r="580" spans="1:12">
      <c r="A580" s="2">
        <v>71</v>
      </c>
      <c r="B580" s="2">
        <v>41</v>
      </c>
      <c r="C580" s="2">
        <v>477</v>
      </c>
      <c r="D580" s="3">
        <v>81.400000000000006</v>
      </c>
      <c r="E580" s="4">
        <v>15</v>
      </c>
      <c r="F580" s="5">
        <v>11.8</v>
      </c>
      <c r="G580" s="5">
        <v>108.2</v>
      </c>
      <c r="H580" s="6">
        <v>39990</v>
      </c>
      <c r="I580" s="3">
        <v>6</v>
      </c>
      <c r="J580" s="7" t="s">
        <v>47</v>
      </c>
      <c r="K580" s="7" t="s">
        <v>51</v>
      </c>
      <c r="L580" s="7" t="s">
        <v>48</v>
      </c>
    </row>
    <row r="581" spans="1:12">
      <c r="A581" s="2">
        <v>51</v>
      </c>
      <c r="B581" s="2">
        <v>49</v>
      </c>
      <c r="C581" s="2">
        <v>497</v>
      </c>
      <c r="D581" s="3">
        <v>82</v>
      </c>
      <c r="E581" s="4">
        <v>15</v>
      </c>
      <c r="F581" s="5">
        <v>14.07</v>
      </c>
      <c r="G581" s="5">
        <v>111.07</v>
      </c>
      <c r="H581" s="6">
        <v>39990</v>
      </c>
      <c r="I581" s="3">
        <v>6</v>
      </c>
      <c r="J581" s="7" t="s">
        <v>7</v>
      </c>
      <c r="K581" s="7" t="s">
        <v>7</v>
      </c>
      <c r="L581" s="7" t="s">
        <v>9</v>
      </c>
    </row>
    <row r="582" spans="1:12">
      <c r="A582" s="2">
        <v>118</v>
      </c>
      <c r="B582" s="2">
        <v>53</v>
      </c>
      <c r="C582" s="2">
        <v>502</v>
      </c>
      <c r="D582" s="3">
        <v>99.8</v>
      </c>
      <c r="E582" s="4">
        <v>15</v>
      </c>
      <c r="F582" s="5">
        <v>14.47</v>
      </c>
      <c r="G582" s="5">
        <v>129.27000000000001</v>
      </c>
      <c r="H582" s="6">
        <v>39990</v>
      </c>
      <c r="I582" s="3">
        <v>6</v>
      </c>
      <c r="J582" s="7" t="s">
        <v>45</v>
      </c>
      <c r="K582" s="7" t="s">
        <v>64</v>
      </c>
      <c r="L582" s="7" t="s">
        <v>46</v>
      </c>
    </row>
    <row r="583" spans="1:12">
      <c r="A583" s="2">
        <v>171</v>
      </c>
      <c r="B583" s="2">
        <v>40</v>
      </c>
      <c r="C583" s="2">
        <v>505</v>
      </c>
      <c r="D583" s="3">
        <v>74.94</v>
      </c>
      <c r="E583" s="4">
        <v>15</v>
      </c>
      <c r="F583" s="5">
        <v>10.87</v>
      </c>
      <c r="G583" s="5">
        <v>100.81</v>
      </c>
      <c r="H583" s="6">
        <v>39990</v>
      </c>
      <c r="I583" s="3">
        <v>6</v>
      </c>
      <c r="J583" s="7" t="s">
        <v>56</v>
      </c>
      <c r="K583" s="7" t="s">
        <v>64</v>
      </c>
      <c r="L583" s="7" t="s">
        <v>56</v>
      </c>
    </row>
    <row r="584" spans="1:12">
      <c r="A584" s="2">
        <v>52</v>
      </c>
      <c r="B584" s="2">
        <v>42</v>
      </c>
      <c r="C584" s="2">
        <v>505</v>
      </c>
      <c r="D584" s="3">
        <v>82.21</v>
      </c>
      <c r="E584" s="4">
        <v>15</v>
      </c>
      <c r="F584" s="5">
        <v>11.92</v>
      </c>
      <c r="G584" s="5">
        <v>109.13</v>
      </c>
      <c r="H584" s="6">
        <v>39990</v>
      </c>
      <c r="I584" s="3">
        <v>6</v>
      </c>
      <c r="J584" s="7" t="s">
        <v>47</v>
      </c>
      <c r="K584" s="7" t="s">
        <v>51</v>
      </c>
      <c r="L584" s="7" t="s">
        <v>48</v>
      </c>
    </row>
    <row r="585" spans="1:12">
      <c r="A585" s="2">
        <v>108</v>
      </c>
      <c r="B585" s="2">
        <v>68</v>
      </c>
      <c r="C585" s="2">
        <v>671</v>
      </c>
      <c r="D585" s="3">
        <v>110.04</v>
      </c>
      <c r="E585" s="4">
        <v>15</v>
      </c>
      <c r="F585" s="5">
        <v>18.13</v>
      </c>
      <c r="G585" s="5">
        <v>143.16999999999999</v>
      </c>
      <c r="H585" s="6">
        <v>39990</v>
      </c>
      <c r="I585" s="3">
        <v>6</v>
      </c>
      <c r="J585" s="7" t="s">
        <v>7</v>
      </c>
      <c r="K585" s="7" t="s">
        <v>7</v>
      </c>
      <c r="L585" s="7" t="s">
        <v>9</v>
      </c>
    </row>
    <row r="586" spans="1:12">
      <c r="A586" s="2">
        <v>124</v>
      </c>
      <c r="B586" s="2">
        <v>59</v>
      </c>
      <c r="C586" s="2">
        <v>704</v>
      </c>
      <c r="D586" s="3">
        <v>190.92</v>
      </c>
      <c r="E586" s="4">
        <v>15</v>
      </c>
      <c r="F586" s="5">
        <v>27.68</v>
      </c>
      <c r="G586" s="5">
        <v>233.6</v>
      </c>
      <c r="H586" s="6">
        <v>39990</v>
      </c>
      <c r="I586" s="3">
        <v>6</v>
      </c>
      <c r="J586" s="7" t="s">
        <v>25</v>
      </c>
      <c r="K586" s="7" t="s">
        <v>64</v>
      </c>
      <c r="L586" s="7" t="s">
        <v>25</v>
      </c>
    </row>
    <row r="587" spans="1:12">
      <c r="A587" s="2">
        <v>110</v>
      </c>
      <c r="B587" s="2">
        <v>65</v>
      </c>
      <c r="C587" s="2">
        <v>720</v>
      </c>
      <c r="D587" s="3">
        <v>143.13999999999999</v>
      </c>
      <c r="E587" s="4">
        <v>15</v>
      </c>
      <c r="F587" s="5">
        <v>20.76</v>
      </c>
      <c r="G587" s="5">
        <v>178.9</v>
      </c>
      <c r="H587" s="6">
        <v>39990</v>
      </c>
      <c r="I587" s="3">
        <v>6</v>
      </c>
      <c r="J587" s="7" t="s">
        <v>45</v>
      </c>
      <c r="K587" s="7" t="s">
        <v>64</v>
      </c>
      <c r="L587" s="7" t="s">
        <v>46</v>
      </c>
    </row>
    <row r="588" spans="1:12">
      <c r="A588" s="2">
        <v>152</v>
      </c>
      <c r="B588" s="2">
        <v>71</v>
      </c>
      <c r="C588" s="2">
        <v>779</v>
      </c>
      <c r="D588" s="3">
        <v>127.76</v>
      </c>
      <c r="E588" s="4">
        <v>15</v>
      </c>
      <c r="F588" s="5">
        <v>20.7</v>
      </c>
      <c r="G588" s="5">
        <v>163.46</v>
      </c>
      <c r="H588" s="6">
        <v>39990</v>
      </c>
      <c r="I588" s="3">
        <v>6</v>
      </c>
      <c r="J588" s="7" t="s">
        <v>10</v>
      </c>
      <c r="K588" s="7" t="s">
        <v>64</v>
      </c>
      <c r="L588" s="7" t="s">
        <v>10</v>
      </c>
    </row>
    <row r="589" spans="1:12">
      <c r="A589" s="2">
        <v>107</v>
      </c>
      <c r="B589" s="2">
        <v>77</v>
      </c>
      <c r="C589" s="2">
        <v>845</v>
      </c>
      <c r="D589" s="3">
        <v>274.88</v>
      </c>
      <c r="E589" s="4">
        <v>15</v>
      </c>
      <c r="F589" s="5">
        <v>39.86</v>
      </c>
      <c r="G589" s="5">
        <v>329.74</v>
      </c>
      <c r="H589" s="6">
        <v>39990</v>
      </c>
      <c r="I589" s="3">
        <v>6</v>
      </c>
      <c r="J589" s="7" t="s">
        <v>43</v>
      </c>
      <c r="K589" s="7" t="s">
        <v>64</v>
      </c>
      <c r="L589" s="7" t="s">
        <v>43</v>
      </c>
    </row>
    <row r="590" spans="1:12">
      <c r="A590" s="2">
        <v>183</v>
      </c>
      <c r="B590" s="2">
        <v>128</v>
      </c>
      <c r="C590" s="2">
        <v>921</v>
      </c>
      <c r="D590" s="3">
        <v>279.52</v>
      </c>
      <c r="E590" s="4">
        <v>15</v>
      </c>
      <c r="F590" s="5">
        <v>40.53</v>
      </c>
      <c r="G590" s="5">
        <v>335.05</v>
      </c>
      <c r="H590" s="6">
        <v>39990</v>
      </c>
      <c r="I590" s="3">
        <v>6</v>
      </c>
      <c r="J590" s="7" t="s">
        <v>27</v>
      </c>
      <c r="K590" s="7" t="s">
        <v>55</v>
      </c>
      <c r="L590" s="7" t="s">
        <v>55</v>
      </c>
    </row>
    <row r="591" spans="1:12">
      <c r="A591" s="2">
        <v>120</v>
      </c>
      <c r="B591" s="2">
        <v>158</v>
      </c>
      <c r="C591" s="2">
        <v>1086</v>
      </c>
      <c r="D591" s="3">
        <v>163.22999999999999</v>
      </c>
      <c r="E591" s="4">
        <v>15</v>
      </c>
      <c r="F591" s="5">
        <v>23.67</v>
      </c>
      <c r="G591" s="5">
        <v>201.9</v>
      </c>
      <c r="H591" s="6">
        <v>39990</v>
      </c>
      <c r="I591" s="3">
        <v>6</v>
      </c>
      <c r="J591" s="7" t="s">
        <v>11</v>
      </c>
      <c r="K591" s="7" t="s">
        <v>55</v>
      </c>
      <c r="L591" s="7" t="s">
        <v>55</v>
      </c>
    </row>
    <row r="592" spans="1:12">
      <c r="A592" s="2">
        <v>127</v>
      </c>
      <c r="B592" s="2">
        <v>286</v>
      </c>
      <c r="C592" s="2">
        <v>2469</v>
      </c>
      <c r="D592" s="3">
        <v>399.98</v>
      </c>
      <c r="E592" s="4">
        <v>15</v>
      </c>
      <c r="F592" s="5">
        <v>60.17</v>
      </c>
      <c r="G592" s="5">
        <v>475.15</v>
      </c>
      <c r="H592" s="6">
        <v>39990</v>
      </c>
      <c r="I592" s="3">
        <v>6</v>
      </c>
      <c r="J592" s="7" t="s">
        <v>7</v>
      </c>
      <c r="K592" s="7" t="s">
        <v>55</v>
      </c>
      <c r="L592" s="7" t="s">
        <v>55</v>
      </c>
    </row>
    <row r="593" spans="1:12">
      <c r="A593" s="2">
        <v>53</v>
      </c>
      <c r="B593" s="2">
        <v>1</v>
      </c>
      <c r="C593" s="2">
        <v>1</v>
      </c>
      <c r="D593" s="3">
        <v>17.329999999999998</v>
      </c>
      <c r="E593" s="4">
        <v>15</v>
      </c>
      <c r="F593" s="5">
        <v>4.6900000000000004</v>
      </c>
      <c r="G593" s="5">
        <v>37.020000000000003</v>
      </c>
      <c r="H593" s="6">
        <v>39993</v>
      </c>
      <c r="I593" s="3">
        <v>6</v>
      </c>
      <c r="J593" s="7" t="s">
        <v>7</v>
      </c>
      <c r="K593" s="7" t="s">
        <v>7</v>
      </c>
      <c r="L593" s="7" t="s">
        <v>8</v>
      </c>
    </row>
    <row r="594" spans="1:12">
      <c r="A594" s="2">
        <v>121</v>
      </c>
      <c r="B594" s="2">
        <v>10</v>
      </c>
      <c r="C594" s="2">
        <v>95</v>
      </c>
      <c r="D594" s="3">
        <v>44.33</v>
      </c>
      <c r="E594" s="4">
        <v>15</v>
      </c>
      <c r="F594" s="5">
        <v>6.43</v>
      </c>
      <c r="G594" s="5">
        <v>65.760000000000005</v>
      </c>
      <c r="H594" s="6">
        <v>39993</v>
      </c>
      <c r="I594" s="3">
        <v>6</v>
      </c>
      <c r="J594" s="7" t="s">
        <v>19</v>
      </c>
      <c r="K594" s="7" t="s">
        <v>26</v>
      </c>
      <c r="L594" s="7" t="s">
        <v>24</v>
      </c>
    </row>
    <row r="595" spans="1:12">
      <c r="A595" s="2">
        <v>138</v>
      </c>
      <c r="B595" s="2">
        <v>15</v>
      </c>
      <c r="C595" s="2">
        <v>155</v>
      </c>
      <c r="D595" s="3">
        <v>57.01</v>
      </c>
      <c r="E595" s="4">
        <v>15</v>
      </c>
      <c r="F595" s="5">
        <v>8.27</v>
      </c>
      <c r="G595" s="5">
        <v>80.28</v>
      </c>
      <c r="H595" s="6">
        <v>39993</v>
      </c>
      <c r="I595" s="3">
        <v>6</v>
      </c>
      <c r="J595" s="7" t="s">
        <v>41</v>
      </c>
      <c r="K595" s="7" t="s">
        <v>39</v>
      </c>
      <c r="L595" s="7" t="s">
        <v>54</v>
      </c>
    </row>
    <row r="596" spans="1:12">
      <c r="A596" s="2">
        <v>100</v>
      </c>
      <c r="B596" s="2">
        <v>15</v>
      </c>
      <c r="C596" s="2">
        <v>161</v>
      </c>
      <c r="D596" s="3">
        <v>63.04</v>
      </c>
      <c r="E596" s="4">
        <v>30</v>
      </c>
      <c r="F596" s="5">
        <v>9.14</v>
      </c>
      <c r="G596" s="5">
        <v>102.18</v>
      </c>
      <c r="H596" s="6">
        <v>39993</v>
      </c>
      <c r="I596" s="3">
        <v>6</v>
      </c>
      <c r="J596" s="7" t="s">
        <v>44</v>
      </c>
      <c r="K596" s="7" t="s">
        <v>39</v>
      </c>
      <c r="L596" s="7" t="s">
        <v>44</v>
      </c>
    </row>
    <row r="597" spans="1:12">
      <c r="A597" s="2">
        <v>86</v>
      </c>
      <c r="B597" s="2">
        <v>19</v>
      </c>
      <c r="C597" s="2">
        <v>195</v>
      </c>
      <c r="D597" s="3">
        <v>61.13</v>
      </c>
      <c r="E597" s="4">
        <v>15</v>
      </c>
      <c r="F597" s="5">
        <v>8.86</v>
      </c>
      <c r="G597" s="5">
        <v>84.99</v>
      </c>
      <c r="H597" s="6">
        <v>39993</v>
      </c>
      <c r="I597" s="3">
        <v>6</v>
      </c>
      <c r="J597" s="7" t="s">
        <v>41</v>
      </c>
      <c r="K597" s="7" t="s">
        <v>39</v>
      </c>
      <c r="L597" s="7" t="s">
        <v>54</v>
      </c>
    </row>
    <row r="598" spans="1:12">
      <c r="A598" s="2">
        <v>48</v>
      </c>
      <c r="B598" s="2">
        <v>21</v>
      </c>
      <c r="C598" s="2">
        <v>254</v>
      </c>
      <c r="D598" s="3">
        <v>55.96</v>
      </c>
      <c r="E598" s="4">
        <v>30</v>
      </c>
      <c r="F598" s="5">
        <v>8.11</v>
      </c>
      <c r="G598" s="5">
        <v>94.07</v>
      </c>
      <c r="H598" s="6">
        <v>39993</v>
      </c>
      <c r="I598" s="3">
        <v>6</v>
      </c>
      <c r="J598" s="7" t="s">
        <v>44</v>
      </c>
      <c r="K598" s="7" t="s">
        <v>39</v>
      </c>
      <c r="L598" s="7" t="s">
        <v>44</v>
      </c>
    </row>
    <row r="599" spans="1:12">
      <c r="A599" s="2">
        <v>111</v>
      </c>
      <c r="B599" s="2">
        <v>28</v>
      </c>
      <c r="C599" s="2">
        <v>276</v>
      </c>
      <c r="D599" s="3">
        <v>78.69</v>
      </c>
      <c r="E599" s="4">
        <v>15</v>
      </c>
      <c r="F599" s="5">
        <v>11.41</v>
      </c>
      <c r="G599" s="5">
        <v>105.1</v>
      </c>
      <c r="H599" s="6">
        <v>39993</v>
      </c>
      <c r="I599" s="3">
        <v>6</v>
      </c>
      <c r="J599" s="7" t="s">
        <v>19</v>
      </c>
      <c r="K599" s="7" t="s">
        <v>26</v>
      </c>
      <c r="L599" s="7" t="s">
        <v>34</v>
      </c>
    </row>
    <row r="600" spans="1:12">
      <c r="A600" s="2">
        <v>106</v>
      </c>
      <c r="B600" s="2">
        <v>26</v>
      </c>
      <c r="C600" s="2">
        <v>314</v>
      </c>
      <c r="D600" s="3">
        <v>98.44</v>
      </c>
      <c r="E600" s="4">
        <v>15</v>
      </c>
      <c r="F600" s="5">
        <v>14.27</v>
      </c>
      <c r="G600" s="5">
        <v>127.71</v>
      </c>
      <c r="H600" s="6">
        <v>39993</v>
      </c>
      <c r="I600" s="3">
        <v>6</v>
      </c>
      <c r="J600" s="7" t="s">
        <v>41</v>
      </c>
      <c r="K600" s="7" t="s">
        <v>39</v>
      </c>
      <c r="L600" s="7" t="s">
        <v>54</v>
      </c>
    </row>
    <row r="601" spans="1:12">
      <c r="A601" s="2">
        <v>84</v>
      </c>
      <c r="B601" s="2">
        <v>39</v>
      </c>
      <c r="C601" s="2">
        <v>492</v>
      </c>
      <c r="D601" s="3">
        <v>152.44999999999999</v>
      </c>
      <c r="E601" s="4">
        <v>15</v>
      </c>
      <c r="F601" s="5">
        <v>22.11</v>
      </c>
      <c r="G601" s="5">
        <v>189.56</v>
      </c>
      <c r="H601" s="6">
        <v>39993</v>
      </c>
      <c r="I601" s="3">
        <v>6</v>
      </c>
      <c r="J601" s="7" t="s">
        <v>38</v>
      </c>
      <c r="K601" s="7" t="s">
        <v>39</v>
      </c>
      <c r="L601" s="7" t="s">
        <v>39</v>
      </c>
    </row>
    <row r="602" spans="1:12">
      <c r="A602" s="2">
        <v>56</v>
      </c>
      <c r="B602" s="2">
        <v>41</v>
      </c>
      <c r="C602" s="2">
        <v>520</v>
      </c>
      <c r="D602" s="3">
        <v>141.18</v>
      </c>
      <c r="E602" s="4">
        <v>15</v>
      </c>
      <c r="F602" s="5">
        <v>20.47</v>
      </c>
      <c r="G602" s="5">
        <v>176.65</v>
      </c>
      <c r="H602" s="6">
        <v>39993</v>
      </c>
      <c r="I602" s="3">
        <v>6</v>
      </c>
      <c r="J602" s="7" t="s">
        <v>19</v>
      </c>
      <c r="K602" s="7" t="s">
        <v>23</v>
      </c>
      <c r="L602" s="7" t="s">
        <v>37</v>
      </c>
    </row>
    <row r="603" spans="1:12">
      <c r="A603" s="2">
        <v>24</v>
      </c>
      <c r="B603" s="2">
        <v>46</v>
      </c>
      <c r="C603" s="2">
        <v>586</v>
      </c>
      <c r="D603" s="3">
        <v>156.76</v>
      </c>
      <c r="E603" s="4">
        <v>15</v>
      </c>
      <c r="F603" s="5">
        <v>22.73</v>
      </c>
      <c r="G603" s="5">
        <v>194.49</v>
      </c>
      <c r="H603" s="6">
        <v>39993</v>
      </c>
      <c r="I603" s="3">
        <v>6</v>
      </c>
      <c r="J603" s="7" t="s">
        <v>19</v>
      </c>
      <c r="K603" s="7" t="s">
        <v>26</v>
      </c>
      <c r="L603" s="7" t="s">
        <v>26</v>
      </c>
    </row>
    <row r="604" spans="1:12">
      <c r="A604" s="2">
        <v>20</v>
      </c>
      <c r="B604" s="2">
        <v>47</v>
      </c>
      <c r="C604" s="2">
        <v>603</v>
      </c>
      <c r="D604" s="3">
        <v>163.71</v>
      </c>
      <c r="E604" s="4">
        <v>15</v>
      </c>
      <c r="F604" s="5">
        <v>23.74</v>
      </c>
      <c r="G604" s="5">
        <v>202.45</v>
      </c>
      <c r="H604" s="6">
        <v>39993</v>
      </c>
      <c r="I604" s="3">
        <v>6</v>
      </c>
      <c r="J604" s="7" t="s">
        <v>19</v>
      </c>
      <c r="K604" s="7" t="s">
        <v>23</v>
      </c>
      <c r="L604" s="7" t="s">
        <v>23</v>
      </c>
    </row>
    <row r="605" spans="1:12">
      <c r="A605" s="2">
        <v>35</v>
      </c>
      <c r="B605" s="2">
        <v>44</v>
      </c>
      <c r="C605" s="2">
        <v>625</v>
      </c>
      <c r="D605" s="3">
        <v>169.69</v>
      </c>
      <c r="E605" s="4">
        <v>15</v>
      </c>
      <c r="F605" s="5">
        <v>24.61</v>
      </c>
      <c r="G605" s="5">
        <v>209.3</v>
      </c>
      <c r="H605" s="6">
        <v>39993</v>
      </c>
      <c r="I605" s="3">
        <v>6</v>
      </c>
      <c r="J605" s="7" t="s">
        <v>19</v>
      </c>
      <c r="K605" s="7" t="s">
        <v>23</v>
      </c>
      <c r="L605" s="7" t="s">
        <v>37</v>
      </c>
    </row>
    <row r="606" spans="1:12">
      <c r="A606" s="2">
        <v>103</v>
      </c>
      <c r="B606" s="2">
        <v>51</v>
      </c>
      <c r="C606" s="2">
        <v>662</v>
      </c>
      <c r="D606" s="3">
        <v>177.09</v>
      </c>
      <c r="E606" s="4">
        <v>15</v>
      </c>
      <c r="F606" s="5">
        <v>25.68</v>
      </c>
      <c r="G606" s="5">
        <v>217.77</v>
      </c>
      <c r="H606" s="6">
        <v>39993</v>
      </c>
      <c r="I606" s="3">
        <v>6</v>
      </c>
      <c r="J606" s="7" t="s">
        <v>19</v>
      </c>
      <c r="K606" s="7" t="s">
        <v>26</v>
      </c>
      <c r="L606" s="7" t="s">
        <v>34</v>
      </c>
    </row>
    <row r="607" spans="1:12">
      <c r="A607" s="2">
        <v>73</v>
      </c>
      <c r="B607" s="2">
        <v>58</v>
      </c>
      <c r="C607" s="2">
        <v>683</v>
      </c>
      <c r="D607" s="3">
        <v>185.43</v>
      </c>
      <c r="E607" s="4">
        <v>15</v>
      </c>
      <c r="F607" s="5">
        <v>26.89</v>
      </c>
      <c r="G607" s="5">
        <v>227.32</v>
      </c>
      <c r="H607" s="6">
        <v>39993</v>
      </c>
      <c r="I607" s="3">
        <v>6</v>
      </c>
      <c r="J607" s="7" t="s">
        <v>19</v>
      </c>
      <c r="K607" s="7" t="s">
        <v>23</v>
      </c>
      <c r="L607" s="7" t="s">
        <v>37</v>
      </c>
    </row>
    <row r="608" spans="1:12">
      <c r="A608" s="2">
        <v>133</v>
      </c>
      <c r="B608" s="2">
        <v>55</v>
      </c>
      <c r="C608" s="2">
        <v>698</v>
      </c>
      <c r="D608" s="3">
        <v>189.51</v>
      </c>
      <c r="E608" s="4">
        <v>15</v>
      </c>
      <c r="F608" s="5">
        <v>27.48</v>
      </c>
      <c r="G608" s="5">
        <v>231.99</v>
      </c>
      <c r="H608" s="6">
        <v>39993</v>
      </c>
      <c r="I608" s="3">
        <v>6</v>
      </c>
      <c r="J608" s="7" t="s">
        <v>19</v>
      </c>
      <c r="K608" s="7" t="s">
        <v>23</v>
      </c>
      <c r="L608" s="7" t="s">
        <v>23</v>
      </c>
    </row>
    <row r="609" spans="1:12">
      <c r="A609" s="2">
        <v>38</v>
      </c>
      <c r="B609" s="2">
        <v>56</v>
      </c>
      <c r="C609" s="2">
        <v>723</v>
      </c>
      <c r="D609" s="3">
        <v>220.44</v>
      </c>
      <c r="E609" s="4">
        <v>15</v>
      </c>
      <c r="F609" s="5">
        <v>31.96</v>
      </c>
      <c r="G609" s="5">
        <v>267.39999999999998</v>
      </c>
      <c r="H609" s="6">
        <v>39993</v>
      </c>
      <c r="I609" s="3">
        <v>6</v>
      </c>
      <c r="J609" s="7" t="s">
        <v>38</v>
      </c>
      <c r="K609" s="7" t="s">
        <v>39</v>
      </c>
      <c r="L609" s="7" t="s">
        <v>39</v>
      </c>
    </row>
    <row r="610" spans="1:12">
      <c r="A610" s="2">
        <v>39</v>
      </c>
      <c r="B610" s="2">
        <v>57</v>
      </c>
      <c r="C610" s="2">
        <v>756</v>
      </c>
      <c r="D610" s="3">
        <v>202.23</v>
      </c>
      <c r="E610" s="4">
        <v>15</v>
      </c>
      <c r="F610" s="5">
        <v>29.32</v>
      </c>
      <c r="G610" s="5">
        <v>246.55</v>
      </c>
      <c r="H610" s="6">
        <v>39993</v>
      </c>
      <c r="I610" s="3">
        <v>6</v>
      </c>
      <c r="J610" s="7" t="s">
        <v>19</v>
      </c>
      <c r="K610" s="7" t="s">
        <v>26</v>
      </c>
      <c r="L610" s="7" t="s">
        <v>20</v>
      </c>
    </row>
    <row r="611" spans="1:12">
      <c r="A611" s="2">
        <v>68</v>
      </c>
      <c r="B611" s="2">
        <v>64</v>
      </c>
      <c r="C611" s="2">
        <v>855</v>
      </c>
      <c r="D611" s="3">
        <v>228.71</v>
      </c>
      <c r="E611" s="4">
        <v>15</v>
      </c>
      <c r="F611" s="5">
        <v>33.159999999999997</v>
      </c>
      <c r="G611" s="5">
        <v>276.87</v>
      </c>
      <c r="H611" s="6">
        <v>39993</v>
      </c>
      <c r="I611" s="3">
        <v>6</v>
      </c>
      <c r="J611" s="7" t="s">
        <v>19</v>
      </c>
      <c r="K611" s="7" t="s">
        <v>26</v>
      </c>
      <c r="L611" s="7" t="s">
        <v>26</v>
      </c>
    </row>
    <row r="612" spans="1:12">
      <c r="A612" s="2">
        <v>141</v>
      </c>
      <c r="B612" s="2">
        <v>85</v>
      </c>
      <c r="C612" s="2">
        <v>861</v>
      </c>
      <c r="D612" s="3">
        <v>204.9</v>
      </c>
      <c r="E612" s="4">
        <v>15</v>
      </c>
      <c r="F612" s="5">
        <v>29.71</v>
      </c>
      <c r="G612" s="5">
        <v>249.61</v>
      </c>
      <c r="H612" s="6">
        <v>39993</v>
      </c>
      <c r="I612" s="3">
        <v>6</v>
      </c>
      <c r="J612" s="7" t="s">
        <v>41</v>
      </c>
      <c r="K612" s="7" t="s">
        <v>55</v>
      </c>
      <c r="L612" s="7" t="s">
        <v>55</v>
      </c>
    </row>
    <row r="613" spans="1:12">
      <c r="A613" s="2">
        <v>145</v>
      </c>
      <c r="B613" s="2">
        <v>93</v>
      </c>
      <c r="C613" s="2">
        <v>874</v>
      </c>
      <c r="D613" s="3">
        <v>255.65</v>
      </c>
      <c r="E613" s="4">
        <v>35</v>
      </c>
      <c r="F613" s="5">
        <v>37.07</v>
      </c>
      <c r="G613" s="5">
        <v>327.72</v>
      </c>
      <c r="H613" s="6">
        <v>39993</v>
      </c>
      <c r="I613" s="3">
        <v>6</v>
      </c>
      <c r="J613" s="7" t="s">
        <v>21</v>
      </c>
      <c r="K613" s="7" t="s">
        <v>55</v>
      </c>
      <c r="L613" s="7" t="s">
        <v>55</v>
      </c>
    </row>
    <row r="614" spans="1:12">
      <c r="A614" s="2">
        <v>95</v>
      </c>
      <c r="B614" s="2">
        <v>111</v>
      </c>
      <c r="C614" s="2">
        <v>1144</v>
      </c>
      <c r="D614" s="3">
        <v>348.81</v>
      </c>
      <c r="E614" s="4">
        <v>15</v>
      </c>
      <c r="F614" s="5">
        <v>50.58</v>
      </c>
      <c r="G614" s="5">
        <v>414.39</v>
      </c>
      <c r="H614" s="6">
        <v>39993</v>
      </c>
      <c r="I614" s="3">
        <v>6</v>
      </c>
      <c r="J614" s="7" t="s">
        <v>38</v>
      </c>
      <c r="K614" s="7" t="s">
        <v>55</v>
      </c>
      <c r="L614" s="7" t="s">
        <v>55</v>
      </c>
    </row>
    <row r="615" spans="1:12">
      <c r="A615" s="2">
        <v>144</v>
      </c>
      <c r="B615" s="2">
        <v>169</v>
      </c>
      <c r="C615" s="2">
        <v>1305</v>
      </c>
      <c r="D615" s="3">
        <v>343.61</v>
      </c>
      <c r="E615" s="4">
        <v>15</v>
      </c>
      <c r="F615" s="5">
        <v>49.82</v>
      </c>
      <c r="G615" s="5">
        <v>408.43</v>
      </c>
      <c r="H615" s="6">
        <v>39993</v>
      </c>
      <c r="I615" s="3">
        <v>6</v>
      </c>
      <c r="J615" s="7" t="s">
        <v>19</v>
      </c>
      <c r="K615" s="7" t="s">
        <v>55</v>
      </c>
      <c r="L615" s="7" t="s">
        <v>55</v>
      </c>
    </row>
    <row r="616" spans="1:12">
      <c r="A616" s="2">
        <v>35</v>
      </c>
      <c r="B616" s="2">
        <v>1</v>
      </c>
      <c r="C616" s="2">
        <v>2</v>
      </c>
      <c r="D616" s="3">
        <v>44.49</v>
      </c>
      <c r="E616" s="4">
        <v>15</v>
      </c>
      <c r="F616" s="5">
        <v>6.45</v>
      </c>
      <c r="G616" s="5">
        <v>65.94</v>
      </c>
      <c r="H616" s="6">
        <v>39994</v>
      </c>
      <c r="I616" s="3">
        <v>6</v>
      </c>
      <c r="J616" s="7" t="s">
        <v>19</v>
      </c>
      <c r="K616" s="7" t="s">
        <v>23</v>
      </c>
      <c r="L616" s="7" t="s">
        <v>37</v>
      </c>
    </row>
    <row r="617" spans="1:12">
      <c r="A617" s="2">
        <v>56</v>
      </c>
      <c r="B617" s="2">
        <v>1</v>
      </c>
      <c r="C617" s="2">
        <v>2</v>
      </c>
      <c r="D617" s="3">
        <v>44.49</v>
      </c>
      <c r="E617" s="4">
        <v>15</v>
      </c>
      <c r="F617" s="5">
        <v>6.45</v>
      </c>
      <c r="G617" s="5">
        <v>65.94</v>
      </c>
      <c r="H617" s="6">
        <v>39994</v>
      </c>
      <c r="I617" s="3">
        <v>6</v>
      </c>
      <c r="J617" s="7" t="s">
        <v>19</v>
      </c>
      <c r="K617" s="7" t="s">
        <v>23</v>
      </c>
      <c r="L617" s="7" t="s">
        <v>37</v>
      </c>
    </row>
    <row r="618" spans="1:12">
      <c r="A618" s="2">
        <v>38</v>
      </c>
      <c r="B618" s="2">
        <v>1</v>
      </c>
      <c r="C618" s="2">
        <v>3</v>
      </c>
      <c r="D618" s="3">
        <v>75.040000000000006</v>
      </c>
      <c r="E618" s="4">
        <v>15</v>
      </c>
      <c r="F618" s="5">
        <v>10.88</v>
      </c>
      <c r="G618" s="5">
        <v>100.92</v>
      </c>
      <c r="H618" s="6">
        <v>39994</v>
      </c>
      <c r="I618" s="3">
        <v>6</v>
      </c>
      <c r="J618" s="7" t="s">
        <v>38</v>
      </c>
      <c r="K618" s="7" t="s">
        <v>39</v>
      </c>
      <c r="L618" s="7" t="s">
        <v>39</v>
      </c>
    </row>
    <row r="619" spans="1:12">
      <c r="A619" s="2">
        <v>78</v>
      </c>
      <c r="B619" s="2">
        <v>2</v>
      </c>
      <c r="C619" s="2">
        <v>9</v>
      </c>
      <c r="D619" s="3">
        <v>32.61</v>
      </c>
      <c r="E619" s="4">
        <v>15</v>
      </c>
      <c r="F619" s="5">
        <v>4.7300000000000004</v>
      </c>
      <c r="G619" s="5">
        <v>52.34</v>
      </c>
      <c r="H619" s="6">
        <v>39994</v>
      </c>
      <c r="I619" s="3">
        <v>6</v>
      </c>
      <c r="J619" s="7" t="s">
        <v>27</v>
      </c>
      <c r="K619" s="7" t="s">
        <v>51</v>
      </c>
      <c r="L619" s="7" t="s">
        <v>49</v>
      </c>
    </row>
    <row r="620" spans="1:12">
      <c r="A620" s="2">
        <v>53</v>
      </c>
      <c r="B620" s="2">
        <v>1</v>
      </c>
      <c r="C620" s="2">
        <v>13</v>
      </c>
      <c r="D620" s="3">
        <v>17.329999999999998</v>
      </c>
      <c r="E620" s="4">
        <v>15</v>
      </c>
      <c r="F620" s="5">
        <v>4.6900000000000004</v>
      </c>
      <c r="G620" s="5">
        <v>37.020000000000003</v>
      </c>
      <c r="H620" s="6">
        <v>39994</v>
      </c>
      <c r="I620" s="3">
        <v>6</v>
      </c>
      <c r="J620" s="7" t="s">
        <v>7</v>
      </c>
      <c r="K620" s="7" t="s">
        <v>7</v>
      </c>
      <c r="L620" s="7" t="s">
        <v>8</v>
      </c>
    </row>
    <row r="621" spans="1:12">
      <c r="A621" s="2">
        <v>3</v>
      </c>
      <c r="B621" s="2">
        <v>3</v>
      </c>
      <c r="C621" s="2">
        <v>15</v>
      </c>
      <c r="D621" s="3">
        <v>17.329999999999998</v>
      </c>
      <c r="E621" s="4">
        <v>15</v>
      </c>
      <c r="F621" s="5">
        <v>4.6900000000000004</v>
      </c>
      <c r="G621" s="5">
        <v>37.020000000000003</v>
      </c>
      <c r="H621" s="6">
        <v>39994</v>
      </c>
      <c r="I621" s="3">
        <v>6</v>
      </c>
      <c r="J621" s="7" t="s">
        <v>7</v>
      </c>
      <c r="K621" s="7" t="s">
        <v>7</v>
      </c>
      <c r="L621" s="7" t="s">
        <v>9</v>
      </c>
    </row>
    <row r="622" spans="1:12">
      <c r="A622" s="2">
        <v>189</v>
      </c>
      <c r="B622" s="2">
        <v>3</v>
      </c>
      <c r="C622" s="2">
        <v>20</v>
      </c>
      <c r="D622" s="3">
        <v>17.329999999999998</v>
      </c>
      <c r="E622" s="4">
        <v>15</v>
      </c>
      <c r="F622" s="5">
        <v>4.6900000000000004</v>
      </c>
      <c r="G622" s="5">
        <v>37.020000000000003</v>
      </c>
      <c r="H622" s="6">
        <v>39994</v>
      </c>
      <c r="I622" s="3">
        <v>6</v>
      </c>
      <c r="J622" s="7" t="s">
        <v>7</v>
      </c>
      <c r="K622" s="7" t="s">
        <v>7</v>
      </c>
      <c r="L622" s="7" t="s">
        <v>9</v>
      </c>
    </row>
    <row r="623" spans="1:12">
      <c r="A623" s="2">
        <v>24</v>
      </c>
      <c r="B623" s="2">
        <v>2</v>
      </c>
      <c r="C623" s="2">
        <v>23</v>
      </c>
      <c r="D623" s="3">
        <v>44.33</v>
      </c>
      <c r="E623" s="4">
        <v>15</v>
      </c>
      <c r="F623" s="5">
        <v>6.43</v>
      </c>
      <c r="G623" s="5">
        <v>65.760000000000005</v>
      </c>
      <c r="H623" s="6">
        <v>39994</v>
      </c>
      <c r="I623" s="3">
        <v>6</v>
      </c>
      <c r="J623" s="7" t="s">
        <v>19</v>
      </c>
      <c r="K623" s="7" t="s">
        <v>26</v>
      </c>
      <c r="L623" s="7" t="s">
        <v>26</v>
      </c>
    </row>
    <row r="624" spans="1:12">
      <c r="A624" s="2">
        <v>145</v>
      </c>
      <c r="B624" s="2">
        <v>3</v>
      </c>
      <c r="C624" s="2">
        <v>27</v>
      </c>
      <c r="D624" s="3">
        <v>59.37</v>
      </c>
      <c r="E624" s="4">
        <v>35</v>
      </c>
      <c r="F624" s="5">
        <v>8.61</v>
      </c>
      <c r="G624" s="5">
        <v>102.98</v>
      </c>
      <c r="H624" s="6">
        <v>39994</v>
      </c>
      <c r="I624" s="3">
        <v>6</v>
      </c>
      <c r="J624" s="7" t="s">
        <v>21</v>
      </c>
      <c r="K624" s="7" t="s">
        <v>55</v>
      </c>
      <c r="L624" s="7" t="s">
        <v>55</v>
      </c>
    </row>
    <row r="625" spans="1:12">
      <c r="A625" s="2">
        <v>62</v>
      </c>
      <c r="B625" s="2">
        <v>3</v>
      </c>
      <c r="C625" s="2">
        <v>28</v>
      </c>
      <c r="D625" s="3">
        <v>32.61</v>
      </c>
      <c r="E625" s="4">
        <v>15</v>
      </c>
      <c r="F625" s="5">
        <v>4.7300000000000004</v>
      </c>
      <c r="G625" s="5">
        <v>52.34</v>
      </c>
      <c r="H625" s="6">
        <v>39994</v>
      </c>
      <c r="I625" s="3">
        <v>6</v>
      </c>
      <c r="J625" s="7" t="s">
        <v>27</v>
      </c>
      <c r="K625" s="7" t="s">
        <v>51</v>
      </c>
      <c r="L625" s="7" t="s">
        <v>49</v>
      </c>
    </row>
    <row r="626" spans="1:12">
      <c r="A626" s="2">
        <v>68</v>
      </c>
      <c r="B626" s="2">
        <v>3</v>
      </c>
      <c r="C626" s="2">
        <v>28</v>
      </c>
      <c r="D626" s="3">
        <v>44.33</v>
      </c>
      <c r="E626" s="4">
        <v>15</v>
      </c>
      <c r="F626" s="5">
        <v>6.43</v>
      </c>
      <c r="G626" s="5">
        <v>65.760000000000005</v>
      </c>
      <c r="H626" s="6">
        <v>39994</v>
      </c>
      <c r="I626" s="3">
        <v>6</v>
      </c>
      <c r="J626" s="7" t="s">
        <v>19</v>
      </c>
      <c r="K626" s="7" t="s">
        <v>26</v>
      </c>
      <c r="L626" s="7" t="s">
        <v>26</v>
      </c>
    </row>
    <row r="627" spans="1:12">
      <c r="A627" s="2">
        <v>106</v>
      </c>
      <c r="B627" s="2">
        <v>2</v>
      </c>
      <c r="C627" s="2">
        <v>30</v>
      </c>
      <c r="D627" s="3">
        <v>51.81</v>
      </c>
      <c r="E627" s="4">
        <v>15</v>
      </c>
      <c r="F627" s="5">
        <v>7.51</v>
      </c>
      <c r="G627" s="5">
        <v>74.319999999999993</v>
      </c>
      <c r="H627" s="6">
        <v>39994</v>
      </c>
      <c r="I627" s="3">
        <v>6</v>
      </c>
      <c r="J627" s="7" t="s">
        <v>41</v>
      </c>
      <c r="K627" s="7" t="s">
        <v>39</v>
      </c>
      <c r="L627" s="7" t="s">
        <v>54</v>
      </c>
    </row>
    <row r="628" spans="1:12">
      <c r="A628" s="2">
        <v>39</v>
      </c>
      <c r="B628" s="2">
        <v>3</v>
      </c>
      <c r="C628" s="2">
        <v>31</v>
      </c>
      <c r="D628" s="3">
        <v>44.33</v>
      </c>
      <c r="E628" s="4">
        <v>15</v>
      </c>
      <c r="F628" s="5">
        <v>6.43</v>
      </c>
      <c r="G628" s="5">
        <v>65.760000000000005</v>
      </c>
      <c r="H628" s="6">
        <v>39994</v>
      </c>
      <c r="I628" s="3">
        <v>6</v>
      </c>
      <c r="J628" s="7" t="s">
        <v>19</v>
      </c>
      <c r="K628" s="7" t="s">
        <v>26</v>
      </c>
      <c r="L628" s="7" t="s">
        <v>20</v>
      </c>
    </row>
    <row r="629" spans="1:12">
      <c r="A629" s="2">
        <v>103</v>
      </c>
      <c r="B629" s="2">
        <v>4</v>
      </c>
      <c r="C629" s="2">
        <v>35</v>
      </c>
      <c r="D629" s="3">
        <v>44.33</v>
      </c>
      <c r="E629" s="4">
        <v>15</v>
      </c>
      <c r="F629" s="5">
        <v>6.43</v>
      </c>
      <c r="G629" s="5">
        <v>65.760000000000005</v>
      </c>
      <c r="H629" s="6">
        <v>39994</v>
      </c>
      <c r="I629" s="3">
        <v>6</v>
      </c>
      <c r="J629" s="7" t="s">
        <v>19</v>
      </c>
      <c r="K629" s="7" t="s">
        <v>26</v>
      </c>
      <c r="L629" s="7" t="s">
        <v>34</v>
      </c>
    </row>
    <row r="630" spans="1:12">
      <c r="A630" s="2">
        <v>108</v>
      </c>
      <c r="B630" s="2">
        <v>3</v>
      </c>
      <c r="C630" s="2">
        <v>42</v>
      </c>
      <c r="D630" s="3">
        <v>17.329999999999998</v>
      </c>
      <c r="E630" s="4">
        <v>15</v>
      </c>
      <c r="F630" s="5">
        <v>4.6900000000000004</v>
      </c>
      <c r="G630" s="5">
        <v>37.020000000000003</v>
      </c>
      <c r="H630" s="6">
        <v>39994</v>
      </c>
      <c r="I630" s="3">
        <v>6</v>
      </c>
      <c r="J630" s="7" t="s">
        <v>7</v>
      </c>
      <c r="K630" s="7" t="s">
        <v>7</v>
      </c>
      <c r="L630" s="7" t="s">
        <v>9</v>
      </c>
    </row>
    <row r="631" spans="1:12">
      <c r="A631" s="2">
        <v>48</v>
      </c>
      <c r="B631" s="2">
        <v>5</v>
      </c>
      <c r="C631" s="2">
        <v>43</v>
      </c>
      <c r="D631" s="3">
        <v>49.71</v>
      </c>
      <c r="E631" s="4">
        <v>30</v>
      </c>
      <c r="F631" s="5">
        <v>7.21</v>
      </c>
      <c r="G631" s="5">
        <v>86.92</v>
      </c>
      <c r="H631" s="6">
        <v>39994</v>
      </c>
      <c r="I631" s="3">
        <v>6</v>
      </c>
      <c r="J631" s="7" t="s">
        <v>44</v>
      </c>
      <c r="K631" s="7" t="s">
        <v>39</v>
      </c>
      <c r="L631" s="7" t="s">
        <v>44</v>
      </c>
    </row>
    <row r="632" spans="1:12">
      <c r="A632" s="2">
        <v>53</v>
      </c>
      <c r="B632" s="2">
        <v>5</v>
      </c>
      <c r="C632" s="2">
        <v>49</v>
      </c>
      <c r="D632" s="3">
        <v>17.329999999999998</v>
      </c>
      <c r="E632" s="4">
        <v>15</v>
      </c>
      <c r="F632" s="5">
        <v>4.6900000000000004</v>
      </c>
      <c r="G632" s="5">
        <v>37.020000000000003</v>
      </c>
      <c r="H632" s="6">
        <v>39994</v>
      </c>
      <c r="I632" s="3">
        <v>6</v>
      </c>
      <c r="J632" s="7" t="s">
        <v>7</v>
      </c>
      <c r="K632" s="7" t="s">
        <v>7</v>
      </c>
      <c r="L632" s="7" t="s">
        <v>8</v>
      </c>
    </row>
    <row r="633" spans="1:12">
      <c r="A633" s="2">
        <v>3</v>
      </c>
      <c r="B633" s="2">
        <v>6</v>
      </c>
      <c r="C633" s="2">
        <v>51</v>
      </c>
      <c r="D633" s="3">
        <v>17.329999999999998</v>
      </c>
      <c r="E633" s="4">
        <v>15</v>
      </c>
      <c r="F633" s="5">
        <v>4.6900000000000004</v>
      </c>
      <c r="G633" s="5">
        <v>37.020000000000003</v>
      </c>
      <c r="H633" s="6">
        <v>39994</v>
      </c>
      <c r="I633" s="3">
        <v>6</v>
      </c>
      <c r="J633" s="7" t="s">
        <v>7</v>
      </c>
      <c r="K633" s="7" t="s">
        <v>7</v>
      </c>
      <c r="L633" s="7" t="s">
        <v>9</v>
      </c>
    </row>
    <row r="634" spans="1:12">
      <c r="A634" s="2">
        <v>114</v>
      </c>
      <c r="B634" s="2">
        <v>5</v>
      </c>
      <c r="C634" s="2">
        <v>52</v>
      </c>
      <c r="D634" s="3">
        <v>17.329999999999998</v>
      </c>
      <c r="E634" s="4">
        <v>15</v>
      </c>
      <c r="F634" s="5">
        <v>4.6900000000000004</v>
      </c>
      <c r="G634" s="5">
        <v>37.020000000000003</v>
      </c>
      <c r="H634" s="6">
        <v>39994</v>
      </c>
      <c r="I634" s="3">
        <v>6</v>
      </c>
      <c r="J634" s="7" t="s">
        <v>7</v>
      </c>
      <c r="K634" s="7" t="s">
        <v>7</v>
      </c>
      <c r="L634" s="7" t="s">
        <v>8</v>
      </c>
    </row>
    <row r="635" spans="1:12">
      <c r="A635" s="2">
        <v>59</v>
      </c>
      <c r="B635" s="2">
        <v>9</v>
      </c>
      <c r="C635" s="2">
        <v>74</v>
      </c>
      <c r="D635" s="3">
        <v>57.56</v>
      </c>
      <c r="E635" s="4">
        <v>15</v>
      </c>
      <c r="F635" s="5">
        <v>8.35</v>
      </c>
      <c r="G635" s="5">
        <v>80.91</v>
      </c>
      <c r="H635" s="6">
        <v>39994</v>
      </c>
      <c r="I635" s="3">
        <v>6</v>
      </c>
      <c r="J635" s="7" t="s">
        <v>41</v>
      </c>
      <c r="K635" s="7" t="s">
        <v>39</v>
      </c>
      <c r="L635" s="7" t="s">
        <v>42</v>
      </c>
    </row>
    <row r="636" spans="1:12">
      <c r="A636" s="2">
        <v>42</v>
      </c>
      <c r="B636" s="2">
        <v>7</v>
      </c>
      <c r="C636" s="2">
        <v>75</v>
      </c>
      <c r="D636" s="3">
        <v>17.329999999999998</v>
      </c>
      <c r="E636" s="4">
        <v>15</v>
      </c>
      <c r="F636" s="5">
        <v>4.6900000000000004</v>
      </c>
      <c r="G636" s="5">
        <v>37.020000000000003</v>
      </c>
      <c r="H636" s="6">
        <v>39994</v>
      </c>
      <c r="I636" s="3">
        <v>6</v>
      </c>
      <c r="J636" s="7" t="s">
        <v>7</v>
      </c>
      <c r="K636" s="7" t="s">
        <v>7</v>
      </c>
      <c r="L636" s="7" t="s">
        <v>9</v>
      </c>
    </row>
    <row r="637" spans="1:12">
      <c r="A637" s="2">
        <v>65</v>
      </c>
      <c r="B637" s="2">
        <v>9</v>
      </c>
      <c r="C637" s="2">
        <v>75</v>
      </c>
      <c r="D637" s="3">
        <v>47.76</v>
      </c>
      <c r="E637" s="4">
        <v>15</v>
      </c>
      <c r="F637" s="5">
        <v>6.93</v>
      </c>
      <c r="G637" s="5">
        <v>69.69</v>
      </c>
      <c r="H637" s="6">
        <v>39994</v>
      </c>
      <c r="I637" s="3">
        <v>6</v>
      </c>
      <c r="J637" s="7" t="s">
        <v>50</v>
      </c>
      <c r="K637" s="7" t="s">
        <v>14</v>
      </c>
      <c r="L637" s="7" t="s">
        <v>17</v>
      </c>
    </row>
    <row r="638" spans="1:12">
      <c r="A638" s="2">
        <v>133</v>
      </c>
      <c r="B638" s="2">
        <v>7</v>
      </c>
      <c r="C638" s="2">
        <v>80</v>
      </c>
      <c r="D638" s="3">
        <v>44.49</v>
      </c>
      <c r="E638" s="4">
        <v>15</v>
      </c>
      <c r="F638" s="5">
        <v>6.45</v>
      </c>
      <c r="G638" s="5">
        <v>65.94</v>
      </c>
      <c r="H638" s="6">
        <v>39994</v>
      </c>
      <c r="I638" s="3">
        <v>6</v>
      </c>
      <c r="J638" s="7" t="s">
        <v>19</v>
      </c>
      <c r="K638" s="7" t="s">
        <v>23</v>
      </c>
      <c r="L638" s="7" t="s">
        <v>23</v>
      </c>
    </row>
    <row r="639" spans="1:12">
      <c r="A639" s="2">
        <v>189</v>
      </c>
      <c r="B639" s="2">
        <v>10</v>
      </c>
      <c r="C639" s="2">
        <v>102</v>
      </c>
      <c r="D639" s="3">
        <v>17.329999999999998</v>
      </c>
      <c r="E639" s="4">
        <v>15</v>
      </c>
      <c r="F639" s="5">
        <v>4.6900000000000004</v>
      </c>
      <c r="G639" s="5">
        <v>37.020000000000003</v>
      </c>
      <c r="H639" s="6">
        <v>39994</v>
      </c>
      <c r="I639" s="3">
        <v>6</v>
      </c>
      <c r="J639" s="7" t="s">
        <v>7</v>
      </c>
      <c r="K639" s="7" t="s">
        <v>7</v>
      </c>
      <c r="L639" s="7" t="s">
        <v>9</v>
      </c>
    </row>
    <row r="640" spans="1:12">
      <c r="A640" s="2">
        <v>20</v>
      </c>
      <c r="B640" s="2">
        <v>9</v>
      </c>
      <c r="C640" s="2">
        <v>103</v>
      </c>
      <c r="D640" s="3">
        <v>44.49</v>
      </c>
      <c r="E640" s="4">
        <v>15</v>
      </c>
      <c r="F640" s="5">
        <v>6.45</v>
      </c>
      <c r="G640" s="5">
        <v>65.94</v>
      </c>
      <c r="H640" s="6">
        <v>39994</v>
      </c>
      <c r="I640" s="3">
        <v>6</v>
      </c>
      <c r="J640" s="7" t="s">
        <v>19</v>
      </c>
      <c r="K640" s="7" t="s">
        <v>23</v>
      </c>
      <c r="L640" s="7" t="s">
        <v>23</v>
      </c>
    </row>
    <row r="641" spans="1:12">
      <c r="A641" s="2">
        <v>73</v>
      </c>
      <c r="B641" s="2">
        <v>8</v>
      </c>
      <c r="C641" s="2">
        <v>106</v>
      </c>
      <c r="D641" s="3">
        <v>44.49</v>
      </c>
      <c r="E641" s="4">
        <v>15</v>
      </c>
      <c r="F641" s="5">
        <v>6.45</v>
      </c>
      <c r="G641" s="5">
        <v>65.94</v>
      </c>
      <c r="H641" s="6">
        <v>39994</v>
      </c>
      <c r="I641" s="3">
        <v>6</v>
      </c>
      <c r="J641" s="7" t="s">
        <v>19</v>
      </c>
      <c r="K641" s="7" t="s">
        <v>23</v>
      </c>
      <c r="L641" s="7" t="s">
        <v>37</v>
      </c>
    </row>
    <row r="642" spans="1:12">
      <c r="A642" s="2">
        <v>46</v>
      </c>
      <c r="B642" s="2">
        <v>14</v>
      </c>
      <c r="C642" s="2">
        <v>120</v>
      </c>
      <c r="D642" s="3">
        <v>57.56</v>
      </c>
      <c r="E642" s="4">
        <v>15</v>
      </c>
      <c r="F642" s="5">
        <v>8.35</v>
      </c>
      <c r="G642" s="5">
        <v>80.91</v>
      </c>
      <c r="H642" s="6">
        <v>39994</v>
      </c>
      <c r="I642" s="3">
        <v>6</v>
      </c>
      <c r="J642" s="7" t="s">
        <v>41</v>
      </c>
      <c r="K642" s="7" t="s">
        <v>39</v>
      </c>
      <c r="L642" s="7" t="s">
        <v>42</v>
      </c>
    </row>
    <row r="643" spans="1:12">
      <c r="A643" s="2">
        <v>114</v>
      </c>
      <c r="B643" s="2">
        <v>14</v>
      </c>
      <c r="C643" s="2">
        <v>121</v>
      </c>
      <c r="D643" s="3">
        <v>20.18</v>
      </c>
      <c r="E643" s="4">
        <v>15</v>
      </c>
      <c r="F643" s="5">
        <v>5.0999999999999996</v>
      </c>
      <c r="G643" s="5">
        <v>40.28</v>
      </c>
      <c r="H643" s="6">
        <v>39994</v>
      </c>
      <c r="I643" s="3">
        <v>6</v>
      </c>
      <c r="J643" s="7" t="s">
        <v>7</v>
      </c>
      <c r="K643" s="7" t="s">
        <v>7</v>
      </c>
      <c r="L643" s="7" t="s">
        <v>8</v>
      </c>
    </row>
    <row r="644" spans="1:12">
      <c r="A644" s="2">
        <v>95</v>
      </c>
      <c r="B644" s="2">
        <v>13</v>
      </c>
      <c r="C644" s="2">
        <v>122</v>
      </c>
      <c r="D644" s="3">
        <v>75.040000000000006</v>
      </c>
      <c r="E644" s="4">
        <v>15</v>
      </c>
      <c r="F644" s="5">
        <v>10.88</v>
      </c>
      <c r="G644" s="5">
        <v>100.92</v>
      </c>
      <c r="H644" s="6">
        <v>39994</v>
      </c>
      <c r="I644" s="3">
        <v>6</v>
      </c>
      <c r="J644" s="7" t="s">
        <v>38</v>
      </c>
      <c r="K644" s="7" t="s">
        <v>55</v>
      </c>
      <c r="L644" s="7" t="s">
        <v>55</v>
      </c>
    </row>
    <row r="645" spans="1:12">
      <c r="A645" s="2">
        <v>108</v>
      </c>
      <c r="B645" s="2">
        <v>13</v>
      </c>
      <c r="C645" s="2">
        <v>124</v>
      </c>
      <c r="D645" s="3">
        <v>20.68</v>
      </c>
      <c r="E645" s="4">
        <v>15</v>
      </c>
      <c r="F645" s="5">
        <v>5.17</v>
      </c>
      <c r="G645" s="5">
        <v>40.85</v>
      </c>
      <c r="H645" s="6">
        <v>39994</v>
      </c>
      <c r="I645" s="3">
        <v>6</v>
      </c>
      <c r="J645" s="7" t="s">
        <v>7</v>
      </c>
      <c r="K645" s="7" t="s">
        <v>7</v>
      </c>
      <c r="L645" s="7" t="s">
        <v>9</v>
      </c>
    </row>
    <row r="646" spans="1:12">
      <c r="A646" s="2">
        <v>144</v>
      </c>
      <c r="B646" s="2">
        <v>12</v>
      </c>
      <c r="C646" s="2">
        <v>136</v>
      </c>
      <c r="D646" s="3">
        <v>44.33</v>
      </c>
      <c r="E646" s="4">
        <v>15</v>
      </c>
      <c r="F646" s="5">
        <v>6.43</v>
      </c>
      <c r="G646" s="5">
        <v>65.760000000000005</v>
      </c>
      <c r="H646" s="6">
        <v>39994</v>
      </c>
      <c r="I646" s="3">
        <v>6</v>
      </c>
      <c r="J646" s="7" t="s">
        <v>19</v>
      </c>
      <c r="K646" s="7" t="s">
        <v>55</v>
      </c>
      <c r="L646" s="7" t="s">
        <v>55</v>
      </c>
    </row>
    <row r="647" spans="1:12">
      <c r="A647" s="2">
        <v>131</v>
      </c>
      <c r="B647" s="2">
        <v>33</v>
      </c>
      <c r="C647" s="2">
        <v>296</v>
      </c>
      <c r="D647" s="3">
        <v>49.37</v>
      </c>
      <c r="E647" s="4">
        <v>15</v>
      </c>
      <c r="F647" s="5">
        <v>9.33</v>
      </c>
      <c r="G647" s="5">
        <v>73.7</v>
      </c>
      <c r="H647" s="6">
        <v>39994</v>
      </c>
      <c r="I647" s="3">
        <v>6</v>
      </c>
      <c r="J647" s="7" t="s">
        <v>7</v>
      </c>
      <c r="K647" s="7" t="s">
        <v>7</v>
      </c>
      <c r="L647" s="7" t="s">
        <v>15</v>
      </c>
    </row>
    <row r="648" spans="1:12">
      <c r="A648" s="2">
        <v>149</v>
      </c>
      <c r="B648" s="2">
        <v>31</v>
      </c>
      <c r="C648" s="2">
        <v>310</v>
      </c>
      <c r="D648" s="3">
        <v>105.56</v>
      </c>
      <c r="E648" s="4">
        <v>80</v>
      </c>
      <c r="F648" s="5">
        <v>15.31</v>
      </c>
      <c r="G648" s="5">
        <v>200.87</v>
      </c>
      <c r="H648" s="6">
        <v>39994</v>
      </c>
      <c r="I648" s="3">
        <v>6</v>
      </c>
      <c r="J648" s="7" t="s">
        <v>41</v>
      </c>
      <c r="K648" s="7" t="s">
        <v>39</v>
      </c>
      <c r="L648" s="7" t="s">
        <v>39</v>
      </c>
    </row>
    <row r="649" spans="1:12">
      <c r="A649" s="2">
        <v>25</v>
      </c>
      <c r="B649" s="2">
        <v>32</v>
      </c>
      <c r="C649" s="2">
        <v>349</v>
      </c>
      <c r="D649" s="3">
        <v>128.47</v>
      </c>
      <c r="E649" s="4">
        <v>15</v>
      </c>
      <c r="F649" s="5">
        <v>18.63</v>
      </c>
      <c r="G649" s="5">
        <v>162.1</v>
      </c>
      <c r="H649" s="6">
        <v>39994</v>
      </c>
      <c r="I649" s="3">
        <v>6</v>
      </c>
      <c r="J649" s="7" t="s">
        <v>27</v>
      </c>
      <c r="K649" s="7" t="s">
        <v>51</v>
      </c>
      <c r="L649" s="7" t="s">
        <v>28</v>
      </c>
    </row>
    <row r="650" spans="1:12">
      <c r="A650" s="2">
        <v>98</v>
      </c>
      <c r="B650" s="2">
        <v>36</v>
      </c>
      <c r="C650" s="2">
        <v>360</v>
      </c>
      <c r="D650" s="3">
        <v>132.52000000000001</v>
      </c>
      <c r="E650" s="4">
        <v>15</v>
      </c>
      <c r="F650" s="5">
        <v>21.39</v>
      </c>
      <c r="G650" s="5">
        <v>168.91</v>
      </c>
      <c r="H650" s="6">
        <v>39994</v>
      </c>
      <c r="I650" s="3">
        <v>6</v>
      </c>
      <c r="J650" s="7" t="s">
        <v>27</v>
      </c>
      <c r="K650" s="7" t="s">
        <v>51</v>
      </c>
      <c r="L650" s="7" t="s">
        <v>51</v>
      </c>
    </row>
    <row r="651" spans="1:12">
      <c r="A651" s="2">
        <v>119</v>
      </c>
      <c r="B651" s="2">
        <v>32</v>
      </c>
      <c r="C651" s="2">
        <v>376</v>
      </c>
      <c r="D651" s="3">
        <v>108.59</v>
      </c>
      <c r="E651" s="4">
        <v>15</v>
      </c>
      <c r="F651" s="5">
        <v>17.920000000000002</v>
      </c>
      <c r="G651" s="5">
        <v>141.51</v>
      </c>
      <c r="H651" s="6">
        <v>39994</v>
      </c>
      <c r="I651" s="3">
        <v>6</v>
      </c>
      <c r="J651" s="7" t="s">
        <v>19</v>
      </c>
      <c r="K651" s="7" t="s">
        <v>23</v>
      </c>
      <c r="L651" s="7" t="s">
        <v>53</v>
      </c>
    </row>
    <row r="652" spans="1:12">
      <c r="A652" s="2">
        <v>122</v>
      </c>
      <c r="B652" s="2">
        <v>37</v>
      </c>
      <c r="C652" s="2">
        <v>404</v>
      </c>
      <c r="D652" s="3">
        <v>125.55</v>
      </c>
      <c r="E652" s="4">
        <v>150</v>
      </c>
      <c r="F652" s="5">
        <v>18.2</v>
      </c>
      <c r="G652" s="5">
        <v>293.75</v>
      </c>
      <c r="H652" s="6">
        <v>39994</v>
      </c>
      <c r="I652" s="3">
        <v>6</v>
      </c>
      <c r="J652" s="7" t="s">
        <v>41</v>
      </c>
      <c r="K652" s="7" t="s">
        <v>39</v>
      </c>
      <c r="L652" s="7" t="s">
        <v>54</v>
      </c>
    </row>
    <row r="653" spans="1:12">
      <c r="A653" s="2">
        <v>181</v>
      </c>
      <c r="B653" s="2">
        <v>35</v>
      </c>
      <c r="C653" s="2">
        <v>407</v>
      </c>
      <c r="D653" s="3">
        <v>149.82</v>
      </c>
      <c r="E653" s="4">
        <v>15</v>
      </c>
      <c r="F653" s="5">
        <v>23.9</v>
      </c>
      <c r="G653" s="5">
        <v>188.72</v>
      </c>
      <c r="H653" s="6">
        <v>39994</v>
      </c>
      <c r="I653" s="3">
        <v>6</v>
      </c>
      <c r="J653" s="7" t="s">
        <v>67</v>
      </c>
      <c r="K653" s="7" t="s">
        <v>51</v>
      </c>
      <c r="L653" s="7" t="s">
        <v>51</v>
      </c>
    </row>
    <row r="654" spans="1:12">
      <c r="A654" s="2">
        <v>157</v>
      </c>
      <c r="B654" s="2">
        <v>33</v>
      </c>
      <c r="C654" s="2">
        <v>434</v>
      </c>
      <c r="D654" s="3">
        <v>147.78</v>
      </c>
      <c r="E654" s="4">
        <v>15</v>
      </c>
      <c r="F654" s="5">
        <v>21.43</v>
      </c>
      <c r="G654" s="5">
        <v>184.21</v>
      </c>
      <c r="H654" s="6">
        <v>39994</v>
      </c>
      <c r="I654" s="3">
        <v>6</v>
      </c>
      <c r="J654" s="7" t="s">
        <v>41</v>
      </c>
      <c r="K654" s="7" t="s">
        <v>39</v>
      </c>
      <c r="L654" s="7" t="s">
        <v>42</v>
      </c>
    </row>
    <row r="655" spans="1:12">
      <c r="A655" s="2">
        <v>92</v>
      </c>
      <c r="B655" s="2">
        <v>48</v>
      </c>
      <c r="C655" s="2">
        <v>524</v>
      </c>
      <c r="D655" s="3">
        <v>142.27000000000001</v>
      </c>
      <c r="E655" s="4">
        <v>15</v>
      </c>
      <c r="F655" s="5">
        <v>22.8</v>
      </c>
      <c r="G655" s="5">
        <v>180.07</v>
      </c>
      <c r="H655" s="6">
        <v>39994</v>
      </c>
      <c r="I655" s="3">
        <v>6</v>
      </c>
      <c r="J655" s="7" t="s">
        <v>19</v>
      </c>
      <c r="K655" s="7" t="s">
        <v>23</v>
      </c>
      <c r="L655" s="7" t="s">
        <v>53</v>
      </c>
    </row>
    <row r="656" spans="1:12">
      <c r="A656" s="2">
        <v>27</v>
      </c>
      <c r="B656" s="2">
        <v>46</v>
      </c>
      <c r="C656" s="2">
        <v>563</v>
      </c>
      <c r="D656" s="3">
        <v>205.66</v>
      </c>
      <c r="E656" s="4">
        <v>15</v>
      </c>
      <c r="F656" s="5">
        <v>29.82</v>
      </c>
      <c r="G656" s="5">
        <v>250.48</v>
      </c>
      <c r="H656" s="6">
        <v>39994</v>
      </c>
      <c r="I656" s="3">
        <v>6</v>
      </c>
      <c r="J656" s="7" t="s">
        <v>27</v>
      </c>
      <c r="K656" s="7" t="s">
        <v>51</v>
      </c>
      <c r="L656" s="7" t="s">
        <v>30</v>
      </c>
    </row>
    <row r="657" spans="1:12">
      <c r="A657" s="2">
        <v>188</v>
      </c>
      <c r="B657" s="2">
        <v>57</v>
      </c>
      <c r="C657" s="2">
        <v>594</v>
      </c>
      <c r="D657" s="3">
        <v>96.7</v>
      </c>
      <c r="E657" s="4">
        <v>15</v>
      </c>
      <c r="F657" s="5">
        <v>14.02</v>
      </c>
      <c r="G657" s="5">
        <v>125.72</v>
      </c>
      <c r="H657" s="6">
        <v>39994</v>
      </c>
      <c r="I657" s="3">
        <v>6</v>
      </c>
      <c r="J657" s="7" t="s">
        <v>47</v>
      </c>
      <c r="K657" s="7" t="s">
        <v>51</v>
      </c>
      <c r="L657" s="7" t="s">
        <v>48</v>
      </c>
    </row>
    <row r="658" spans="1:12">
      <c r="A658" s="2">
        <v>82</v>
      </c>
      <c r="B658" s="2">
        <v>51</v>
      </c>
      <c r="C658" s="2">
        <v>617</v>
      </c>
      <c r="D658" s="3">
        <v>167.52</v>
      </c>
      <c r="E658" s="4">
        <v>15</v>
      </c>
      <c r="F658" s="5">
        <v>26.47</v>
      </c>
      <c r="G658" s="5">
        <v>208.99</v>
      </c>
      <c r="H658" s="6">
        <v>39994</v>
      </c>
      <c r="I658" s="3">
        <v>6</v>
      </c>
      <c r="J658" s="7" t="s">
        <v>19</v>
      </c>
      <c r="K658" s="7" t="s">
        <v>23</v>
      </c>
      <c r="L658" s="7" t="s">
        <v>53</v>
      </c>
    </row>
    <row r="659" spans="1:12">
      <c r="A659" s="2">
        <v>72</v>
      </c>
      <c r="B659" s="2">
        <v>72</v>
      </c>
      <c r="C659" s="2">
        <v>690</v>
      </c>
      <c r="D659" s="3">
        <v>113.16</v>
      </c>
      <c r="E659" s="4">
        <v>15</v>
      </c>
      <c r="F659" s="5">
        <v>18.579999999999998</v>
      </c>
      <c r="G659" s="5">
        <v>146.74</v>
      </c>
      <c r="H659" s="6">
        <v>39994</v>
      </c>
      <c r="I659" s="3">
        <v>6</v>
      </c>
      <c r="J659" s="7" t="s">
        <v>10</v>
      </c>
      <c r="K659" s="7" t="s">
        <v>64</v>
      </c>
      <c r="L659" s="7" t="s">
        <v>10</v>
      </c>
    </row>
    <row r="660" spans="1:12">
      <c r="A660" s="2">
        <v>130</v>
      </c>
      <c r="B660" s="2">
        <v>101</v>
      </c>
      <c r="C660" s="2">
        <v>884</v>
      </c>
      <c r="D660" s="3">
        <v>287.57</v>
      </c>
      <c r="E660" s="4">
        <v>15</v>
      </c>
      <c r="F660" s="5">
        <v>41.7</v>
      </c>
      <c r="G660" s="5">
        <v>344.27</v>
      </c>
      <c r="H660" s="6">
        <v>39994</v>
      </c>
      <c r="I660" s="3">
        <v>6</v>
      </c>
      <c r="J660" s="7" t="s">
        <v>43</v>
      </c>
      <c r="K660" s="7" t="s">
        <v>64</v>
      </c>
      <c r="L660" s="7" t="s">
        <v>43</v>
      </c>
    </row>
    <row r="661" spans="1:12">
      <c r="A661" s="2">
        <v>151</v>
      </c>
      <c r="B661" s="2">
        <v>75</v>
      </c>
      <c r="C661" s="2">
        <v>903</v>
      </c>
      <c r="D661" s="3">
        <v>0</v>
      </c>
      <c r="E661" s="4">
        <v>0</v>
      </c>
      <c r="F661" s="5">
        <v>0</v>
      </c>
      <c r="G661" s="5">
        <v>0</v>
      </c>
      <c r="H661" s="6">
        <v>39994</v>
      </c>
      <c r="I661" s="3">
        <v>6</v>
      </c>
      <c r="J661" s="7" t="s">
        <v>61</v>
      </c>
      <c r="K661" s="7" t="s">
        <v>23</v>
      </c>
      <c r="L661" s="7" t="s">
        <v>61</v>
      </c>
    </row>
    <row r="662" spans="1:12">
      <c r="A662" s="2">
        <v>146</v>
      </c>
      <c r="B662" s="2">
        <v>78</v>
      </c>
      <c r="C662" s="2">
        <v>992</v>
      </c>
      <c r="D662" s="3">
        <v>0</v>
      </c>
      <c r="E662" s="4">
        <v>0</v>
      </c>
      <c r="F662" s="5">
        <v>0</v>
      </c>
      <c r="G662" s="5">
        <v>0</v>
      </c>
      <c r="H662" s="6">
        <v>39994</v>
      </c>
      <c r="I662" s="3">
        <v>6</v>
      </c>
      <c r="J662" s="7" t="s">
        <v>61</v>
      </c>
      <c r="K662" s="7" t="s">
        <v>23</v>
      </c>
      <c r="L662" s="7" t="s">
        <v>61</v>
      </c>
    </row>
    <row r="663" spans="1:12">
      <c r="A663" s="2">
        <v>81</v>
      </c>
      <c r="B663" s="2">
        <v>86</v>
      </c>
      <c r="C663" s="2">
        <v>1046</v>
      </c>
      <c r="D663" s="3">
        <v>281.69</v>
      </c>
      <c r="E663" s="4">
        <v>15</v>
      </c>
      <c r="F663" s="5">
        <v>43.02</v>
      </c>
      <c r="G663" s="5">
        <v>339.71</v>
      </c>
      <c r="H663" s="6">
        <v>39994</v>
      </c>
      <c r="I663" s="3">
        <v>6</v>
      </c>
      <c r="J663" s="7" t="s">
        <v>19</v>
      </c>
      <c r="K663" s="7" t="s">
        <v>23</v>
      </c>
      <c r="L663" s="7" t="s">
        <v>22</v>
      </c>
    </row>
    <row r="664" spans="1:12">
      <c r="A664" s="2">
        <v>138</v>
      </c>
      <c r="B664" s="2">
        <v>1</v>
      </c>
      <c r="C664" s="2">
        <v>3</v>
      </c>
      <c r="D664" s="3">
        <v>57.01</v>
      </c>
      <c r="E664" s="4">
        <v>15</v>
      </c>
      <c r="F664" s="5">
        <v>7.7</v>
      </c>
      <c r="G664" s="5">
        <v>79.709999999999994</v>
      </c>
      <c r="H664" s="6">
        <v>39995</v>
      </c>
      <c r="I664" s="3">
        <v>7</v>
      </c>
      <c r="J664" s="7" t="s">
        <v>41</v>
      </c>
      <c r="K664" s="7" t="s">
        <v>39</v>
      </c>
      <c r="L664" s="7" t="s">
        <v>54</v>
      </c>
    </row>
    <row r="665" spans="1:12">
      <c r="A665" s="2">
        <v>141</v>
      </c>
      <c r="B665" s="2">
        <v>11</v>
      </c>
      <c r="C665" s="2">
        <v>68</v>
      </c>
      <c r="D665" s="3">
        <v>57.01</v>
      </c>
      <c r="E665" s="4">
        <v>15</v>
      </c>
      <c r="F665" s="5">
        <v>7.7</v>
      </c>
      <c r="G665" s="5">
        <v>79.709999999999994</v>
      </c>
      <c r="H665" s="6">
        <v>39995</v>
      </c>
      <c r="I665" s="3">
        <v>7</v>
      </c>
      <c r="J665" s="7" t="s">
        <v>41</v>
      </c>
      <c r="K665" s="7" t="s">
        <v>55</v>
      </c>
      <c r="L665" s="7" t="s">
        <v>55</v>
      </c>
    </row>
    <row r="666" spans="1:12">
      <c r="A666" s="2">
        <v>13</v>
      </c>
      <c r="B666" s="2">
        <v>14</v>
      </c>
      <c r="C666" s="2">
        <v>126</v>
      </c>
      <c r="D666" s="3">
        <v>21.02</v>
      </c>
      <c r="E666" s="4">
        <v>15</v>
      </c>
      <c r="F666" s="5">
        <v>5.22</v>
      </c>
      <c r="G666" s="5">
        <v>41.24</v>
      </c>
      <c r="H666" s="6">
        <v>39995</v>
      </c>
      <c r="I666" s="3">
        <v>7</v>
      </c>
      <c r="J666" s="7" t="s">
        <v>7</v>
      </c>
      <c r="K666" s="7" t="s">
        <v>7</v>
      </c>
      <c r="L666" s="7" t="s">
        <v>15</v>
      </c>
    </row>
    <row r="667" spans="1:12">
      <c r="A667" s="2">
        <v>154</v>
      </c>
      <c r="B667" s="2">
        <v>16</v>
      </c>
      <c r="C667" s="2">
        <v>150</v>
      </c>
      <c r="D667" s="3">
        <v>44.33</v>
      </c>
      <c r="E667" s="4">
        <v>15</v>
      </c>
      <c r="F667" s="5">
        <v>6.43</v>
      </c>
      <c r="G667" s="5">
        <v>65.760000000000005</v>
      </c>
      <c r="H667" s="6">
        <v>39995</v>
      </c>
      <c r="I667" s="3">
        <v>7</v>
      </c>
      <c r="J667" s="7" t="s">
        <v>19</v>
      </c>
      <c r="K667" s="7" t="s">
        <v>26</v>
      </c>
      <c r="L667" s="7" t="s">
        <v>40</v>
      </c>
    </row>
    <row r="668" spans="1:12">
      <c r="A668" s="2">
        <v>158</v>
      </c>
      <c r="B668" s="2">
        <v>15</v>
      </c>
      <c r="C668" s="2">
        <v>151</v>
      </c>
      <c r="D668" s="3">
        <v>25.19</v>
      </c>
      <c r="E668" s="4">
        <v>15</v>
      </c>
      <c r="F668" s="5">
        <v>5.83</v>
      </c>
      <c r="G668" s="5">
        <v>46.02</v>
      </c>
      <c r="H668" s="6">
        <v>39995</v>
      </c>
      <c r="I668" s="3">
        <v>7</v>
      </c>
      <c r="J668" s="7" t="s">
        <v>7</v>
      </c>
      <c r="K668" s="7" t="s">
        <v>7</v>
      </c>
      <c r="L668" s="7" t="s">
        <v>8</v>
      </c>
    </row>
    <row r="669" spans="1:12">
      <c r="A669" s="2">
        <v>131</v>
      </c>
      <c r="B669" s="2">
        <v>21</v>
      </c>
      <c r="C669" s="2">
        <v>159</v>
      </c>
      <c r="D669" s="3">
        <v>26.52</v>
      </c>
      <c r="E669" s="4">
        <v>15</v>
      </c>
      <c r="F669" s="5">
        <v>6.02</v>
      </c>
      <c r="G669" s="5">
        <v>47.54</v>
      </c>
      <c r="H669" s="6">
        <v>39995</v>
      </c>
      <c r="I669" s="3">
        <v>7</v>
      </c>
      <c r="J669" s="7" t="s">
        <v>7</v>
      </c>
      <c r="K669" s="7" t="s">
        <v>7</v>
      </c>
      <c r="L669" s="7" t="s">
        <v>15</v>
      </c>
    </row>
    <row r="670" spans="1:12">
      <c r="A670" s="2">
        <v>129</v>
      </c>
      <c r="B670" s="2">
        <v>17</v>
      </c>
      <c r="C670" s="2">
        <v>160</v>
      </c>
      <c r="D670" s="3">
        <v>45.62</v>
      </c>
      <c r="E670" s="4">
        <v>15</v>
      </c>
      <c r="F670" s="5">
        <v>6.61</v>
      </c>
      <c r="G670" s="5">
        <v>67.23</v>
      </c>
      <c r="H670" s="6">
        <v>39995</v>
      </c>
      <c r="I670" s="3">
        <v>7</v>
      </c>
      <c r="J670" s="7" t="s">
        <v>19</v>
      </c>
      <c r="K670" s="7" t="s">
        <v>26</v>
      </c>
      <c r="L670" s="7" t="s">
        <v>40</v>
      </c>
    </row>
    <row r="671" spans="1:12">
      <c r="A671" s="2">
        <v>15</v>
      </c>
      <c r="B671" s="2">
        <v>17</v>
      </c>
      <c r="C671" s="2">
        <v>183</v>
      </c>
      <c r="D671" s="3">
        <v>34.89</v>
      </c>
      <c r="E671" s="4">
        <v>15</v>
      </c>
      <c r="F671" s="5">
        <v>5.0599999999999996</v>
      </c>
      <c r="G671" s="5">
        <v>54.95</v>
      </c>
      <c r="H671" s="6">
        <v>39995</v>
      </c>
      <c r="I671" s="3">
        <v>7</v>
      </c>
      <c r="J671" s="7" t="s">
        <v>16</v>
      </c>
      <c r="K671" s="7" t="s">
        <v>14</v>
      </c>
      <c r="L671" s="7" t="s">
        <v>18</v>
      </c>
    </row>
    <row r="672" spans="1:12">
      <c r="A672" s="2">
        <v>153</v>
      </c>
      <c r="B672" s="2">
        <v>21</v>
      </c>
      <c r="C672" s="2">
        <v>196</v>
      </c>
      <c r="D672" s="3">
        <v>34.71</v>
      </c>
      <c r="E672" s="4">
        <v>30</v>
      </c>
      <c r="F672" s="5">
        <v>5.03</v>
      </c>
      <c r="G672" s="5">
        <v>69.739999999999995</v>
      </c>
      <c r="H672" s="6">
        <v>39995</v>
      </c>
      <c r="I672" s="3">
        <v>7</v>
      </c>
      <c r="J672" s="7" t="s">
        <v>62</v>
      </c>
      <c r="K672" s="7" t="s">
        <v>14</v>
      </c>
      <c r="L672" s="7" t="s">
        <v>14</v>
      </c>
    </row>
    <row r="673" spans="1:12">
      <c r="A673" s="2">
        <v>87</v>
      </c>
      <c r="B673" s="2">
        <v>19</v>
      </c>
      <c r="C673" s="2">
        <v>203</v>
      </c>
      <c r="D673" s="3">
        <v>34.89</v>
      </c>
      <c r="E673" s="4">
        <v>15</v>
      </c>
      <c r="F673" s="5">
        <v>5.0599999999999996</v>
      </c>
      <c r="G673" s="5">
        <v>54.95</v>
      </c>
      <c r="H673" s="6">
        <v>39995</v>
      </c>
      <c r="I673" s="3">
        <v>7</v>
      </c>
      <c r="J673" s="7" t="s">
        <v>16</v>
      </c>
      <c r="K673" s="7" t="s">
        <v>14</v>
      </c>
      <c r="L673" s="7" t="s">
        <v>18</v>
      </c>
    </row>
    <row r="674" spans="1:12">
      <c r="A674" s="2">
        <v>41</v>
      </c>
      <c r="B674" s="2">
        <v>18</v>
      </c>
      <c r="C674" s="2">
        <v>208</v>
      </c>
      <c r="D674" s="3">
        <v>35.51</v>
      </c>
      <c r="E674" s="4">
        <v>15</v>
      </c>
      <c r="F674" s="5">
        <v>5.15</v>
      </c>
      <c r="G674" s="5">
        <v>55.66</v>
      </c>
      <c r="H674" s="6">
        <v>39995</v>
      </c>
      <c r="I674" s="3">
        <v>7</v>
      </c>
      <c r="J674" s="7" t="s">
        <v>16</v>
      </c>
      <c r="K674" s="7" t="s">
        <v>14</v>
      </c>
      <c r="L674" s="7" t="s">
        <v>18</v>
      </c>
    </row>
    <row r="675" spans="1:12">
      <c r="A675" s="2">
        <v>140</v>
      </c>
      <c r="B675" s="2">
        <v>21</v>
      </c>
      <c r="C675" s="2">
        <v>211</v>
      </c>
      <c r="D675" s="3">
        <v>35.19</v>
      </c>
      <c r="E675" s="4">
        <v>15</v>
      </c>
      <c r="F675" s="5">
        <v>7.28</v>
      </c>
      <c r="G675" s="5">
        <v>57.47</v>
      </c>
      <c r="H675" s="6">
        <v>39995</v>
      </c>
      <c r="I675" s="3">
        <v>7</v>
      </c>
      <c r="J675" s="7" t="s">
        <v>7</v>
      </c>
      <c r="K675" s="7" t="s">
        <v>7</v>
      </c>
      <c r="L675" s="7" t="s">
        <v>15</v>
      </c>
    </row>
    <row r="676" spans="1:12">
      <c r="A676" s="2">
        <v>132</v>
      </c>
      <c r="B676" s="2">
        <v>24</v>
      </c>
      <c r="C676" s="2">
        <v>221</v>
      </c>
      <c r="D676" s="3">
        <v>63.01</v>
      </c>
      <c r="E676" s="4">
        <v>15</v>
      </c>
      <c r="F676" s="5">
        <v>9.14</v>
      </c>
      <c r="G676" s="5">
        <v>87.15</v>
      </c>
      <c r="H676" s="6">
        <v>39995</v>
      </c>
      <c r="I676" s="3">
        <v>7</v>
      </c>
      <c r="J676" s="7" t="s">
        <v>19</v>
      </c>
      <c r="K676" s="7" t="s">
        <v>26</v>
      </c>
      <c r="L676" s="7" t="s">
        <v>20</v>
      </c>
    </row>
    <row r="677" spans="1:12">
      <c r="A677" s="2">
        <v>155</v>
      </c>
      <c r="B677" s="2">
        <v>22</v>
      </c>
      <c r="C677" s="2">
        <v>225</v>
      </c>
      <c r="D677" s="3">
        <v>49.99</v>
      </c>
      <c r="E677" s="4">
        <v>35</v>
      </c>
      <c r="F677" s="5">
        <v>7.25</v>
      </c>
      <c r="G677" s="5">
        <v>92.24</v>
      </c>
      <c r="H677" s="6">
        <v>39995</v>
      </c>
      <c r="I677" s="3">
        <v>7</v>
      </c>
      <c r="J677" s="7" t="s">
        <v>58</v>
      </c>
      <c r="K677" s="7" t="s">
        <v>14</v>
      </c>
      <c r="L677" s="7" t="s">
        <v>59</v>
      </c>
    </row>
    <row r="678" spans="1:12">
      <c r="A678" s="2">
        <v>28</v>
      </c>
      <c r="B678" s="2">
        <v>19</v>
      </c>
      <c r="C678" s="2">
        <v>248</v>
      </c>
      <c r="D678" s="3">
        <v>41.64</v>
      </c>
      <c r="E678" s="4">
        <v>15</v>
      </c>
      <c r="F678" s="5">
        <v>6.04</v>
      </c>
      <c r="G678" s="5">
        <v>62.68</v>
      </c>
      <c r="H678" s="6">
        <v>39995</v>
      </c>
      <c r="I678" s="3">
        <v>7</v>
      </c>
      <c r="J678" s="7" t="s">
        <v>16</v>
      </c>
      <c r="K678" s="7" t="s">
        <v>14</v>
      </c>
      <c r="L678" s="7" t="s">
        <v>14</v>
      </c>
    </row>
    <row r="679" spans="1:12">
      <c r="A679" s="2">
        <v>12</v>
      </c>
      <c r="B679" s="2">
        <v>21</v>
      </c>
      <c r="C679" s="2">
        <v>248</v>
      </c>
      <c r="D679" s="3">
        <v>46.03</v>
      </c>
      <c r="E679" s="4">
        <v>15</v>
      </c>
      <c r="F679" s="5">
        <v>6.67</v>
      </c>
      <c r="G679" s="5">
        <v>67.7</v>
      </c>
      <c r="H679" s="6">
        <v>39995</v>
      </c>
      <c r="I679" s="3">
        <v>7</v>
      </c>
      <c r="J679" s="7" t="s">
        <v>13</v>
      </c>
      <c r="K679" s="7" t="s">
        <v>14</v>
      </c>
      <c r="L679" s="7" t="s">
        <v>14</v>
      </c>
    </row>
    <row r="680" spans="1:12">
      <c r="A680" s="2">
        <v>22</v>
      </c>
      <c r="B680" s="2">
        <v>29</v>
      </c>
      <c r="C680" s="2">
        <v>248</v>
      </c>
      <c r="D680" s="3">
        <v>70.7</v>
      </c>
      <c r="E680" s="4">
        <v>90</v>
      </c>
      <c r="F680" s="5">
        <v>10.25</v>
      </c>
      <c r="G680" s="5">
        <v>170.95</v>
      </c>
      <c r="H680" s="6">
        <v>39995</v>
      </c>
      <c r="I680" s="3">
        <v>7</v>
      </c>
      <c r="J680" s="7" t="s">
        <v>19</v>
      </c>
      <c r="K680" s="7" t="s">
        <v>26</v>
      </c>
      <c r="L680" s="7" t="s">
        <v>24</v>
      </c>
    </row>
    <row r="681" spans="1:12">
      <c r="A681" s="2">
        <v>26</v>
      </c>
      <c r="B681" s="2">
        <v>21</v>
      </c>
      <c r="C681" s="2">
        <v>250</v>
      </c>
      <c r="D681" s="3">
        <v>45.1</v>
      </c>
      <c r="E681" s="4">
        <v>160</v>
      </c>
      <c r="F681" s="5">
        <v>6.54</v>
      </c>
      <c r="G681" s="5">
        <v>211.64</v>
      </c>
      <c r="H681" s="6">
        <v>39995</v>
      </c>
      <c r="I681" s="3">
        <v>7</v>
      </c>
      <c r="J681" s="7" t="s">
        <v>11</v>
      </c>
      <c r="K681" s="7" t="s">
        <v>51</v>
      </c>
      <c r="L681" s="7" t="s">
        <v>29</v>
      </c>
    </row>
    <row r="682" spans="1:12">
      <c r="A682" s="2">
        <v>139</v>
      </c>
      <c r="B682" s="2">
        <v>24</v>
      </c>
      <c r="C682" s="2">
        <v>261</v>
      </c>
      <c r="D682" s="3">
        <v>61.15</v>
      </c>
      <c r="E682" s="4">
        <v>15</v>
      </c>
      <c r="F682" s="5">
        <v>8.8699999999999992</v>
      </c>
      <c r="G682" s="5">
        <v>85.02</v>
      </c>
      <c r="H682" s="6">
        <v>39995</v>
      </c>
      <c r="I682" s="3">
        <v>7</v>
      </c>
      <c r="J682" s="7" t="s">
        <v>60</v>
      </c>
      <c r="K682" s="7" t="s">
        <v>14</v>
      </c>
      <c r="L682" s="7" t="s">
        <v>14</v>
      </c>
    </row>
    <row r="683" spans="1:12">
      <c r="A683" s="2">
        <v>72</v>
      </c>
      <c r="B683" s="2">
        <v>36</v>
      </c>
      <c r="C683" s="2">
        <v>266</v>
      </c>
      <c r="D683" s="3">
        <v>44.37</v>
      </c>
      <c r="E683" s="4">
        <v>15</v>
      </c>
      <c r="F683" s="5">
        <v>8.61</v>
      </c>
      <c r="G683" s="5">
        <v>67.98</v>
      </c>
      <c r="H683" s="6">
        <v>39995</v>
      </c>
      <c r="I683" s="3">
        <v>7</v>
      </c>
      <c r="J683" s="7" t="s">
        <v>10</v>
      </c>
      <c r="K683" s="7" t="s">
        <v>64</v>
      </c>
      <c r="L683" s="7" t="s">
        <v>10</v>
      </c>
    </row>
    <row r="684" spans="1:12">
      <c r="A684" s="2">
        <v>49</v>
      </c>
      <c r="B684" s="2">
        <v>28</v>
      </c>
      <c r="C684" s="2">
        <v>286</v>
      </c>
      <c r="D684" s="3">
        <v>49.76</v>
      </c>
      <c r="E684" s="4">
        <v>15</v>
      </c>
      <c r="F684" s="5">
        <v>7.22</v>
      </c>
      <c r="G684" s="5">
        <v>71.98</v>
      </c>
      <c r="H684" s="6">
        <v>39995</v>
      </c>
      <c r="I684" s="3">
        <v>7</v>
      </c>
      <c r="J684" s="7" t="s">
        <v>45</v>
      </c>
      <c r="K684" s="7" t="s">
        <v>64</v>
      </c>
      <c r="L684" s="7" t="s">
        <v>46</v>
      </c>
    </row>
    <row r="685" spans="1:12">
      <c r="A685" s="2">
        <v>136</v>
      </c>
      <c r="B685" s="2">
        <v>28</v>
      </c>
      <c r="C685" s="2">
        <v>292</v>
      </c>
      <c r="D685" s="3">
        <v>48.85</v>
      </c>
      <c r="E685" s="4">
        <v>15</v>
      </c>
      <c r="F685" s="5">
        <v>7.08</v>
      </c>
      <c r="G685" s="5">
        <v>70.930000000000007</v>
      </c>
      <c r="H685" s="6">
        <v>39995</v>
      </c>
      <c r="I685" s="3">
        <v>7</v>
      </c>
      <c r="J685" s="7" t="s">
        <v>45</v>
      </c>
      <c r="K685" s="7" t="s">
        <v>64</v>
      </c>
      <c r="L685" s="7" t="s">
        <v>46</v>
      </c>
    </row>
    <row r="686" spans="1:12">
      <c r="A686" s="2">
        <v>14</v>
      </c>
      <c r="B686" s="2">
        <v>24</v>
      </c>
      <c r="C686" s="2">
        <v>301</v>
      </c>
      <c r="D686" s="3">
        <v>51.38</v>
      </c>
      <c r="E686" s="4">
        <v>15</v>
      </c>
      <c r="F686" s="5">
        <v>7.45</v>
      </c>
      <c r="G686" s="5">
        <v>73.83</v>
      </c>
      <c r="H686" s="6">
        <v>39995</v>
      </c>
      <c r="I686" s="3">
        <v>7</v>
      </c>
      <c r="J686" s="7" t="s">
        <v>16</v>
      </c>
      <c r="K686" s="7" t="s">
        <v>14</v>
      </c>
      <c r="L686" s="7" t="s">
        <v>17</v>
      </c>
    </row>
    <row r="687" spans="1:12">
      <c r="A687" s="2">
        <v>31</v>
      </c>
      <c r="B687" s="2">
        <v>33</v>
      </c>
      <c r="C687" s="2">
        <v>310</v>
      </c>
      <c r="D687" s="3">
        <v>88.38</v>
      </c>
      <c r="E687" s="4">
        <v>90</v>
      </c>
      <c r="F687" s="5">
        <v>12.82</v>
      </c>
      <c r="G687" s="5">
        <v>191.2</v>
      </c>
      <c r="H687" s="6">
        <v>39995</v>
      </c>
      <c r="I687" s="3">
        <v>7</v>
      </c>
      <c r="J687" s="7" t="s">
        <v>19</v>
      </c>
      <c r="K687" s="7" t="s">
        <v>26</v>
      </c>
      <c r="L687" s="7" t="s">
        <v>34</v>
      </c>
    </row>
    <row r="688" spans="1:12">
      <c r="A688" s="2">
        <v>19</v>
      </c>
      <c r="B688" s="2">
        <v>30</v>
      </c>
      <c r="C688" s="2">
        <v>338</v>
      </c>
      <c r="D688" s="3">
        <v>56.75</v>
      </c>
      <c r="E688" s="4">
        <v>15</v>
      </c>
      <c r="F688" s="5">
        <v>8.23</v>
      </c>
      <c r="G688" s="5">
        <v>79.98</v>
      </c>
      <c r="H688" s="6">
        <v>39995</v>
      </c>
      <c r="I688" s="3">
        <v>7</v>
      </c>
      <c r="J688" s="7" t="s">
        <v>16</v>
      </c>
      <c r="K688" s="7" t="s">
        <v>14</v>
      </c>
      <c r="L688" s="7" t="s">
        <v>14</v>
      </c>
    </row>
    <row r="689" spans="1:12">
      <c r="A689" s="2">
        <v>101</v>
      </c>
      <c r="B689" s="2">
        <v>31</v>
      </c>
      <c r="C689" s="2">
        <v>345</v>
      </c>
      <c r="D689" s="3">
        <v>59.51</v>
      </c>
      <c r="E689" s="4">
        <v>15</v>
      </c>
      <c r="F689" s="5">
        <v>8.6300000000000008</v>
      </c>
      <c r="G689" s="5">
        <v>83.14</v>
      </c>
      <c r="H689" s="6">
        <v>39995</v>
      </c>
      <c r="I689" s="3">
        <v>7</v>
      </c>
      <c r="J689" s="7" t="s">
        <v>57</v>
      </c>
      <c r="K689" s="7" t="s">
        <v>51</v>
      </c>
      <c r="L689" s="7" t="s">
        <v>57</v>
      </c>
    </row>
    <row r="690" spans="1:12">
      <c r="A690" s="2">
        <v>5</v>
      </c>
      <c r="B690" s="2">
        <v>35</v>
      </c>
      <c r="C690" s="2">
        <v>349</v>
      </c>
      <c r="D690" s="3">
        <v>58.21</v>
      </c>
      <c r="E690" s="4">
        <v>15</v>
      </c>
      <c r="F690" s="5">
        <v>10.62</v>
      </c>
      <c r="G690" s="5">
        <v>83.83</v>
      </c>
      <c r="H690" s="6">
        <v>39995</v>
      </c>
      <c r="I690" s="3">
        <v>7</v>
      </c>
      <c r="J690" s="7" t="s">
        <v>10</v>
      </c>
      <c r="K690" s="7" t="s">
        <v>64</v>
      </c>
      <c r="L690" s="7" t="s">
        <v>10</v>
      </c>
    </row>
    <row r="691" spans="1:12">
      <c r="A691" s="2">
        <v>116</v>
      </c>
      <c r="B691" s="2">
        <v>35</v>
      </c>
      <c r="C691" s="2">
        <v>364</v>
      </c>
      <c r="D691" s="3">
        <v>60.72</v>
      </c>
      <c r="E691" s="4">
        <v>15</v>
      </c>
      <c r="F691" s="5">
        <v>10.98</v>
      </c>
      <c r="G691" s="5">
        <v>86.7</v>
      </c>
      <c r="H691" s="6">
        <v>39995</v>
      </c>
      <c r="I691" s="3">
        <v>7</v>
      </c>
      <c r="J691" s="7" t="s">
        <v>10</v>
      </c>
      <c r="K691" s="7" t="s">
        <v>64</v>
      </c>
      <c r="L691" s="7" t="s">
        <v>10</v>
      </c>
    </row>
    <row r="692" spans="1:12">
      <c r="A692" s="2">
        <v>135</v>
      </c>
      <c r="B692" s="2">
        <v>31</v>
      </c>
      <c r="C692" s="2">
        <v>367</v>
      </c>
      <c r="D692" s="3">
        <v>104.63</v>
      </c>
      <c r="E692" s="4">
        <v>15</v>
      </c>
      <c r="F692" s="5">
        <v>15.17</v>
      </c>
      <c r="G692" s="5">
        <v>134.80000000000001</v>
      </c>
      <c r="H692" s="6">
        <v>39995</v>
      </c>
      <c r="I692" s="3">
        <v>7</v>
      </c>
      <c r="J692" s="7" t="s">
        <v>19</v>
      </c>
      <c r="K692" s="7" t="s">
        <v>26</v>
      </c>
      <c r="L692" s="7" t="s">
        <v>24</v>
      </c>
    </row>
    <row r="693" spans="1:12">
      <c r="A693" s="2">
        <v>30</v>
      </c>
      <c r="B693" s="2">
        <v>33</v>
      </c>
      <c r="C693" s="2">
        <v>385</v>
      </c>
      <c r="D693" s="3">
        <v>92.36</v>
      </c>
      <c r="E693" s="4">
        <v>15</v>
      </c>
      <c r="F693" s="5">
        <v>13.39</v>
      </c>
      <c r="G693" s="5">
        <v>120.75</v>
      </c>
      <c r="H693" s="6">
        <v>39995</v>
      </c>
      <c r="I693" s="3">
        <v>7</v>
      </c>
      <c r="J693" s="7" t="s">
        <v>33</v>
      </c>
      <c r="K693" s="7" t="s">
        <v>23</v>
      </c>
      <c r="L693" s="7" t="s">
        <v>23</v>
      </c>
    </row>
    <row r="694" spans="1:12">
      <c r="A694" s="2">
        <v>94</v>
      </c>
      <c r="B694" s="2">
        <v>42</v>
      </c>
      <c r="C694" s="2">
        <v>400</v>
      </c>
      <c r="D694" s="3">
        <v>123.24</v>
      </c>
      <c r="E694" s="4">
        <v>125</v>
      </c>
      <c r="F694" s="5">
        <v>17.87</v>
      </c>
      <c r="G694" s="5">
        <v>266.11</v>
      </c>
      <c r="H694" s="6">
        <v>39995</v>
      </c>
      <c r="I694" s="3">
        <v>7</v>
      </c>
      <c r="J694" s="7" t="s">
        <v>27</v>
      </c>
      <c r="K694" s="7" t="s">
        <v>51</v>
      </c>
      <c r="L694" s="7" t="s">
        <v>49</v>
      </c>
    </row>
    <row r="695" spans="1:12">
      <c r="A695" s="2">
        <v>57</v>
      </c>
      <c r="B695" s="2">
        <v>39</v>
      </c>
      <c r="C695" s="2">
        <v>408</v>
      </c>
      <c r="D695" s="3">
        <v>97.88</v>
      </c>
      <c r="E695" s="4">
        <v>15</v>
      </c>
      <c r="F695" s="5">
        <v>14.19</v>
      </c>
      <c r="G695" s="5">
        <v>127.07</v>
      </c>
      <c r="H695" s="6">
        <v>39995</v>
      </c>
      <c r="I695" s="3">
        <v>7</v>
      </c>
      <c r="J695" s="7" t="s">
        <v>33</v>
      </c>
      <c r="K695" s="7" t="s">
        <v>23</v>
      </c>
      <c r="L695" s="7" t="s">
        <v>23</v>
      </c>
    </row>
    <row r="696" spans="1:12">
      <c r="A696" s="2">
        <v>17</v>
      </c>
      <c r="B696" s="2">
        <v>43</v>
      </c>
      <c r="C696" s="2">
        <v>409</v>
      </c>
      <c r="D696" s="3">
        <v>116.61</v>
      </c>
      <c r="E696" s="4">
        <v>15</v>
      </c>
      <c r="F696" s="5">
        <v>16.91</v>
      </c>
      <c r="G696" s="5">
        <v>148.52000000000001</v>
      </c>
      <c r="H696" s="6">
        <v>39995</v>
      </c>
      <c r="I696" s="3">
        <v>7</v>
      </c>
      <c r="J696" s="7" t="s">
        <v>19</v>
      </c>
      <c r="K696" s="7" t="s">
        <v>26</v>
      </c>
      <c r="L696" s="7" t="s">
        <v>20</v>
      </c>
    </row>
    <row r="697" spans="1:12">
      <c r="A697" s="2">
        <v>112</v>
      </c>
      <c r="B697" s="2">
        <v>35</v>
      </c>
      <c r="C697" s="2">
        <v>410</v>
      </c>
      <c r="D697" s="3">
        <v>73.959999999999994</v>
      </c>
      <c r="E697" s="4">
        <v>15</v>
      </c>
      <c r="F697" s="5">
        <v>10.72</v>
      </c>
      <c r="G697" s="5">
        <v>99.68</v>
      </c>
      <c r="H697" s="6">
        <v>39995</v>
      </c>
      <c r="I697" s="3">
        <v>7</v>
      </c>
      <c r="J697" s="7" t="s">
        <v>12</v>
      </c>
      <c r="K697" s="7" t="s">
        <v>64</v>
      </c>
      <c r="L697" s="7" t="s">
        <v>12</v>
      </c>
    </row>
    <row r="698" spans="1:12">
      <c r="A698" s="2">
        <v>11</v>
      </c>
      <c r="B698" s="2">
        <v>33</v>
      </c>
      <c r="C698" s="2">
        <v>424</v>
      </c>
      <c r="D698" s="3">
        <v>76.489999999999995</v>
      </c>
      <c r="E698" s="4">
        <v>15</v>
      </c>
      <c r="F698" s="5">
        <v>11.09</v>
      </c>
      <c r="G698" s="5">
        <v>102.58</v>
      </c>
      <c r="H698" s="6">
        <v>39995</v>
      </c>
      <c r="I698" s="3">
        <v>7</v>
      </c>
      <c r="J698" s="7" t="s">
        <v>12</v>
      </c>
      <c r="K698" s="7" t="s">
        <v>64</v>
      </c>
      <c r="L698" s="7" t="s">
        <v>12</v>
      </c>
    </row>
    <row r="699" spans="1:12">
      <c r="A699" s="2">
        <v>78</v>
      </c>
      <c r="B699" s="2">
        <v>35</v>
      </c>
      <c r="C699" s="2">
        <v>432</v>
      </c>
      <c r="D699" s="3">
        <v>133.1</v>
      </c>
      <c r="E699" s="4">
        <v>15</v>
      </c>
      <c r="F699" s="5">
        <v>19.3</v>
      </c>
      <c r="G699" s="5">
        <v>167.4</v>
      </c>
      <c r="H699" s="6">
        <v>39995</v>
      </c>
      <c r="I699" s="3">
        <v>7</v>
      </c>
      <c r="J699" s="7" t="s">
        <v>27</v>
      </c>
      <c r="K699" s="7" t="s">
        <v>51</v>
      </c>
      <c r="L699" s="7" t="s">
        <v>49</v>
      </c>
    </row>
    <row r="700" spans="1:12">
      <c r="A700" s="2">
        <v>10</v>
      </c>
      <c r="B700" s="2">
        <v>39</v>
      </c>
      <c r="C700" s="2">
        <v>452</v>
      </c>
      <c r="D700" s="3">
        <v>81.25</v>
      </c>
      <c r="E700" s="4">
        <v>160</v>
      </c>
      <c r="F700" s="5">
        <v>11.78</v>
      </c>
      <c r="G700" s="5">
        <v>253.03</v>
      </c>
      <c r="H700" s="6">
        <v>39995</v>
      </c>
      <c r="I700" s="3">
        <v>7</v>
      </c>
      <c r="J700" s="7" t="s">
        <v>11</v>
      </c>
      <c r="K700" s="7" t="s">
        <v>64</v>
      </c>
      <c r="L700" s="7" t="s">
        <v>12</v>
      </c>
    </row>
    <row r="701" spans="1:12">
      <c r="A701" s="2">
        <v>62</v>
      </c>
      <c r="B701" s="2">
        <v>38</v>
      </c>
      <c r="C701" s="2">
        <v>463</v>
      </c>
      <c r="D701" s="3">
        <v>142.65</v>
      </c>
      <c r="E701" s="4">
        <v>15</v>
      </c>
      <c r="F701" s="5">
        <v>20.68</v>
      </c>
      <c r="G701" s="5">
        <v>178.33</v>
      </c>
      <c r="H701" s="6">
        <v>39995</v>
      </c>
      <c r="I701" s="3">
        <v>7</v>
      </c>
      <c r="J701" s="7" t="s">
        <v>27</v>
      </c>
      <c r="K701" s="7" t="s">
        <v>51</v>
      </c>
      <c r="L701" s="7" t="s">
        <v>49</v>
      </c>
    </row>
    <row r="702" spans="1:12">
      <c r="A702" s="2">
        <v>143</v>
      </c>
      <c r="B702" s="2">
        <v>43</v>
      </c>
      <c r="C702" s="2">
        <v>467</v>
      </c>
      <c r="D702" s="3">
        <v>81.25</v>
      </c>
      <c r="E702" s="4">
        <v>160</v>
      </c>
      <c r="F702" s="5">
        <v>11.78</v>
      </c>
      <c r="G702" s="5">
        <v>253.03</v>
      </c>
      <c r="H702" s="6">
        <v>39995</v>
      </c>
      <c r="I702" s="3">
        <v>7</v>
      </c>
      <c r="J702" s="7" t="s">
        <v>11</v>
      </c>
      <c r="K702" s="7" t="s">
        <v>51</v>
      </c>
      <c r="L702" s="7" t="s">
        <v>29</v>
      </c>
    </row>
    <row r="703" spans="1:12">
      <c r="A703" s="2">
        <v>187</v>
      </c>
      <c r="B703" s="2">
        <v>41</v>
      </c>
      <c r="C703" s="2">
        <v>468</v>
      </c>
      <c r="D703" s="3">
        <v>133.43</v>
      </c>
      <c r="E703" s="4">
        <v>15</v>
      </c>
      <c r="F703" s="5">
        <v>19.350000000000001</v>
      </c>
      <c r="G703" s="5">
        <v>167.78</v>
      </c>
      <c r="H703" s="6">
        <v>39995</v>
      </c>
      <c r="I703" s="3">
        <v>7</v>
      </c>
      <c r="J703" s="7" t="s">
        <v>19</v>
      </c>
      <c r="K703" s="7" t="s">
        <v>26</v>
      </c>
      <c r="L703" s="7" t="s">
        <v>20</v>
      </c>
    </row>
    <row r="704" spans="1:12">
      <c r="A704" s="2">
        <v>45</v>
      </c>
      <c r="B704" s="2">
        <v>42</v>
      </c>
      <c r="C704" s="2">
        <v>479</v>
      </c>
      <c r="D704" s="3">
        <v>102.89</v>
      </c>
      <c r="E704" s="4">
        <v>35</v>
      </c>
      <c r="F704" s="5">
        <v>14.92</v>
      </c>
      <c r="G704" s="5">
        <v>152.81</v>
      </c>
      <c r="H704" s="6">
        <v>39995</v>
      </c>
      <c r="I704" s="3">
        <v>7</v>
      </c>
      <c r="J704" s="7" t="s">
        <v>21</v>
      </c>
      <c r="K704" s="7" t="s">
        <v>23</v>
      </c>
      <c r="L704" s="7" t="s">
        <v>22</v>
      </c>
    </row>
    <row r="705" spans="1:12">
      <c r="A705" s="2">
        <v>148</v>
      </c>
      <c r="B705" s="2">
        <v>44</v>
      </c>
      <c r="C705" s="2">
        <v>504</v>
      </c>
      <c r="D705" s="3">
        <v>163.95</v>
      </c>
      <c r="E705" s="4">
        <v>15</v>
      </c>
      <c r="F705" s="5">
        <v>23.77</v>
      </c>
      <c r="G705" s="5">
        <v>202.72</v>
      </c>
      <c r="H705" s="6">
        <v>39995</v>
      </c>
      <c r="I705" s="3">
        <v>7</v>
      </c>
      <c r="J705" s="7" t="s">
        <v>43</v>
      </c>
      <c r="K705" s="7" t="s">
        <v>64</v>
      </c>
      <c r="L705" s="7" t="s">
        <v>43</v>
      </c>
    </row>
    <row r="706" spans="1:12">
      <c r="A706" s="2">
        <v>66</v>
      </c>
      <c r="B706" s="2">
        <v>54</v>
      </c>
      <c r="C706" s="2">
        <v>612</v>
      </c>
      <c r="D706" s="3">
        <v>131.46</v>
      </c>
      <c r="E706" s="4">
        <v>15</v>
      </c>
      <c r="F706" s="5">
        <v>19.059999999999999</v>
      </c>
      <c r="G706" s="5">
        <v>165.52</v>
      </c>
      <c r="H706" s="6">
        <v>39995</v>
      </c>
      <c r="I706" s="3">
        <v>7</v>
      </c>
      <c r="J706" s="7" t="s">
        <v>21</v>
      </c>
      <c r="K706" s="7" t="s">
        <v>23</v>
      </c>
      <c r="L706" s="7" t="s">
        <v>22</v>
      </c>
    </row>
    <row r="707" spans="1:12">
      <c r="A707" s="2">
        <v>32</v>
      </c>
      <c r="B707" s="2">
        <v>57</v>
      </c>
      <c r="C707" s="2">
        <v>660</v>
      </c>
      <c r="D707" s="3">
        <v>241.1</v>
      </c>
      <c r="E707" s="4">
        <v>15</v>
      </c>
      <c r="F707" s="5">
        <v>37.130000000000003</v>
      </c>
      <c r="G707" s="5">
        <v>293.23</v>
      </c>
      <c r="H707" s="6">
        <v>39995</v>
      </c>
      <c r="I707" s="3">
        <v>7</v>
      </c>
      <c r="J707" s="7" t="s">
        <v>27</v>
      </c>
      <c r="K707" s="7" t="s">
        <v>51</v>
      </c>
      <c r="L707" s="7" t="s">
        <v>28</v>
      </c>
    </row>
    <row r="708" spans="1:12">
      <c r="A708" s="2">
        <v>95</v>
      </c>
      <c r="B708" s="2">
        <v>1</v>
      </c>
      <c r="C708" s="2">
        <v>700</v>
      </c>
      <c r="D708" s="3">
        <v>731.76</v>
      </c>
      <c r="E708" s="4">
        <v>15</v>
      </c>
      <c r="F708" s="5">
        <v>106.11</v>
      </c>
      <c r="G708" s="5">
        <v>852.87</v>
      </c>
      <c r="H708" s="6">
        <v>39995</v>
      </c>
      <c r="I708" s="3">
        <v>7</v>
      </c>
      <c r="J708" s="7" t="s">
        <v>38</v>
      </c>
      <c r="K708" s="7" t="s">
        <v>55</v>
      </c>
      <c r="L708" s="7" t="s">
        <v>55</v>
      </c>
    </row>
    <row r="709" spans="1:12">
      <c r="A709" s="2">
        <v>127</v>
      </c>
      <c r="B709" s="2">
        <v>1</v>
      </c>
      <c r="C709" s="2">
        <v>700</v>
      </c>
      <c r="D709" s="3">
        <v>195.6</v>
      </c>
      <c r="E709" s="4">
        <v>15</v>
      </c>
      <c r="F709" s="5">
        <v>30.54</v>
      </c>
      <c r="G709" s="5">
        <v>241.14</v>
      </c>
      <c r="H709" s="6">
        <v>39995</v>
      </c>
      <c r="I709" s="3">
        <v>7</v>
      </c>
      <c r="J709" s="7" t="s">
        <v>7</v>
      </c>
      <c r="K709" s="7" t="s">
        <v>55</v>
      </c>
      <c r="L709" s="7" t="s">
        <v>55</v>
      </c>
    </row>
    <row r="710" spans="1:12">
      <c r="A710" s="2">
        <v>144</v>
      </c>
      <c r="B710" s="2">
        <v>1</v>
      </c>
      <c r="C710" s="2">
        <v>700</v>
      </c>
      <c r="D710" s="3">
        <v>315.95999999999998</v>
      </c>
      <c r="E710" s="4">
        <v>15</v>
      </c>
      <c r="F710" s="5">
        <v>45.81</v>
      </c>
      <c r="G710" s="5">
        <v>376.77</v>
      </c>
      <c r="H710" s="6">
        <v>39995</v>
      </c>
      <c r="I710" s="3">
        <v>7</v>
      </c>
      <c r="J710" s="7" t="s">
        <v>19</v>
      </c>
      <c r="K710" s="7" t="s">
        <v>55</v>
      </c>
      <c r="L710" s="7" t="s">
        <v>55</v>
      </c>
    </row>
    <row r="711" spans="1:12">
      <c r="A711" s="2">
        <v>18</v>
      </c>
      <c r="B711" s="2">
        <v>65</v>
      </c>
      <c r="C711" s="2">
        <v>704</v>
      </c>
      <c r="D711" s="3">
        <v>151.22</v>
      </c>
      <c r="E711" s="4">
        <v>35</v>
      </c>
      <c r="F711" s="5">
        <v>21.93</v>
      </c>
      <c r="G711" s="5">
        <v>208.15</v>
      </c>
      <c r="H711" s="6">
        <v>39995</v>
      </c>
      <c r="I711" s="3">
        <v>7</v>
      </c>
      <c r="J711" s="7" t="s">
        <v>21</v>
      </c>
      <c r="K711" s="7" t="s">
        <v>23</v>
      </c>
      <c r="L711" s="7" t="s">
        <v>22</v>
      </c>
    </row>
    <row r="712" spans="1:12">
      <c r="A712" s="2">
        <v>64</v>
      </c>
      <c r="B712" s="2">
        <v>18</v>
      </c>
      <c r="C712" s="2">
        <v>148</v>
      </c>
      <c r="D712" s="3">
        <v>39.369999999999997</v>
      </c>
      <c r="E712" s="4">
        <v>15</v>
      </c>
      <c r="F712" s="5">
        <v>5.71</v>
      </c>
      <c r="G712" s="5">
        <v>60.08</v>
      </c>
      <c r="H712" s="6">
        <v>39996</v>
      </c>
      <c r="I712" s="3">
        <v>7</v>
      </c>
      <c r="J712" s="7" t="s">
        <v>35</v>
      </c>
      <c r="K712" s="7" t="s">
        <v>14</v>
      </c>
      <c r="L712" s="7" t="s">
        <v>36</v>
      </c>
    </row>
    <row r="713" spans="1:12">
      <c r="A713" s="2">
        <v>61</v>
      </c>
      <c r="B713" s="2">
        <v>17</v>
      </c>
      <c r="C713" s="2">
        <v>151</v>
      </c>
      <c r="D713" s="3">
        <v>68.849999999999994</v>
      </c>
      <c r="E713" s="4">
        <v>60</v>
      </c>
      <c r="F713" s="5">
        <v>9.98</v>
      </c>
      <c r="G713" s="5">
        <v>138.83000000000001</v>
      </c>
      <c r="H713" s="6">
        <v>39996</v>
      </c>
      <c r="I713" s="3">
        <v>7</v>
      </c>
      <c r="J713" s="7" t="s">
        <v>31</v>
      </c>
      <c r="K713" s="7" t="s">
        <v>39</v>
      </c>
      <c r="L713" s="7" t="s">
        <v>32</v>
      </c>
    </row>
    <row r="714" spans="1:12">
      <c r="A714" s="2">
        <v>130</v>
      </c>
      <c r="B714" s="2">
        <v>20</v>
      </c>
      <c r="C714" s="2">
        <v>178</v>
      </c>
      <c r="D714" s="3">
        <v>58.15</v>
      </c>
      <c r="E714" s="4">
        <v>15</v>
      </c>
      <c r="F714" s="5">
        <v>8.43</v>
      </c>
      <c r="G714" s="5">
        <v>81.58</v>
      </c>
      <c r="H714" s="6">
        <v>39996</v>
      </c>
      <c r="I714" s="3">
        <v>7</v>
      </c>
      <c r="J714" s="7" t="s">
        <v>43</v>
      </c>
      <c r="K714" s="7" t="s">
        <v>64</v>
      </c>
      <c r="L714" s="7" t="s">
        <v>43</v>
      </c>
    </row>
    <row r="715" spans="1:12">
      <c r="A715" s="2">
        <v>142</v>
      </c>
      <c r="B715" s="2">
        <v>24</v>
      </c>
      <c r="C715" s="2">
        <v>238</v>
      </c>
      <c r="D715" s="3">
        <v>34.01</v>
      </c>
      <c r="E715" s="4">
        <v>30</v>
      </c>
      <c r="F715" s="5">
        <v>4.93</v>
      </c>
      <c r="G715" s="5">
        <v>68.94</v>
      </c>
      <c r="H715" s="6">
        <v>39996</v>
      </c>
      <c r="I715" s="3">
        <v>7</v>
      </c>
      <c r="J715" s="7" t="s">
        <v>58</v>
      </c>
      <c r="K715" s="7" t="s">
        <v>14</v>
      </c>
      <c r="L715" s="7" t="s">
        <v>59</v>
      </c>
    </row>
    <row r="716" spans="1:12">
      <c r="A716" s="2">
        <v>109</v>
      </c>
      <c r="B716" s="2">
        <v>23</v>
      </c>
      <c r="C716" s="2">
        <v>250</v>
      </c>
      <c r="D716" s="3">
        <v>35.729999999999997</v>
      </c>
      <c r="E716" s="4">
        <v>15</v>
      </c>
      <c r="F716" s="5">
        <v>5.18</v>
      </c>
      <c r="G716" s="5">
        <v>55.91</v>
      </c>
      <c r="H716" s="6">
        <v>39996</v>
      </c>
      <c r="I716" s="3">
        <v>7</v>
      </c>
      <c r="J716" s="7" t="s">
        <v>58</v>
      </c>
      <c r="K716" s="7" t="s">
        <v>14</v>
      </c>
      <c r="L716" s="7" t="s">
        <v>59</v>
      </c>
    </row>
    <row r="717" spans="1:12">
      <c r="A717" s="2">
        <v>178</v>
      </c>
      <c r="B717" s="2">
        <v>27</v>
      </c>
      <c r="C717" s="2">
        <v>291</v>
      </c>
      <c r="D717" s="3">
        <v>56.57</v>
      </c>
      <c r="E717" s="4">
        <v>15</v>
      </c>
      <c r="F717" s="5">
        <v>8.1999999999999993</v>
      </c>
      <c r="G717" s="5">
        <v>79.77</v>
      </c>
      <c r="H717" s="6">
        <v>39996</v>
      </c>
      <c r="I717" s="3">
        <v>7</v>
      </c>
      <c r="J717" s="7" t="s">
        <v>26</v>
      </c>
      <c r="K717" s="7" t="s">
        <v>39</v>
      </c>
      <c r="L717" s="7" t="s">
        <v>39</v>
      </c>
    </row>
    <row r="718" spans="1:12">
      <c r="A718" s="2">
        <v>2</v>
      </c>
      <c r="B718" s="2">
        <v>28</v>
      </c>
      <c r="C718" s="2">
        <v>320</v>
      </c>
      <c r="D718" s="3">
        <v>53.38</v>
      </c>
      <c r="E718" s="4">
        <v>15</v>
      </c>
      <c r="F718" s="5">
        <v>9.92</v>
      </c>
      <c r="G718" s="5">
        <v>78.3</v>
      </c>
      <c r="H718" s="6">
        <v>39996</v>
      </c>
      <c r="I718" s="3">
        <v>7</v>
      </c>
      <c r="J718" s="7" t="s">
        <v>7</v>
      </c>
      <c r="K718" s="7" t="s">
        <v>7</v>
      </c>
      <c r="L718" s="7" t="s">
        <v>8</v>
      </c>
    </row>
    <row r="719" spans="1:12">
      <c r="A719" s="2">
        <v>60</v>
      </c>
      <c r="B719" s="2">
        <v>33</v>
      </c>
      <c r="C719" s="2">
        <v>355</v>
      </c>
      <c r="D719" s="3">
        <v>77.989999999999995</v>
      </c>
      <c r="E719" s="4">
        <v>15</v>
      </c>
      <c r="F719" s="5">
        <v>11.31</v>
      </c>
      <c r="G719" s="5">
        <v>104.3</v>
      </c>
      <c r="H719" s="6">
        <v>39996</v>
      </c>
      <c r="I719" s="3">
        <v>7</v>
      </c>
      <c r="J719" s="7" t="s">
        <v>35</v>
      </c>
      <c r="K719" s="7" t="s">
        <v>14</v>
      </c>
      <c r="L719" s="7" t="s">
        <v>14</v>
      </c>
    </row>
    <row r="720" spans="1:12">
      <c r="A720" s="2">
        <v>33</v>
      </c>
      <c r="B720" s="2">
        <v>29</v>
      </c>
      <c r="C720" s="2">
        <v>369</v>
      </c>
      <c r="D720" s="3">
        <v>85.5</v>
      </c>
      <c r="E720" s="4">
        <v>15</v>
      </c>
      <c r="F720" s="5">
        <v>12.4</v>
      </c>
      <c r="G720" s="5">
        <v>112.9</v>
      </c>
      <c r="H720" s="6">
        <v>39996</v>
      </c>
      <c r="I720" s="3">
        <v>7</v>
      </c>
      <c r="J720" s="7" t="s">
        <v>35</v>
      </c>
      <c r="K720" s="7" t="s">
        <v>14</v>
      </c>
      <c r="L720" s="7" t="s">
        <v>36</v>
      </c>
    </row>
    <row r="721" spans="1:12">
      <c r="A721" s="2">
        <v>124</v>
      </c>
      <c r="B721" s="2">
        <v>34</v>
      </c>
      <c r="C721" s="2">
        <v>375</v>
      </c>
      <c r="D721" s="3">
        <v>102.75</v>
      </c>
      <c r="E721" s="4">
        <v>15</v>
      </c>
      <c r="F721" s="5">
        <v>14.9</v>
      </c>
      <c r="G721" s="5">
        <v>132.65</v>
      </c>
      <c r="H721" s="6">
        <v>39996</v>
      </c>
      <c r="I721" s="3">
        <v>7</v>
      </c>
      <c r="J721" s="7" t="s">
        <v>25</v>
      </c>
      <c r="K721" s="7" t="s">
        <v>64</v>
      </c>
      <c r="L721" s="7" t="s">
        <v>25</v>
      </c>
    </row>
    <row r="722" spans="1:12">
      <c r="A722" s="2">
        <v>97</v>
      </c>
      <c r="B722" s="2">
        <v>35</v>
      </c>
      <c r="C722" s="2">
        <v>405</v>
      </c>
      <c r="D722" s="3">
        <v>73.06</v>
      </c>
      <c r="E722" s="4">
        <v>15</v>
      </c>
      <c r="F722" s="5">
        <v>10.59</v>
      </c>
      <c r="G722" s="5">
        <v>98.65</v>
      </c>
      <c r="H722" s="6">
        <v>39996</v>
      </c>
      <c r="I722" s="3">
        <v>7</v>
      </c>
      <c r="J722" s="7" t="s">
        <v>56</v>
      </c>
      <c r="K722" s="7" t="s">
        <v>64</v>
      </c>
      <c r="L722" s="7" t="s">
        <v>56</v>
      </c>
    </row>
    <row r="723" spans="1:12">
      <c r="A723" s="2">
        <v>114</v>
      </c>
      <c r="B723" s="2">
        <v>36</v>
      </c>
      <c r="C723" s="2">
        <v>415</v>
      </c>
      <c r="D723" s="3">
        <v>69.22</v>
      </c>
      <c r="E723" s="4">
        <v>15</v>
      </c>
      <c r="F723" s="5">
        <v>12.21</v>
      </c>
      <c r="G723" s="5">
        <v>96.43</v>
      </c>
      <c r="H723" s="6">
        <v>39996</v>
      </c>
      <c r="I723" s="3">
        <v>7</v>
      </c>
      <c r="J723" s="7" t="s">
        <v>7</v>
      </c>
      <c r="K723" s="7" t="s">
        <v>7</v>
      </c>
      <c r="L723" s="7" t="s">
        <v>8</v>
      </c>
    </row>
    <row r="724" spans="1:12">
      <c r="A724" s="2">
        <v>51</v>
      </c>
      <c r="B724" s="2">
        <v>37</v>
      </c>
      <c r="C724" s="2">
        <v>427</v>
      </c>
      <c r="D724" s="3">
        <v>71.22</v>
      </c>
      <c r="E724" s="4">
        <v>15</v>
      </c>
      <c r="F724" s="5">
        <v>12.5</v>
      </c>
      <c r="G724" s="5">
        <v>98.72</v>
      </c>
      <c r="H724" s="6">
        <v>39996</v>
      </c>
      <c r="I724" s="3">
        <v>7</v>
      </c>
      <c r="J724" s="7" t="s">
        <v>7</v>
      </c>
      <c r="K724" s="7" t="s">
        <v>7</v>
      </c>
      <c r="L724" s="7" t="s">
        <v>9</v>
      </c>
    </row>
    <row r="725" spans="1:12">
      <c r="A725" s="2">
        <v>150</v>
      </c>
      <c r="B725" s="2">
        <v>38</v>
      </c>
      <c r="C725" s="2">
        <v>445</v>
      </c>
      <c r="D725" s="3">
        <v>73.75</v>
      </c>
      <c r="E725" s="4">
        <v>15</v>
      </c>
      <c r="F725" s="5">
        <v>10.69</v>
      </c>
      <c r="G725" s="5">
        <v>99.44</v>
      </c>
      <c r="H725" s="6">
        <v>39996</v>
      </c>
      <c r="I725" s="3">
        <v>7</v>
      </c>
      <c r="J725" s="7" t="s">
        <v>10</v>
      </c>
      <c r="K725" s="7" t="s">
        <v>64</v>
      </c>
      <c r="L725" s="7" t="s">
        <v>46</v>
      </c>
    </row>
    <row r="726" spans="1:12">
      <c r="A726" s="2">
        <v>99</v>
      </c>
      <c r="B726" s="2">
        <v>40</v>
      </c>
      <c r="C726" s="2">
        <v>484</v>
      </c>
      <c r="D726" s="3">
        <v>74.2</v>
      </c>
      <c r="E726" s="4">
        <v>15</v>
      </c>
      <c r="F726" s="5">
        <v>10.76</v>
      </c>
      <c r="G726" s="5">
        <v>99.96</v>
      </c>
      <c r="H726" s="6">
        <v>39996</v>
      </c>
      <c r="I726" s="3">
        <v>7</v>
      </c>
      <c r="J726" s="7" t="s">
        <v>56</v>
      </c>
      <c r="K726" s="7" t="s">
        <v>64</v>
      </c>
      <c r="L726" s="7" t="s">
        <v>56</v>
      </c>
    </row>
    <row r="727" spans="1:12">
      <c r="A727" s="2">
        <v>42</v>
      </c>
      <c r="B727" s="2">
        <v>41</v>
      </c>
      <c r="C727" s="2">
        <v>484</v>
      </c>
      <c r="D727" s="3">
        <v>80.73</v>
      </c>
      <c r="E727" s="4">
        <v>15</v>
      </c>
      <c r="F727" s="5">
        <v>13.88</v>
      </c>
      <c r="G727" s="5">
        <v>109.61</v>
      </c>
      <c r="H727" s="6">
        <v>39996</v>
      </c>
      <c r="I727" s="3">
        <v>7</v>
      </c>
      <c r="J727" s="7" t="s">
        <v>7</v>
      </c>
      <c r="K727" s="7" t="s">
        <v>7</v>
      </c>
      <c r="L727" s="7" t="s">
        <v>9</v>
      </c>
    </row>
    <row r="728" spans="1:12">
      <c r="A728" s="2">
        <v>55</v>
      </c>
      <c r="B728" s="2">
        <v>41</v>
      </c>
      <c r="C728" s="2">
        <v>495</v>
      </c>
      <c r="D728" s="3">
        <v>82</v>
      </c>
      <c r="E728" s="4">
        <v>15</v>
      </c>
      <c r="F728" s="5">
        <v>14.07</v>
      </c>
      <c r="G728" s="5">
        <v>111.07</v>
      </c>
      <c r="H728" s="6">
        <v>39996</v>
      </c>
      <c r="I728" s="3">
        <v>7</v>
      </c>
      <c r="J728" s="7" t="s">
        <v>7</v>
      </c>
      <c r="K728" s="7" t="s">
        <v>7</v>
      </c>
      <c r="L728" s="7" t="s">
        <v>9</v>
      </c>
    </row>
    <row r="729" spans="1:12">
      <c r="A729" s="2">
        <v>110</v>
      </c>
      <c r="B729" s="2">
        <v>43</v>
      </c>
      <c r="C729" s="2">
        <v>500</v>
      </c>
      <c r="D729" s="3">
        <v>99.4</v>
      </c>
      <c r="E729" s="4">
        <v>15</v>
      </c>
      <c r="F729" s="5">
        <v>14.41</v>
      </c>
      <c r="G729" s="5">
        <v>128.81</v>
      </c>
      <c r="H729" s="6">
        <v>39996</v>
      </c>
      <c r="I729" s="3">
        <v>7</v>
      </c>
      <c r="J729" s="7" t="s">
        <v>45</v>
      </c>
      <c r="K729" s="7" t="s">
        <v>64</v>
      </c>
      <c r="L729" s="7" t="s">
        <v>46</v>
      </c>
    </row>
    <row r="730" spans="1:12">
      <c r="A730" s="2">
        <v>185</v>
      </c>
      <c r="B730" s="2">
        <v>42</v>
      </c>
      <c r="C730" s="2">
        <v>503</v>
      </c>
      <c r="D730" s="3">
        <v>84.5</v>
      </c>
      <c r="E730" s="4">
        <v>30</v>
      </c>
      <c r="F730" s="5">
        <v>12.25</v>
      </c>
      <c r="G730" s="5">
        <v>126.75</v>
      </c>
      <c r="H730" s="6">
        <v>39996</v>
      </c>
      <c r="I730" s="3">
        <v>7</v>
      </c>
      <c r="J730" s="7" t="s">
        <v>62</v>
      </c>
      <c r="K730" s="7" t="s">
        <v>14</v>
      </c>
      <c r="L730" s="7" t="s">
        <v>14</v>
      </c>
    </row>
    <row r="731" spans="1:12">
      <c r="A731" s="2">
        <v>80</v>
      </c>
      <c r="B731" s="2">
        <v>38</v>
      </c>
      <c r="C731" s="2">
        <v>507</v>
      </c>
      <c r="D731" s="3">
        <v>96.48</v>
      </c>
      <c r="E731" s="4">
        <v>15</v>
      </c>
      <c r="F731" s="5">
        <v>13.99</v>
      </c>
      <c r="G731" s="5">
        <v>125.47</v>
      </c>
      <c r="H731" s="6">
        <v>39996</v>
      </c>
      <c r="I731" s="3">
        <v>7</v>
      </c>
      <c r="J731" s="7" t="s">
        <v>52</v>
      </c>
      <c r="K731" s="7" t="s">
        <v>14</v>
      </c>
      <c r="L731" s="7" t="s">
        <v>36</v>
      </c>
    </row>
    <row r="732" spans="1:12">
      <c r="A732" s="2">
        <v>152</v>
      </c>
      <c r="B732" s="2">
        <v>38</v>
      </c>
      <c r="C732" s="2">
        <v>510</v>
      </c>
      <c r="D732" s="3">
        <v>83.64</v>
      </c>
      <c r="E732" s="4">
        <v>15</v>
      </c>
      <c r="F732" s="5">
        <v>14.3</v>
      </c>
      <c r="G732" s="5">
        <v>112.94</v>
      </c>
      <c r="H732" s="6">
        <v>39996</v>
      </c>
      <c r="I732" s="3">
        <v>7</v>
      </c>
      <c r="J732" s="7" t="s">
        <v>10</v>
      </c>
      <c r="K732" s="7" t="s">
        <v>64</v>
      </c>
      <c r="L732" s="7" t="s">
        <v>10</v>
      </c>
    </row>
    <row r="733" spans="1:12">
      <c r="A733" s="2">
        <v>47</v>
      </c>
      <c r="B733" s="2">
        <v>40</v>
      </c>
      <c r="C733" s="2">
        <v>516</v>
      </c>
      <c r="D733" s="3">
        <v>167.85</v>
      </c>
      <c r="E733" s="4">
        <v>15</v>
      </c>
      <c r="F733" s="5">
        <v>24.34</v>
      </c>
      <c r="G733" s="5">
        <v>207.19</v>
      </c>
      <c r="H733" s="6">
        <v>39996</v>
      </c>
      <c r="I733" s="3">
        <v>7</v>
      </c>
      <c r="J733" s="7" t="s">
        <v>43</v>
      </c>
      <c r="K733" s="7" t="s">
        <v>64</v>
      </c>
      <c r="L733" s="7" t="s">
        <v>43</v>
      </c>
    </row>
    <row r="734" spans="1:12">
      <c r="A734" s="2">
        <v>53</v>
      </c>
      <c r="B734" s="2">
        <v>43</v>
      </c>
      <c r="C734" s="2">
        <v>533</v>
      </c>
      <c r="D734" s="3">
        <v>87.41</v>
      </c>
      <c r="E734" s="4">
        <v>15</v>
      </c>
      <c r="F734" s="5">
        <v>14.85</v>
      </c>
      <c r="G734" s="5">
        <v>117.26</v>
      </c>
      <c r="H734" s="6">
        <v>39996</v>
      </c>
      <c r="I734" s="3">
        <v>7</v>
      </c>
      <c r="J734" s="7" t="s">
        <v>7</v>
      </c>
      <c r="K734" s="7" t="s">
        <v>7</v>
      </c>
      <c r="L734" s="7" t="s">
        <v>8</v>
      </c>
    </row>
    <row r="735" spans="1:12">
      <c r="A735" s="2">
        <v>3</v>
      </c>
      <c r="B735" s="2">
        <v>49</v>
      </c>
      <c r="C735" s="2">
        <v>558</v>
      </c>
      <c r="D735" s="3">
        <v>91.51</v>
      </c>
      <c r="E735" s="4">
        <v>15</v>
      </c>
      <c r="F735" s="5">
        <v>15.44</v>
      </c>
      <c r="G735" s="5">
        <v>121.95</v>
      </c>
      <c r="H735" s="6">
        <v>39996</v>
      </c>
      <c r="I735" s="3">
        <v>7</v>
      </c>
      <c r="J735" s="7" t="s">
        <v>7</v>
      </c>
      <c r="K735" s="7" t="s">
        <v>7</v>
      </c>
      <c r="L735" s="7" t="s">
        <v>9</v>
      </c>
    </row>
    <row r="736" spans="1:12">
      <c r="A736" s="2">
        <v>23</v>
      </c>
      <c r="B736" s="2">
        <v>47</v>
      </c>
      <c r="C736" s="2">
        <v>598</v>
      </c>
      <c r="D736" s="3">
        <v>98.07</v>
      </c>
      <c r="E736" s="4">
        <v>15</v>
      </c>
      <c r="F736" s="5">
        <v>16.399999999999999</v>
      </c>
      <c r="G736" s="5">
        <v>129.47</v>
      </c>
      <c r="H736" s="6">
        <v>39996</v>
      </c>
      <c r="I736" s="3">
        <v>7</v>
      </c>
      <c r="J736" s="7" t="s">
        <v>7</v>
      </c>
      <c r="K736" s="7" t="s">
        <v>64</v>
      </c>
      <c r="L736" s="7" t="s">
        <v>25</v>
      </c>
    </row>
    <row r="737" spans="1:12">
      <c r="A737" s="2">
        <v>75</v>
      </c>
      <c r="B737" s="2">
        <v>51</v>
      </c>
      <c r="C737" s="2">
        <v>622</v>
      </c>
      <c r="D737" s="3">
        <v>101.26</v>
      </c>
      <c r="E737" s="4">
        <v>15</v>
      </c>
      <c r="F737" s="5">
        <v>14.68</v>
      </c>
      <c r="G737" s="5">
        <v>130.94</v>
      </c>
      <c r="H737" s="6">
        <v>39996</v>
      </c>
      <c r="I737" s="3">
        <v>7</v>
      </c>
      <c r="J737" s="7" t="s">
        <v>47</v>
      </c>
      <c r="K737" s="7" t="s">
        <v>51</v>
      </c>
      <c r="L737" s="7" t="s">
        <v>48</v>
      </c>
    </row>
    <row r="738" spans="1:12">
      <c r="A738" s="2">
        <v>107</v>
      </c>
      <c r="B738" s="2">
        <v>49</v>
      </c>
      <c r="C738" s="2">
        <v>627</v>
      </c>
      <c r="D738" s="3">
        <v>203.96</v>
      </c>
      <c r="E738" s="4">
        <v>15</v>
      </c>
      <c r="F738" s="5">
        <v>29.57</v>
      </c>
      <c r="G738" s="5">
        <v>248.53</v>
      </c>
      <c r="H738" s="6">
        <v>39996</v>
      </c>
      <c r="I738" s="3">
        <v>7</v>
      </c>
      <c r="J738" s="7" t="s">
        <v>43</v>
      </c>
      <c r="K738" s="7" t="s">
        <v>64</v>
      </c>
      <c r="L738" s="7" t="s">
        <v>43</v>
      </c>
    </row>
    <row r="739" spans="1:12">
      <c r="A739" s="2">
        <v>188</v>
      </c>
      <c r="B739" s="2">
        <v>69</v>
      </c>
      <c r="C739" s="2">
        <v>774</v>
      </c>
      <c r="D739" s="3">
        <v>126.01</v>
      </c>
      <c r="E739" s="4">
        <v>15</v>
      </c>
      <c r="F739" s="5">
        <v>18.27</v>
      </c>
      <c r="G739" s="5">
        <v>159.28</v>
      </c>
      <c r="H739" s="6">
        <v>39996</v>
      </c>
      <c r="I739" s="3">
        <v>7</v>
      </c>
      <c r="J739" s="7" t="s">
        <v>47</v>
      </c>
      <c r="K739" s="7" t="s">
        <v>51</v>
      </c>
      <c r="L739" s="7" t="s">
        <v>48</v>
      </c>
    </row>
    <row r="740" spans="1:12">
      <c r="A740" s="2">
        <v>108</v>
      </c>
      <c r="B740" s="2">
        <v>62</v>
      </c>
      <c r="C740" s="2">
        <v>781</v>
      </c>
      <c r="D740" s="3">
        <v>128.08000000000001</v>
      </c>
      <c r="E740" s="4">
        <v>15</v>
      </c>
      <c r="F740" s="5">
        <v>20.75</v>
      </c>
      <c r="G740" s="5">
        <v>163.83000000000001</v>
      </c>
      <c r="H740" s="6">
        <v>39996</v>
      </c>
      <c r="I740" s="3">
        <v>7</v>
      </c>
      <c r="J740" s="7" t="s">
        <v>7</v>
      </c>
      <c r="K740" s="7" t="s">
        <v>7</v>
      </c>
      <c r="L740" s="7" t="s">
        <v>9</v>
      </c>
    </row>
    <row r="741" spans="1:12">
      <c r="A741" s="2">
        <v>189</v>
      </c>
      <c r="B741" s="2">
        <v>121</v>
      </c>
      <c r="C741" s="2">
        <v>1514</v>
      </c>
      <c r="D741" s="3">
        <v>246.78</v>
      </c>
      <c r="E741" s="4">
        <v>15</v>
      </c>
      <c r="F741" s="5">
        <v>37.96</v>
      </c>
      <c r="G741" s="5">
        <v>299.74</v>
      </c>
      <c r="H741" s="6">
        <v>39996</v>
      </c>
      <c r="I741" s="3">
        <v>7</v>
      </c>
      <c r="J741" s="7" t="s">
        <v>7</v>
      </c>
      <c r="K741" s="7" t="s">
        <v>7</v>
      </c>
      <c r="L741" s="7" t="s">
        <v>9</v>
      </c>
    </row>
    <row r="742" spans="1:12">
      <c r="A742" s="2">
        <v>172</v>
      </c>
      <c r="B742" s="2">
        <v>38</v>
      </c>
      <c r="C742" s="2">
        <v>417</v>
      </c>
      <c r="D742" s="3">
        <v>120.43</v>
      </c>
      <c r="E742" s="4">
        <v>15</v>
      </c>
      <c r="F742" s="5">
        <v>16.86</v>
      </c>
      <c r="G742" s="5">
        <v>152.29</v>
      </c>
      <c r="H742" s="6">
        <v>40000</v>
      </c>
      <c r="I742" s="3">
        <v>7</v>
      </c>
      <c r="J742" s="7" t="s">
        <v>19</v>
      </c>
      <c r="K742" s="7" t="s">
        <v>23</v>
      </c>
      <c r="L742" s="7" t="s">
        <v>37</v>
      </c>
    </row>
    <row r="743" spans="1:12">
      <c r="A743" s="2">
        <v>84</v>
      </c>
      <c r="B743" s="2">
        <v>48</v>
      </c>
      <c r="C743" s="2">
        <v>442</v>
      </c>
      <c r="D743" s="3">
        <v>142.63</v>
      </c>
      <c r="E743" s="4">
        <v>15</v>
      </c>
      <c r="F743" s="5">
        <v>19.97</v>
      </c>
      <c r="G743" s="5">
        <v>177.6</v>
      </c>
      <c r="H743" s="6">
        <v>40000</v>
      </c>
      <c r="I743" s="3">
        <v>7</v>
      </c>
      <c r="J743" s="7" t="s">
        <v>38</v>
      </c>
      <c r="K743" s="7" t="s">
        <v>39</v>
      </c>
      <c r="L743" s="7" t="s">
        <v>39</v>
      </c>
    </row>
    <row r="744" spans="1:12">
      <c r="A744" s="2">
        <v>20</v>
      </c>
      <c r="B744" s="2">
        <v>43</v>
      </c>
      <c r="C744" s="2">
        <v>457</v>
      </c>
      <c r="D744" s="3">
        <v>131.97999999999999</v>
      </c>
      <c r="E744" s="4">
        <v>15</v>
      </c>
      <c r="F744" s="5">
        <v>18.48</v>
      </c>
      <c r="G744" s="5">
        <v>165.46</v>
      </c>
      <c r="H744" s="6">
        <v>40000</v>
      </c>
      <c r="I744" s="3">
        <v>7</v>
      </c>
      <c r="J744" s="7" t="s">
        <v>19</v>
      </c>
      <c r="K744" s="7" t="s">
        <v>23</v>
      </c>
      <c r="L744" s="7" t="s">
        <v>23</v>
      </c>
    </row>
    <row r="745" spans="1:12">
      <c r="A745" s="2">
        <v>103</v>
      </c>
      <c r="B745" s="2">
        <v>42</v>
      </c>
      <c r="C745" s="2">
        <v>478</v>
      </c>
      <c r="D745" s="3">
        <v>133.76</v>
      </c>
      <c r="E745" s="4">
        <v>15</v>
      </c>
      <c r="F745" s="5">
        <v>18.73</v>
      </c>
      <c r="G745" s="5">
        <v>167.49</v>
      </c>
      <c r="H745" s="6">
        <v>40000</v>
      </c>
      <c r="I745" s="3">
        <v>7</v>
      </c>
      <c r="J745" s="7" t="s">
        <v>19</v>
      </c>
      <c r="K745" s="7" t="s">
        <v>26</v>
      </c>
      <c r="L745" s="7" t="s">
        <v>34</v>
      </c>
    </row>
    <row r="746" spans="1:12">
      <c r="A746" s="2">
        <v>126</v>
      </c>
      <c r="B746" s="2">
        <v>42</v>
      </c>
      <c r="C746" s="2">
        <v>487</v>
      </c>
      <c r="D746" s="3">
        <v>133.75</v>
      </c>
      <c r="E746" s="4">
        <v>15</v>
      </c>
      <c r="F746" s="5">
        <v>18.73</v>
      </c>
      <c r="G746" s="5">
        <v>167.48</v>
      </c>
      <c r="H746" s="6">
        <v>40000</v>
      </c>
      <c r="I746" s="3">
        <v>7</v>
      </c>
      <c r="J746" s="7" t="s">
        <v>19</v>
      </c>
      <c r="K746" s="7" t="s">
        <v>26</v>
      </c>
      <c r="L746" s="7" t="s">
        <v>20</v>
      </c>
    </row>
    <row r="747" spans="1:12">
      <c r="A747" s="2">
        <v>138</v>
      </c>
      <c r="B747" s="2">
        <v>47</v>
      </c>
      <c r="C747" s="2">
        <v>490</v>
      </c>
      <c r="D747" s="3">
        <v>131.6</v>
      </c>
      <c r="E747" s="4">
        <v>15</v>
      </c>
      <c r="F747" s="5">
        <v>18.420000000000002</v>
      </c>
      <c r="G747" s="5">
        <v>165.02</v>
      </c>
      <c r="H747" s="6">
        <v>40000</v>
      </c>
      <c r="I747" s="3">
        <v>7</v>
      </c>
      <c r="J747" s="7" t="s">
        <v>41</v>
      </c>
      <c r="K747" s="7" t="s">
        <v>39</v>
      </c>
      <c r="L747" s="7" t="s">
        <v>54</v>
      </c>
    </row>
    <row r="748" spans="1:12">
      <c r="A748" s="2">
        <v>91</v>
      </c>
      <c r="B748" s="2">
        <v>45</v>
      </c>
      <c r="C748" s="2">
        <v>510</v>
      </c>
      <c r="D748" s="3">
        <v>128.06</v>
      </c>
      <c r="E748" s="4">
        <v>15</v>
      </c>
      <c r="F748" s="5">
        <v>17.93</v>
      </c>
      <c r="G748" s="5">
        <v>160.99</v>
      </c>
      <c r="H748" s="6">
        <v>40000</v>
      </c>
      <c r="I748" s="3">
        <v>7</v>
      </c>
      <c r="J748" s="7" t="s">
        <v>41</v>
      </c>
      <c r="K748" s="7" t="s">
        <v>39</v>
      </c>
      <c r="L748" s="7" t="s">
        <v>54</v>
      </c>
    </row>
    <row r="749" spans="1:12">
      <c r="A749" s="2">
        <v>35</v>
      </c>
      <c r="B749" s="2">
        <v>46</v>
      </c>
      <c r="C749" s="2">
        <v>512</v>
      </c>
      <c r="D749" s="3">
        <v>139.01</v>
      </c>
      <c r="E749" s="4">
        <v>15</v>
      </c>
      <c r="F749" s="5">
        <v>19.46</v>
      </c>
      <c r="G749" s="5">
        <v>173.47</v>
      </c>
      <c r="H749" s="6">
        <v>40000</v>
      </c>
      <c r="I749" s="3">
        <v>7</v>
      </c>
      <c r="J749" s="7" t="s">
        <v>19</v>
      </c>
      <c r="K749" s="7" t="s">
        <v>23</v>
      </c>
      <c r="L749" s="7" t="s">
        <v>37</v>
      </c>
    </row>
    <row r="750" spans="1:12">
      <c r="A750" s="2">
        <v>63</v>
      </c>
      <c r="B750" s="2">
        <v>48</v>
      </c>
      <c r="C750" s="2">
        <v>512</v>
      </c>
      <c r="D750" s="3">
        <v>109.72</v>
      </c>
      <c r="E750" s="4">
        <v>30</v>
      </c>
      <c r="F750" s="5">
        <v>15.36</v>
      </c>
      <c r="G750" s="5">
        <v>155.08000000000001</v>
      </c>
      <c r="H750" s="6">
        <v>40000</v>
      </c>
      <c r="I750" s="3">
        <v>7</v>
      </c>
      <c r="J750" s="7" t="s">
        <v>44</v>
      </c>
      <c r="K750" s="7" t="s">
        <v>39</v>
      </c>
      <c r="L750" s="7" t="s">
        <v>44</v>
      </c>
    </row>
    <row r="751" spans="1:12">
      <c r="A751" s="2">
        <v>179</v>
      </c>
      <c r="B751" s="2">
        <v>47</v>
      </c>
      <c r="C751" s="2">
        <v>523</v>
      </c>
      <c r="D751" s="3">
        <v>345.18</v>
      </c>
      <c r="E751" s="4">
        <v>0</v>
      </c>
      <c r="F751" s="5">
        <v>48.33</v>
      </c>
      <c r="G751" s="5">
        <v>393.51</v>
      </c>
      <c r="H751" s="6">
        <v>40000</v>
      </c>
      <c r="I751" s="3">
        <v>7</v>
      </c>
      <c r="J751" s="7" t="s">
        <v>61</v>
      </c>
      <c r="K751" s="7" t="s">
        <v>23</v>
      </c>
      <c r="L751" s="7" t="s">
        <v>61</v>
      </c>
    </row>
    <row r="752" spans="1:12">
      <c r="A752" s="2">
        <v>89</v>
      </c>
      <c r="B752" s="2">
        <v>46</v>
      </c>
      <c r="C752" s="2">
        <v>541</v>
      </c>
      <c r="D752" s="3">
        <v>144.72</v>
      </c>
      <c r="E752" s="4">
        <v>90</v>
      </c>
      <c r="F752" s="5">
        <v>20.260000000000002</v>
      </c>
      <c r="G752" s="5">
        <v>254.98</v>
      </c>
      <c r="H752" s="6">
        <v>40000</v>
      </c>
      <c r="I752" s="3">
        <v>7</v>
      </c>
      <c r="J752" s="7" t="s">
        <v>19</v>
      </c>
      <c r="K752" s="7" t="s">
        <v>26</v>
      </c>
      <c r="L752" s="7" t="s">
        <v>40</v>
      </c>
    </row>
    <row r="753" spans="1:12">
      <c r="A753" s="2">
        <v>56</v>
      </c>
      <c r="B753" s="2">
        <v>53</v>
      </c>
      <c r="C753" s="2">
        <v>554</v>
      </c>
      <c r="D753" s="3">
        <v>150.41</v>
      </c>
      <c r="E753" s="4">
        <v>15</v>
      </c>
      <c r="F753" s="5">
        <v>21.06</v>
      </c>
      <c r="G753" s="5">
        <v>186.47</v>
      </c>
      <c r="H753" s="6">
        <v>40000</v>
      </c>
      <c r="I753" s="3">
        <v>7</v>
      </c>
      <c r="J753" s="7" t="s">
        <v>19</v>
      </c>
      <c r="K753" s="7" t="s">
        <v>23</v>
      </c>
      <c r="L753" s="7" t="s">
        <v>37</v>
      </c>
    </row>
    <row r="754" spans="1:12">
      <c r="A754" s="2">
        <v>100</v>
      </c>
      <c r="B754" s="2">
        <v>49</v>
      </c>
      <c r="C754" s="2">
        <v>577</v>
      </c>
      <c r="D754" s="3">
        <v>160.63999999999999</v>
      </c>
      <c r="E754" s="4">
        <v>30</v>
      </c>
      <c r="F754" s="5">
        <v>22.49</v>
      </c>
      <c r="G754" s="5">
        <v>213.13</v>
      </c>
      <c r="H754" s="6">
        <v>40000</v>
      </c>
      <c r="I754" s="3">
        <v>7</v>
      </c>
      <c r="J754" s="7" t="s">
        <v>44</v>
      </c>
      <c r="K754" s="7" t="s">
        <v>39</v>
      </c>
      <c r="L754" s="7" t="s">
        <v>44</v>
      </c>
    </row>
    <row r="755" spans="1:12">
      <c r="A755" s="2">
        <v>159</v>
      </c>
      <c r="B755" s="2">
        <v>50</v>
      </c>
      <c r="C755" s="2">
        <v>582</v>
      </c>
      <c r="D755" s="3">
        <v>153.18</v>
      </c>
      <c r="E755" s="4">
        <v>15</v>
      </c>
      <c r="F755" s="5">
        <v>21.45</v>
      </c>
      <c r="G755" s="5">
        <v>189.63</v>
      </c>
      <c r="H755" s="6">
        <v>40000</v>
      </c>
      <c r="I755" s="3">
        <v>7</v>
      </c>
      <c r="J755" s="7" t="s">
        <v>41</v>
      </c>
      <c r="K755" s="7" t="s">
        <v>39</v>
      </c>
      <c r="L755" s="7" t="s">
        <v>42</v>
      </c>
    </row>
    <row r="756" spans="1:12">
      <c r="A756" s="2">
        <v>121</v>
      </c>
      <c r="B756" s="2">
        <v>56</v>
      </c>
      <c r="C756" s="2">
        <v>588</v>
      </c>
      <c r="D756" s="3">
        <v>157.29</v>
      </c>
      <c r="E756" s="4">
        <v>15</v>
      </c>
      <c r="F756" s="5">
        <v>22.02</v>
      </c>
      <c r="G756" s="5">
        <v>194.31</v>
      </c>
      <c r="H756" s="6">
        <v>40000</v>
      </c>
      <c r="I756" s="3">
        <v>7</v>
      </c>
      <c r="J756" s="7" t="s">
        <v>19</v>
      </c>
      <c r="K756" s="7" t="s">
        <v>26</v>
      </c>
      <c r="L756" s="7" t="s">
        <v>24</v>
      </c>
    </row>
    <row r="757" spans="1:12">
      <c r="A757" s="2">
        <v>38</v>
      </c>
      <c r="B757" s="2">
        <v>58</v>
      </c>
      <c r="C757" s="2">
        <v>588</v>
      </c>
      <c r="D757" s="3">
        <v>179.28</v>
      </c>
      <c r="E757" s="4">
        <v>15</v>
      </c>
      <c r="F757" s="5">
        <v>25.1</v>
      </c>
      <c r="G757" s="5">
        <v>219.38</v>
      </c>
      <c r="H757" s="6">
        <v>40000</v>
      </c>
      <c r="I757" s="3">
        <v>7</v>
      </c>
      <c r="J757" s="7" t="s">
        <v>38</v>
      </c>
      <c r="K757" s="7" t="s">
        <v>39</v>
      </c>
      <c r="L757" s="7" t="s">
        <v>39</v>
      </c>
    </row>
    <row r="758" spans="1:12">
      <c r="A758" s="2">
        <v>125</v>
      </c>
      <c r="B758" s="2">
        <v>54</v>
      </c>
      <c r="C758" s="2">
        <v>606</v>
      </c>
      <c r="D758" s="3">
        <v>162.83000000000001</v>
      </c>
      <c r="E758" s="4">
        <v>15</v>
      </c>
      <c r="F758" s="5">
        <v>22.8</v>
      </c>
      <c r="G758" s="5">
        <v>200.63</v>
      </c>
      <c r="H758" s="6">
        <v>40000</v>
      </c>
      <c r="I758" s="3">
        <v>7</v>
      </c>
      <c r="J758" s="7" t="s">
        <v>41</v>
      </c>
      <c r="K758" s="7" t="s">
        <v>39</v>
      </c>
      <c r="L758" s="7" t="s">
        <v>42</v>
      </c>
    </row>
    <row r="759" spans="1:12">
      <c r="A759" s="2">
        <v>106</v>
      </c>
      <c r="B759" s="2">
        <v>50</v>
      </c>
      <c r="C759" s="2">
        <v>613</v>
      </c>
      <c r="D759" s="3">
        <v>153.91999999999999</v>
      </c>
      <c r="E759" s="4">
        <v>15</v>
      </c>
      <c r="F759" s="5">
        <v>21.55</v>
      </c>
      <c r="G759" s="5">
        <v>190.47</v>
      </c>
      <c r="H759" s="6">
        <v>40000</v>
      </c>
      <c r="I759" s="3">
        <v>7</v>
      </c>
      <c r="J759" s="7" t="s">
        <v>41</v>
      </c>
      <c r="K759" s="7" t="s">
        <v>39</v>
      </c>
      <c r="L759" s="7" t="s">
        <v>54</v>
      </c>
    </row>
    <row r="760" spans="1:12">
      <c r="A760" s="2">
        <v>48</v>
      </c>
      <c r="B760" s="2">
        <v>51</v>
      </c>
      <c r="C760" s="2">
        <v>617</v>
      </c>
      <c r="D760" s="3">
        <v>132.22</v>
      </c>
      <c r="E760" s="4">
        <v>30</v>
      </c>
      <c r="F760" s="5">
        <v>18.510000000000002</v>
      </c>
      <c r="G760" s="5">
        <v>180.73</v>
      </c>
      <c r="H760" s="6">
        <v>40000</v>
      </c>
      <c r="I760" s="3">
        <v>7</v>
      </c>
      <c r="J760" s="7" t="s">
        <v>44</v>
      </c>
      <c r="K760" s="7" t="s">
        <v>39</v>
      </c>
      <c r="L760" s="7" t="s">
        <v>44</v>
      </c>
    </row>
    <row r="761" spans="1:12">
      <c r="A761" s="2">
        <v>83</v>
      </c>
      <c r="B761" s="2">
        <v>51</v>
      </c>
      <c r="C761" s="2">
        <v>620</v>
      </c>
      <c r="D761" s="3">
        <v>168.33</v>
      </c>
      <c r="E761" s="4">
        <v>15</v>
      </c>
      <c r="F761" s="5">
        <v>23.57</v>
      </c>
      <c r="G761" s="5">
        <v>206.9</v>
      </c>
      <c r="H761" s="6">
        <v>40000</v>
      </c>
      <c r="I761" s="3">
        <v>7</v>
      </c>
      <c r="J761" s="7" t="s">
        <v>19</v>
      </c>
      <c r="K761" s="7" t="s">
        <v>23</v>
      </c>
      <c r="L761" s="7" t="s">
        <v>23</v>
      </c>
    </row>
    <row r="762" spans="1:12">
      <c r="A762" s="2">
        <v>175</v>
      </c>
      <c r="B762" s="2">
        <v>54</v>
      </c>
      <c r="C762" s="2">
        <v>627</v>
      </c>
      <c r="D762" s="3">
        <v>134.37</v>
      </c>
      <c r="E762" s="4">
        <v>30</v>
      </c>
      <c r="F762" s="5">
        <v>18.809999999999999</v>
      </c>
      <c r="G762" s="5">
        <v>183.18</v>
      </c>
      <c r="H762" s="6">
        <v>40000</v>
      </c>
      <c r="I762" s="3">
        <v>7</v>
      </c>
      <c r="J762" s="7" t="s">
        <v>44</v>
      </c>
      <c r="K762" s="7" t="s">
        <v>39</v>
      </c>
      <c r="L762" s="7" t="s">
        <v>44</v>
      </c>
    </row>
    <row r="763" spans="1:12">
      <c r="A763" s="2">
        <v>24</v>
      </c>
      <c r="B763" s="2">
        <v>57</v>
      </c>
      <c r="C763" s="2">
        <v>672</v>
      </c>
      <c r="D763" s="3">
        <v>179.76</v>
      </c>
      <c r="E763" s="4">
        <v>15</v>
      </c>
      <c r="F763" s="5">
        <v>25.17</v>
      </c>
      <c r="G763" s="5">
        <v>219.93</v>
      </c>
      <c r="H763" s="6">
        <v>40000</v>
      </c>
      <c r="I763" s="3">
        <v>7</v>
      </c>
      <c r="J763" s="7" t="s">
        <v>19</v>
      </c>
      <c r="K763" s="7" t="s">
        <v>26</v>
      </c>
      <c r="L763" s="7" t="s">
        <v>26</v>
      </c>
    </row>
    <row r="764" spans="1:12">
      <c r="A764" s="2">
        <v>133</v>
      </c>
      <c r="B764" s="2">
        <v>63</v>
      </c>
      <c r="C764" s="2">
        <v>694</v>
      </c>
      <c r="D764" s="3">
        <v>188.42</v>
      </c>
      <c r="E764" s="4">
        <v>15</v>
      </c>
      <c r="F764" s="5">
        <v>26.38</v>
      </c>
      <c r="G764" s="5">
        <v>229.8</v>
      </c>
      <c r="H764" s="6">
        <v>40000</v>
      </c>
      <c r="I764" s="3">
        <v>7</v>
      </c>
      <c r="J764" s="7" t="s">
        <v>19</v>
      </c>
      <c r="K764" s="7" t="s">
        <v>23</v>
      </c>
      <c r="L764" s="7" t="s">
        <v>23</v>
      </c>
    </row>
    <row r="765" spans="1:12">
      <c r="A765" s="2">
        <v>128</v>
      </c>
      <c r="B765" s="2">
        <v>60</v>
      </c>
      <c r="C765" s="2">
        <v>707</v>
      </c>
      <c r="D765" s="3">
        <v>191.95</v>
      </c>
      <c r="E765" s="4">
        <v>15</v>
      </c>
      <c r="F765" s="5">
        <v>26.87</v>
      </c>
      <c r="G765" s="5">
        <v>233.82</v>
      </c>
      <c r="H765" s="6">
        <v>40000</v>
      </c>
      <c r="I765" s="3">
        <v>7</v>
      </c>
      <c r="J765" s="7" t="s">
        <v>19</v>
      </c>
      <c r="K765" s="7" t="s">
        <v>23</v>
      </c>
      <c r="L765" s="7" t="s">
        <v>23</v>
      </c>
    </row>
    <row r="766" spans="1:12">
      <c r="A766" s="2">
        <v>68</v>
      </c>
      <c r="B766" s="2">
        <v>79</v>
      </c>
      <c r="C766" s="2">
        <v>859</v>
      </c>
      <c r="D766" s="3">
        <v>229.78</v>
      </c>
      <c r="E766" s="4">
        <v>15</v>
      </c>
      <c r="F766" s="5">
        <v>32.17</v>
      </c>
      <c r="G766" s="5">
        <v>276.95</v>
      </c>
      <c r="H766" s="6">
        <v>40000</v>
      </c>
      <c r="I766" s="3">
        <v>7</v>
      </c>
      <c r="J766" s="7" t="s">
        <v>19</v>
      </c>
      <c r="K766" s="7" t="s">
        <v>26</v>
      </c>
      <c r="L766" s="7" t="s">
        <v>26</v>
      </c>
    </row>
    <row r="767" spans="1:12">
      <c r="A767" s="2">
        <v>86</v>
      </c>
      <c r="B767" s="2">
        <v>87</v>
      </c>
      <c r="C767" s="2">
        <v>1006</v>
      </c>
      <c r="D767" s="3">
        <v>201.3</v>
      </c>
      <c r="E767" s="4">
        <v>15</v>
      </c>
      <c r="F767" s="5">
        <v>28.18</v>
      </c>
      <c r="G767" s="5">
        <v>244.48</v>
      </c>
      <c r="H767" s="6">
        <v>40000</v>
      </c>
      <c r="I767" s="3">
        <v>7</v>
      </c>
      <c r="J767" s="7" t="s">
        <v>41</v>
      </c>
      <c r="K767" s="7" t="s">
        <v>39</v>
      </c>
      <c r="L767" s="7" t="s">
        <v>54</v>
      </c>
    </row>
    <row r="768" spans="1:12">
      <c r="A768" s="2">
        <v>73</v>
      </c>
      <c r="B768" s="2">
        <v>85</v>
      </c>
      <c r="C768" s="2">
        <v>1009</v>
      </c>
      <c r="D768" s="3">
        <v>271.72000000000003</v>
      </c>
      <c r="E768" s="4">
        <v>15</v>
      </c>
      <c r="F768" s="5">
        <v>38.04</v>
      </c>
      <c r="G768" s="5">
        <v>324.76</v>
      </c>
      <c r="H768" s="6">
        <v>40000</v>
      </c>
      <c r="I768" s="3">
        <v>7</v>
      </c>
      <c r="J768" s="7" t="s">
        <v>19</v>
      </c>
      <c r="K768" s="7" t="s">
        <v>23</v>
      </c>
      <c r="L768" s="7" t="s">
        <v>37</v>
      </c>
    </row>
    <row r="769" spans="1:12">
      <c r="A769" s="2">
        <v>151</v>
      </c>
      <c r="B769" s="2">
        <v>93</v>
      </c>
      <c r="C769" s="2">
        <v>1017</v>
      </c>
      <c r="D769" s="3">
        <v>671.22</v>
      </c>
      <c r="E769" s="4">
        <v>0</v>
      </c>
      <c r="F769" s="5">
        <v>93.97</v>
      </c>
      <c r="G769" s="5">
        <v>765.19</v>
      </c>
      <c r="H769" s="6">
        <v>40000</v>
      </c>
      <c r="I769" s="3">
        <v>7</v>
      </c>
      <c r="J769" s="7" t="s">
        <v>61</v>
      </c>
      <c r="K769" s="7" t="s">
        <v>23</v>
      </c>
      <c r="L769" s="7" t="s">
        <v>61</v>
      </c>
    </row>
    <row r="770" spans="1:12">
      <c r="A770" s="2">
        <v>39</v>
      </c>
      <c r="B770" s="2">
        <v>92</v>
      </c>
      <c r="C770" s="2">
        <v>1087</v>
      </c>
      <c r="D770" s="3">
        <v>286.20999999999998</v>
      </c>
      <c r="E770" s="4">
        <v>15</v>
      </c>
      <c r="F770" s="5">
        <v>40.07</v>
      </c>
      <c r="G770" s="5">
        <v>341.28</v>
      </c>
      <c r="H770" s="6">
        <v>40000</v>
      </c>
      <c r="I770" s="3">
        <v>7</v>
      </c>
      <c r="J770" s="7" t="s">
        <v>19</v>
      </c>
      <c r="K770" s="7" t="s">
        <v>26</v>
      </c>
      <c r="L770" s="7" t="s">
        <v>20</v>
      </c>
    </row>
    <row r="771" spans="1:12">
      <c r="A771" s="2">
        <v>111</v>
      </c>
      <c r="B771" s="2">
        <v>95</v>
      </c>
      <c r="C771" s="2">
        <v>1180</v>
      </c>
      <c r="D771" s="3">
        <v>310.69</v>
      </c>
      <c r="E771" s="4">
        <v>15</v>
      </c>
      <c r="F771" s="5">
        <v>43.5</v>
      </c>
      <c r="G771" s="5">
        <v>369.19</v>
      </c>
      <c r="H771" s="6">
        <v>40000</v>
      </c>
      <c r="I771" s="3">
        <v>7</v>
      </c>
      <c r="J771" s="7" t="s">
        <v>19</v>
      </c>
      <c r="K771" s="7" t="s">
        <v>26</v>
      </c>
      <c r="L771" s="7" t="s">
        <v>34</v>
      </c>
    </row>
    <row r="772" spans="1:12">
      <c r="A772" s="2">
        <v>146</v>
      </c>
      <c r="B772" s="2">
        <v>99</v>
      </c>
      <c r="C772" s="2">
        <v>1200</v>
      </c>
      <c r="D772" s="3">
        <v>792</v>
      </c>
      <c r="E772" s="4">
        <v>0</v>
      </c>
      <c r="F772" s="5">
        <v>110.88</v>
      </c>
      <c r="G772" s="5">
        <v>902.88</v>
      </c>
      <c r="H772" s="6">
        <v>40000</v>
      </c>
      <c r="I772" s="3">
        <v>7</v>
      </c>
      <c r="J772" s="7" t="s">
        <v>61</v>
      </c>
      <c r="K772" s="7" t="s">
        <v>23</v>
      </c>
      <c r="L772" s="7" t="s">
        <v>61</v>
      </c>
    </row>
    <row r="773" spans="1:12">
      <c r="A773" s="2">
        <v>149</v>
      </c>
      <c r="B773" s="2">
        <v>113</v>
      </c>
      <c r="C773" s="2">
        <v>1258</v>
      </c>
      <c r="D773" s="3">
        <v>264.68</v>
      </c>
      <c r="E773" s="4">
        <v>80</v>
      </c>
      <c r="F773" s="5">
        <v>37.06</v>
      </c>
      <c r="G773" s="5">
        <v>381.74</v>
      </c>
      <c r="H773" s="6">
        <v>40000</v>
      </c>
      <c r="I773" s="3">
        <v>7</v>
      </c>
      <c r="J773" s="7" t="s">
        <v>41</v>
      </c>
      <c r="K773" s="7" t="s">
        <v>39</v>
      </c>
      <c r="L773" s="7" t="s">
        <v>39</v>
      </c>
    </row>
    <row r="774" spans="1:12">
      <c r="A774" s="2">
        <v>122</v>
      </c>
      <c r="B774" s="2">
        <v>110</v>
      </c>
      <c r="C774" s="2">
        <v>1266</v>
      </c>
      <c r="D774" s="3">
        <v>253.33</v>
      </c>
      <c r="E774" s="4">
        <v>150</v>
      </c>
      <c r="F774" s="5">
        <v>35.47</v>
      </c>
      <c r="G774" s="5">
        <v>438.8</v>
      </c>
      <c r="H774" s="6">
        <v>40000</v>
      </c>
      <c r="I774" s="3">
        <v>7</v>
      </c>
      <c r="J774" s="7" t="s">
        <v>41</v>
      </c>
      <c r="K774" s="7" t="s">
        <v>39</v>
      </c>
      <c r="L774" s="7" t="s">
        <v>54</v>
      </c>
    </row>
    <row r="775" spans="1:12">
      <c r="A775" s="2">
        <v>146</v>
      </c>
      <c r="B775" s="2">
        <v>1</v>
      </c>
      <c r="C775" s="2">
        <v>3</v>
      </c>
      <c r="D775" s="3">
        <v>173</v>
      </c>
      <c r="E775" s="4">
        <v>0</v>
      </c>
      <c r="F775" s="5">
        <v>24.22</v>
      </c>
      <c r="G775" s="5">
        <v>197.22</v>
      </c>
      <c r="H775" s="6">
        <v>40001</v>
      </c>
      <c r="I775" s="3">
        <v>7</v>
      </c>
      <c r="J775" s="7" t="s">
        <v>61</v>
      </c>
      <c r="K775" s="7" t="s">
        <v>23</v>
      </c>
      <c r="L775" s="7" t="s">
        <v>61</v>
      </c>
    </row>
    <row r="776" spans="1:12">
      <c r="A776" s="2">
        <v>151</v>
      </c>
      <c r="B776" s="2">
        <v>1</v>
      </c>
      <c r="C776" s="2">
        <v>3</v>
      </c>
      <c r="D776" s="3">
        <v>173</v>
      </c>
      <c r="E776" s="4">
        <v>0</v>
      </c>
      <c r="F776" s="5">
        <v>24.22</v>
      </c>
      <c r="G776" s="5">
        <v>197.22</v>
      </c>
      <c r="H776" s="6">
        <v>40001</v>
      </c>
      <c r="I776" s="3">
        <v>7</v>
      </c>
      <c r="J776" s="7" t="s">
        <v>61</v>
      </c>
      <c r="K776" s="7" t="s">
        <v>23</v>
      </c>
      <c r="L776" s="7" t="s">
        <v>61</v>
      </c>
    </row>
    <row r="777" spans="1:12">
      <c r="A777" s="2">
        <v>179</v>
      </c>
      <c r="B777" s="2">
        <v>1</v>
      </c>
      <c r="C777" s="2">
        <v>3</v>
      </c>
      <c r="D777" s="3">
        <v>173</v>
      </c>
      <c r="E777" s="4">
        <v>0</v>
      </c>
      <c r="F777" s="5">
        <v>24.22</v>
      </c>
      <c r="G777" s="5">
        <v>197.22</v>
      </c>
      <c r="H777" s="6">
        <v>40001</v>
      </c>
      <c r="I777" s="3">
        <v>7</v>
      </c>
      <c r="J777" s="7" t="s">
        <v>61</v>
      </c>
      <c r="K777" s="7" t="s">
        <v>23</v>
      </c>
      <c r="L777" s="7" t="s">
        <v>61</v>
      </c>
    </row>
    <row r="778" spans="1:12">
      <c r="A778" s="2">
        <v>167</v>
      </c>
      <c r="B778" s="2">
        <v>28</v>
      </c>
      <c r="C778" s="2">
        <v>296</v>
      </c>
      <c r="D778" s="3">
        <v>71.66</v>
      </c>
      <c r="E778" s="4">
        <v>15</v>
      </c>
      <c r="F778" s="5">
        <v>10.029999999999999</v>
      </c>
      <c r="G778" s="5">
        <v>96.69</v>
      </c>
      <c r="H778" s="6">
        <v>40001</v>
      </c>
      <c r="I778" s="3">
        <v>7</v>
      </c>
      <c r="J778" s="7" t="s">
        <v>64</v>
      </c>
      <c r="K778" s="7" t="s">
        <v>14</v>
      </c>
      <c r="L778" s="7" t="s">
        <v>59</v>
      </c>
    </row>
    <row r="779" spans="1:12">
      <c r="A779" s="2">
        <v>189</v>
      </c>
      <c r="B779" s="2">
        <v>25</v>
      </c>
      <c r="C779" s="2">
        <v>338</v>
      </c>
      <c r="D779" s="3">
        <v>56.38</v>
      </c>
      <c r="E779" s="4">
        <v>15</v>
      </c>
      <c r="F779" s="5">
        <v>9.99</v>
      </c>
      <c r="G779" s="5">
        <v>81.37</v>
      </c>
      <c r="H779" s="6">
        <v>40001</v>
      </c>
      <c r="I779" s="3">
        <v>7</v>
      </c>
      <c r="J779" s="7" t="s">
        <v>7</v>
      </c>
      <c r="K779" s="7" t="s">
        <v>7</v>
      </c>
      <c r="L779" s="7" t="s">
        <v>9</v>
      </c>
    </row>
    <row r="780" spans="1:12">
      <c r="A780" s="2">
        <v>102</v>
      </c>
      <c r="B780" s="2">
        <v>32</v>
      </c>
      <c r="C780" s="2">
        <v>359</v>
      </c>
      <c r="D780" s="3">
        <v>148.85</v>
      </c>
      <c r="E780" s="4">
        <v>15</v>
      </c>
      <c r="F780" s="5">
        <v>20.84</v>
      </c>
      <c r="G780" s="5">
        <v>184.69</v>
      </c>
      <c r="H780" s="6">
        <v>40001</v>
      </c>
      <c r="I780" s="3">
        <v>7</v>
      </c>
      <c r="J780" s="7" t="s">
        <v>31</v>
      </c>
      <c r="K780" s="7" t="s">
        <v>39</v>
      </c>
      <c r="L780" s="7" t="s">
        <v>39</v>
      </c>
    </row>
    <row r="781" spans="1:12">
      <c r="A781" s="2">
        <v>113</v>
      </c>
      <c r="B781" s="2">
        <v>34</v>
      </c>
      <c r="C781" s="2">
        <v>369</v>
      </c>
      <c r="D781" s="3">
        <v>92.29</v>
      </c>
      <c r="E781" s="4">
        <v>15</v>
      </c>
      <c r="F781" s="5">
        <v>12.92</v>
      </c>
      <c r="G781" s="5">
        <v>120.21</v>
      </c>
      <c r="H781" s="6">
        <v>40001</v>
      </c>
      <c r="I781" s="3">
        <v>7</v>
      </c>
      <c r="J781" s="7" t="s">
        <v>31</v>
      </c>
      <c r="K781" s="7" t="s">
        <v>39</v>
      </c>
      <c r="L781" s="7" t="s">
        <v>32</v>
      </c>
    </row>
    <row r="782" spans="1:12">
      <c r="A782" s="2">
        <v>54</v>
      </c>
      <c r="B782" s="2">
        <v>27</v>
      </c>
      <c r="C782" s="2">
        <v>373</v>
      </c>
      <c r="D782" s="3">
        <v>62.22</v>
      </c>
      <c r="E782" s="4">
        <v>15</v>
      </c>
      <c r="F782" s="5">
        <v>10.81</v>
      </c>
      <c r="G782" s="5">
        <v>88.03</v>
      </c>
      <c r="H782" s="6">
        <v>40001</v>
      </c>
      <c r="I782" s="3">
        <v>7</v>
      </c>
      <c r="J782" s="7" t="s">
        <v>7</v>
      </c>
      <c r="K782" s="7" t="s">
        <v>7</v>
      </c>
      <c r="L782" s="7" t="s">
        <v>8</v>
      </c>
    </row>
    <row r="783" spans="1:12">
      <c r="A783" s="2">
        <v>115</v>
      </c>
      <c r="B783" s="2">
        <v>35</v>
      </c>
      <c r="C783" s="2">
        <v>417</v>
      </c>
      <c r="D783" s="3">
        <v>153.5</v>
      </c>
      <c r="E783" s="4">
        <v>15</v>
      </c>
      <c r="F783" s="5">
        <v>23.59</v>
      </c>
      <c r="G783" s="5">
        <v>192.09</v>
      </c>
      <c r="H783" s="6">
        <v>40001</v>
      </c>
      <c r="I783" s="3">
        <v>7</v>
      </c>
      <c r="J783" s="7" t="s">
        <v>27</v>
      </c>
      <c r="K783" s="7" t="s">
        <v>51</v>
      </c>
      <c r="L783" s="7" t="s">
        <v>30</v>
      </c>
    </row>
    <row r="784" spans="1:12">
      <c r="A784" s="2">
        <v>92</v>
      </c>
      <c r="B784" s="2">
        <v>41</v>
      </c>
      <c r="C784" s="2">
        <v>439</v>
      </c>
      <c r="D784" s="3">
        <v>126.78</v>
      </c>
      <c r="E784" s="4">
        <v>15</v>
      </c>
      <c r="F784" s="5">
        <v>19.850000000000001</v>
      </c>
      <c r="G784" s="5">
        <v>161.63</v>
      </c>
      <c r="H784" s="6">
        <v>40001</v>
      </c>
      <c r="I784" s="3">
        <v>7</v>
      </c>
      <c r="J784" s="7" t="s">
        <v>19</v>
      </c>
      <c r="K784" s="7" t="s">
        <v>23</v>
      </c>
      <c r="L784" s="7" t="s">
        <v>53</v>
      </c>
    </row>
    <row r="785" spans="1:12">
      <c r="A785" s="2">
        <v>170</v>
      </c>
      <c r="B785" s="2">
        <v>42</v>
      </c>
      <c r="C785" s="2">
        <v>448</v>
      </c>
      <c r="D785" s="3">
        <v>164.91</v>
      </c>
      <c r="E785" s="4">
        <v>15</v>
      </c>
      <c r="F785" s="5">
        <v>25.19</v>
      </c>
      <c r="G785" s="5">
        <v>205.1</v>
      </c>
      <c r="H785" s="6">
        <v>40001</v>
      </c>
      <c r="I785" s="3">
        <v>7</v>
      </c>
      <c r="J785" s="7" t="s">
        <v>27</v>
      </c>
      <c r="K785" s="7" t="s">
        <v>51</v>
      </c>
      <c r="L785" s="7" t="s">
        <v>28</v>
      </c>
    </row>
    <row r="786" spans="1:12">
      <c r="A786" s="2">
        <v>95</v>
      </c>
      <c r="B786" s="2">
        <v>43</v>
      </c>
      <c r="C786" s="2">
        <v>471</v>
      </c>
      <c r="D786" s="3">
        <v>151.99</v>
      </c>
      <c r="E786" s="4">
        <v>15</v>
      </c>
      <c r="F786" s="5">
        <v>21.28</v>
      </c>
      <c r="G786" s="5">
        <v>188.27</v>
      </c>
      <c r="H786" s="6">
        <v>40001</v>
      </c>
      <c r="I786" s="3">
        <v>7</v>
      </c>
      <c r="J786" s="7" t="s">
        <v>38</v>
      </c>
      <c r="K786" s="7" t="s">
        <v>55</v>
      </c>
      <c r="L786" s="7" t="s">
        <v>55</v>
      </c>
    </row>
    <row r="787" spans="1:12">
      <c r="A787" s="2">
        <v>77</v>
      </c>
      <c r="B787" s="2">
        <v>40</v>
      </c>
      <c r="C787" s="2">
        <v>473</v>
      </c>
      <c r="D787" s="3">
        <v>174.11</v>
      </c>
      <c r="E787" s="4">
        <v>15</v>
      </c>
      <c r="F787" s="5">
        <v>26.48</v>
      </c>
      <c r="G787" s="5">
        <v>215.59</v>
      </c>
      <c r="H787" s="6">
        <v>40001</v>
      </c>
      <c r="I787" s="3">
        <v>7</v>
      </c>
      <c r="J787" s="7" t="s">
        <v>27</v>
      </c>
      <c r="K787" s="7" t="s">
        <v>51</v>
      </c>
      <c r="L787" s="7" t="s">
        <v>28</v>
      </c>
    </row>
    <row r="788" spans="1:12">
      <c r="A788" s="2">
        <v>46</v>
      </c>
      <c r="B788" s="2">
        <v>42</v>
      </c>
      <c r="C788" s="2">
        <v>521</v>
      </c>
      <c r="D788" s="3">
        <v>139.99</v>
      </c>
      <c r="E788" s="4">
        <v>15</v>
      </c>
      <c r="F788" s="5">
        <v>19.600000000000001</v>
      </c>
      <c r="G788" s="5">
        <v>174.59</v>
      </c>
      <c r="H788" s="6">
        <v>40001</v>
      </c>
      <c r="I788" s="3">
        <v>7</v>
      </c>
      <c r="J788" s="7" t="s">
        <v>41</v>
      </c>
      <c r="K788" s="7" t="s">
        <v>39</v>
      </c>
      <c r="L788" s="7" t="s">
        <v>42</v>
      </c>
    </row>
    <row r="789" spans="1:12">
      <c r="A789" s="2">
        <v>59</v>
      </c>
      <c r="B789" s="2">
        <v>46</v>
      </c>
      <c r="C789" s="2">
        <v>540</v>
      </c>
      <c r="D789" s="3">
        <v>145.1</v>
      </c>
      <c r="E789" s="4">
        <v>15</v>
      </c>
      <c r="F789" s="5">
        <v>20.309999999999999</v>
      </c>
      <c r="G789" s="5">
        <v>180.41</v>
      </c>
      <c r="H789" s="6">
        <v>40001</v>
      </c>
      <c r="I789" s="3">
        <v>7</v>
      </c>
      <c r="J789" s="7" t="s">
        <v>41</v>
      </c>
      <c r="K789" s="7" t="s">
        <v>39</v>
      </c>
      <c r="L789" s="7" t="s">
        <v>42</v>
      </c>
    </row>
    <row r="790" spans="1:12">
      <c r="A790" s="2">
        <v>65</v>
      </c>
      <c r="B790" s="2">
        <v>48</v>
      </c>
      <c r="C790" s="2">
        <v>585</v>
      </c>
      <c r="D790" s="3">
        <v>131.33000000000001</v>
      </c>
      <c r="E790" s="4">
        <v>15</v>
      </c>
      <c r="F790" s="5">
        <v>18.39</v>
      </c>
      <c r="G790" s="5">
        <v>164.72</v>
      </c>
      <c r="H790" s="6">
        <v>40001</v>
      </c>
      <c r="I790" s="3">
        <v>7</v>
      </c>
      <c r="J790" s="7" t="s">
        <v>50</v>
      </c>
      <c r="K790" s="7" t="s">
        <v>14</v>
      </c>
      <c r="L790" s="7" t="s">
        <v>17</v>
      </c>
    </row>
    <row r="791" spans="1:12">
      <c r="A791" s="2">
        <v>105</v>
      </c>
      <c r="B791" s="2">
        <v>48</v>
      </c>
      <c r="C791" s="2">
        <v>598</v>
      </c>
      <c r="D791" s="3">
        <v>218.45</v>
      </c>
      <c r="E791" s="4">
        <v>15</v>
      </c>
      <c r="F791" s="5">
        <v>32.68</v>
      </c>
      <c r="G791" s="5">
        <v>266.13</v>
      </c>
      <c r="H791" s="6">
        <v>40001</v>
      </c>
      <c r="I791" s="3">
        <v>7</v>
      </c>
      <c r="J791" s="7" t="s">
        <v>27</v>
      </c>
      <c r="K791" s="7" t="s">
        <v>51</v>
      </c>
      <c r="L791" s="7" t="s">
        <v>30</v>
      </c>
    </row>
    <row r="792" spans="1:12">
      <c r="A792" s="2">
        <v>144</v>
      </c>
      <c r="B792" s="2">
        <v>57</v>
      </c>
      <c r="C792" s="2">
        <v>618</v>
      </c>
      <c r="D792" s="3">
        <v>165.32</v>
      </c>
      <c r="E792" s="4">
        <v>15</v>
      </c>
      <c r="F792" s="5">
        <v>23.14</v>
      </c>
      <c r="G792" s="5">
        <v>203.46</v>
      </c>
      <c r="H792" s="6">
        <v>40001</v>
      </c>
      <c r="I792" s="3">
        <v>7</v>
      </c>
      <c r="J792" s="7" t="s">
        <v>19</v>
      </c>
      <c r="K792" s="7" t="s">
        <v>55</v>
      </c>
      <c r="L792" s="7" t="s">
        <v>55</v>
      </c>
    </row>
    <row r="793" spans="1:12">
      <c r="A793" s="2">
        <v>25</v>
      </c>
      <c r="B793" s="2">
        <v>56</v>
      </c>
      <c r="C793" s="2">
        <v>686</v>
      </c>
      <c r="D793" s="3">
        <v>250.6</v>
      </c>
      <c r="E793" s="4">
        <v>15</v>
      </c>
      <c r="F793" s="5">
        <v>35.08</v>
      </c>
      <c r="G793" s="5">
        <v>300.68</v>
      </c>
      <c r="H793" s="6">
        <v>40001</v>
      </c>
      <c r="I793" s="3">
        <v>7</v>
      </c>
      <c r="J793" s="7" t="s">
        <v>27</v>
      </c>
      <c r="K793" s="7" t="s">
        <v>51</v>
      </c>
      <c r="L793" s="7" t="s">
        <v>28</v>
      </c>
    </row>
    <row r="794" spans="1:12">
      <c r="A794" s="2">
        <v>27</v>
      </c>
      <c r="B794" s="2">
        <v>64</v>
      </c>
      <c r="C794" s="2">
        <v>728</v>
      </c>
      <c r="D794" s="3">
        <v>265.94</v>
      </c>
      <c r="E794" s="4">
        <v>15</v>
      </c>
      <c r="F794" s="5">
        <v>37.229999999999997</v>
      </c>
      <c r="G794" s="5">
        <v>318.17</v>
      </c>
      <c r="H794" s="6">
        <v>40001</v>
      </c>
      <c r="I794" s="3">
        <v>7</v>
      </c>
      <c r="J794" s="7" t="s">
        <v>27</v>
      </c>
      <c r="K794" s="7" t="s">
        <v>51</v>
      </c>
      <c r="L794" s="7" t="s">
        <v>30</v>
      </c>
    </row>
    <row r="795" spans="1:12">
      <c r="A795" s="2">
        <v>119</v>
      </c>
      <c r="B795" s="2">
        <v>64</v>
      </c>
      <c r="C795" s="2">
        <v>771</v>
      </c>
      <c r="D795" s="3">
        <v>209.33</v>
      </c>
      <c r="E795" s="4">
        <v>15</v>
      </c>
      <c r="F795" s="5">
        <v>31.41</v>
      </c>
      <c r="G795" s="5">
        <v>255.74</v>
      </c>
      <c r="H795" s="6">
        <v>40001</v>
      </c>
      <c r="I795" s="3">
        <v>7</v>
      </c>
      <c r="J795" s="7" t="s">
        <v>19</v>
      </c>
      <c r="K795" s="7" t="s">
        <v>23</v>
      </c>
      <c r="L795" s="7" t="s">
        <v>53</v>
      </c>
    </row>
    <row r="796" spans="1:12">
      <c r="A796" s="2">
        <v>98</v>
      </c>
      <c r="B796" s="2">
        <v>76</v>
      </c>
      <c r="C796" s="2">
        <v>886</v>
      </c>
      <c r="D796" s="3">
        <v>323.66000000000003</v>
      </c>
      <c r="E796" s="4">
        <v>15</v>
      </c>
      <c r="F796" s="5">
        <v>47.41</v>
      </c>
      <c r="G796" s="5">
        <v>386.07</v>
      </c>
      <c r="H796" s="6">
        <v>40001</v>
      </c>
      <c r="I796" s="3">
        <v>7</v>
      </c>
      <c r="J796" s="7" t="s">
        <v>27</v>
      </c>
      <c r="K796" s="7" t="s">
        <v>51</v>
      </c>
      <c r="L796" s="7" t="s">
        <v>51</v>
      </c>
    </row>
    <row r="797" spans="1:12">
      <c r="A797" s="2">
        <v>157</v>
      </c>
      <c r="B797" s="2">
        <v>81</v>
      </c>
      <c r="C797" s="2">
        <v>1023</v>
      </c>
      <c r="D797" s="3">
        <v>215.24</v>
      </c>
      <c r="E797" s="4">
        <v>15</v>
      </c>
      <c r="F797" s="5">
        <v>30.13</v>
      </c>
      <c r="G797" s="5">
        <v>260.37</v>
      </c>
      <c r="H797" s="6">
        <v>40001</v>
      </c>
      <c r="I797" s="3">
        <v>7</v>
      </c>
      <c r="J797" s="7" t="s">
        <v>41</v>
      </c>
      <c r="K797" s="7" t="s">
        <v>39</v>
      </c>
      <c r="L797" s="7" t="s">
        <v>42</v>
      </c>
    </row>
    <row r="798" spans="1:12">
      <c r="A798" s="2">
        <v>181</v>
      </c>
      <c r="B798" s="2">
        <v>100</v>
      </c>
      <c r="C798" s="2">
        <v>1184</v>
      </c>
      <c r="D798" s="3">
        <v>430.98</v>
      </c>
      <c r="E798" s="4">
        <v>15</v>
      </c>
      <c r="F798" s="5">
        <v>62.44</v>
      </c>
      <c r="G798" s="5">
        <v>508.42</v>
      </c>
      <c r="H798" s="6">
        <v>40001</v>
      </c>
      <c r="I798" s="3">
        <v>7</v>
      </c>
      <c r="J798" s="7" t="s">
        <v>67</v>
      </c>
      <c r="K798" s="7" t="s">
        <v>51</v>
      </c>
      <c r="L798" s="7" t="s">
        <v>51</v>
      </c>
    </row>
    <row r="799" spans="1:12">
      <c r="A799" s="2">
        <v>82</v>
      </c>
      <c r="B799" s="2">
        <v>90</v>
      </c>
      <c r="C799" s="2">
        <v>1194</v>
      </c>
      <c r="D799" s="3">
        <v>321.54000000000002</v>
      </c>
      <c r="E799" s="4">
        <v>15</v>
      </c>
      <c r="F799" s="5">
        <v>47.12</v>
      </c>
      <c r="G799" s="5">
        <v>383.66</v>
      </c>
      <c r="H799" s="6">
        <v>40001</v>
      </c>
      <c r="I799" s="3">
        <v>7</v>
      </c>
      <c r="J799" s="7" t="s">
        <v>19</v>
      </c>
      <c r="K799" s="7" t="s">
        <v>23</v>
      </c>
      <c r="L799" s="7" t="s">
        <v>53</v>
      </c>
    </row>
    <row r="800" spans="1:12">
      <c r="A800" s="2">
        <v>81</v>
      </c>
      <c r="B800" s="2">
        <v>99</v>
      </c>
      <c r="C800" s="2">
        <v>1242</v>
      </c>
      <c r="D800" s="3">
        <v>334.47</v>
      </c>
      <c r="E800" s="4">
        <v>15</v>
      </c>
      <c r="F800" s="5">
        <v>48.93</v>
      </c>
      <c r="G800" s="5">
        <v>398.4</v>
      </c>
      <c r="H800" s="6">
        <v>40001</v>
      </c>
      <c r="I800" s="3">
        <v>7</v>
      </c>
      <c r="J800" s="7" t="s">
        <v>19</v>
      </c>
      <c r="K800" s="7" t="s">
        <v>23</v>
      </c>
      <c r="L800" s="7" t="s">
        <v>22</v>
      </c>
    </row>
    <row r="801" spans="1:12">
      <c r="A801" s="2">
        <v>17</v>
      </c>
      <c r="B801" s="2">
        <v>1</v>
      </c>
      <c r="C801" s="2">
        <v>3</v>
      </c>
      <c r="D801" s="3">
        <v>44.33</v>
      </c>
      <c r="E801" s="4">
        <v>15</v>
      </c>
      <c r="F801" s="5">
        <v>6.21</v>
      </c>
      <c r="G801" s="5">
        <v>65.540000000000006</v>
      </c>
      <c r="H801" s="6">
        <v>40002</v>
      </c>
      <c r="I801" s="3">
        <v>7</v>
      </c>
      <c r="J801" s="7" t="s">
        <v>19</v>
      </c>
      <c r="K801" s="7" t="s">
        <v>26</v>
      </c>
      <c r="L801" s="7" t="s">
        <v>20</v>
      </c>
    </row>
    <row r="802" spans="1:12">
      <c r="A802" s="2">
        <v>34</v>
      </c>
      <c r="B802" s="2">
        <v>1</v>
      </c>
      <c r="C802" s="2">
        <v>14</v>
      </c>
      <c r="D802" s="3">
        <v>17.329999999999998</v>
      </c>
      <c r="E802" s="4">
        <v>15</v>
      </c>
      <c r="F802" s="5">
        <v>4.53</v>
      </c>
      <c r="G802" s="5">
        <v>36.86</v>
      </c>
      <c r="H802" s="6">
        <v>40002</v>
      </c>
      <c r="I802" s="3">
        <v>7</v>
      </c>
      <c r="J802" s="7" t="s">
        <v>25</v>
      </c>
      <c r="K802" s="7" t="s">
        <v>64</v>
      </c>
      <c r="L802" s="7" t="s">
        <v>25</v>
      </c>
    </row>
    <row r="803" spans="1:12">
      <c r="A803" s="2">
        <v>62</v>
      </c>
      <c r="B803" s="2">
        <v>1</v>
      </c>
      <c r="C803" s="2">
        <v>14</v>
      </c>
      <c r="D803" s="3">
        <v>32.61</v>
      </c>
      <c r="E803" s="4">
        <v>15</v>
      </c>
      <c r="F803" s="5">
        <v>4.57</v>
      </c>
      <c r="G803" s="5">
        <v>52.18</v>
      </c>
      <c r="H803" s="6">
        <v>40002</v>
      </c>
      <c r="I803" s="3">
        <v>7</v>
      </c>
      <c r="J803" s="7" t="s">
        <v>27</v>
      </c>
      <c r="K803" s="7" t="s">
        <v>51</v>
      </c>
      <c r="L803" s="7" t="s">
        <v>49</v>
      </c>
    </row>
    <row r="804" spans="1:12">
      <c r="A804" s="2">
        <v>76</v>
      </c>
      <c r="B804" s="2">
        <v>1</v>
      </c>
      <c r="C804" s="2">
        <v>14</v>
      </c>
      <c r="D804" s="3">
        <v>39.47</v>
      </c>
      <c r="E804" s="4">
        <v>15</v>
      </c>
      <c r="F804" s="5">
        <v>5.53</v>
      </c>
      <c r="G804" s="5">
        <v>60</v>
      </c>
      <c r="H804" s="6">
        <v>40002</v>
      </c>
      <c r="I804" s="3">
        <v>7</v>
      </c>
      <c r="J804" s="7" t="s">
        <v>16</v>
      </c>
      <c r="K804" s="7" t="s">
        <v>14</v>
      </c>
      <c r="L804" s="7" t="s">
        <v>18</v>
      </c>
    </row>
    <row r="805" spans="1:12">
      <c r="A805" s="2">
        <v>94</v>
      </c>
      <c r="B805" s="2">
        <v>1</v>
      </c>
      <c r="C805" s="2">
        <v>14</v>
      </c>
      <c r="D805" s="3">
        <v>32.61</v>
      </c>
      <c r="E805" s="4">
        <v>125</v>
      </c>
      <c r="F805" s="5">
        <v>4.57</v>
      </c>
      <c r="G805" s="5">
        <v>162.18</v>
      </c>
      <c r="H805" s="6">
        <v>40002</v>
      </c>
      <c r="I805" s="3">
        <v>7</v>
      </c>
      <c r="J805" s="7" t="s">
        <v>27</v>
      </c>
      <c r="K805" s="7" t="s">
        <v>51</v>
      </c>
      <c r="L805" s="7" t="s">
        <v>49</v>
      </c>
    </row>
    <row r="806" spans="1:12">
      <c r="A806" s="2">
        <v>123</v>
      </c>
      <c r="B806" s="2">
        <v>1</v>
      </c>
      <c r="C806" s="2">
        <v>14</v>
      </c>
      <c r="D806" s="3">
        <v>17.329999999999998</v>
      </c>
      <c r="E806" s="4">
        <v>15</v>
      </c>
      <c r="F806" s="5">
        <v>4.53</v>
      </c>
      <c r="G806" s="5">
        <v>36.86</v>
      </c>
      <c r="H806" s="6">
        <v>40002</v>
      </c>
      <c r="I806" s="3">
        <v>7</v>
      </c>
      <c r="J806" s="7" t="s">
        <v>25</v>
      </c>
      <c r="K806" s="7" t="s">
        <v>64</v>
      </c>
      <c r="L806" s="7" t="s">
        <v>25</v>
      </c>
    </row>
    <row r="807" spans="1:12">
      <c r="A807" s="2">
        <v>134</v>
      </c>
      <c r="B807" s="2">
        <v>1</v>
      </c>
      <c r="C807" s="2">
        <v>14</v>
      </c>
      <c r="D807" s="3">
        <v>17.329999999999998</v>
      </c>
      <c r="E807" s="4">
        <v>15</v>
      </c>
      <c r="F807" s="5">
        <v>4.53</v>
      </c>
      <c r="G807" s="5">
        <v>36.86</v>
      </c>
      <c r="H807" s="6">
        <v>40002</v>
      </c>
      <c r="I807" s="3">
        <v>7</v>
      </c>
      <c r="J807" s="7" t="s">
        <v>10</v>
      </c>
      <c r="K807" s="7" t="s">
        <v>64</v>
      </c>
      <c r="L807" s="7" t="s">
        <v>10</v>
      </c>
    </row>
    <row r="808" spans="1:12">
      <c r="A808" s="2">
        <v>136</v>
      </c>
      <c r="B808" s="2">
        <v>1</v>
      </c>
      <c r="C808" s="2">
        <v>14</v>
      </c>
      <c r="D808" s="3">
        <v>31.61</v>
      </c>
      <c r="E808" s="4">
        <v>15</v>
      </c>
      <c r="F808" s="5">
        <v>4.43</v>
      </c>
      <c r="G808" s="5">
        <v>51.04</v>
      </c>
      <c r="H808" s="6">
        <v>40002</v>
      </c>
      <c r="I808" s="3">
        <v>7</v>
      </c>
      <c r="J808" s="7" t="s">
        <v>45</v>
      </c>
      <c r="K808" s="7" t="s">
        <v>64</v>
      </c>
      <c r="L808" s="7" t="s">
        <v>46</v>
      </c>
    </row>
    <row r="809" spans="1:12">
      <c r="A809" s="2">
        <v>173</v>
      </c>
      <c r="B809" s="2">
        <v>1</v>
      </c>
      <c r="C809" s="2">
        <v>14</v>
      </c>
      <c r="D809" s="3">
        <v>22.05</v>
      </c>
      <c r="E809" s="4">
        <v>15</v>
      </c>
      <c r="F809" s="5">
        <v>3.09</v>
      </c>
      <c r="G809" s="5">
        <v>40.14</v>
      </c>
      <c r="H809" s="6">
        <v>40002</v>
      </c>
      <c r="I809" s="3">
        <v>7</v>
      </c>
      <c r="J809" s="7" t="s">
        <v>7</v>
      </c>
      <c r="K809" s="7" t="s">
        <v>7</v>
      </c>
      <c r="L809" s="7" t="s">
        <v>15</v>
      </c>
    </row>
    <row r="810" spans="1:12">
      <c r="A810" s="2">
        <v>5</v>
      </c>
      <c r="B810" s="2">
        <v>2</v>
      </c>
      <c r="C810" s="2">
        <v>28</v>
      </c>
      <c r="D810" s="3">
        <v>17.329999999999998</v>
      </c>
      <c r="E810" s="4">
        <v>15</v>
      </c>
      <c r="F810" s="5">
        <v>4.53</v>
      </c>
      <c r="G810" s="5">
        <v>36.86</v>
      </c>
      <c r="H810" s="6">
        <v>40002</v>
      </c>
      <c r="I810" s="3">
        <v>7</v>
      </c>
      <c r="J810" s="7" t="s">
        <v>10</v>
      </c>
      <c r="K810" s="7" t="s">
        <v>64</v>
      </c>
      <c r="L810" s="7" t="s">
        <v>10</v>
      </c>
    </row>
    <row r="811" spans="1:12">
      <c r="A811" s="2">
        <v>12</v>
      </c>
      <c r="B811" s="2">
        <v>2</v>
      </c>
      <c r="C811" s="2">
        <v>28</v>
      </c>
      <c r="D811" s="3">
        <v>34.01</v>
      </c>
      <c r="E811" s="4">
        <v>15</v>
      </c>
      <c r="F811" s="5">
        <v>4.76</v>
      </c>
      <c r="G811" s="5">
        <v>53.77</v>
      </c>
      <c r="H811" s="6">
        <v>40002</v>
      </c>
      <c r="I811" s="3">
        <v>7</v>
      </c>
      <c r="J811" s="7" t="s">
        <v>13</v>
      </c>
      <c r="K811" s="7" t="s">
        <v>14</v>
      </c>
      <c r="L811" s="7" t="s">
        <v>14</v>
      </c>
    </row>
    <row r="812" spans="1:12">
      <c r="A812" s="2">
        <v>160</v>
      </c>
      <c r="B812" s="2">
        <v>2</v>
      </c>
      <c r="C812" s="2">
        <v>28</v>
      </c>
      <c r="D812" s="3">
        <v>32.61</v>
      </c>
      <c r="E812" s="4">
        <v>15</v>
      </c>
      <c r="F812" s="5">
        <v>4.57</v>
      </c>
      <c r="G812" s="5">
        <v>52.18</v>
      </c>
      <c r="H812" s="6">
        <v>40002</v>
      </c>
      <c r="I812" s="3">
        <v>7</v>
      </c>
      <c r="J812" s="7" t="s">
        <v>27</v>
      </c>
      <c r="K812" s="7" t="s">
        <v>51</v>
      </c>
      <c r="L812" s="7" t="s">
        <v>49</v>
      </c>
    </row>
    <row r="813" spans="1:12">
      <c r="A813" s="2">
        <v>117</v>
      </c>
      <c r="B813" s="2">
        <v>2</v>
      </c>
      <c r="C813" s="2">
        <v>29</v>
      </c>
      <c r="D813" s="3">
        <v>17.329999999999998</v>
      </c>
      <c r="E813" s="4">
        <v>15</v>
      </c>
      <c r="F813" s="5">
        <v>4.53</v>
      </c>
      <c r="G813" s="5">
        <v>36.86</v>
      </c>
      <c r="H813" s="6">
        <v>40002</v>
      </c>
      <c r="I813" s="3">
        <v>7</v>
      </c>
      <c r="J813" s="7" t="s">
        <v>25</v>
      </c>
      <c r="K813" s="7" t="s">
        <v>64</v>
      </c>
      <c r="L813" s="7" t="s">
        <v>25</v>
      </c>
    </row>
    <row r="814" spans="1:12">
      <c r="A814" s="2">
        <v>14</v>
      </c>
      <c r="B814" s="2">
        <v>3</v>
      </c>
      <c r="C814" s="2">
        <v>42</v>
      </c>
      <c r="D814" s="3">
        <v>34.89</v>
      </c>
      <c r="E814" s="4">
        <v>15</v>
      </c>
      <c r="F814" s="5">
        <v>4.88</v>
      </c>
      <c r="G814" s="5">
        <v>54.77</v>
      </c>
      <c r="H814" s="6">
        <v>40002</v>
      </c>
      <c r="I814" s="3">
        <v>7</v>
      </c>
      <c r="J814" s="7" t="s">
        <v>16</v>
      </c>
      <c r="K814" s="7" t="s">
        <v>14</v>
      </c>
      <c r="L814" s="7" t="s">
        <v>17</v>
      </c>
    </row>
    <row r="815" spans="1:12">
      <c r="A815" s="2">
        <v>15</v>
      </c>
      <c r="B815" s="2">
        <v>3</v>
      </c>
      <c r="C815" s="2">
        <v>42</v>
      </c>
      <c r="D815" s="3">
        <v>34.89</v>
      </c>
      <c r="E815" s="4">
        <v>15</v>
      </c>
      <c r="F815" s="5">
        <v>4.88</v>
      </c>
      <c r="G815" s="5">
        <v>54.77</v>
      </c>
      <c r="H815" s="6">
        <v>40002</v>
      </c>
      <c r="I815" s="3">
        <v>7</v>
      </c>
      <c r="J815" s="7" t="s">
        <v>16</v>
      </c>
      <c r="K815" s="7" t="s">
        <v>14</v>
      </c>
      <c r="L815" s="7" t="s">
        <v>18</v>
      </c>
    </row>
    <row r="816" spans="1:12">
      <c r="A816" s="2">
        <v>141</v>
      </c>
      <c r="B816" s="2">
        <v>32</v>
      </c>
      <c r="C816" s="2">
        <v>418</v>
      </c>
      <c r="D816" s="3">
        <v>131.6</v>
      </c>
      <c r="E816" s="4">
        <v>15</v>
      </c>
      <c r="F816" s="5">
        <v>17.77</v>
      </c>
      <c r="G816" s="5">
        <v>164.37</v>
      </c>
      <c r="H816" s="6">
        <v>40002</v>
      </c>
      <c r="I816" s="3">
        <v>7</v>
      </c>
      <c r="J816" s="7" t="s">
        <v>41</v>
      </c>
      <c r="K816" s="7" t="s">
        <v>55</v>
      </c>
      <c r="L816" s="7" t="s">
        <v>55</v>
      </c>
    </row>
    <row r="817" spans="1:12">
      <c r="A817" s="2">
        <v>90</v>
      </c>
      <c r="B817" s="2">
        <v>34</v>
      </c>
      <c r="C817" s="2">
        <v>431</v>
      </c>
      <c r="D817" s="3">
        <v>158.65</v>
      </c>
      <c r="E817" s="4">
        <v>15</v>
      </c>
      <c r="F817" s="5">
        <v>24.31</v>
      </c>
      <c r="G817" s="5">
        <v>197.96</v>
      </c>
      <c r="H817" s="6">
        <v>40002</v>
      </c>
      <c r="I817" s="3">
        <v>7</v>
      </c>
      <c r="J817" s="7" t="s">
        <v>27</v>
      </c>
      <c r="K817" s="7" t="s">
        <v>51</v>
      </c>
      <c r="L817" s="7" t="s">
        <v>30</v>
      </c>
    </row>
    <row r="818" spans="1:12">
      <c r="A818" s="2">
        <v>79</v>
      </c>
      <c r="B818" s="2">
        <v>41</v>
      </c>
      <c r="C818" s="2">
        <v>465</v>
      </c>
      <c r="D818" s="3">
        <v>99.88</v>
      </c>
      <c r="E818" s="4">
        <v>15</v>
      </c>
      <c r="F818" s="5">
        <v>13.98</v>
      </c>
      <c r="G818" s="5">
        <v>128.86000000000001</v>
      </c>
      <c r="H818" s="6">
        <v>40002</v>
      </c>
      <c r="I818" s="3">
        <v>7</v>
      </c>
      <c r="J818" s="7" t="s">
        <v>21</v>
      </c>
      <c r="K818" s="7" t="s">
        <v>23</v>
      </c>
      <c r="L818" s="7" t="s">
        <v>22</v>
      </c>
    </row>
    <row r="819" spans="1:12">
      <c r="A819" s="2">
        <v>143</v>
      </c>
      <c r="B819" s="2">
        <v>38</v>
      </c>
      <c r="C819" s="2">
        <v>467</v>
      </c>
      <c r="D819" s="3">
        <v>81.25</v>
      </c>
      <c r="E819" s="4">
        <v>160</v>
      </c>
      <c r="F819" s="5">
        <v>11.38</v>
      </c>
      <c r="G819" s="5">
        <v>252.63</v>
      </c>
      <c r="H819" s="6">
        <v>40002</v>
      </c>
      <c r="I819" s="3">
        <v>7</v>
      </c>
      <c r="J819" s="7" t="s">
        <v>11</v>
      </c>
      <c r="K819" s="7" t="s">
        <v>51</v>
      </c>
      <c r="L819" s="7" t="s">
        <v>29</v>
      </c>
    </row>
    <row r="820" spans="1:12">
      <c r="A820" s="2">
        <v>40</v>
      </c>
      <c r="B820" s="2">
        <v>40</v>
      </c>
      <c r="C820" s="2">
        <v>491</v>
      </c>
      <c r="D820" s="3">
        <v>133.75</v>
      </c>
      <c r="E820" s="4">
        <v>15</v>
      </c>
      <c r="F820" s="5">
        <v>18.73</v>
      </c>
      <c r="G820" s="5">
        <v>167.48</v>
      </c>
      <c r="H820" s="6">
        <v>40002</v>
      </c>
      <c r="I820" s="3">
        <v>7</v>
      </c>
      <c r="J820" s="7" t="s">
        <v>19</v>
      </c>
      <c r="K820" s="7" t="s">
        <v>26</v>
      </c>
      <c r="L820" s="7" t="s">
        <v>40</v>
      </c>
    </row>
    <row r="821" spans="1:12">
      <c r="A821" s="2">
        <v>168</v>
      </c>
      <c r="B821" s="2">
        <v>43</v>
      </c>
      <c r="C821" s="2">
        <v>501</v>
      </c>
      <c r="D821" s="3">
        <v>127.25</v>
      </c>
      <c r="E821" s="4">
        <v>15</v>
      </c>
      <c r="F821" s="5">
        <v>17.18</v>
      </c>
      <c r="G821" s="5">
        <v>159.43</v>
      </c>
      <c r="H821" s="6">
        <v>40002</v>
      </c>
      <c r="I821" s="3">
        <v>7</v>
      </c>
      <c r="J821" s="7" t="s">
        <v>65</v>
      </c>
      <c r="K821" s="7" t="s">
        <v>39</v>
      </c>
      <c r="L821" s="7" t="s">
        <v>44</v>
      </c>
    </row>
    <row r="822" spans="1:12">
      <c r="A822" s="2">
        <v>30</v>
      </c>
      <c r="B822" s="2">
        <v>44</v>
      </c>
      <c r="C822" s="2">
        <v>528</v>
      </c>
      <c r="D822" s="3">
        <v>126.67</v>
      </c>
      <c r="E822" s="4">
        <v>15</v>
      </c>
      <c r="F822" s="5">
        <v>17.73</v>
      </c>
      <c r="G822" s="5">
        <v>159.4</v>
      </c>
      <c r="H822" s="6">
        <v>40002</v>
      </c>
      <c r="I822" s="3">
        <v>7</v>
      </c>
      <c r="J822" s="7" t="s">
        <v>33</v>
      </c>
      <c r="K822" s="7" t="s">
        <v>23</v>
      </c>
      <c r="L822" s="7" t="s">
        <v>23</v>
      </c>
    </row>
    <row r="823" spans="1:12">
      <c r="A823" s="2">
        <v>57</v>
      </c>
      <c r="B823" s="2">
        <v>49</v>
      </c>
      <c r="C823" s="2">
        <v>561</v>
      </c>
      <c r="D823" s="3">
        <v>134.58000000000001</v>
      </c>
      <c r="E823" s="4">
        <v>15</v>
      </c>
      <c r="F823" s="5">
        <v>18.84</v>
      </c>
      <c r="G823" s="5">
        <v>168.42</v>
      </c>
      <c r="H823" s="6">
        <v>40002</v>
      </c>
      <c r="I823" s="3">
        <v>7</v>
      </c>
      <c r="J823" s="7" t="s">
        <v>33</v>
      </c>
      <c r="K823" s="7" t="s">
        <v>23</v>
      </c>
      <c r="L823" s="7" t="s">
        <v>23</v>
      </c>
    </row>
    <row r="824" spans="1:12">
      <c r="A824" s="2">
        <v>139</v>
      </c>
      <c r="B824" s="2">
        <v>45</v>
      </c>
      <c r="C824" s="2">
        <v>563</v>
      </c>
      <c r="D824" s="3">
        <v>131.91</v>
      </c>
      <c r="E824" s="4">
        <v>15</v>
      </c>
      <c r="F824" s="5">
        <v>18.47</v>
      </c>
      <c r="G824" s="5">
        <v>165.38</v>
      </c>
      <c r="H824" s="6">
        <v>40002</v>
      </c>
      <c r="I824" s="3">
        <v>7</v>
      </c>
      <c r="J824" s="7" t="s">
        <v>60</v>
      </c>
      <c r="K824" s="7" t="s">
        <v>14</v>
      </c>
      <c r="L824" s="7" t="s">
        <v>14</v>
      </c>
    </row>
    <row r="825" spans="1:12">
      <c r="A825" s="2">
        <v>69</v>
      </c>
      <c r="B825" s="2">
        <v>46</v>
      </c>
      <c r="C825" s="2">
        <v>575</v>
      </c>
      <c r="D825" s="3">
        <v>93.44</v>
      </c>
      <c r="E825" s="4">
        <v>160</v>
      </c>
      <c r="F825" s="5">
        <v>13.08</v>
      </c>
      <c r="G825" s="5">
        <v>266.52</v>
      </c>
      <c r="H825" s="6">
        <v>40002</v>
      </c>
      <c r="I825" s="3">
        <v>7</v>
      </c>
      <c r="J825" s="7" t="s">
        <v>11</v>
      </c>
      <c r="K825" s="7" t="s">
        <v>51</v>
      </c>
      <c r="L825" s="7" t="s">
        <v>51</v>
      </c>
    </row>
    <row r="826" spans="1:12">
      <c r="A826" s="2">
        <v>88</v>
      </c>
      <c r="B826" s="2">
        <v>47</v>
      </c>
      <c r="C826" s="2">
        <v>583</v>
      </c>
      <c r="D826" s="3">
        <v>155.94999999999999</v>
      </c>
      <c r="E826" s="4">
        <v>15</v>
      </c>
      <c r="F826" s="5">
        <v>21.83</v>
      </c>
      <c r="G826" s="5">
        <v>192.78</v>
      </c>
      <c r="H826" s="6">
        <v>40002</v>
      </c>
      <c r="I826" s="3">
        <v>7</v>
      </c>
      <c r="J826" s="7" t="s">
        <v>19</v>
      </c>
      <c r="K826" s="7" t="s">
        <v>26</v>
      </c>
      <c r="L826" s="7" t="s">
        <v>40</v>
      </c>
    </row>
    <row r="827" spans="1:12">
      <c r="A827" s="2">
        <v>156</v>
      </c>
      <c r="B827" s="2">
        <v>45</v>
      </c>
      <c r="C827" s="2">
        <v>586</v>
      </c>
      <c r="D827" s="3">
        <v>96.1</v>
      </c>
      <c r="E827" s="4">
        <v>15</v>
      </c>
      <c r="F827" s="5">
        <v>13.45</v>
      </c>
      <c r="G827" s="5">
        <v>124.55</v>
      </c>
      <c r="H827" s="6">
        <v>40002</v>
      </c>
      <c r="I827" s="3">
        <v>7</v>
      </c>
      <c r="J827" s="7" t="s">
        <v>16</v>
      </c>
      <c r="K827" s="7" t="s">
        <v>14</v>
      </c>
      <c r="L827" s="7" t="s">
        <v>17</v>
      </c>
    </row>
    <row r="828" spans="1:12">
      <c r="A828" s="2">
        <v>45</v>
      </c>
      <c r="B828" s="2">
        <v>52</v>
      </c>
      <c r="C828" s="2">
        <v>620</v>
      </c>
      <c r="D828" s="3">
        <v>133.18</v>
      </c>
      <c r="E828" s="4">
        <v>35</v>
      </c>
      <c r="F828" s="5">
        <v>18.649999999999999</v>
      </c>
      <c r="G828" s="5">
        <v>186.83</v>
      </c>
      <c r="H828" s="6">
        <v>40002</v>
      </c>
      <c r="I828" s="3">
        <v>7</v>
      </c>
      <c r="J828" s="7" t="s">
        <v>21</v>
      </c>
      <c r="K828" s="7" t="s">
        <v>23</v>
      </c>
      <c r="L828" s="7" t="s">
        <v>22</v>
      </c>
    </row>
    <row r="829" spans="1:12">
      <c r="A829" s="2">
        <v>153</v>
      </c>
      <c r="B829" s="2">
        <v>56</v>
      </c>
      <c r="C829" s="2">
        <v>641</v>
      </c>
      <c r="D829" s="3">
        <v>107.69</v>
      </c>
      <c r="E829" s="4">
        <v>30</v>
      </c>
      <c r="F829" s="5">
        <v>15.08</v>
      </c>
      <c r="G829" s="5">
        <v>152.77000000000001</v>
      </c>
      <c r="H829" s="6">
        <v>40002</v>
      </c>
      <c r="I829" s="3">
        <v>7</v>
      </c>
      <c r="J829" s="7" t="s">
        <v>62</v>
      </c>
      <c r="K829" s="7" t="s">
        <v>14</v>
      </c>
      <c r="L829" s="7" t="s">
        <v>14</v>
      </c>
    </row>
    <row r="830" spans="1:12">
      <c r="A830" s="2">
        <v>148</v>
      </c>
      <c r="B830" s="2">
        <v>52</v>
      </c>
      <c r="C830" s="2">
        <v>651</v>
      </c>
      <c r="D830" s="3">
        <v>211.77</v>
      </c>
      <c r="E830" s="4">
        <v>15</v>
      </c>
      <c r="F830" s="5">
        <v>29.65</v>
      </c>
      <c r="G830" s="5">
        <v>256.42</v>
      </c>
      <c r="H830" s="6">
        <v>40002</v>
      </c>
      <c r="I830" s="3">
        <v>7</v>
      </c>
      <c r="J830" s="7" t="s">
        <v>43</v>
      </c>
      <c r="K830" s="7" t="s">
        <v>64</v>
      </c>
      <c r="L830" s="7" t="s">
        <v>43</v>
      </c>
    </row>
    <row r="831" spans="1:12">
      <c r="A831" s="2">
        <v>22</v>
      </c>
      <c r="B831" s="2">
        <v>59</v>
      </c>
      <c r="C831" s="2">
        <v>671</v>
      </c>
      <c r="D831" s="3">
        <v>179.49</v>
      </c>
      <c r="E831" s="4">
        <v>90</v>
      </c>
      <c r="F831" s="5">
        <v>25.13</v>
      </c>
      <c r="G831" s="5">
        <v>294.62</v>
      </c>
      <c r="H831" s="6">
        <v>40002</v>
      </c>
      <c r="I831" s="3">
        <v>7</v>
      </c>
      <c r="J831" s="7" t="s">
        <v>19</v>
      </c>
      <c r="K831" s="7" t="s">
        <v>26</v>
      </c>
      <c r="L831" s="7" t="s">
        <v>24</v>
      </c>
    </row>
    <row r="832" spans="1:12">
      <c r="A832" s="2">
        <v>187</v>
      </c>
      <c r="B832" s="2">
        <v>55</v>
      </c>
      <c r="C832" s="2">
        <v>692</v>
      </c>
      <c r="D832" s="3">
        <v>185.11</v>
      </c>
      <c r="E832" s="4">
        <v>80</v>
      </c>
      <c r="F832" s="5">
        <v>25.92</v>
      </c>
      <c r="G832" s="5">
        <v>291.02999999999997</v>
      </c>
      <c r="H832" s="6">
        <v>40002</v>
      </c>
      <c r="I832" s="3">
        <v>7</v>
      </c>
      <c r="J832" s="7" t="s">
        <v>19</v>
      </c>
      <c r="K832" s="7" t="s">
        <v>26</v>
      </c>
      <c r="L832" s="7" t="s">
        <v>20</v>
      </c>
    </row>
    <row r="833" spans="1:12">
      <c r="A833" s="2">
        <v>129</v>
      </c>
      <c r="B833" s="2">
        <v>55</v>
      </c>
      <c r="C833" s="2">
        <v>728</v>
      </c>
      <c r="D833" s="3">
        <v>194.74</v>
      </c>
      <c r="E833" s="4">
        <v>15</v>
      </c>
      <c r="F833" s="5">
        <v>27.26</v>
      </c>
      <c r="G833" s="5">
        <v>237</v>
      </c>
      <c r="H833" s="6">
        <v>40002</v>
      </c>
      <c r="I833" s="3">
        <v>7</v>
      </c>
      <c r="J833" s="7" t="s">
        <v>19</v>
      </c>
      <c r="K833" s="7" t="s">
        <v>26</v>
      </c>
      <c r="L833" s="7" t="s">
        <v>40</v>
      </c>
    </row>
    <row r="834" spans="1:12">
      <c r="A834" s="2">
        <v>154</v>
      </c>
      <c r="B834" s="2">
        <v>62</v>
      </c>
      <c r="C834" s="2">
        <v>729</v>
      </c>
      <c r="D834" s="3">
        <v>195.01</v>
      </c>
      <c r="E834" s="4">
        <v>15</v>
      </c>
      <c r="F834" s="5">
        <v>27.3</v>
      </c>
      <c r="G834" s="5">
        <v>237.31</v>
      </c>
      <c r="H834" s="6">
        <v>40002</v>
      </c>
      <c r="I834" s="3">
        <v>7</v>
      </c>
      <c r="J834" s="7" t="s">
        <v>19</v>
      </c>
      <c r="K834" s="7" t="s">
        <v>26</v>
      </c>
      <c r="L834" s="7" t="s">
        <v>40</v>
      </c>
    </row>
    <row r="835" spans="1:12">
      <c r="A835" s="2">
        <v>166</v>
      </c>
      <c r="B835" s="2">
        <v>59</v>
      </c>
      <c r="C835" s="2">
        <v>766</v>
      </c>
      <c r="D835" s="3">
        <v>249.18</v>
      </c>
      <c r="E835" s="4">
        <v>15</v>
      </c>
      <c r="F835" s="5">
        <v>34.89</v>
      </c>
      <c r="G835" s="5">
        <v>299.07</v>
      </c>
      <c r="H835" s="6">
        <v>40002</v>
      </c>
      <c r="I835" s="3">
        <v>7</v>
      </c>
      <c r="J835" s="7" t="s">
        <v>43</v>
      </c>
      <c r="K835" s="7" t="s">
        <v>64</v>
      </c>
      <c r="L835" s="7" t="s">
        <v>43</v>
      </c>
    </row>
    <row r="836" spans="1:12">
      <c r="A836" s="2">
        <v>135</v>
      </c>
      <c r="B836" s="2">
        <v>60</v>
      </c>
      <c r="C836" s="2">
        <v>777</v>
      </c>
      <c r="D836" s="3">
        <v>207.85</v>
      </c>
      <c r="E836" s="4">
        <v>15</v>
      </c>
      <c r="F836" s="5">
        <v>29.1</v>
      </c>
      <c r="G836" s="5">
        <v>251.95</v>
      </c>
      <c r="H836" s="6">
        <v>40002</v>
      </c>
      <c r="I836" s="3">
        <v>7</v>
      </c>
      <c r="J836" s="7" t="s">
        <v>19</v>
      </c>
      <c r="K836" s="7" t="s">
        <v>26</v>
      </c>
      <c r="L836" s="7" t="s">
        <v>24</v>
      </c>
    </row>
    <row r="837" spans="1:12">
      <c r="A837" s="2">
        <v>32</v>
      </c>
      <c r="B837" s="2">
        <v>70</v>
      </c>
      <c r="C837" s="2">
        <v>787</v>
      </c>
      <c r="D837" s="3">
        <v>287.49</v>
      </c>
      <c r="E837" s="4">
        <v>15</v>
      </c>
      <c r="F837" s="5">
        <v>42.35</v>
      </c>
      <c r="G837" s="5">
        <v>344.84</v>
      </c>
      <c r="H837" s="6">
        <v>40002</v>
      </c>
      <c r="I837" s="3">
        <v>7</v>
      </c>
      <c r="J837" s="7" t="s">
        <v>27</v>
      </c>
      <c r="K837" s="7" t="s">
        <v>51</v>
      </c>
      <c r="L837" s="7" t="s">
        <v>28</v>
      </c>
    </row>
    <row r="838" spans="1:12">
      <c r="A838" s="2">
        <v>66</v>
      </c>
      <c r="B838" s="2">
        <v>67</v>
      </c>
      <c r="C838" s="2">
        <v>816</v>
      </c>
      <c r="D838" s="3">
        <v>175.28</v>
      </c>
      <c r="E838" s="4">
        <v>15</v>
      </c>
      <c r="F838" s="5">
        <v>24.54</v>
      </c>
      <c r="G838" s="5">
        <v>214.82</v>
      </c>
      <c r="H838" s="6">
        <v>40002</v>
      </c>
      <c r="I838" s="3">
        <v>7</v>
      </c>
      <c r="J838" s="7" t="s">
        <v>21</v>
      </c>
      <c r="K838" s="7" t="s">
        <v>23</v>
      </c>
      <c r="L838" s="7" t="s">
        <v>22</v>
      </c>
    </row>
    <row r="839" spans="1:12">
      <c r="A839" s="2">
        <v>31</v>
      </c>
      <c r="B839" s="2">
        <v>71</v>
      </c>
      <c r="C839" s="2">
        <v>879</v>
      </c>
      <c r="D839" s="3">
        <v>235.13</v>
      </c>
      <c r="E839" s="4">
        <v>90</v>
      </c>
      <c r="F839" s="5">
        <v>32.92</v>
      </c>
      <c r="G839" s="5">
        <v>358.05</v>
      </c>
      <c r="H839" s="6">
        <v>40002</v>
      </c>
      <c r="I839" s="3">
        <v>7</v>
      </c>
      <c r="J839" s="7" t="s">
        <v>19</v>
      </c>
      <c r="K839" s="7" t="s">
        <v>26</v>
      </c>
      <c r="L839" s="7" t="s">
        <v>34</v>
      </c>
    </row>
    <row r="840" spans="1:12">
      <c r="A840" s="2">
        <v>26</v>
      </c>
      <c r="B840" s="2">
        <v>72</v>
      </c>
      <c r="C840" s="2">
        <v>900</v>
      </c>
      <c r="D840" s="3">
        <v>146.25</v>
      </c>
      <c r="E840" s="4">
        <v>160</v>
      </c>
      <c r="F840" s="5">
        <v>20.48</v>
      </c>
      <c r="G840" s="5">
        <v>326.73</v>
      </c>
      <c r="H840" s="6">
        <v>40002</v>
      </c>
      <c r="I840" s="3">
        <v>7</v>
      </c>
      <c r="J840" s="7" t="s">
        <v>11</v>
      </c>
      <c r="K840" s="7" t="s">
        <v>51</v>
      </c>
      <c r="L840" s="7" t="s">
        <v>29</v>
      </c>
    </row>
    <row r="841" spans="1:12">
      <c r="A841" s="2">
        <v>161</v>
      </c>
      <c r="B841" s="2">
        <v>72</v>
      </c>
      <c r="C841" s="2">
        <v>935</v>
      </c>
      <c r="D841" s="3">
        <v>172.5</v>
      </c>
      <c r="E841" s="4">
        <v>15</v>
      </c>
      <c r="F841" s="5">
        <v>24.15</v>
      </c>
      <c r="G841" s="5">
        <v>211.65</v>
      </c>
      <c r="H841" s="6">
        <v>40002</v>
      </c>
      <c r="I841" s="3">
        <v>7</v>
      </c>
      <c r="J841" s="7" t="s">
        <v>57</v>
      </c>
      <c r="K841" s="7" t="s">
        <v>51</v>
      </c>
      <c r="L841" s="7" t="s">
        <v>57</v>
      </c>
    </row>
    <row r="842" spans="1:12">
      <c r="A842" s="2">
        <v>132</v>
      </c>
      <c r="B842" s="2">
        <v>90</v>
      </c>
      <c r="C842" s="2">
        <v>1107</v>
      </c>
      <c r="D842" s="3">
        <v>291.47000000000003</v>
      </c>
      <c r="E842" s="4">
        <v>15</v>
      </c>
      <c r="F842" s="5">
        <v>40.81</v>
      </c>
      <c r="G842" s="5">
        <v>347.28</v>
      </c>
      <c r="H842" s="6">
        <v>40002</v>
      </c>
      <c r="I842" s="3">
        <v>7</v>
      </c>
      <c r="J842" s="7" t="s">
        <v>19</v>
      </c>
      <c r="K842" s="7" t="s">
        <v>26</v>
      </c>
      <c r="L842" s="7" t="s">
        <v>20</v>
      </c>
    </row>
    <row r="843" spans="1:12">
      <c r="A843" s="2">
        <v>18</v>
      </c>
      <c r="B843" s="2">
        <v>95</v>
      </c>
      <c r="C843" s="2">
        <v>1177</v>
      </c>
      <c r="D843" s="3">
        <v>247.29</v>
      </c>
      <c r="E843" s="4">
        <v>35</v>
      </c>
      <c r="F843" s="5">
        <v>34.619999999999997</v>
      </c>
      <c r="G843" s="5">
        <v>316.91000000000003</v>
      </c>
      <c r="H843" s="6">
        <v>40002</v>
      </c>
      <c r="I843" s="3">
        <v>7</v>
      </c>
      <c r="J843" s="7" t="s">
        <v>21</v>
      </c>
      <c r="K843" s="7" t="s">
        <v>23</v>
      </c>
      <c r="L843" s="7" t="s">
        <v>22</v>
      </c>
    </row>
    <row r="844" spans="1:12">
      <c r="A844" s="2">
        <v>160</v>
      </c>
      <c r="B844" s="2">
        <v>21</v>
      </c>
      <c r="C844" s="2">
        <v>214</v>
      </c>
      <c r="D844" s="3">
        <v>65.930000000000007</v>
      </c>
      <c r="E844" s="4">
        <v>15</v>
      </c>
      <c r="F844" s="5">
        <v>9.23</v>
      </c>
      <c r="G844" s="5">
        <v>90.16</v>
      </c>
      <c r="H844" s="6">
        <v>40003</v>
      </c>
      <c r="I844" s="3">
        <v>7</v>
      </c>
      <c r="J844" s="7" t="s">
        <v>27</v>
      </c>
      <c r="K844" s="7" t="s">
        <v>51</v>
      </c>
      <c r="L844" s="7" t="s">
        <v>49</v>
      </c>
    </row>
    <row r="845" spans="1:12">
      <c r="A845" s="2">
        <v>37</v>
      </c>
      <c r="B845" s="2">
        <v>37</v>
      </c>
      <c r="C845" s="2">
        <v>380</v>
      </c>
      <c r="D845" s="3">
        <v>95.04</v>
      </c>
      <c r="E845" s="4">
        <v>15</v>
      </c>
      <c r="F845" s="5">
        <v>13.31</v>
      </c>
      <c r="G845" s="5">
        <v>123.35</v>
      </c>
      <c r="H845" s="6">
        <v>40003</v>
      </c>
      <c r="I845" s="3">
        <v>7</v>
      </c>
      <c r="J845" s="7" t="s">
        <v>31</v>
      </c>
      <c r="K845" s="7" t="s">
        <v>39</v>
      </c>
      <c r="L845" s="7" t="s">
        <v>32</v>
      </c>
    </row>
    <row r="846" spans="1:12">
      <c r="A846" s="2">
        <v>94</v>
      </c>
      <c r="B846" s="2">
        <v>34</v>
      </c>
      <c r="C846" s="2">
        <v>383</v>
      </c>
      <c r="D846" s="3">
        <v>118</v>
      </c>
      <c r="E846" s="4">
        <v>125</v>
      </c>
      <c r="F846" s="5">
        <v>16.52</v>
      </c>
      <c r="G846" s="5">
        <v>259.52</v>
      </c>
      <c r="H846" s="6">
        <v>40003</v>
      </c>
      <c r="I846" s="3">
        <v>7</v>
      </c>
      <c r="J846" s="7" t="s">
        <v>27</v>
      </c>
      <c r="K846" s="7" t="s">
        <v>51</v>
      </c>
      <c r="L846" s="7" t="s">
        <v>49</v>
      </c>
    </row>
    <row r="847" spans="1:12">
      <c r="A847" s="2">
        <v>177</v>
      </c>
      <c r="B847" s="2">
        <v>35</v>
      </c>
      <c r="C847" s="2">
        <v>416</v>
      </c>
      <c r="D847" s="3">
        <v>83.49</v>
      </c>
      <c r="E847" s="4">
        <v>15</v>
      </c>
      <c r="F847" s="5">
        <v>11.69</v>
      </c>
      <c r="G847" s="5">
        <v>110.18</v>
      </c>
      <c r="H847" s="6">
        <v>40003</v>
      </c>
      <c r="I847" s="3">
        <v>7</v>
      </c>
      <c r="J847" s="7" t="s">
        <v>66</v>
      </c>
      <c r="K847" s="7" t="s">
        <v>51</v>
      </c>
      <c r="L847" s="7" t="s">
        <v>48</v>
      </c>
    </row>
    <row r="848" spans="1:12">
      <c r="A848" s="2">
        <v>178</v>
      </c>
      <c r="B848" s="2">
        <v>37</v>
      </c>
      <c r="C848" s="2">
        <v>434</v>
      </c>
      <c r="D848" s="3">
        <v>84.37</v>
      </c>
      <c r="E848" s="4">
        <v>15</v>
      </c>
      <c r="F848" s="5">
        <v>11.39</v>
      </c>
      <c r="G848" s="5">
        <v>110.76</v>
      </c>
      <c r="H848" s="6">
        <v>40003</v>
      </c>
      <c r="I848" s="3">
        <v>7</v>
      </c>
      <c r="J848" s="7" t="s">
        <v>26</v>
      </c>
      <c r="K848" s="7" t="s">
        <v>39</v>
      </c>
      <c r="L848" s="7" t="s">
        <v>39</v>
      </c>
    </row>
    <row r="849" spans="1:12">
      <c r="A849" s="2">
        <v>76</v>
      </c>
      <c r="B849" s="2">
        <v>36</v>
      </c>
      <c r="C849" s="2">
        <v>436</v>
      </c>
      <c r="D849" s="3">
        <v>76.69</v>
      </c>
      <c r="E849" s="4">
        <v>15</v>
      </c>
      <c r="F849" s="5">
        <v>10.74</v>
      </c>
      <c r="G849" s="5">
        <v>102.43</v>
      </c>
      <c r="H849" s="6">
        <v>40003</v>
      </c>
      <c r="I849" s="3">
        <v>7</v>
      </c>
      <c r="J849" s="7" t="s">
        <v>16</v>
      </c>
      <c r="K849" s="7" t="s">
        <v>14</v>
      </c>
      <c r="L849" s="7" t="s">
        <v>18</v>
      </c>
    </row>
    <row r="850" spans="1:12">
      <c r="A850" s="2">
        <v>93</v>
      </c>
      <c r="B850" s="2">
        <v>37</v>
      </c>
      <c r="C850" s="2">
        <v>438</v>
      </c>
      <c r="D850" s="3">
        <v>77.44</v>
      </c>
      <c r="E850" s="4">
        <v>15</v>
      </c>
      <c r="F850" s="5">
        <v>10.45</v>
      </c>
      <c r="G850" s="5">
        <v>102.89</v>
      </c>
      <c r="H850" s="6">
        <v>40003</v>
      </c>
      <c r="I850" s="3">
        <v>7</v>
      </c>
      <c r="J850" s="7" t="s">
        <v>11</v>
      </c>
      <c r="K850" s="7" t="s">
        <v>51</v>
      </c>
      <c r="L850" s="7" t="s">
        <v>29</v>
      </c>
    </row>
    <row r="851" spans="1:12">
      <c r="A851" s="2">
        <v>29</v>
      </c>
      <c r="B851" s="2">
        <v>38</v>
      </c>
      <c r="C851" s="2">
        <v>441</v>
      </c>
      <c r="D851" s="3">
        <v>119.03</v>
      </c>
      <c r="E851" s="4">
        <v>15</v>
      </c>
      <c r="F851" s="5">
        <v>16.66</v>
      </c>
      <c r="G851" s="5">
        <v>150.69</v>
      </c>
      <c r="H851" s="6">
        <v>40003</v>
      </c>
      <c r="I851" s="3">
        <v>7</v>
      </c>
      <c r="J851" s="7" t="s">
        <v>31</v>
      </c>
      <c r="K851" s="7" t="s">
        <v>39</v>
      </c>
      <c r="L851" s="7" t="s">
        <v>32</v>
      </c>
    </row>
    <row r="852" spans="1:12">
      <c r="A852" s="2">
        <v>96</v>
      </c>
      <c r="B852" s="2">
        <v>38</v>
      </c>
      <c r="C852" s="2">
        <v>481</v>
      </c>
      <c r="D852" s="3">
        <v>100.45</v>
      </c>
      <c r="E852" s="4">
        <v>15</v>
      </c>
      <c r="F852" s="5">
        <v>14.06</v>
      </c>
      <c r="G852" s="5">
        <v>129.51</v>
      </c>
      <c r="H852" s="6">
        <v>40003</v>
      </c>
      <c r="I852" s="3">
        <v>7</v>
      </c>
      <c r="J852" s="7" t="s">
        <v>35</v>
      </c>
      <c r="K852" s="7" t="s">
        <v>14</v>
      </c>
      <c r="L852" s="7" t="s">
        <v>36</v>
      </c>
    </row>
    <row r="853" spans="1:12">
      <c r="A853" s="2">
        <v>142</v>
      </c>
      <c r="B853" s="2">
        <v>40</v>
      </c>
      <c r="C853" s="2">
        <v>485</v>
      </c>
      <c r="D853" s="3">
        <v>69.31</v>
      </c>
      <c r="E853" s="4">
        <v>30</v>
      </c>
      <c r="F853" s="5">
        <v>9.36</v>
      </c>
      <c r="G853" s="5">
        <v>108.67</v>
      </c>
      <c r="H853" s="6">
        <v>40003</v>
      </c>
      <c r="I853" s="3">
        <v>7</v>
      </c>
      <c r="J853" s="7" t="s">
        <v>58</v>
      </c>
      <c r="K853" s="7" t="s">
        <v>14</v>
      </c>
      <c r="L853" s="7" t="s">
        <v>59</v>
      </c>
    </row>
    <row r="854" spans="1:12">
      <c r="A854" s="2">
        <v>131</v>
      </c>
      <c r="B854" s="2">
        <v>45</v>
      </c>
      <c r="C854" s="2">
        <v>503</v>
      </c>
      <c r="D854" s="3">
        <v>82.49</v>
      </c>
      <c r="E854" s="4">
        <v>15</v>
      </c>
      <c r="F854" s="5">
        <v>13.65</v>
      </c>
      <c r="G854" s="5">
        <v>111.14</v>
      </c>
      <c r="H854" s="6">
        <v>40003</v>
      </c>
      <c r="I854" s="3">
        <v>7</v>
      </c>
      <c r="J854" s="7" t="s">
        <v>7</v>
      </c>
      <c r="K854" s="7" t="s">
        <v>7</v>
      </c>
      <c r="L854" s="7" t="s">
        <v>15</v>
      </c>
    </row>
    <row r="855" spans="1:12">
      <c r="A855" s="2">
        <v>87</v>
      </c>
      <c r="B855" s="2">
        <v>42</v>
      </c>
      <c r="C855" s="2">
        <v>509</v>
      </c>
      <c r="D855" s="3">
        <v>82.31</v>
      </c>
      <c r="E855" s="4">
        <v>15</v>
      </c>
      <c r="F855" s="5">
        <v>11.52</v>
      </c>
      <c r="G855" s="5">
        <v>108.83</v>
      </c>
      <c r="H855" s="6">
        <v>40003</v>
      </c>
      <c r="I855" s="3">
        <v>7</v>
      </c>
      <c r="J855" s="7" t="s">
        <v>16</v>
      </c>
      <c r="K855" s="7" t="s">
        <v>14</v>
      </c>
      <c r="L855" s="7" t="s">
        <v>18</v>
      </c>
    </row>
    <row r="856" spans="1:12">
      <c r="A856" s="2">
        <v>28</v>
      </c>
      <c r="B856" s="2">
        <v>43</v>
      </c>
      <c r="C856" s="2">
        <v>511</v>
      </c>
      <c r="D856" s="3">
        <v>82.63</v>
      </c>
      <c r="E856" s="4">
        <v>15</v>
      </c>
      <c r="F856" s="5">
        <v>11.57</v>
      </c>
      <c r="G856" s="5">
        <v>109.2</v>
      </c>
      <c r="H856" s="6">
        <v>40003</v>
      </c>
      <c r="I856" s="3">
        <v>7</v>
      </c>
      <c r="J856" s="7" t="s">
        <v>16</v>
      </c>
      <c r="K856" s="7" t="s">
        <v>14</v>
      </c>
      <c r="L856" s="7" t="s">
        <v>14</v>
      </c>
    </row>
    <row r="857" spans="1:12">
      <c r="A857" s="2">
        <v>155</v>
      </c>
      <c r="B857" s="2">
        <v>42</v>
      </c>
      <c r="C857" s="2">
        <v>521</v>
      </c>
      <c r="D857" s="3">
        <v>104.2</v>
      </c>
      <c r="E857" s="4">
        <v>35</v>
      </c>
      <c r="F857" s="5">
        <v>14.07</v>
      </c>
      <c r="G857" s="5">
        <v>153.27000000000001</v>
      </c>
      <c r="H857" s="6">
        <v>40003</v>
      </c>
      <c r="I857" s="3">
        <v>7</v>
      </c>
      <c r="J857" s="7" t="s">
        <v>58</v>
      </c>
      <c r="K857" s="7" t="s">
        <v>14</v>
      </c>
      <c r="L857" s="7" t="s">
        <v>59</v>
      </c>
    </row>
    <row r="858" spans="1:12">
      <c r="A858" s="2">
        <v>109</v>
      </c>
      <c r="B858" s="2">
        <v>42</v>
      </c>
      <c r="C858" s="2">
        <v>534</v>
      </c>
      <c r="D858" s="3">
        <v>76.31</v>
      </c>
      <c r="E858" s="4">
        <v>15</v>
      </c>
      <c r="F858" s="5">
        <v>10.3</v>
      </c>
      <c r="G858" s="5">
        <v>101.61</v>
      </c>
      <c r="H858" s="6">
        <v>40003</v>
      </c>
      <c r="I858" s="3">
        <v>7</v>
      </c>
      <c r="J858" s="7" t="s">
        <v>58</v>
      </c>
      <c r="K858" s="7" t="s">
        <v>14</v>
      </c>
      <c r="L858" s="7" t="s">
        <v>59</v>
      </c>
    </row>
    <row r="859" spans="1:12">
      <c r="A859" s="2">
        <v>67</v>
      </c>
      <c r="B859" s="2">
        <v>46</v>
      </c>
      <c r="C859" s="2">
        <v>556</v>
      </c>
      <c r="D859" s="3">
        <v>133.05000000000001</v>
      </c>
      <c r="E859" s="4">
        <v>35</v>
      </c>
      <c r="F859" s="5">
        <v>17.96</v>
      </c>
      <c r="G859" s="5">
        <v>186.01</v>
      </c>
      <c r="H859" s="6">
        <v>40003</v>
      </c>
      <c r="I859" s="3">
        <v>7</v>
      </c>
      <c r="J859" s="7" t="s">
        <v>26</v>
      </c>
      <c r="K859" s="7" t="s">
        <v>39</v>
      </c>
      <c r="L859" s="7" t="s">
        <v>39</v>
      </c>
    </row>
    <row r="860" spans="1:12">
      <c r="A860" s="2">
        <v>176</v>
      </c>
      <c r="B860" s="2">
        <v>44</v>
      </c>
      <c r="C860" s="2">
        <v>561</v>
      </c>
      <c r="D860" s="3">
        <v>125.94</v>
      </c>
      <c r="E860" s="4">
        <v>15</v>
      </c>
      <c r="F860" s="5">
        <v>17.63</v>
      </c>
      <c r="G860" s="5">
        <v>158.57</v>
      </c>
      <c r="H860" s="6">
        <v>40003</v>
      </c>
      <c r="I860" s="3">
        <v>7</v>
      </c>
      <c r="J860" s="7" t="s">
        <v>50</v>
      </c>
      <c r="K860" s="7" t="s">
        <v>14</v>
      </c>
      <c r="L860" s="7" t="s">
        <v>17</v>
      </c>
    </row>
    <row r="861" spans="1:12">
      <c r="A861" s="2">
        <v>72</v>
      </c>
      <c r="B861" s="2">
        <v>50</v>
      </c>
      <c r="C861" s="2">
        <v>574</v>
      </c>
      <c r="D861" s="3">
        <v>94.14</v>
      </c>
      <c r="E861" s="4">
        <v>15</v>
      </c>
      <c r="F861" s="5">
        <v>15.28</v>
      </c>
      <c r="G861" s="5">
        <v>124.42</v>
      </c>
      <c r="H861" s="6">
        <v>40003</v>
      </c>
      <c r="I861" s="3">
        <v>7</v>
      </c>
      <c r="J861" s="7" t="s">
        <v>10</v>
      </c>
      <c r="K861" s="7" t="s">
        <v>64</v>
      </c>
      <c r="L861" s="7" t="s">
        <v>10</v>
      </c>
    </row>
    <row r="862" spans="1:12">
      <c r="A862" s="2">
        <v>62</v>
      </c>
      <c r="B862" s="2">
        <v>46</v>
      </c>
      <c r="C862" s="2">
        <v>577</v>
      </c>
      <c r="D862" s="3">
        <v>175.12</v>
      </c>
      <c r="E862" s="4">
        <v>15</v>
      </c>
      <c r="F862" s="5">
        <v>24.52</v>
      </c>
      <c r="G862" s="5">
        <v>214.64</v>
      </c>
      <c r="H862" s="6">
        <v>40003</v>
      </c>
      <c r="I862" s="3">
        <v>7</v>
      </c>
      <c r="J862" s="7" t="s">
        <v>27</v>
      </c>
      <c r="K862" s="7" t="s">
        <v>51</v>
      </c>
      <c r="L862" s="7" t="s">
        <v>49</v>
      </c>
    </row>
    <row r="863" spans="1:12">
      <c r="A863" s="2">
        <v>41</v>
      </c>
      <c r="B863" s="2">
        <v>45</v>
      </c>
      <c r="C863" s="2">
        <v>584</v>
      </c>
      <c r="D863" s="3">
        <v>95.78</v>
      </c>
      <c r="E863" s="4">
        <v>15</v>
      </c>
      <c r="F863" s="5">
        <v>13.41</v>
      </c>
      <c r="G863" s="5">
        <v>124.19</v>
      </c>
      <c r="H863" s="6">
        <v>40003</v>
      </c>
      <c r="I863" s="3">
        <v>7</v>
      </c>
      <c r="J863" s="7" t="s">
        <v>16</v>
      </c>
      <c r="K863" s="7" t="s">
        <v>14</v>
      </c>
      <c r="L863" s="7" t="s">
        <v>18</v>
      </c>
    </row>
    <row r="864" spans="1:12">
      <c r="A864" s="2">
        <v>85</v>
      </c>
      <c r="B864" s="2">
        <v>49</v>
      </c>
      <c r="C864" s="2">
        <v>586</v>
      </c>
      <c r="D864" s="3">
        <v>140.22999999999999</v>
      </c>
      <c r="E864" s="4">
        <v>15</v>
      </c>
      <c r="F864" s="5">
        <v>18.93</v>
      </c>
      <c r="G864" s="5">
        <v>174.16</v>
      </c>
      <c r="H864" s="6">
        <v>40003</v>
      </c>
      <c r="I864" s="3">
        <v>7</v>
      </c>
      <c r="J864" s="7" t="s">
        <v>26</v>
      </c>
      <c r="K864" s="7" t="s">
        <v>39</v>
      </c>
      <c r="L864" s="7" t="s">
        <v>39</v>
      </c>
    </row>
    <row r="865" spans="1:12">
      <c r="A865" s="2">
        <v>12</v>
      </c>
      <c r="B865" s="2">
        <v>59</v>
      </c>
      <c r="C865" s="2">
        <v>739</v>
      </c>
      <c r="D865" s="3">
        <v>129.1</v>
      </c>
      <c r="E865" s="4">
        <v>15</v>
      </c>
      <c r="F865" s="5">
        <v>18.07</v>
      </c>
      <c r="G865" s="5">
        <v>162.16999999999999</v>
      </c>
      <c r="H865" s="6">
        <v>40003</v>
      </c>
      <c r="I865" s="3">
        <v>7</v>
      </c>
      <c r="J865" s="7" t="s">
        <v>13</v>
      </c>
      <c r="K865" s="7" t="s">
        <v>14</v>
      </c>
      <c r="L865" s="7" t="s">
        <v>14</v>
      </c>
    </row>
    <row r="866" spans="1:12">
      <c r="A866" s="2">
        <v>61</v>
      </c>
      <c r="B866" s="2">
        <v>66</v>
      </c>
      <c r="C866" s="2">
        <v>864</v>
      </c>
      <c r="D866" s="3">
        <v>206.67</v>
      </c>
      <c r="E866" s="4">
        <v>60</v>
      </c>
      <c r="F866" s="5">
        <v>28.93</v>
      </c>
      <c r="G866" s="5">
        <v>295.60000000000002</v>
      </c>
      <c r="H866" s="6">
        <v>40003</v>
      </c>
      <c r="I866" s="3">
        <v>7</v>
      </c>
      <c r="J866" s="7" t="s">
        <v>31</v>
      </c>
      <c r="K866" s="7" t="s">
        <v>39</v>
      </c>
      <c r="L866" s="7" t="s">
        <v>32</v>
      </c>
    </row>
    <row r="867" spans="1:12">
      <c r="A867" s="2">
        <v>15</v>
      </c>
      <c r="B867" s="2">
        <v>71</v>
      </c>
      <c r="C867" s="2">
        <v>915</v>
      </c>
      <c r="D867" s="3">
        <v>147.96</v>
      </c>
      <c r="E867" s="4">
        <v>15</v>
      </c>
      <c r="F867" s="5">
        <v>20.71</v>
      </c>
      <c r="G867" s="5">
        <v>183.67</v>
      </c>
      <c r="H867" s="6">
        <v>40003</v>
      </c>
      <c r="I867" s="3">
        <v>7</v>
      </c>
      <c r="J867" s="7" t="s">
        <v>16</v>
      </c>
      <c r="K867" s="7" t="s">
        <v>14</v>
      </c>
      <c r="L867" s="7" t="s">
        <v>18</v>
      </c>
    </row>
    <row r="868" spans="1:12">
      <c r="A868" s="2">
        <v>19</v>
      </c>
      <c r="B868" s="2">
        <v>76</v>
      </c>
      <c r="C868" s="2">
        <v>946</v>
      </c>
      <c r="D868" s="3">
        <v>152.97</v>
      </c>
      <c r="E868" s="4">
        <v>15</v>
      </c>
      <c r="F868" s="5">
        <v>21.42</v>
      </c>
      <c r="G868" s="5">
        <v>189.39</v>
      </c>
      <c r="H868" s="6">
        <v>40003</v>
      </c>
      <c r="I868" s="3">
        <v>7</v>
      </c>
      <c r="J868" s="7" t="s">
        <v>16</v>
      </c>
      <c r="K868" s="7" t="s">
        <v>14</v>
      </c>
      <c r="L868" s="7" t="s">
        <v>14</v>
      </c>
    </row>
    <row r="869" spans="1:12">
      <c r="A869" s="2">
        <v>78</v>
      </c>
      <c r="B869" s="2">
        <v>75</v>
      </c>
      <c r="C869" s="2">
        <v>952</v>
      </c>
      <c r="D869" s="3">
        <v>288.93</v>
      </c>
      <c r="E869" s="4">
        <v>15</v>
      </c>
      <c r="F869" s="5">
        <v>40.450000000000003</v>
      </c>
      <c r="G869" s="5">
        <v>344.38</v>
      </c>
      <c r="H869" s="6">
        <v>40003</v>
      </c>
      <c r="I869" s="3">
        <v>7</v>
      </c>
      <c r="J869" s="7" t="s">
        <v>27</v>
      </c>
      <c r="K869" s="7" t="s">
        <v>51</v>
      </c>
      <c r="L869" s="7" t="s">
        <v>49</v>
      </c>
    </row>
    <row r="870" spans="1:12">
      <c r="A870" s="2">
        <v>14</v>
      </c>
      <c r="B870" s="2">
        <v>74</v>
      </c>
      <c r="C870" s="2">
        <v>987</v>
      </c>
      <c r="D870" s="3">
        <v>157.5</v>
      </c>
      <c r="E870" s="4">
        <v>15</v>
      </c>
      <c r="F870" s="5">
        <v>22.05</v>
      </c>
      <c r="G870" s="5">
        <v>194.55</v>
      </c>
      <c r="H870" s="6">
        <v>40003</v>
      </c>
      <c r="I870" s="3">
        <v>7</v>
      </c>
      <c r="J870" s="7" t="s">
        <v>16</v>
      </c>
      <c r="K870" s="7" t="s">
        <v>14</v>
      </c>
      <c r="L870" s="7" t="s">
        <v>17</v>
      </c>
    </row>
    <row r="871" spans="1:12">
      <c r="A871" s="2">
        <v>158</v>
      </c>
      <c r="B871" s="2">
        <v>1</v>
      </c>
      <c r="C871" s="2">
        <v>2</v>
      </c>
      <c r="D871" s="3">
        <v>17.329999999999998</v>
      </c>
      <c r="E871" s="4">
        <v>15</v>
      </c>
      <c r="F871" s="5">
        <v>4.53</v>
      </c>
      <c r="G871" s="5">
        <v>36.86</v>
      </c>
      <c r="H871" s="6">
        <v>40004</v>
      </c>
      <c r="I871" s="3">
        <v>7</v>
      </c>
      <c r="J871" s="7" t="s">
        <v>7</v>
      </c>
      <c r="K871" s="7" t="s">
        <v>7</v>
      </c>
      <c r="L871" s="7" t="s">
        <v>8</v>
      </c>
    </row>
    <row r="872" spans="1:12">
      <c r="A872" s="2">
        <v>189</v>
      </c>
      <c r="B872" s="2">
        <v>19</v>
      </c>
      <c r="C872" s="2">
        <v>252</v>
      </c>
      <c r="D872" s="3">
        <v>42.03</v>
      </c>
      <c r="E872" s="4">
        <v>15</v>
      </c>
      <c r="F872" s="5">
        <v>7.98</v>
      </c>
      <c r="G872" s="5">
        <v>65.010000000000005</v>
      </c>
      <c r="H872" s="6">
        <v>40004</v>
      </c>
      <c r="I872" s="3">
        <v>7</v>
      </c>
      <c r="J872" s="7" t="s">
        <v>7</v>
      </c>
      <c r="K872" s="7" t="s">
        <v>7</v>
      </c>
      <c r="L872" s="7" t="s">
        <v>9</v>
      </c>
    </row>
    <row r="873" spans="1:12">
      <c r="A873" s="2">
        <v>33</v>
      </c>
      <c r="B873" s="2">
        <v>25</v>
      </c>
      <c r="C873" s="2">
        <v>274</v>
      </c>
      <c r="D873" s="3">
        <v>63.49</v>
      </c>
      <c r="E873" s="4">
        <v>15</v>
      </c>
      <c r="F873" s="5">
        <v>8.89</v>
      </c>
      <c r="G873" s="5">
        <v>87.38</v>
      </c>
      <c r="H873" s="6">
        <v>40004</v>
      </c>
      <c r="I873" s="3">
        <v>7</v>
      </c>
      <c r="J873" s="7" t="s">
        <v>35</v>
      </c>
      <c r="K873" s="7" t="s">
        <v>14</v>
      </c>
      <c r="L873" s="7" t="s">
        <v>36</v>
      </c>
    </row>
    <row r="874" spans="1:12">
      <c r="A874" s="2">
        <v>54</v>
      </c>
      <c r="B874" s="2">
        <v>28</v>
      </c>
      <c r="C874" s="2">
        <v>312</v>
      </c>
      <c r="D874" s="3">
        <v>52.04</v>
      </c>
      <c r="E874" s="4">
        <v>15</v>
      </c>
      <c r="F874" s="5">
        <v>9.39</v>
      </c>
      <c r="G874" s="5">
        <v>76.430000000000007</v>
      </c>
      <c r="H874" s="6">
        <v>40004</v>
      </c>
      <c r="I874" s="3">
        <v>7</v>
      </c>
      <c r="J874" s="7" t="s">
        <v>7</v>
      </c>
      <c r="K874" s="7" t="s">
        <v>7</v>
      </c>
      <c r="L874" s="7" t="s">
        <v>8</v>
      </c>
    </row>
    <row r="875" spans="1:12">
      <c r="A875" s="2">
        <v>99</v>
      </c>
      <c r="B875" s="2">
        <v>32</v>
      </c>
      <c r="C875" s="2">
        <v>340</v>
      </c>
      <c r="D875" s="3">
        <v>55.25</v>
      </c>
      <c r="E875" s="4">
        <v>15</v>
      </c>
      <c r="F875" s="5">
        <v>7.74</v>
      </c>
      <c r="G875" s="5">
        <v>77.989999999999995</v>
      </c>
      <c r="H875" s="6">
        <v>40004</v>
      </c>
      <c r="I875" s="3">
        <v>7</v>
      </c>
      <c r="J875" s="7" t="s">
        <v>56</v>
      </c>
      <c r="K875" s="7" t="s">
        <v>64</v>
      </c>
      <c r="L875" s="7" t="s">
        <v>56</v>
      </c>
    </row>
    <row r="876" spans="1:12">
      <c r="A876" s="2">
        <v>180</v>
      </c>
      <c r="B876" s="2">
        <v>28</v>
      </c>
      <c r="C876" s="2">
        <v>350</v>
      </c>
      <c r="D876" s="3">
        <v>63.14</v>
      </c>
      <c r="E876" s="4">
        <v>160</v>
      </c>
      <c r="F876" s="5">
        <v>8.52</v>
      </c>
      <c r="G876" s="5">
        <v>231.66</v>
      </c>
      <c r="H876" s="6">
        <v>40004</v>
      </c>
      <c r="I876" s="3">
        <v>7</v>
      </c>
      <c r="J876" s="7" t="s">
        <v>12</v>
      </c>
      <c r="K876" s="7" t="s">
        <v>64</v>
      </c>
      <c r="L876" s="7" t="s">
        <v>12</v>
      </c>
    </row>
    <row r="877" spans="1:12">
      <c r="A877" s="2">
        <v>171</v>
      </c>
      <c r="B877" s="2">
        <v>30</v>
      </c>
      <c r="C877" s="2">
        <v>353</v>
      </c>
      <c r="D877" s="3">
        <v>57.36</v>
      </c>
      <c r="E877" s="4">
        <v>15</v>
      </c>
      <c r="F877" s="5">
        <v>8.0299999999999994</v>
      </c>
      <c r="G877" s="5">
        <v>80.39</v>
      </c>
      <c r="H877" s="6">
        <v>40004</v>
      </c>
      <c r="I877" s="3">
        <v>7</v>
      </c>
      <c r="J877" s="7" t="s">
        <v>56</v>
      </c>
      <c r="K877" s="7" t="s">
        <v>64</v>
      </c>
      <c r="L877" s="7" t="s">
        <v>56</v>
      </c>
    </row>
    <row r="878" spans="1:12">
      <c r="A878" s="2">
        <v>120</v>
      </c>
      <c r="B878" s="2">
        <v>37</v>
      </c>
      <c r="C878" s="2">
        <v>357</v>
      </c>
      <c r="D878" s="3">
        <v>63.12</v>
      </c>
      <c r="E878" s="4">
        <v>15</v>
      </c>
      <c r="F878" s="5">
        <v>8.84</v>
      </c>
      <c r="G878" s="5">
        <v>86.96</v>
      </c>
      <c r="H878" s="6">
        <v>40004</v>
      </c>
      <c r="I878" s="3">
        <v>7</v>
      </c>
      <c r="J878" s="7" t="s">
        <v>11</v>
      </c>
      <c r="K878" s="7" t="s">
        <v>55</v>
      </c>
      <c r="L878" s="7" t="s">
        <v>55</v>
      </c>
    </row>
    <row r="879" spans="1:12">
      <c r="A879" s="2">
        <v>71</v>
      </c>
      <c r="B879" s="2">
        <v>29</v>
      </c>
      <c r="C879" s="2">
        <v>365</v>
      </c>
      <c r="D879" s="3">
        <v>64.569999999999993</v>
      </c>
      <c r="E879" s="4">
        <v>15</v>
      </c>
      <c r="F879" s="5">
        <v>9.0399999999999991</v>
      </c>
      <c r="G879" s="5">
        <v>88.61</v>
      </c>
      <c r="H879" s="6">
        <v>40004</v>
      </c>
      <c r="I879" s="3">
        <v>7</v>
      </c>
      <c r="J879" s="7" t="s">
        <v>47</v>
      </c>
      <c r="K879" s="7" t="s">
        <v>51</v>
      </c>
      <c r="L879" s="7" t="s">
        <v>48</v>
      </c>
    </row>
    <row r="880" spans="1:12">
      <c r="A880" s="2">
        <v>64</v>
      </c>
      <c r="B880" s="2">
        <v>31</v>
      </c>
      <c r="C880" s="2">
        <v>365</v>
      </c>
      <c r="D880" s="3">
        <v>79.900000000000006</v>
      </c>
      <c r="E880" s="4">
        <v>15</v>
      </c>
      <c r="F880" s="5">
        <v>11.19</v>
      </c>
      <c r="G880" s="5">
        <v>106.09</v>
      </c>
      <c r="H880" s="6">
        <v>40004</v>
      </c>
      <c r="I880" s="3">
        <v>7</v>
      </c>
      <c r="J880" s="7" t="s">
        <v>35</v>
      </c>
      <c r="K880" s="7" t="s">
        <v>14</v>
      </c>
      <c r="L880" s="7" t="s">
        <v>36</v>
      </c>
    </row>
    <row r="881" spans="1:12">
      <c r="A881" s="2">
        <v>117</v>
      </c>
      <c r="B881" s="2">
        <v>31</v>
      </c>
      <c r="C881" s="2">
        <v>373</v>
      </c>
      <c r="D881" s="3">
        <v>62.22</v>
      </c>
      <c r="E881" s="4">
        <v>15</v>
      </c>
      <c r="F881" s="5">
        <v>10.81</v>
      </c>
      <c r="G881" s="5">
        <v>88.03</v>
      </c>
      <c r="H881" s="6">
        <v>40004</v>
      </c>
      <c r="I881" s="3">
        <v>7</v>
      </c>
      <c r="J881" s="7" t="s">
        <v>25</v>
      </c>
      <c r="K881" s="7" t="s">
        <v>64</v>
      </c>
      <c r="L881" s="7" t="s">
        <v>25</v>
      </c>
    </row>
    <row r="882" spans="1:12">
      <c r="A882" s="2">
        <v>165</v>
      </c>
      <c r="B882" s="2">
        <v>33</v>
      </c>
      <c r="C882" s="2">
        <v>379</v>
      </c>
      <c r="D882" s="3">
        <v>83.27</v>
      </c>
      <c r="E882" s="4">
        <v>15</v>
      </c>
      <c r="F882" s="5">
        <v>11.66</v>
      </c>
      <c r="G882" s="5">
        <v>109.93</v>
      </c>
      <c r="H882" s="6">
        <v>40004</v>
      </c>
      <c r="I882" s="3">
        <v>7</v>
      </c>
      <c r="J882" s="7" t="s">
        <v>35</v>
      </c>
      <c r="K882" s="7" t="s">
        <v>14</v>
      </c>
      <c r="L882" s="7" t="s">
        <v>14</v>
      </c>
    </row>
    <row r="883" spans="1:12">
      <c r="A883" s="2">
        <v>173</v>
      </c>
      <c r="B883" s="2">
        <v>33</v>
      </c>
      <c r="C883" s="2">
        <v>387</v>
      </c>
      <c r="D883" s="3">
        <v>60.1</v>
      </c>
      <c r="E883" s="4">
        <v>15</v>
      </c>
      <c r="F883" s="5">
        <v>8.11</v>
      </c>
      <c r="G883" s="5">
        <v>83.21</v>
      </c>
      <c r="H883" s="6">
        <v>40004</v>
      </c>
      <c r="I883" s="3">
        <v>7</v>
      </c>
      <c r="J883" s="7" t="s">
        <v>7</v>
      </c>
      <c r="K883" s="7" t="s">
        <v>7</v>
      </c>
      <c r="L883" s="7" t="s">
        <v>15</v>
      </c>
    </row>
    <row r="884" spans="1:12">
      <c r="A884" s="2">
        <v>52</v>
      </c>
      <c r="B884" s="2">
        <v>34</v>
      </c>
      <c r="C884" s="2">
        <v>390</v>
      </c>
      <c r="D884" s="3">
        <v>68.989999999999995</v>
      </c>
      <c r="E884" s="4">
        <v>15</v>
      </c>
      <c r="F884" s="5">
        <v>9.66</v>
      </c>
      <c r="G884" s="5">
        <v>93.65</v>
      </c>
      <c r="H884" s="6">
        <v>40004</v>
      </c>
      <c r="I884" s="3">
        <v>7</v>
      </c>
      <c r="J884" s="7" t="s">
        <v>47</v>
      </c>
      <c r="K884" s="7" t="s">
        <v>51</v>
      </c>
      <c r="L884" s="7" t="s">
        <v>48</v>
      </c>
    </row>
    <row r="885" spans="1:12">
      <c r="A885" s="2">
        <v>150</v>
      </c>
      <c r="B885" s="2">
        <v>35</v>
      </c>
      <c r="C885" s="2">
        <v>403</v>
      </c>
      <c r="D885" s="3">
        <v>67.42</v>
      </c>
      <c r="E885" s="4">
        <v>15</v>
      </c>
      <c r="F885" s="5">
        <v>9.44</v>
      </c>
      <c r="G885" s="5">
        <v>91.86</v>
      </c>
      <c r="H885" s="6">
        <v>40004</v>
      </c>
      <c r="I885" s="3">
        <v>7</v>
      </c>
      <c r="J885" s="7" t="s">
        <v>10</v>
      </c>
      <c r="K885" s="7" t="s">
        <v>64</v>
      </c>
      <c r="L885" s="7" t="s">
        <v>46</v>
      </c>
    </row>
    <row r="886" spans="1:12">
      <c r="A886" s="2">
        <v>137</v>
      </c>
      <c r="B886" s="2">
        <v>33</v>
      </c>
      <c r="C886" s="2">
        <v>418</v>
      </c>
      <c r="D886" s="3">
        <v>72.11</v>
      </c>
      <c r="E886" s="4">
        <v>15</v>
      </c>
      <c r="F886" s="5">
        <v>9.73</v>
      </c>
      <c r="G886" s="5">
        <v>96.84</v>
      </c>
      <c r="H886" s="6">
        <v>40004</v>
      </c>
      <c r="I886" s="3">
        <v>7</v>
      </c>
      <c r="J886" s="7" t="s">
        <v>57</v>
      </c>
      <c r="K886" s="7" t="s">
        <v>51</v>
      </c>
      <c r="L886" s="7" t="s">
        <v>57</v>
      </c>
    </row>
    <row r="887" spans="1:12">
      <c r="A887" s="2">
        <v>124</v>
      </c>
      <c r="B887" s="2">
        <v>35</v>
      </c>
      <c r="C887" s="2">
        <v>418</v>
      </c>
      <c r="D887" s="3">
        <v>114.53</v>
      </c>
      <c r="E887" s="4">
        <v>15</v>
      </c>
      <c r="F887" s="5">
        <v>16.03</v>
      </c>
      <c r="G887" s="5">
        <v>145.56</v>
      </c>
      <c r="H887" s="6">
        <v>40004</v>
      </c>
      <c r="I887" s="3">
        <v>7</v>
      </c>
      <c r="J887" s="7" t="s">
        <v>25</v>
      </c>
      <c r="K887" s="7" t="s">
        <v>64</v>
      </c>
      <c r="L887" s="7" t="s">
        <v>25</v>
      </c>
    </row>
    <row r="888" spans="1:12">
      <c r="A888" s="2">
        <v>152</v>
      </c>
      <c r="B888" s="2">
        <v>40</v>
      </c>
      <c r="C888" s="2">
        <v>458</v>
      </c>
      <c r="D888" s="3">
        <v>76.39</v>
      </c>
      <c r="E888" s="4">
        <v>15</v>
      </c>
      <c r="F888" s="5">
        <v>12.79</v>
      </c>
      <c r="G888" s="5">
        <v>104.18</v>
      </c>
      <c r="H888" s="6">
        <v>40004</v>
      </c>
      <c r="I888" s="3">
        <v>7</v>
      </c>
      <c r="J888" s="7" t="s">
        <v>10</v>
      </c>
      <c r="K888" s="7" t="s">
        <v>64</v>
      </c>
      <c r="L888" s="7" t="s">
        <v>10</v>
      </c>
    </row>
    <row r="889" spans="1:12">
      <c r="A889" s="2">
        <v>51</v>
      </c>
      <c r="B889" s="2">
        <v>41</v>
      </c>
      <c r="C889" s="2">
        <v>461</v>
      </c>
      <c r="D889" s="3">
        <v>76.89</v>
      </c>
      <c r="E889" s="4">
        <v>15</v>
      </c>
      <c r="F889" s="5">
        <v>12.86</v>
      </c>
      <c r="G889" s="5">
        <v>104.75</v>
      </c>
      <c r="H889" s="6">
        <v>40004</v>
      </c>
      <c r="I889" s="3">
        <v>7</v>
      </c>
      <c r="J889" s="7" t="s">
        <v>7</v>
      </c>
      <c r="K889" s="7" t="s">
        <v>7</v>
      </c>
      <c r="L889" s="7" t="s">
        <v>9</v>
      </c>
    </row>
    <row r="890" spans="1:12">
      <c r="A890" s="2">
        <v>110</v>
      </c>
      <c r="B890" s="2">
        <v>40</v>
      </c>
      <c r="C890" s="2">
        <v>473</v>
      </c>
      <c r="D890" s="3">
        <v>99.4</v>
      </c>
      <c r="E890" s="4">
        <v>15</v>
      </c>
      <c r="F890" s="5">
        <v>13.92</v>
      </c>
      <c r="G890" s="5">
        <v>128.32</v>
      </c>
      <c r="H890" s="6">
        <v>40004</v>
      </c>
      <c r="I890" s="3">
        <v>7</v>
      </c>
      <c r="J890" s="7" t="s">
        <v>45</v>
      </c>
      <c r="K890" s="7" t="s">
        <v>64</v>
      </c>
      <c r="L890" s="7" t="s">
        <v>46</v>
      </c>
    </row>
    <row r="891" spans="1:12">
      <c r="A891" s="2">
        <v>60</v>
      </c>
      <c r="B891" s="2">
        <v>39</v>
      </c>
      <c r="C891" s="2">
        <v>477</v>
      </c>
      <c r="D891" s="3">
        <v>100.85</v>
      </c>
      <c r="E891" s="4">
        <v>15</v>
      </c>
      <c r="F891" s="5">
        <v>14.12</v>
      </c>
      <c r="G891" s="5">
        <v>129.97</v>
      </c>
      <c r="H891" s="6">
        <v>40004</v>
      </c>
      <c r="I891" s="3">
        <v>7</v>
      </c>
      <c r="J891" s="7" t="s">
        <v>35</v>
      </c>
      <c r="K891" s="7" t="s">
        <v>14</v>
      </c>
      <c r="L891" s="7" t="s">
        <v>14</v>
      </c>
    </row>
    <row r="892" spans="1:12">
      <c r="A892" s="2">
        <v>70</v>
      </c>
      <c r="B892" s="2">
        <v>40</v>
      </c>
      <c r="C892" s="2">
        <v>484</v>
      </c>
      <c r="D892" s="3">
        <v>87.35</v>
      </c>
      <c r="E892" s="4">
        <v>15</v>
      </c>
      <c r="F892" s="5">
        <v>12.23</v>
      </c>
      <c r="G892" s="5">
        <v>114.58</v>
      </c>
      <c r="H892" s="6">
        <v>40004</v>
      </c>
      <c r="I892" s="3">
        <v>7</v>
      </c>
      <c r="J892" s="7" t="s">
        <v>13</v>
      </c>
      <c r="K892" s="7" t="s">
        <v>14</v>
      </c>
      <c r="L892" s="7" t="s">
        <v>14</v>
      </c>
    </row>
    <row r="893" spans="1:12">
      <c r="A893" s="2">
        <v>55</v>
      </c>
      <c r="B893" s="2">
        <v>40</v>
      </c>
      <c r="C893" s="2">
        <v>491</v>
      </c>
      <c r="D893" s="3">
        <v>81.900000000000006</v>
      </c>
      <c r="E893" s="4">
        <v>15</v>
      </c>
      <c r="F893" s="5">
        <v>13.57</v>
      </c>
      <c r="G893" s="5">
        <v>110.47</v>
      </c>
      <c r="H893" s="6">
        <v>40004</v>
      </c>
      <c r="I893" s="3">
        <v>7</v>
      </c>
      <c r="J893" s="7" t="s">
        <v>7</v>
      </c>
      <c r="K893" s="7" t="s">
        <v>7</v>
      </c>
      <c r="L893" s="7" t="s">
        <v>9</v>
      </c>
    </row>
    <row r="894" spans="1:12">
      <c r="A894" s="2">
        <v>123</v>
      </c>
      <c r="B894" s="2">
        <v>38</v>
      </c>
      <c r="C894" s="2">
        <v>499</v>
      </c>
      <c r="D894" s="3">
        <v>82</v>
      </c>
      <c r="E894" s="4">
        <v>15</v>
      </c>
      <c r="F894" s="5">
        <v>13.58</v>
      </c>
      <c r="G894" s="5">
        <v>110.58</v>
      </c>
      <c r="H894" s="6">
        <v>40004</v>
      </c>
      <c r="I894" s="3">
        <v>7</v>
      </c>
      <c r="J894" s="7" t="s">
        <v>25</v>
      </c>
      <c r="K894" s="7" t="s">
        <v>64</v>
      </c>
      <c r="L894" s="7" t="s">
        <v>25</v>
      </c>
    </row>
    <row r="895" spans="1:12">
      <c r="A895" s="2">
        <v>75</v>
      </c>
      <c r="B895" s="2">
        <v>42</v>
      </c>
      <c r="C895" s="2">
        <v>518</v>
      </c>
      <c r="D895" s="3">
        <v>84.33</v>
      </c>
      <c r="E895" s="4">
        <v>15</v>
      </c>
      <c r="F895" s="5">
        <v>11.81</v>
      </c>
      <c r="G895" s="5">
        <v>111.14</v>
      </c>
      <c r="H895" s="6">
        <v>40004</v>
      </c>
      <c r="I895" s="3">
        <v>7</v>
      </c>
      <c r="J895" s="7" t="s">
        <v>47</v>
      </c>
      <c r="K895" s="7" t="s">
        <v>51</v>
      </c>
      <c r="L895" s="7" t="s">
        <v>48</v>
      </c>
    </row>
    <row r="896" spans="1:12">
      <c r="A896" s="2">
        <v>163</v>
      </c>
      <c r="B896" s="2">
        <v>42</v>
      </c>
      <c r="C896" s="2">
        <v>529</v>
      </c>
      <c r="D896" s="3">
        <v>104.58</v>
      </c>
      <c r="E896" s="4">
        <v>15</v>
      </c>
      <c r="F896" s="5">
        <v>14.64</v>
      </c>
      <c r="G896" s="5">
        <v>134.22</v>
      </c>
      <c r="H896" s="6">
        <v>40004</v>
      </c>
      <c r="I896" s="3">
        <v>7</v>
      </c>
      <c r="J896" s="7" t="s">
        <v>63</v>
      </c>
      <c r="K896" s="7" t="s">
        <v>14</v>
      </c>
      <c r="L896" s="7" t="s">
        <v>36</v>
      </c>
    </row>
    <row r="897" spans="1:12">
      <c r="A897" s="2">
        <v>34</v>
      </c>
      <c r="B897" s="2">
        <v>42</v>
      </c>
      <c r="C897" s="2">
        <v>540</v>
      </c>
      <c r="D897" s="3">
        <v>88.56</v>
      </c>
      <c r="E897" s="4">
        <v>15</v>
      </c>
      <c r="F897" s="5">
        <v>14.5</v>
      </c>
      <c r="G897" s="5">
        <v>118.06</v>
      </c>
      <c r="H897" s="6">
        <v>40004</v>
      </c>
      <c r="I897" s="3">
        <v>7</v>
      </c>
      <c r="J897" s="7" t="s">
        <v>25</v>
      </c>
      <c r="K897" s="7" t="s">
        <v>64</v>
      </c>
      <c r="L897" s="7" t="s">
        <v>25</v>
      </c>
    </row>
    <row r="898" spans="1:12">
      <c r="A898" s="2">
        <v>80</v>
      </c>
      <c r="B898" s="2">
        <v>46</v>
      </c>
      <c r="C898" s="2">
        <v>550</v>
      </c>
      <c r="D898" s="3">
        <v>104.67</v>
      </c>
      <c r="E898" s="4">
        <v>15</v>
      </c>
      <c r="F898" s="5">
        <v>14.65</v>
      </c>
      <c r="G898" s="5">
        <v>134.32</v>
      </c>
      <c r="H898" s="6">
        <v>40004</v>
      </c>
      <c r="I898" s="3">
        <v>7</v>
      </c>
      <c r="J898" s="7" t="s">
        <v>52</v>
      </c>
      <c r="K898" s="7" t="s">
        <v>14</v>
      </c>
      <c r="L898" s="7" t="s">
        <v>36</v>
      </c>
    </row>
    <row r="899" spans="1:12">
      <c r="A899" s="2">
        <v>2</v>
      </c>
      <c r="B899" s="2">
        <v>48</v>
      </c>
      <c r="C899" s="2">
        <v>555</v>
      </c>
      <c r="D899" s="3">
        <v>91.02</v>
      </c>
      <c r="E899" s="4">
        <v>15</v>
      </c>
      <c r="F899" s="5">
        <v>14.84</v>
      </c>
      <c r="G899" s="5">
        <v>120.86</v>
      </c>
      <c r="H899" s="6">
        <v>40004</v>
      </c>
      <c r="I899" s="3">
        <v>7</v>
      </c>
      <c r="J899" s="7" t="s">
        <v>7</v>
      </c>
      <c r="K899" s="7" t="s">
        <v>7</v>
      </c>
      <c r="L899" s="7" t="s">
        <v>8</v>
      </c>
    </row>
    <row r="900" spans="1:12">
      <c r="A900" s="2">
        <v>134</v>
      </c>
      <c r="B900" s="2">
        <v>44</v>
      </c>
      <c r="C900" s="2">
        <v>562</v>
      </c>
      <c r="D900" s="3">
        <v>92.17</v>
      </c>
      <c r="E900" s="4">
        <v>15</v>
      </c>
      <c r="F900" s="5">
        <v>15</v>
      </c>
      <c r="G900" s="5">
        <v>122.17</v>
      </c>
      <c r="H900" s="6">
        <v>40004</v>
      </c>
      <c r="I900" s="3">
        <v>7</v>
      </c>
      <c r="J900" s="7" t="s">
        <v>10</v>
      </c>
      <c r="K900" s="7" t="s">
        <v>64</v>
      </c>
      <c r="L900" s="7" t="s">
        <v>10</v>
      </c>
    </row>
    <row r="901" spans="1:12">
      <c r="A901" s="2">
        <v>158</v>
      </c>
      <c r="B901" s="2">
        <v>48</v>
      </c>
      <c r="C901" s="2">
        <v>563</v>
      </c>
      <c r="D901" s="3">
        <v>92.33</v>
      </c>
      <c r="E901" s="4">
        <v>15</v>
      </c>
      <c r="F901" s="5">
        <v>15.03</v>
      </c>
      <c r="G901" s="5">
        <v>122.36</v>
      </c>
      <c r="H901" s="6">
        <v>40004</v>
      </c>
      <c r="I901" s="3">
        <v>7</v>
      </c>
      <c r="J901" s="7" t="s">
        <v>7</v>
      </c>
      <c r="K901" s="7" t="s">
        <v>7</v>
      </c>
      <c r="L901" s="7" t="s">
        <v>8</v>
      </c>
    </row>
    <row r="902" spans="1:12">
      <c r="A902" s="2">
        <v>188</v>
      </c>
      <c r="B902" s="2">
        <v>50</v>
      </c>
      <c r="C902" s="2">
        <v>563</v>
      </c>
      <c r="D902" s="3">
        <v>91.66</v>
      </c>
      <c r="E902" s="4">
        <v>15</v>
      </c>
      <c r="F902" s="5">
        <v>12.83</v>
      </c>
      <c r="G902" s="5">
        <v>119.49</v>
      </c>
      <c r="H902" s="6">
        <v>40004</v>
      </c>
      <c r="I902" s="3">
        <v>7</v>
      </c>
      <c r="J902" s="7" t="s">
        <v>47</v>
      </c>
      <c r="K902" s="7" t="s">
        <v>51</v>
      </c>
      <c r="L902" s="7" t="s">
        <v>48</v>
      </c>
    </row>
    <row r="903" spans="1:12">
      <c r="A903" s="2">
        <v>112</v>
      </c>
      <c r="B903" s="2">
        <v>48</v>
      </c>
      <c r="C903" s="2">
        <v>579</v>
      </c>
      <c r="D903" s="3">
        <v>94.09</v>
      </c>
      <c r="E903" s="4">
        <v>15</v>
      </c>
      <c r="F903" s="5">
        <v>12.7</v>
      </c>
      <c r="G903" s="5">
        <v>121.79</v>
      </c>
      <c r="H903" s="6">
        <v>40004</v>
      </c>
      <c r="I903" s="3">
        <v>7</v>
      </c>
      <c r="J903" s="7" t="s">
        <v>12</v>
      </c>
      <c r="K903" s="7" t="s">
        <v>64</v>
      </c>
      <c r="L903" s="7" t="s">
        <v>12</v>
      </c>
    </row>
    <row r="904" spans="1:12">
      <c r="A904" s="2">
        <v>101</v>
      </c>
      <c r="B904" s="2">
        <v>45</v>
      </c>
      <c r="C904" s="2">
        <v>583</v>
      </c>
      <c r="D904" s="3">
        <v>92.17</v>
      </c>
      <c r="E904" s="4">
        <v>15</v>
      </c>
      <c r="F904" s="5">
        <v>12.44</v>
      </c>
      <c r="G904" s="5">
        <v>119.61</v>
      </c>
      <c r="H904" s="6">
        <v>40004</v>
      </c>
      <c r="I904" s="3">
        <v>7</v>
      </c>
      <c r="J904" s="7" t="s">
        <v>57</v>
      </c>
      <c r="K904" s="7" t="s">
        <v>51</v>
      </c>
      <c r="L904" s="7" t="s">
        <v>57</v>
      </c>
    </row>
    <row r="905" spans="1:12">
      <c r="A905" s="2">
        <v>183</v>
      </c>
      <c r="B905" s="2">
        <v>50</v>
      </c>
      <c r="C905" s="2">
        <v>600</v>
      </c>
      <c r="D905" s="3">
        <v>182.1</v>
      </c>
      <c r="E905" s="4">
        <v>15</v>
      </c>
      <c r="F905" s="5">
        <v>25.49</v>
      </c>
      <c r="G905" s="5">
        <v>222.59</v>
      </c>
      <c r="H905" s="6">
        <v>40004</v>
      </c>
      <c r="I905" s="3">
        <v>7</v>
      </c>
      <c r="J905" s="7" t="s">
        <v>27</v>
      </c>
      <c r="K905" s="7" t="s">
        <v>55</v>
      </c>
      <c r="L905" s="7" t="s">
        <v>55</v>
      </c>
    </row>
    <row r="906" spans="1:12">
      <c r="A906" s="2">
        <v>11</v>
      </c>
      <c r="B906" s="2">
        <v>48</v>
      </c>
      <c r="C906" s="2">
        <v>601</v>
      </c>
      <c r="D906" s="3">
        <v>97.66</v>
      </c>
      <c r="E906" s="4">
        <v>15</v>
      </c>
      <c r="F906" s="5">
        <v>13.18</v>
      </c>
      <c r="G906" s="5">
        <v>125.84</v>
      </c>
      <c r="H906" s="6">
        <v>40004</v>
      </c>
      <c r="I906" s="3">
        <v>7</v>
      </c>
      <c r="J906" s="7" t="s">
        <v>12</v>
      </c>
      <c r="K906" s="7" t="s">
        <v>64</v>
      </c>
      <c r="L906" s="7" t="s">
        <v>12</v>
      </c>
    </row>
    <row r="907" spans="1:12">
      <c r="A907" s="2">
        <v>23</v>
      </c>
      <c r="B907" s="2">
        <v>53</v>
      </c>
      <c r="C907" s="2">
        <v>602</v>
      </c>
      <c r="D907" s="3">
        <v>98.73</v>
      </c>
      <c r="E907" s="4">
        <v>15</v>
      </c>
      <c r="F907" s="5">
        <v>15.92</v>
      </c>
      <c r="G907" s="5">
        <v>129.65</v>
      </c>
      <c r="H907" s="6">
        <v>40004</v>
      </c>
      <c r="I907" s="3">
        <v>7</v>
      </c>
      <c r="J907" s="7" t="s">
        <v>7</v>
      </c>
      <c r="K907" s="7" t="s">
        <v>64</v>
      </c>
      <c r="L907" s="7" t="s">
        <v>25</v>
      </c>
    </row>
    <row r="908" spans="1:12">
      <c r="A908" s="2">
        <v>47</v>
      </c>
      <c r="B908" s="2">
        <v>49</v>
      </c>
      <c r="C908" s="2">
        <v>603</v>
      </c>
      <c r="D908" s="3">
        <v>196.16</v>
      </c>
      <c r="E908" s="4">
        <v>15</v>
      </c>
      <c r="F908" s="5">
        <v>27.46</v>
      </c>
      <c r="G908" s="5">
        <v>238.62</v>
      </c>
      <c r="H908" s="6">
        <v>40004</v>
      </c>
      <c r="I908" s="3">
        <v>7</v>
      </c>
      <c r="J908" s="7" t="s">
        <v>43</v>
      </c>
      <c r="K908" s="7" t="s">
        <v>64</v>
      </c>
      <c r="L908" s="7" t="s">
        <v>43</v>
      </c>
    </row>
    <row r="909" spans="1:12">
      <c r="A909" s="2">
        <v>13</v>
      </c>
      <c r="B909" s="2">
        <v>50</v>
      </c>
      <c r="C909" s="2">
        <v>609</v>
      </c>
      <c r="D909" s="3">
        <v>99.88</v>
      </c>
      <c r="E909" s="4">
        <v>15</v>
      </c>
      <c r="F909" s="5">
        <v>16.079999999999998</v>
      </c>
      <c r="G909" s="5">
        <v>130.96</v>
      </c>
      <c r="H909" s="6">
        <v>40004</v>
      </c>
      <c r="I909" s="3">
        <v>7</v>
      </c>
      <c r="J909" s="7" t="s">
        <v>7</v>
      </c>
      <c r="K909" s="7" t="s">
        <v>7</v>
      </c>
      <c r="L909" s="7" t="s">
        <v>15</v>
      </c>
    </row>
    <row r="910" spans="1:12">
      <c r="A910" s="2">
        <v>97</v>
      </c>
      <c r="B910" s="2">
        <v>55</v>
      </c>
      <c r="C910" s="2">
        <v>616</v>
      </c>
      <c r="D910" s="3">
        <v>100.1</v>
      </c>
      <c r="E910" s="4">
        <v>15</v>
      </c>
      <c r="F910" s="5">
        <v>14.01</v>
      </c>
      <c r="G910" s="5">
        <v>129.11000000000001</v>
      </c>
      <c r="H910" s="6">
        <v>40004</v>
      </c>
      <c r="I910" s="3">
        <v>7</v>
      </c>
      <c r="J910" s="7" t="s">
        <v>56</v>
      </c>
      <c r="K910" s="7" t="s">
        <v>64</v>
      </c>
      <c r="L910" s="7" t="s">
        <v>56</v>
      </c>
    </row>
    <row r="911" spans="1:12">
      <c r="A911" s="2">
        <v>118</v>
      </c>
      <c r="B911" s="2">
        <v>52</v>
      </c>
      <c r="C911" s="2">
        <v>621</v>
      </c>
      <c r="D911" s="3">
        <v>123.45</v>
      </c>
      <c r="E911" s="4">
        <v>15</v>
      </c>
      <c r="F911" s="5">
        <v>17.28</v>
      </c>
      <c r="G911" s="5">
        <v>155.72999999999999</v>
      </c>
      <c r="H911" s="6">
        <v>40004</v>
      </c>
      <c r="I911" s="3">
        <v>7</v>
      </c>
      <c r="J911" s="7" t="s">
        <v>45</v>
      </c>
      <c r="K911" s="7" t="s">
        <v>64</v>
      </c>
      <c r="L911" s="7" t="s">
        <v>46</v>
      </c>
    </row>
    <row r="912" spans="1:12">
      <c r="A912" s="2">
        <v>49</v>
      </c>
      <c r="B912" s="2">
        <v>52</v>
      </c>
      <c r="C912" s="2">
        <v>665</v>
      </c>
      <c r="D912" s="3">
        <v>101.88</v>
      </c>
      <c r="E912" s="4">
        <v>15</v>
      </c>
      <c r="F912" s="5">
        <v>13.75</v>
      </c>
      <c r="G912" s="5">
        <v>130.63</v>
      </c>
      <c r="H912" s="6">
        <v>40004</v>
      </c>
      <c r="I912" s="3">
        <v>7</v>
      </c>
      <c r="J912" s="7" t="s">
        <v>45</v>
      </c>
      <c r="K912" s="7" t="s">
        <v>64</v>
      </c>
      <c r="L912" s="7" t="s">
        <v>46</v>
      </c>
    </row>
    <row r="913" spans="1:12">
      <c r="A913" s="2">
        <v>140</v>
      </c>
      <c r="B913" s="2">
        <v>58</v>
      </c>
      <c r="C913" s="2">
        <v>675</v>
      </c>
      <c r="D913" s="3">
        <v>110.7</v>
      </c>
      <c r="E913" s="4">
        <v>15</v>
      </c>
      <c r="F913" s="5">
        <v>17.600000000000001</v>
      </c>
      <c r="G913" s="5">
        <v>143.30000000000001</v>
      </c>
      <c r="H913" s="6">
        <v>40004</v>
      </c>
      <c r="I913" s="3">
        <v>7</v>
      </c>
      <c r="J913" s="7" t="s">
        <v>7</v>
      </c>
      <c r="K913" s="7" t="s">
        <v>7</v>
      </c>
      <c r="L913" s="7" t="s">
        <v>15</v>
      </c>
    </row>
    <row r="914" spans="1:12">
      <c r="A914" s="2">
        <v>174</v>
      </c>
      <c r="B914" s="2">
        <v>48</v>
      </c>
      <c r="C914" s="2">
        <v>680</v>
      </c>
      <c r="D914" s="3">
        <v>111.52</v>
      </c>
      <c r="E914" s="4">
        <v>15</v>
      </c>
      <c r="F914" s="5">
        <v>17.71</v>
      </c>
      <c r="G914" s="5">
        <v>144.22999999999999</v>
      </c>
      <c r="H914" s="6">
        <v>40004</v>
      </c>
      <c r="I914" s="3">
        <v>7</v>
      </c>
      <c r="J914" s="7" t="s">
        <v>10</v>
      </c>
      <c r="K914" s="7" t="s">
        <v>64</v>
      </c>
      <c r="L914" s="7" t="s">
        <v>10</v>
      </c>
    </row>
    <row r="915" spans="1:12">
      <c r="A915" s="2">
        <v>127</v>
      </c>
      <c r="B915" s="2">
        <v>82</v>
      </c>
      <c r="C915" s="2">
        <v>680</v>
      </c>
      <c r="D915" s="3">
        <v>111.52</v>
      </c>
      <c r="E915" s="4">
        <v>15</v>
      </c>
      <c r="F915" s="5">
        <v>17.71</v>
      </c>
      <c r="G915" s="5">
        <v>144.22999999999999</v>
      </c>
      <c r="H915" s="6">
        <v>40004</v>
      </c>
      <c r="I915" s="3">
        <v>7</v>
      </c>
      <c r="J915" s="7" t="s">
        <v>7</v>
      </c>
      <c r="K915" s="7" t="s">
        <v>55</v>
      </c>
      <c r="L915" s="7" t="s">
        <v>55</v>
      </c>
    </row>
    <row r="916" spans="1:12">
      <c r="A916" s="2">
        <v>42</v>
      </c>
      <c r="B916" s="2">
        <v>54</v>
      </c>
      <c r="C916" s="2">
        <v>688</v>
      </c>
      <c r="D916" s="3">
        <v>112.83</v>
      </c>
      <c r="E916" s="4">
        <v>15</v>
      </c>
      <c r="F916" s="5">
        <v>17.899999999999999</v>
      </c>
      <c r="G916" s="5">
        <v>145.72999999999999</v>
      </c>
      <c r="H916" s="6">
        <v>40004</v>
      </c>
      <c r="I916" s="3">
        <v>7</v>
      </c>
      <c r="J916" s="7" t="s">
        <v>7</v>
      </c>
      <c r="K916" s="7" t="s">
        <v>7</v>
      </c>
      <c r="L916" s="7" t="s">
        <v>9</v>
      </c>
    </row>
    <row r="917" spans="1:12">
      <c r="A917" s="2">
        <v>3</v>
      </c>
      <c r="B917" s="2">
        <v>55</v>
      </c>
      <c r="C917" s="2">
        <v>711</v>
      </c>
      <c r="D917" s="3">
        <v>116.6</v>
      </c>
      <c r="E917" s="4">
        <v>15</v>
      </c>
      <c r="F917" s="5">
        <v>18.420000000000002</v>
      </c>
      <c r="G917" s="5">
        <v>150.02000000000001</v>
      </c>
      <c r="H917" s="6">
        <v>40004</v>
      </c>
      <c r="I917" s="3">
        <v>7</v>
      </c>
      <c r="J917" s="7" t="s">
        <v>7</v>
      </c>
      <c r="K917" s="7" t="s">
        <v>7</v>
      </c>
      <c r="L917" s="7" t="s">
        <v>9</v>
      </c>
    </row>
    <row r="918" spans="1:12">
      <c r="A918" s="2">
        <v>10</v>
      </c>
      <c r="B918" s="2">
        <v>56</v>
      </c>
      <c r="C918" s="2">
        <v>719</v>
      </c>
      <c r="D918" s="3">
        <v>116.84</v>
      </c>
      <c r="E918" s="4">
        <v>160</v>
      </c>
      <c r="F918" s="5">
        <v>15.77</v>
      </c>
      <c r="G918" s="5">
        <v>292.61</v>
      </c>
      <c r="H918" s="6">
        <v>40004</v>
      </c>
      <c r="I918" s="3">
        <v>7</v>
      </c>
      <c r="J918" s="7" t="s">
        <v>11</v>
      </c>
      <c r="K918" s="7" t="s">
        <v>64</v>
      </c>
      <c r="L918" s="7" t="s">
        <v>12</v>
      </c>
    </row>
    <row r="919" spans="1:12">
      <c r="A919" s="2">
        <v>136</v>
      </c>
      <c r="B919" s="2">
        <v>60</v>
      </c>
      <c r="C919" s="2">
        <v>740</v>
      </c>
      <c r="D919" s="3">
        <v>109.15</v>
      </c>
      <c r="E919" s="4">
        <v>15</v>
      </c>
      <c r="F919" s="5">
        <v>14.74</v>
      </c>
      <c r="G919" s="5">
        <v>138.88999999999999</v>
      </c>
      <c r="H919" s="6">
        <v>40004</v>
      </c>
      <c r="I919" s="3">
        <v>7</v>
      </c>
      <c r="J919" s="7" t="s">
        <v>45</v>
      </c>
      <c r="K919" s="7" t="s">
        <v>64</v>
      </c>
      <c r="L919" s="7" t="s">
        <v>46</v>
      </c>
    </row>
    <row r="920" spans="1:12">
      <c r="A920" s="2">
        <v>130</v>
      </c>
      <c r="B920" s="2">
        <v>66</v>
      </c>
      <c r="C920" s="2">
        <v>740</v>
      </c>
      <c r="D920" s="3">
        <v>240.72</v>
      </c>
      <c r="E920" s="4">
        <v>15</v>
      </c>
      <c r="F920" s="5">
        <v>33.700000000000003</v>
      </c>
      <c r="G920" s="5">
        <v>289.42</v>
      </c>
      <c r="H920" s="6">
        <v>40004</v>
      </c>
      <c r="I920" s="3">
        <v>7</v>
      </c>
      <c r="J920" s="7" t="s">
        <v>43</v>
      </c>
      <c r="K920" s="7" t="s">
        <v>64</v>
      </c>
      <c r="L920" s="7" t="s">
        <v>43</v>
      </c>
    </row>
    <row r="921" spans="1:12">
      <c r="A921" s="2">
        <v>116</v>
      </c>
      <c r="B921" s="2">
        <v>64</v>
      </c>
      <c r="C921" s="2">
        <v>769</v>
      </c>
      <c r="D921" s="3">
        <v>126.12</v>
      </c>
      <c r="E921" s="4">
        <v>15</v>
      </c>
      <c r="F921" s="5">
        <v>19.760000000000002</v>
      </c>
      <c r="G921" s="5">
        <v>160.88</v>
      </c>
      <c r="H921" s="6">
        <v>40004</v>
      </c>
      <c r="I921" s="3">
        <v>7</v>
      </c>
      <c r="J921" s="7" t="s">
        <v>10</v>
      </c>
      <c r="K921" s="7" t="s">
        <v>64</v>
      </c>
      <c r="L921" s="7" t="s">
        <v>10</v>
      </c>
    </row>
    <row r="922" spans="1:12">
      <c r="A922" s="2">
        <v>53</v>
      </c>
      <c r="B922" s="2">
        <v>66</v>
      </c>
      <c r="C922" s="2">
        <v>844</v>
      </c>
      <c r="D922" s="3">
        <v>138.41999999999999</v>
      </c>
      <c r="E922" s="4">
        <v>15</v>
      </c>
      <c r="F922" s="5">
        <v>21.48</v>
      </c>
      <c r="G922" s="5">
        <v>174.9</v>
      </c>
      <c r="H922" s="6">
        <v>40004</v>
      </c>
      <c r="I922" s="3">
        <v>7</v>
      </c>
      <c r="J922" s="7" t="s">
        <v>7</v>
      </c>
      <c r="K922" s="7" t="s">
        <v>7</v>
      </c>
      <c r="L922" s="7" t="s">
        <v>8</v>
      </c>
    </row>
    <row r="923" spans="1:12">
      <c r="A923" s="2">
        <v>185</v>
      </c>
      <c r="B923" s="2">
        <v>72</v>
      </c>
      <c r="C923" s="2">
        <v>844</v>
      </c>
      <c r="D923" s="3">
        <v>141.79</v>
      </c>
      <c r="E923" s="4">
        <v>30</v>
      </c>
      <c r="F923" s="5">
        <v>19.850000000000001</v>
      </c>
      <c r="G923" s="5">
        <v>191.64</v>
      </c>
      <c r="H923" s="6">
        <v>40004</v>
      </c>
      <c r="I923" s="3">
        <v>7</v>
      </c>
      <c r="J923" s="7" t="s">
        <v>62</v>
      </c>
      <c r="K923" s="7" t="s">
        <v>14</v>
      </c>
      <c r="L923" s="7" t="s">
        <v>14</v>
      </c>
    </row>
    <row r="924" spans="1:12">
      <c r="A924" s="2">
        <v>189</v>
      </c>
      <c r="B924" s="2">
        <v>79</v>
      </c>
      <c r="C924" s="2">
        <v>942</v>
      </c>
      <c r="D924" s="3">
        <v>154.49</v>
      </c>
      <c r="E924" s="4">
        <v>15</v>
      </c>
      <c r="F924" s="5">
        <v>23.73</v>
      </c>
      <c r="G924" s="5">
        <v>193.22</v>
      </c>
      <c r="H924" s="6">
        <v>40004</v>
      </c>
      <c r="I924" s="3">
        <v>7</v>
      </c>
      <c r="J924" s="7" t="s">
        <v>7</v>
      </c>
      <c r="K924" s="7" t="s">
        <v>7</v>
      </c>
      <c r="L924" s="7" t="s">
        <v>9</v>
      </c>
    </row>
    <row r="925" spans="1:12">
      <c r="A925" s="2">
        <v>114</v>
      </c>
      <c r="B925" s="2">
        <v>82</v>
      </c>
      <c r="C925" s="2">
        <v>942</v>
      </c>
      <c r="D925" s="3">
        <v>154.49</v>
      </c>
      <c r="E925" s="4">
        <v>15</v>
      </c>
      <c r="F925" s="5">
        <v>23.73</v>
      </c>
      <c r="G925" s="5">
        <v>193.22</v>
      </c>
      <c r="H925" s="6">
        <v>40004</v>
      </c>
      <c r="I925" s="3">
        <v>7</v>
      </c>
      <c r="J925" s="7" t="s">
        <v>7</v>
      </c>
      <c r="K925" s="7" t="s">
        <v>7</v>
      </c>
      <c r="L925" s="7" t="s">
        <v>8</v>
      </c>
    </row>
    <row r="926" spans="1:12">
      <c r="A926" s="2">
        <v>5</v>
      </c>
      <c r="B926" s="2">
        <v>88</v>
      </c>
      <c r="C926" s="2">
        <v>1153</v>
      </c>
      <c r="D926" s="3">
        <v>187.94</v>
      </c>
      <c r="E926" s="4">
        <v>15</v>
      </c>
      <c r="F926" s="5">
        <v>28.41</v>
      </c>
      <c r="G926" s="5">
        <v>231.35</v>
      </c>
      <c r="H926" s="6">
        <v>40004</v>
      </c>
      <c r="I926" s="3">
        <v>7</v>
      </c>
      <c r="J926" s="7" t="s">
        <v>10</v>
      </c>
      <c r="K926" s="7" t="s">
        <v>64</v>
      </c>
      <c r="L926" s="7" t="s">
        <v>10</v>
      </c>
    </row>
    <row r="927" spans="1:12">
      <c r="A927" s="2">
        <v>107</v>
      </c>
      <c r="B927" s="2">
        <v>94</v>
      </c>
      <c r="C927" s="2">
        <v>1167</v>
      </c>
      <c r="D927" s="3">
        <v>378.11</v>
      </c>
      <c r="E927" s="4">
        <v>15</v>
      </c>
      <c r="F927" s="5">
        <v>52.94</v>
      </c>
      <c r="G927" s="5">
        <v>446.05</v>
      </c>
      <c r="H927" s="6">
        <v>40004</v>
      </c>
      <c r="I927" s="3">
        <v>7</v>
      </c>
      <c r="J927" s="7" t="s">
        <v>43</v>
      </c>
      <c r="K927" s="7" t="s">
        <v>64</v>
      </c>
      <c r="L927" s="7" t="s">
        <v>43</v>
      </c>
    </row>
    <row r="928" spans="1:12">
      <c r="A928" s="2">
        <v>108</v>
      </c>
      <c r="B928" s="2">
        <v>117</v>
      </c>
      <c r="C928" s="2">
        <v>1487</v>
      </c>
      <c r="D928" s="3">
        <v>242.38</v>
      </c>
      <c r="E928" s="4">
        <v>15</v>
      </c>
      <c r="F928" s="5">
        <v>36.03</v>
      </c>
      <c r="G928" s="5">
        <v>293.41000000000003</v>
      </c>
      <c r="H928" s="6">
        <v>40004</v>
      </c>
      <c r="I928" s="3">
        <v>7</v>
      </c>
      <c r="J928" s="7" t="s">
        <v>7</v>
      </c>
      <c r="K928" s="7" t="s">
        <v>7</v>
      </c>
      <c r="L928" s="7" t="s">
        <v>9</v>
      </c>
    </row>
    <row r="929" spans="1:12">
      <c r="A929" s="2">
        <v>131</v>
      </c>
      <c r="B929" s="2">
        <v>45</v>
      </c>
      <c r="C929" s="2">
        <v>512</v>
      </c>
      <c r="D929" s="3">
        <v>83.97</v>
      </c>
      <c r="E929" s="4">
        <v>15</v>
      </c>
      <c r="F929" s="5">
        <v>13.36</v>
      </c>
      <c r="G929" s="5">
        <v>112.33</v>
      </c>
      <c r="H929" s="6">
        <v>40007</v>
      </c>
      <c r="I929" s="3">
        <v>7</v>
      </c>
      <c r="J929" s="7" t="s">
        <v>7</v>
      </c>
      <c r="K929" s="7" t="s">
        <v>7</v>
      </c>
      <c r="L929" s="7" t="s">
        <v>15</v>
      </c>
    </row>
    <row r="930" spans="1:12">
      <c r="A930" s="2">
        <v>185</v>
      </c>
      <c r="B930" s="2">
        <v>1</v>
      </c>
      <c r="C930" s="2">
        <v>10</v>
      </c>
      <c r="D930" s="3">
        <v>34.71</v>
      </c>
      <c r="E930" s="4">
        <v>30</v>
      </c>
      <c r="F930" s="5">
        <v>4.6900000000000004</v>
      </c>
      <c r="G930" s="5">
        <v>69.400000000000006</v>
      </c>
      <c r="H930" s="6">
        <v>40008</v>
      </c>
      <c r="I930" s="3">
        <v>7</v>
      </c>
      <c r="J930" s="7" t="s">
        <v>62</v>
      </c>
      <c r="K930" s="7" t="s">
        <v>14</v>
      </c>
      <c r="L930" s="7" t="s">
        <v>14</v>
      </c>
    </row>
    <row r="931" spans="1:12">
      <c r="A931" s="2">
        <v>53</v>
      </c>
      <c r="B931" s="2">
        <v>7</v>
      </c>
      <c r="C931" s="2">
        <v>62</v>
      </c>
      <c r="D931" s="3">
        <v>17.329999999999998</v>
      </c>
      <c r="E931" s="4">
        <v>15</v>
      </c>
      <c r="F931" s="5">
        <v>4.3600000000000003</v>
      </c>
      <c r="G931" s="5">
        <v>36.69</v>
      </c>
      <c r="H931" s="6">
        <v>40008</v>
      </c>
      <c r="I931" s="3">
        <v>7</v>
      </c>
      <c r="J931" s="7" t="s">
        <v>7</v>
      </c>
      <c r="K931" s="7" t="s">
        <v>7</v>
      </c>
      <c r="L931" s="7" t="s">
        <v>8</v>
      </c>
    </row>
    <row r="932" spans="1:12">
      <c r="A932" s="2">
        <v>3</v>
      </c>
      <c r="B932" s="2">
        <v>8</v>
      </c>
      <c r="C932" s="2">
        <v>76</v>
      </c>
      <c r="D932" s="3">
        <v>17.329999999999998</v>
      </c>
      <c r="E932" s="4">
        <v>15</v>
      </c>
      <c r="F932" s="5">
        <v>4.3600000000000003</v>
      </c>
      <c r="G932" s="5">
        <v>36.69</v>
      </c>
      <c r="H932" s="6">
        <v>40008</v>
      </c>
      <c r="I932" s="3">
        <v>7</v>
      </c>
      <c r="J932" s="7" t="s">
        <v>7</v>
      </c>
      <c r="K932" s="7" t="s">
        <v>7</v>
      </c>
      <c r="L932" s="7" t="s">
        <v>9</v>
      </c>
    </row>
    <row r="933" spans="1:12">
      <c r="A933" s="2">
        <v>42</v>
      </c>
      <c r="B933" s="2">
        <v>10</v>
      </c>
      <c r="C933" s="2">
        <v>113</v>
      </c>
      <c r="D933" s="3">
        <v>18.850000000000001</v>
      </c>
      <c r="E933" s="4">
        <v>15</v>
      </c>
      <c r="F933" s="5">
        <v>4.57</v>
      </c>
      <c r="G933" s="5">
        <v>38.42</v>
      </c>
      <c r="H933" s="6">
        <v>40008</v>
      </c>
      <c r="I933" s="3">
        <v>7</v>
      </c>
      <c r="J933" s="7" t="s">
        <v>7</v>
      </c>
      <c r="K933" s="7" t="s">
        <v>7</v>
      </c>
      <c r="L933" s="7" t="s">
        <v>9</v>
      </c>
    </row>
    <row r="934" spans="1:12">
      <c r="A934" s="2">
        <v>114</v>
      </c>
      <c r="B934" s="2">
        <v>14</v>
      </c>
      <c r="C934" s="2">
        <v>136</v>
      </c>
      <c r="D934" s="3">
        <v>22.68</v>
      </c>
      <c r="E934" s="4">
        <v>15</v>
      </c>
      <c r="F934" s="5">
        <v>5.09</v>
      </c>
      <c r="G934" s="5">
        <v>42.77</v>
      </c>
      <c r="H934" s="6">
        <v>40008</v>
      </c>
      <c r="I934" s="3">
        <v>7</v>
      </c>
      <c r="J934" s="7" t="s">
        <v>7</v>
      </c>
      <c r="K934" s="7" t="s">
        <v>7</v>
      </c>
      <c r="L934" s="7" t="s">
        <v>8</v>
      </c>
    </row>
    <row r="935" spans="1:12">
      <c r="A935" s="2">
        <v>38</v>
      </c>
      <c r="B935" s="2">
        <v>14</v>
      </c>
      <c r="C935" s="2">
        <v>152</v>
      </c>
      <c r="D935" s="3">
        <v>75.040000000000006</v>
      </c>
      <c r="E935" s="4">
        <v>15</v>
      </c>
      <c r="F935" s="5">
        <v>10.130000000000001</v>
      </c>
      <c r="G935" s="5">
        <v>100.17</v>
      </c>
      <c r="H935" s="6">
        <v>40008</v>
      </c>
      <c r="I935" s="3">
        <v>7</v>
      </c>
      <c r="J935" s="7" t="s">
        <v>38</v>
      </c>
      <c r="K935" s="7" t="s">
        <v>39</v>
      </c>
      <c r="L935" s="7" t="s">
        <v>39</v>
      </c>
    </row>
    <row r="936" spans="1:12">
      <c r="A936" s="2">
        <v>81</v>
      </c>
      <c r="B936" s="2">
        <v>13</v>
      </c>
      <c r="C936" s="2">
        <v>156</v>
      </c>
      <c r="D936" s="3">
        <v>45.05</v>
      </c>
      <c r="E936" s="4">
        <v>15</v>
      </c>
      <c r="F936" s="5">
        <v>8.11</v>
      </c>
      <c r="G936" s="5">
        <v>68.16</v>
      </c>
      <c r="H936" s="6">
        <v>40008</v>
      </c>
      <c r="I936" s="3">
        <v>7</v>
      </c>
      <c r="J936" s="7" t="s">
        <v>19</v>
      </c>
      <c r="K936" s="7" t="s">
        <v>23</v>
      </c>
      <c r="L936" s="7" t="s">
        <v>22</v>
      </c>
    </row>
    <row r="937" spans="1:12">
      <c r="A937" s="2">
        <v>2</v>
      </c>
      <c r="B937" s="2">
        <v>13</v>
      </c>
      <c r="C937" s="2">
        <v>167</v>
      </c>
      <c r="D937" s="3">
        <v>27.86</v>
      </c>
      <c r="E937" s="4">
        <v>15</v>
      </c>
      <c r="F937" s="5">
        <v>5.79</v>
      </c>
      <c r="G937" s="5">
        <v>48.65</v>
      </c>
      <c r="H937" s="6">
        <v>40008</v>
      </c>
      <c r="I937" s="3">
        <v>7</v>
      </c>
      <c r="J937" s="7" t="s">
        <v>7</v>
      </c>
      <c r="K937" s="7" t="s">
        <v>7</v>
      </c>
      <c r="L937" s="7" t="s">
        <v>8</v>
      </c>
    </row>
    <row r="938" spans="1:12">
      <c r="A938" s="2">
        <v>119</v>
      </c>
      <c r="B938" s="2">
        <v>12</v>
      </c>
      <c r="C938" s="2">
        <v>177</v>
      </c>
      <c r="D938" s="3">
        <v>51.12</v>
      </c>
      <c r="E938" s="4">
        <v>15</v>
      </c>
      <c r="F938" s="5">
        <v>8.93</v>
      </c>
      <c r="G938" s="5">
        <v>75.05</v>
      </c>
      <c r="H938" s="6">
        <v>40008</v>
      </c>
      <c r="I938" s="3">
        <v>7</v>
      </c>
      <c r="J938" s="7" t="s">
        <v>19</v>
      </c>
      <c r="K938" s="7" t="s">
        <v>23</v>
      </c>
      <c r="L938" s="7" t="s">
        <v>53</v>
      </c>
    </row>
    <row r="939" spans="1:12">
      <c r="A939" s="2">
        <v>27</v>
      </c>
      <c r="B939" s="2">
        <v>15</v>
      </c>
      <c r="C939" s="2">
        <v>180</v>
      </c>
      <c r="D939" s="3">
        <v>66.260000000000005</v>
      </c>
      <c r="E939" s="4">
        <v>15</v>
      </c>
      <c r="F939" s="5">
        <v>8.9499999999999993</v>
      </c>
      <c r="G939" s="5">
        <v>90.21</v>
      </c>
      <c r="H939" s="6">
        <v>40008</v>
      </c>
      <c r="I939" s="3">
        <v>7</v>
      </c>
      <c r="J939" s="7" t="s">
        <v>27</v>
      </c>
      <c r="K939" s="7" t="s">
        <v>51</v>
      </c>
      <c r="L939" s="7" t="s">
        <v>30</v>
      </c>
    </row>
    <row r="940" spans="1:12">
      <c r="A940" s="2">
        <v>84</v>
      </c>
      <c r="B940" s="2">
        <v>16</v>
      </c>
      <c r="C940" s="2">
        <v>193</v>
      </c>
      <c r="D940" s="3">
        <v>75.040000000000006</v>
      </c>
      <c r="E940" s="4">
        <v>15</v>
      </c>
      <c r="F940" s="5">
        <v>10.130000000000001</v>
      </c>
      <c r="G940" s="5">
        <v>100.17</v>
      </c>
      <c r="H940" s="6">
        <v>40008</v>
      </c>
      <c r="I940" s="3">
        <v>7</v>
      </c>
      <c r="J940" s="7" t="s">
        <v>38</v>
      </c>
      <c r="K940" s="7" t="s">
        <v>39</v>
      </c>
      <c r="L940" s="7" t="s">
        <v>39</v>
      </c>
    </row>
    <row r="941" spans="1:12">
      <c r="A941" s="2">
        <v>68</v>
      </c>
      <c r="B941" s="2">
        <v>17</v>
      </c>
      <c r="C941" s="2">
        <v>198</v>
      </c>
      <c r="D941" s="3">
        <v>56.45</v>
      </c>
      <c r="E941" s="4">
        <v>15</v>
      </c>
      <c r="F941" s="5">
        <v>7.62</v>
      </c>
      <c r="G941" s="5">
        <v>79.069999999999993</v>
      </c>
      <c r="H941" s="6">
        <v>40008</v>
      </c>
      <c r="I941" s="3">
        <v>7</v>
      </c>
      <c r="J941" s="7" t="s">
        <v>19</v>
      </c>
      <c r="K941" s="7" t="s">
        <v>26</v>
      </c>
      <c r="L941" s="7" t="s">
        <v>26</v>
      </c>
    </row>
    <row r="942" spans="1:12">
      <c r="A942" s="2">
        <v>100</v>
      </c>
      <c r="B942" s="2">
        <v>18</v>
      </c>
      <c r="C942" s="2">
        <v>209</v>
      </c>
      <c r="D942" s="3">
        <v>63.04</v>
      </c>
      <c r="E942" s="4">
        <v>30</v>
      </c>
      <c r="F942" s="5">
        <v>8.51</v>
      </c>
      <c r="G942" s="5">
        <v>101.55</v>
      </c>
      <c r="H942" s="6">
        <v>40008</v>
      </c>
      <c r="I942" s="3">
        <v>7</v>
      </c>
      <c r="J942" s="7" t="s">
        <v>44</v>
      </c>
      <c r="K942" s="7" t="s">
        <v>39</v>
      </c>
      <c r="L942" s="7" t="s">
        <v>44</v>
      </c>
    </row>
    <row r="943" spans="1:12">
      <c r="A943" s="2">
        <v>48</v>
      </c>
      <c r="B943" s="2">
        <v>18</v>
      </c>
      <c r="C943" s="2">
        <v>212</v>
      </c>
      <c r="D943" s="3">
        <v>49.71</v>
      </c>
      <c r="E943" s="4">
        <v>30</v>
      </c>
      <c r="F943" s="5">
        <v>6.71</v>
      </c>
      <c r="G943" s="5">
        <v>86.42</v>
      </c>
      <c r="H943" s="6">
        <v>40008</v>
      </c>
      <c r="I943" s="3">
        <v>7</v>
      </c>
      <c r="J943" s="7" t="s">
        <v>44</v>
      </c>
      <c r="K943" s="7" t="s">
        <v>39</v>
      </c>
      <c r="L943" s="7" t="s">
        <v>44</v>
      </c>
    </row>
    <row r="944" spans="1:12">
      <c r="A944" s="2">
        <v>24</v>
      </c>
      <c r="B944" s="2">
        <v>18</v>
      </c>
      <c r="C944" s="2">
        <v>216</v>
      </c>
      <c r="D944" s="3">
        <v>61.58</v>
      </c>
      <c r="E944" s="4">
        <v>15</v>
      </c>
      <c r="F944" s="5">
        <v>8.31</v>
      </c>
      <c r="G944" s="5">
        <v>84.89</v>
      </c>
      <c r="H944" s="6">
        <v>40008</v>
      </c>
      <c r="I944" s="3">
        <v>7</v>
      </c>
      <c r="J944" s="7" t="s">
        <v>19</v>
      </c>
      <c r="K944" s="7" t="s">
        <v>26</v>
      </c>
      <c r="L944" s="7" t="s">
        <v>26</v>
      </c>
    </row>
    <row r="945" spans="1:12">
      <c r="A945" s="2">
        <v>119</v>
      </c>
      <c r="B945" s="2">
        <v>15</v>
      </c>
      <c r="C945" s="2">
        <v>222</v>
      </c>
      <c r="D945" s="3">
        <v>64.11</v>
      </c>
      <c r="E945" s="4">
        <v>15</v>
      </c>
      <c r="F945" s="5">
        <v>10.68</v>
      </c>
      <c r="G945" s="5">
        <v>89.79</v>
      </c>
      <c r="H945" s="6">
        <v>40008</v>
      </c>
      <c r="I945" s="3">
        <v>7</v>
      </c>
      <c r="J945" s="7" t="s">
        <v>19</v>
      </c>
      <c r="K945" s="7" t="s">
        <v>23</v>
      </c>
      <c r="L945" s="7" t="s">
        <v>53</v>
      </c>
    </row>
    <row r="946" spans="1:12">
      <c r="A946" s="2">
        <v>108</v>
      </c>
      <c r="B946" s="2">
        <v>19</v>
      </c>
      <c r="C946" s="2">
        <v>229</v>
      </c>
      <c r="D946" s="3">
        <v>38.200000000000003</v>
      </c>
      <c r="E946" s="4">
        <v>15</v>
      </c>
      <c r="F946" s="5">
        <v>7.18</v>
      </c>
      <c r="G946" s="5">
        <v>60.38</v>
      </c>
      <c r="H946" s="6">
        <v>40008</v>
      </c>
      <c r="I946" s="3">
        <v>7</v>
      </c>
      <c r="J946" s="7" t="s">
        <v>7</v>
      </c>
      <c r="K946" s="7" t="s">
        <v>7</v>
      </c>
      <c r="L946" s="7" t="s">
        <v>9</v>
      </c>
    </row>
    <row r="947" spans="1:12">
      <c r="A947" s="2">
        <v>103</v>
      </c>
      <c r="B947" s="2">
        <v>20</v>
      </c>
      <c r="C947" s="2">
        <v>229</v>
      </c>
      <c r="D947" s="3">
        <v>65.290000000000006</v>
      </c>
      <c r="E947" s="4">
        <v>15</v>
      </c>
      <c r="F947" s="5">
        <v>8.81</v>
      </c>
      <c r="G947" s="5">
        <v>89.1</v>
      </c>
      <c r="H947" s="6">
        <v>40008</v>
      </c>
      <c r="I947" s="3">
        <v>7</v>
      </c>
      <c r="J947" s="7" t="s">
        <v>19</v>
      </c>
      <c r="K947" s="7" t="s">
        <v>26</v>
      </c>
      <c r="L947" s="7" t="s">
        <v>34</v>
      </c>
    </row>
    <row r="948" spans="1:12">
      <c r="A948" s="2">
        <v>35</v>
      </c>
      <c r="B948" s="2">
        <v>19</v>
      </c>
      <c r="C948" s="2">
        <v>233</v>
      </c>
      <c r="D948" s="3">
        <v>67.290000000000006</v>
      </c>
      <c r="E948" s="4">
        <v>15</v>
      </c>
      <c r="F948" s="5">
        <v>9.08</v>
      </c>
      <c r="G948" s="5">
        <v>91.37</v>
      </c>
      <c r="H948" s="6">
        <v>40008</v>
      </c>
      <c r="I948" s="3">
        <v>7</v>
      </c>
      <c r="J948" s="7" t="s">
        <v>19</v>
      </c>
      <c r="K948" s="7" t="s">
        <v>23</v>
      </c>
      <c r="L948" s="7" t="s">
        <v>37</v>
      </c>
    </row>
    <row r="949" spans="1:12">
      <c r="A949" s="2">
        <v>82</v>
      </c>
      <c r="B949" s="2">
        <v>17</v>
      </c>
      <c r="C949" s="2">
        <v>234</v>
      </c>
      <c r="D949" s="3">
        <v>67.58</v>
      </c>
      <c r="E949" s="4">
        <v>15</v>
      </c>
      <c r="F949" s="5">
        <v>11.15</v>
      </c>
      <c r="G949" s="5">
        <v>93.73</v>
      </c>
      <c r="H949" s="6">
        <v>40008</v>
      </c>
      <c r="I949" s="3">
        <v>7</v>
      </c>
      <c r="J949" s="7" t="s">
        <v>19</v>
      </c>
      <c r="K949" s="7" t="s">
        <v>23</v>
      </c>
      <c r="L949" s="7" t="s">
        <v>53</v>
      </c>
    </row>
    <row r="950" spans="1:12">
      <c r="A950" s="2">
        <v>81</v>
      </c>
      <c r="B950" s="2">
        <v>17</v>
      </c>
      <c r="C950" s="2">
        <v>237</v>
      </c>
      <c r="D950" s="3">
        <v>68.45</v>
      </c>
      <c r="E950" s="4">
        <v>15</v>
      </c>
      <c r="F950" s="5">
        <v>11.27</v>
      </c>
      <c r="G950" s="5">
        <v>94.72</v>
      </c>
      <c r="H950" s="6">
        <v>40008</v>
      </c>
      <c r="I950" s="3">
        <v>7</v>
      </c>
      <c r="J950" s="7" t="s">
        <v>19</v>
      </c>
      <c r="K950" s="7" t="s">
        <v>23</v>
      </c>
      <c r="L950" s="7" t="s">
        <v>22</v>
      </c>
    </row>
    <row r="951" spans="1:12">
      <c r="A951" s="2">
        <v>39</v>
      </c>
      <c r="B951" s="2">
        <v>21</v>
      </c>
      <c r="C951" s="2">
        <v>253</v>
      </c>
      <c r="D951" s="3">
        <v>72.13</v>
      </c>
      <c r="E951" s="4">
        <v>15</v>
      </c>
      <c r="F951" s="5">
        <v>9.74</v>
      </c>
      <c r="G951" s="5">
        <v>96.87</v>
      </c>
      <c r="H951" s="6">
        <v>40008</v>
      </c>
      <c r="I951" s="3">
        <v>7</v>
      </c>
      <c r="J951" s="7" t="s">
        <v>19</v>
      </c>
      <c r="K951" s="7" t="s">
        <v>26</v>
      </c>
      <c r="L951" s="7" t="s">
        <v>20</v>
      </c>
    </row>
    <row r="952" spans="1:12">
      <c r="A952" s="2">
        <v>106</v>
      </c>
      <c r="B952" s="2">
        <v>21</v>
      </c>
      <c r="C952" s="2">
        <v>257</v>
      </c>
      <c r="D952" s="3">
        <v>80.569999999999993</v>
      </c>
      <c r="E952" s="4">
        <v>15</v>
      </c>
      <c r="F952" s="5">
        <v>10.88</v>
      </c>
      <c r="G952" s="5">
        <v>106.45</v>
      </c>
      <c r="H952" s="6">
        <v>40008</v>
      </c>
      <c r="I952" s="3">
        <v>7</v>
      </c>
      <c r="J952" s="7" t="s">
        <v>41</v>
      </c>
      <c r="K952" s="7" t="s">
        <v>39</v>
      </c>
      <c r="L952" s="7" t="s">
        <v>54</v>
      </c>
    </row>
    <row r="953" spans="1:12">
      <c r="A953" s="2">
        <v>111</v>
      </c>
      <c r="B953" s="2">
        <v>23</v>
      </c>
      <c r="C953" s="2">
        <v>276</v>
      </c>
      <c r="D953" s="3">
        <v>78.69</v>
      </c>
      <c r="E953" s="4">
        <v>15</v>
      </c>
      <c r="F953" s="5">
        <v>10.62</v>
      </c>
      <c r="G953" s="5">
        <v>104.31</v>
      </c>
      <c r="H953" s="6">
        <v>40008</v>
      </c>
      <c r="I953" s="3">
        <v>7</v>
      </c>
      <c r="J953" s="7" t="s">
        <v>19</v>
      </c>
      <c r="K953" s="7" t="s">
        <v>26</v>
      </c>
      <c r="L953" s="7" t="s">
        <v>34</v>
      </c>
    </row>
    <row r="954" spans="1:12">
      <c r="A954" s="2">
        <v>86</v>
      </c>
      <c r="B954" s="2">
        <v>24</v>
      </c>
      <c r="C954" s="2">
        <v>283</v>
      </c>
      <c r="D954" s="3">
        <v>88.72</v>
      </c>
      <c r="E954" s="4">
        <v>15</v>
      </c>
      <c r="F954" s="5">
        <v>11.98</v>
      </c>
      <c r="G954" s="5">
        <v>115.7</v>
      </c>
      <c r="H954" s="6">
        <v>40008</v>
      </c>
      <c r="I954" s="3">
        <v>7</v>
      </c>
      <c r="J954" s="7" t="s">
        <v>41</v>
      </c>
      <c r="K954" s="7" t="s">
        <v>39</v>
      </c>
      <c r="L954" s="7" t="s">
        <v>54</v>
      </c>
    </row>
    <row r="955" spans="1:12">
      <c r="A955" s="2">
        <v>82</v>
      </c>
      <c r="B955" s="2">
        <v>20</v>
      </c>
      <c r="C955" s="2">
        <v>285</v>
      </c>
      <c r="D955" s="3">
        <v>82.31</v>
      </c>
      <c r="E955" s="4">
        <v>15</v>
      </c>
      <c r="F955" s="5">
        <v>13.14</v>
      </c>
      <c r="G955" s="5">
        <v>110.45</v>
      </c>
      <c r="H955" s="6">
        <v>40008</v>
      </c>
      <c r="I955" s="3">
        <v>7</v>
      </c>
      <c r="J955" s="7" t="s">
        <v>19</v>
      </c>
      <c r="K955" s="7" t="s">
        <v>23</v>
      </c>
      <c r="L955" s="7" t="s">
        <v>53</v>
      </c>
    </row>
    <row r="956" spans="1:12">
      <c r="A956" s="2">
        <v>73</v>
      </c>
      <c r="B956" s="2">
        <v>24</v>
      </c>
      <c r="C956" s="2">
        <v>293</v>
      </c>
      <c r="D956" s="3">
        <v>84.62</v>
      </c>
      <c r="E956" s="4">
        <v>15</v>
      </c>
      <c r="F956" s="5">
        <v>11.42</v>
      </c>
      <c r="G956" s="5">
        <v>111.04</v>
      </c>
      <c r="H956" s="6">
        <v>40008</v>
      </c>
      <c r="I956" s="3">
        <v>7</v>
      </c>
      <c r="J956" s="7" t="s">
        <v>19</v>
      </c>
      <c r="K956" s="7" t="s">
        <v>23</v>
      </c>
      <c r="L956" s="7" t="s">
        <v>37</v>
      </c>
    </row>
    <row r="957" spans="1:12">
      <c r="A957" s="2">
        <v>56</v>
      </c>
      <c r="B957" s="2">
        <v>25</v>
      </c>
      <c r="C957" s="2">
        <v>322</v>
      </c>
      <c r="D957" s="3">
        <v>92.99</v>
      </c>
      <c r="E957" s="4">
        <v>15</v>
      </c>
      <c r="F957" s="5">
        <v>12.55</v>
      </c>
      <c r="G957" s="5">
        <v>120.54</v>
      </c>
      <c r="H957" s="6">
        <v>40008</v>
      </c>
      <c r="I957" s="3">
        <v>7</v>
      </c>
      <c r="J957" s="7" t="s">
        <v>19</v>
      </c>
      <c r="K957" s="7" t="s">
        <v>23</v>
      </c>
      <c r="L957" s="7" t="s">
        <v>37</v>
      </c>
    </row>
    <row r="958" spans="1:12">
      <c r="A958" s="2">
        <v>149</v>
      </c>
      <c r="B958" s="2">
        <v>32</v>
      </c>
      <c r="C958" s="2">
        <v>333</v>
      </c>
      <c r="D958" s="3">
        <v>113.39</v>
      </c>
      <c r="E958" s="4">
        <v>80</v>
      </c>
      <c r="F958" s="5">
        <v>15.31</v>
      </c>
      <c r="G958" s="5">
        <v>208.7</v>
      </c>
      <c r="H958" s="6">
        <v>40008</v>
      </c>
      <c r="I958" s="3">
        <v>7</v>
      </c>
      <c r="J958" s="7" t="s">
        <v>41</v>
      </c>
      <c r="K958" s="7" t="s">
        <v>39</v>
      </c>
      <c r="L958" s="7" t="s">
        <v>39</v>
      </c>
    </row>
    <row r="959" spans="1:12">
      <c r="A959" s="2">
        <v>98</v>
      </c>
      <c r="B959" s="2">
        <v>27</v>
      </c>
      <c r="C959" s="2">
        <v>334</v>
      </c>
      <c r="D959" s="3">
        <v>122.95</v>
      </c>
      <c r="E959" s="4">
        <v>15</v>
      </c>
      <c r="F959" s="5">
        <v>18.62</v>
      </c>
      <c r="G959" s="5">
        <v>156.57</v>
      </c>
      <c r="H959" s="6">
        <v>40008</v>
      </c>
      <c r="I959" s="3">
        <v>7</v>
      </c>
      <c r="J959" s="7" t="s">
        <v>27</v>
      </c>
      <c r="K959" s="7" t="s">
        <v>51</v>
      </c>
      <c r="L959" s="7" t="s">
        <v>51</v>
      </c>
    </row>
    <row r="960" spans="1:12">
      <c r="A960" s="2">
        <v>25</v>
      </c>
      <c r="B960" s="2">
        <v>23</v>
      </c>
      <c r="C960" s="2">
        <v>335</v>
      </c>
      <c r="D960" s="3">
        <v>123.31</v>
      </c>
      <c r="E960" s="4">
        <v>15</v>
      </c>
      <c r="F960" s="5">
        <v>16.649999999999999</v>
      </c>
      <c r="G960" s="5">
        <v>154.96</v>
      </c>
      <c r="H960" s="6">
        <v>40008</v>
      </c>
      <c r="I960" s="3">
        <v>7</v>
      </c>
      <c r="J960" s="7" t="s">
        <v>27</v>
      </c>
      <c r="K960" s="7" t="s">
        <v>51</v>
      </c>
      <c r="L960" s="7" t="s">
        <v>28</v>
      </c>
    </row>
    <row r="961" spans="1:12">
      <c r="A961" s="2">
        <v>181</v>
      </c>
      <c r="B961" s="2">
        <v>29</v>
      </c>
      <c r="C961" s="2">
        <v>342</v>
      </c>
      <c r="D961" s="3">
        <v>115</v>
      </c>
      <c r="E961" s="4">
        <v>305</v>
      </c>
      <c r="F961" s="5">
        <v>15.53</v>
      </c>
      <c r="G961" s="5">
        <v>435.53</v>
      </c>
      <c r="H961" s="6">
        <v>40008</v>
      </c>
      <c r="I961" s="3">
        <v>7</v>
      </c>
      <c r="J961" s="7" t="s">
        <v>67</v>
      </c>
      <c r="K961" s="7" t="s">
        <v>51</v>
      </c>
      <c r="L961" s="7" t="s">
        <v>51</v>
      </c>
    </row>
    <row r="962" spans="1:12">
      <c r="A962" s="2">
        <v>189</v>
      </c>
      <c r="B962" s="2">
        <v>27</v>
      </c>
      <c r="C962" s="2">
        <v>359</v>
      </c>
      <c r="D962" s="3">
        <v>59.88</v>
      </c>
      <c r="E962" s="4">
        <v>15</v>
      </c>
      <c r="F962" s="5">
        <v>10.11</v>
      </c>
      <c r="G962" s="5">
        <v>84.99</v>
      </c>
      <c r="H962" s="6">
        <v>40008</v>
      </c>
      <c r="I962" s="3">
        <v>7</v>
      </c>
      <c r="J962" s="7" t="s">
        <v>7</v>
      </c>
      <c r="K962" s="7" t="s">
        <v>7</v>
      </c>
      <c r="L962" s="7" t="s">
        <v>9</v>
      </c>
    </row>
    <row r="963" spans="1:12">
      <c r="A963" s="2">
        <v>157</v>
      </c>
      <c r="B963" s="2">
        <v>29</v>
      </c>
      <c r="C963" s="2">
        <v>396</v>
      </c>
      <c r="D963" s="3">
        <v>134.84</v>
      </c>
      <c r="E963" s="4">
        <v>15</v>
      </c>
      <c r="F963" s="5">
        <v>18.2</v>
      </c>
      <c r="G963" s="5">
        <v>168.04</v>
      </c>
      <c r="H963" s="6">
        <v>40008</v>
      </c>
      <c r="I963" s="3">
        <v>7</v>
      </c>
      <c r="J963" s="7" t="s">
        <v>41</v>
      </c>
      <c r="K963" s="7" t="s">
        <v>39</v>
      </c>
      <c r="L963" s="7" t="s">
        <v>42</v>
      </c>
    </row>
    <row r="964" spans="1:12">
      <c r="A964" s="2">
        <v>122</v>
      </c>
      <c r="B964" s="2">
        <v>32</v>
      </c>
      <c r="C964" s="2">
        <v>402</v>
      </c>
      <c r="D964" s="3">
        <v>125.55</v>
      </c>
      <c r="E964" s="4">
        <v>150</v>
      </c>
      <c r="F964" s="5">
        <v>16.95</v>
      </c>
      <c r="G964" s="5">
        <v>292.5</v>
      </c>
      <c r="H964" s="6">
        <v>40008</v>
      </c>
      <c r="I964" s="3">
        <v>7</v>
      </c>
      <c r="J964" s="7" t="s">
        <v>41</v>
      </c>
      <c r="K964" s="7" t="s">
        <v>39</v>
      </c>
      <c r="L964" s="7" t="s">
        <v>54</v>
      </c>
    </row>
    <row r="965" spans="1:12">
      <c r="A965" s="2">
        <v>133</v>
      </c>
      <c r="B965" s="2">
        <v>33</v>
      </c>
      <c r="C965" s="2">
        <v>439</v>
      </c>
      <c r="D965" s="3">
        <v>126.78</v>
      </c>
      <c r="E965" s="4">
        <v>15</v>
      </c>
      <c r="F965" s="5">
        <v>17.12</v>
      </c>
      <c r="G965" s="5">
        <v>158.9</v>
      </c>
      <c r="H965" s="6">
        <v>40008</v>
      </c>
      <c r="I965" s="3">
        <v>7</v>
      </c>
      <c r="J965" s="7" t="s">
        <v>19</v>
      </c>
      <c r="K965" s="7" t="s">
        <v>23</v>
      </c>
      <c r="L965" s="7" t="s">
        <v>23</v>
      </c>
    </row>
    <row r="966" spans="1:12">
      <c r="A966" s="2">
        <v>95</v>
      </c>
      <c r="B966" s="2">
        <v>55</v>
      </c>
      <c r="C966" s="2">
        <v>575</v>
      </c>
      <c r="D966" s="3">
        <v>625.04999999999995</v>
      </c>
      <c r="E966" s="4">
        <v>15</v>
      </c>
      <c r="F966" s="5">
        <v>84.38</v>
      </c>
      <c r="G966" s="5">
        <v>724.43</v>
      </c>
      <c r="H966" s="6">
        <v>40008</v>
      </c>
      <c r="I966" s="3">
        <v>7</v>
      </c>
      <c r="J966" s="7" t="s">
        <v>38</v>
      </c>
      <c r="K966" s="7" t="s">
        <v>55</v>
      </c>
      <c r="L966" s="7" t="s">
        <v>55</v>
      </c>
    </row>
    <row r="967" spans="1:12">
      <c r="A967" s="2">
        <v>151</v>
      </c>
      <c r="B967" s="2">
        <v>50</v>
      </c>
      <c r="C967" s="2">
        <v>631</v>
      </c>
      <c r="D967" s="3">
        <v>416.46</v>
      </c>
      <c r="E967" s="4">
        <v>0</v>
      </c>
      <c r="F967" s="5">
        <v>56.22</v>
      </c>
      <c r="G967" s="5">
        <v>472.68</v>
      </c>
      <c r="H967" s="6">
        <v>40008</v>
      </c>
      <c r="I967" s="3">
        <v>7</v>
      </c>
      <c r="J967" s="7" t="s">
        <v>61</v>
      </c>
      <c r="K967" s="7" t="s">
        <v>23</v>
      </c>
      <c r="L967" s="7" t="s">
        <v>61</v>
      </c>
    </row>
    <row r="968" spans="1:12">
      <c r="A968" s="2">
        <v>145</v>
      </c>
      <c r="B968" s="2">
        <v>70</v>
      </c>
      <c r="C968" s="2">
        <v>813</v>
      </c>
      <c r="D968" s="3">
        <v>421.18</v>
      </c>
      <c r="E968" s="4">
        <v>35</v>
      </c>
      <c r="F968" s="5">
        <v>56.86</v>
      </c>
      <c r="G968" s="5">
        <v>513.04</v>
      </c>
      <c r="H968" s="6">
        <v>40008</v>
      </c>
      <c r="I968" s="3">
        <v>7</v>
      </c>
      <c r="J968" s="7" t="s">
        <v>21</v>
      </c>
      <c r="K968" s="7" t="s">
        <v>55</v>
      </c>
      <c r="L968" s="7" t="s">
        <v>55</v>
      </c>
    </row>
    <row r="969" spans="1:12">
      <c r="A969" s="2">
        <v>146</v>
      </c>
      <c r="B969" s="2">
        <v>76</v>
      </c>
      <c r="C969" s="2">
        <v>1028</v>
      </c>
      <c r="D969" s="3">
        <v>678.48</v>
      </c>
      <c r="E969" s="4">
        <v>0</v>
      </c>
      <c r="F969" s="5">
        <v>91.59</v>
      </c>
      <c r="G969" s="5">
        <v>770.07</v>
      </c>
      <c r="H969" s="6">
        <v>40008</v>
      </c>
      <c r="I969" s="3">
        <v>7</v>
      </c>
      <c r="J969" s="7" t="s">
        <v>61</v>
      </c>
      <c r="K969" s="7" t="s">
        <v>23</v>
      </c>
      <c r="L969" s="7" t="s">
        <v>61</v>
      </c>
    </row>
    <row r="970" spans="1:12">
      <c r="A970" s="2">
        <v>144</v>
      </c>
      <c r="B970" s="2">
        <v>105</v>
      </c>
      <c r="C970" s="2">
        <v>1351</v>
      </c>
      <c r="D970" s="3">
        <v>814.15</v>
      </c>
      <c r="E970" s="4">
        <v>15</v>
      </c>
      <c r="F970" s="5">
        <v>109.91</v>
      </c>
      <c r="G970" s="5">
        <v>939.06</v>
      </c>
      <c r="H970" s="6">
        <v>40008</v>
      </c>
      <c r="I970" s="3">
        <v>7</v>
      </c>
      <c r="J970" s="7" t="s">
        <v>19</v>
      </c>
      <c r="K970" s="7" t="s">
        <v>55</v>
      </c>
      <c r="L970" s="7" t="s">
        <v>55</v>
      </c>
    </row>
    <row r="971" spans="1:12">
      <c r="A971" s="2">
        <v>10</v>
      </c>
      <c r="B971" s="2">
        <v>1</v>
      </c>
      <c r="C971" s="2">
        <v>19</v>
      </c>
      <c r="D971" s="3">
        <v>42.76</v>
      </c>
      <c r="E971" s="4">
        <v>160</v>
      </c>
      <c r="F971" s="5">
        <v>5.77</v>
      </c>
      <c r="G971" s="5">
        <v>208.53</v>
      </c>
      <c r="H971" s="6">
        <v>40009</v>
      </c>
      <c r="I971" s="3">
        <v>7</v>
      </c>
      <c r="J971" s="7" t="s">
        <v>11</v>
      </c>
      <c r="K971" s="7" t="s">
        <v>64</v>
      </c>
      <c r="L971" s="7" t="s">
        <v>12</v>
      </c>
    </row>
    <row r="972" spans="1:12">
      <c r="A972" s="2">
        <v>62</v>
      </c>
      <c r="B972" s="2">
        <v>1</v>
      </c>
      <c r="C972" s="2">
        <v>19</v>
      </c>
      <c r="D972" s="3">
        <v>32.61</v>
      </c>
      <c r="E972" s="4">
        <v>15</v>
      </c>
      <c r="F972" s="5">
        <v>4.4000000000000004</v>
      </c>
      <c r="G972" s="5">
        <v>52.01</v>
      </c>
      <c r="H972" s="6">
        <v>40009</v>
      </c>
      <c r="I972" s="3">
        <v>7</v>
      </c>
      <c r="J972" s="7" t="s">
        <v>27</v>
      </c>
      <c r="K972" s="7" t="s">
        <v>51</v>
      </c>
      <c r="L972" s="7" t="s">
        <v>49</v>
      </c>
    </row>
    <row r="973" spans="1:12">
      <c r="A973" s="2">
        <v>28</v>
      </c>
      <c r="B973" s="2">
        <v>6</v>
      </c>
      <c r="C973" s="2">
        <v>56</v>
      </c>
      <c r="D973" s="3">
        <v>34.89</v>
      </c>
      <c r="E973" s="4">
        <v>15</v>
      </c>
      <c r="F973" s="5">
        <v>4.71</v>
      </c>
      <c r="G973" s="5">
        <v>54.6</v>
      </c>
      <c r="H973" s="6">
        <v>40009</v>
      </c>
      <c r="I973" s="3">
        <v>7</v>
      </c>
      <c r="J973" s="7" t="s">
        <v>16</v>
      </c>
      <c r="K973" s="7" t="s">
        <v>14</v>
      </c>
      <c r="L973" s="7" t="s">
        <v>14</v>
      </c>
    </row>
    <row r="974" spans="1:12">
      <c r="A974" s="2">
        <v>138</v>
      </c>
      <c r="B974" s="2">
        <v>15</v>
      </c>
      <c r="C974" s="2">
        <v>206</v>
      </c>
      <c r="D974" s="3">
        <v>72.45</v>
      </c>
      <c r="E974" s="4">
        <v>15</v>
      </c>
      <c r="F974" s="5">
        <v>9.7799999999999994</v>
      </c>
      <c r="G974" s="5">
        <v>97.23</v>
      </c>
      <c r="H974" s="6">
        <v>40009</v>
      </c>
      <c r="I974" s="3">
        <v>7</v>
      </c>
      <c r="J974" s="7" t="s">
        <v>41</v>
      </c>
      <c r="K974" s="7" t="s">
        <v>39</v>
      </c>
      <c r="L974" s="7" t="s">
        <v>54</v>
      </c>
    </row>
    <row r="975" spans="1:12">
      <c r="A975" s="2">
        <v>139</v>
      </c>
      <c r="B975" s="2">
        <v>20</v>
      </c>
      <c r="C975" s="2">
        <v>246</v>
      </c>
      <c r="D975" s="3">
        <v>57.64</v>
      </c>
      <c r="E975" s="4">
        <v>15</v>
      </c>
      <c r="F975" s="5">
        <v>7.78</v>
      </c>
      <c r="G975" s="5">
        <v>80.42</v>
      </c>
      <c r="H975" s="6">
        <v>40009</v>
      </c>
      <c r="I975" s="3">
        <v>7</v>
      </c>
      <c r="J975" s="7" t="s">
        <v>60</v>
      </c>
      <c r="K975" s="7" t="s">
        <v>14</v>
      </c>
      <c r="L975" s="7" t="s">
        <v>14</v>
      </c>
    </row>
    <row r="976" spans="1:12">
      <c r="A976" s="2">
        <v>154</v>
      </c>
      <c r="B976" s="2">
        <v>21</v>
      </c>
      <c r="C976" s="2">
        <v>248</v>
      </c>
      <c r="D976" s="3">
        <v>70.7</v>
      </c>
      <c r="E976" s="4">
        <v>15</v>
      </c>
      <c r="F976" s="5">
        <v>9.5399999999999991</v>
      </c>
      <c r="G976" s="5">
        <v>95.24</v>
      </c>
      <c r="H976" s="6">
        <v>40009</v>
      </c>
      <c r="I976" s="3">
        <v>7</v>
      </c>
      <c r="J976" s="7" t="s">
        <v>19</v>
      </c>
      <c r="K976" s="7" t="s">
        <v>26</v>
      </c>
      <c r="L976" s="7" t="s">
        <v>40</v>
      </c>
    </row>
    <row r="977" spans="1:12">
      <c r="A977" s="2">
        <v>135</v>
      </c>
      <c r="B977" s="2">
        <v>21</v>
      </c>
      <c r="C977" s="2">
        <v>254</v>
      </c>
      <c r="D977" s="3">
        <v>72.42</v>
      </c>
      <c r="E977" s="4">
        <v>15</v>
      </c>
      <c r="F977" s="5">
        <v>9.7799999999999994</v>
      </c>
      <c r="G977" s="5">
        <v>97.2</v>
      </c>
      <c r="H977" s="6">
        <v>40009</v>
      </c>
      <c r="I977" s="3">
        <v>7</v>
      </c>
      <c r="J977" s="7" t="s">
        <v>19</v>
      </c>
      <c r="K977" s="7" t="s">
        <v>26</v>
      </c>
      <c r="L977" s="7" t="s">
        <v>24</v>
      </c>
    </row>
    <row r="978" spans="1:12">
      <c r="A978" s="2">
        <v>187</v>
      </c>
      <c r="B978" s="2">
        <v>23</v>
      </c>
      <c r="C978" s="2">
        <v>268</v>
      </c>
      <c r="D978" s="3">
        <v>76.41</v>
      </c>
      <c r="E978" s="4">
        <v>80</v>
      </c>
      <c r="F978" s="5">
        <v>10.32</v>
      </c>
      <c r="G978" s="5">
        <v>166.73</v>
      </c>
      <c r="H978" s="6">
        <v>40009</v>
      </c>
      <c r="I978" s="3">
        <v>7</v>
      </c>
      <c r="J978" s="7" t="s">
        <v>19</v>
      </c>
      <c r="K978" s="7" t="s">
        <v>26</v>
      </c>
      <c r="L978" s="7" t="s">
        <v>20</v>
      </c>
    </row>
    <row r="979" spans="1:12">
      <c r="A979" s="2">
        <v>129</v>
      </c>
      <c r="B979" s="2">
        <v>20</v>
      </c>
      <c r="C979" s="2">
        <v>273</v>
      </c>
      <c r="D979" s="3">
        <v>77.83</v>
      </c>
      <c r="E979" s="4">
        <v>15</v>
      </c>
      <c r="F979" s="5">
        <v>10.51</v>
      </c>
      <c r="G979" s="5">
        <v>103.34</v>
      </c>
      <c r="H979" s="6">
        <v>40009</v>
      </c>
      <c r="I979" s="3">
        <v>7</v>
      </c>
      <c r="J979" s="7" t="s">
        <v>19</v>
      </c>
      <c r="K979" s="7" t="s">
        <v>26</v>
      </c>
      <c r="L979" s="7" t="s">
        <v>40</v>
      </c>
    </row>
    <row r="980" spans="1:12">
      <c r="A980" s="2">
        <v>31</v>
      </c>
      <c r="B980" s="2">
        <v>21</v>
      </c>
      <c r="C980" s="2">
        <v>274</v>
      </c>
      <c r="D980" s="3">
        <v>78.12</v>
      </c>
      <c r="E980" s="4">
        <v>90</v>
      </c>
      <c r="F980" s="5">
        <v>10.55</v>
      </c>
      <c r="G980" s="5">
        <v>178.67</v>
      </c>
      <c r="H980" s="6">
        <v>40009</v>
      </c>
      <c r="I980" s="3">
        <v>7</v>
      </c>
      <c r="J980" s="7" t="s">
        <v>19</v>
      </c>
      <c r="K980" s="7" t="s">
        <v>26</v>
      </c>
      <c r="L980" s="7" t="s">
        <v>34</v>
      </c>
    </row>
    <row r="981" spans="1:12">
      <c r="A981" s="2">
        <v>30</v>
      </c>
      <c r="B981" s="2">
        <v>22</v>
      </c>
      <c r="C981" s="2">
        <v>299</v>
      </c>
      <c r="D981" s="3">
        <v>71.73</v>
      </c>
      <c r="E981" s="4">
        <v>15</v>
      </c>
      <c r="F981" s="5">
        <v>9.68</v>
      </c>
      <c r="G981" s="5">
        <v>96.41</v>
      </c>
      <c r="H981" s="6">
        <v>40009</v>
      </c>
      <c r="I981" s="3">
        <v>7</v>
      </c>
      <c r="J981" s="7" t="s">
        <v>33</v>
      </c>
      <c r="K981" s="7" t="s">
        <v>23</v>
      </c>
      <c r="L981" s="7" t="s">
        <v>23</v>
      </c>
    </row>
    <row r="982" spans="1:12">
      <c r="A982" s="2">
        <v>148</v>
      </c>
      <c r="B982" s="2">
        <v>20</v>
      </c>
      <c r="C982" s="2">
        <v>301</v>
      </c>
      <c r="D982" s="3">
        <v>98.34</v>
      </c>
      <c r="E982" s="4">
        <v>15</v>
      </c>
      <c r="F982" s="5">
        <v>13.28</v>
      </c>
      <c r="G982" s="5">
        <v>126.62</v>
      </c>
      <c r="H982" s="6">
        <v>40009</v>
      </c>
      <c r="I982" s="3">
        <v>7</v>
      </c>
      <c r="J982" s="7" t="s">
        <v>43</v>
      </c>
      <c r="K982" s="7" t="s">
        <v>64</v>
      </c>
      <c r="L982" s="7" t="s">
        <v>43</v>
      </c>
    </row>
    <row r="983" spans="1:12">
      <c r="A983" s="2">
        <v>18</v>
      </c>
      <c r="B983" s="2">
        <v>23</v>
      </c>
      <c r="C983" s="2">
        <v>313</v>
      </c>
      <c r="D983" s="3">
        <v>67.23</v>
      </c>
      <c r="E983" s="4">
        <v>35</v>
      </c>
      <c r="F983" s="5">
        <v>9.08</v>
      </c>
      <c r="G983" s="5">
        <v>111.31</v>
      </c>
      <c r="H983" s="6">
        <v>40009</v>
      </c>
      <c r="I983" s="3">
        <v>7</v>
      </c>
      <c r="J983" s="7" t="s">
        <v>21</v>
      </c>
      <c r="K983" s="7" t="s">
        <v>23</v>
      </c>
      <c r="L983" s="7" t="s">
        <v>22</v>
      </c>
    </row>
    <row r="984" spans="1:12">
      <c r="A984" s="2">
        <v>32</v>
      </c>
      <c r="B984" s="2">
        <v>26</v>
      </c>
      <c r="C984" s="2">
        <v>322</v>
      </c>
      <c r="D984" s="3">
        <v>118.53</v>
      </c>
      <c r="E984" s="4">
        <v>15</v>
      </c>
      <c r="F984" s="5">
        <v>18.03</v>
      </c>
      <c r="G984" s="5">
        <v>151.56</v>
      </c>
      <c r="H984" s="6">
        <v>40009</v>
      </c>
      <c r="I984" s="3">
        <v>7</v>
      </c>
      <c r="J984" s="7" t="s">
        <v>27</v>
      </c>
      <c r="K984" s="7" t="s">
        <v>51</v>
      </c>
      <c r="L984" s="7" t="s">
        <v>28</v>
      </c>
    </row>
    <row r="985" spans="1:12">
      <c r="A985" s="2">
        <v>17</v>
      </c>
      <c r="B985" s="2">
        <v>27</v>
      </c>
      <c r="C985" s="2">
        <v>336</v>
      </c>
      <c r="D985" s="3">
        <v>95.79</v>
      </c>
      <c r="E985" s="4">
        <v>15</v>
      </c>
      <c r="F985" s="5">
        <v>12.93</v>
      </c>
      <c r="G985" s="5">
        <v>123.72</v>
      </c>
      <c r="H985" s="6">
        <v>40009</v>
      </c>
      <c r="I985" s="3">
        <v>7</v>
      </c>
      <c r="J985" s="7" t="s">
        <v>19</v>
      </c>
      <c r="K985" s="7" t="s">
        <v>26</v>
      </c>
      <c r="L985" s="7" t="s">
        <v>20</v>
      </c>
    </row>
    <row r="986" spans="1:12">
      <c r="A986" s="2">
        <v>132</v>
      </c>
      <c r="B986" s="2">
        <v>27</v>
      </c>
      <c r="C986" s="2">
        <v>349</v>
      </c>
      <c r="D986" s="3">
        <v>99.5</v>
      </c>
      <c r="E986" s="4">
        <v>15</v>
      </c>
      <c r="F986" s="5">
        <v>13.43</v>
      </c>
      <c r="G986" s="5">
        <v>127.93</v>
      </c>
      <c r="H986" s="6">
        <v>40009</v>
      </c>
      <c r="I986" s="3">
        <v>7</v>
      </c>
      <c r="J986" s="7" t="s">
        <v>19</v>
      </c>
      <c r="K986" s="7" t="s">
        <v>26</v>
      </c>
      <c r="L986" s="7" t="s">
        <v>20</v>
      </c>
    </row>
    <row r="987" spans="1:12">
      <c r="A987" s="2">
        <v>22</v>
      </c>
      <c r="B987" s="2">
        <v>25</v>
      </c>
      <c r="C987" s="2">
        <v>354</v>
      </c>
      <c r="D987" s="3">
        <v>100.93</v>
      </c>
      <c r="E987" s="4">
        <v>90</v>
      </c>
      <c r="F987" s="5">
        <v>13.63</v>
      </c>
      <c r="G987" s="5">
        <v>204.56</v>
      </c>
      <c r="H987" s="6">
        <v>40009</v>
      </c>
      <c r="I987" s="3">
        <v>7</v>
      </c>
      <c r="J987" s="7" t="s">
        <v>19</v>
      </c>
      <c r="K987" s="7" t="s">
        <v>26</v>
      </c>
      <c r="L987" s="7" t="s">
        <v>24</v>
      </c>
    </row>
    <row r="988" spans="1:12">
      <c r="A988" s="2">
        <v>45</v>
      </c>
      <c r="B988" s="2">
        <v>27</v>
      </c>
      <c r="C988" s="2">
        <v>363</v>
      </c>
      <c r="D988" s="3">
        <v>77.97</v>
      </c>
      <c r="E988" s="4">
        <v>35</v>
      </c>
      <c r="F988" s="5">
        <v>10.53</v>
      </c>
      <c r="G988" s="5">
        <v>123.5</v>
      </c>
      <c r="H988" s="6">
        <v>40009</v>
      </c>
      <c r="I988" s="3">
        <v>7</v>
      </c>
      <c r="J988" s="7" t="s">
        <v>21</v>
      </c>
      <c r="K988" s="7" t="s">
        <v>23</v>
      </c>
      <c r="L988" s="7" t="s">
        <v>22</v>
      </c>
    </row>
    <row r="989" spans="1:12">
      <c r="A989" s="2">
        <v>57</v>
      </c>
      <c r="B989" s="2">
        <v>31</v>
      </c>
      <c r="C989" s="2">
        <v>401</v>
      </c>
      <c r="D989" s="3">
        <v>96.2</v>
      </c>
      <c r="E989" s="4">
        <v>15</v>
      </c>
      <c r="F989" s="5">
        <v>12.99</v>
      </c>
      <c r="G989" s="5">
        <v>124.19</v>
      </c>
      <c r="H989" s="6">
        <v>40009</v>
      </c>
      <c r="I989" s="3">
        <v>7</v>
      </c>
      <c r="J989" s="7" t="s">
        <v>33</v>
      </c>
      <c r="K989" s="7" t="s">
        <v>23</v>
      </c>
      <c r="L989" s="7" t="s">
        <v>23</v>
      </c>
    </row>
    <row r="990" spans="1:12">
      <c r="A990" s="2">
        <v>66</v>
      </c>
      <c r="B990" s="2">
        <v>33</v>
      </c>
      <c r="C990" s="2">
        <v>409</v>
      </c>
      <c r="D990" s="3">
        <v>87.85</v>
      </c>
      <c r="E990" s="4">
        <v>15</v>
      </c>
      <c r="F990" s="5">
        <v>11.86</v>
      </c>
      <c r="G990" s="5">
        <v>114.71</v>
      </c>
      <c r="H990" s="6">
        <v>40009</v>
      </c>
      <c r="I990" s="3">
        <v>7</v>
      </c>
      <c r="J990" s="7" t="s">
        <v>21</v>
      </c>
      <c r="K990" s="7" t="s">
        <v>23</v>
      </c>
      <c r="L990" s="7" t="s">
        <v>22</v>
      </c>
    </row>
    <row r="991" spans="1:12">
      <c r="A991" s="2">
        <v>153</v>
      </c>
      <c r="B991" s="2">
        <v>37</v>
      </c>
      <c r="C991" s="2">
        <v>461</v>
      </c>
      <c r="D991" s="3">
        <v>78.97</v>
      </c>
      <c r="E991" s="4">
        <v>30</v>
      </c>
      <c r="F991" s="5">
        <v>10.66</v>
      </c>
      <c r="G991" s="5">
        <v>119.63</v>
      </c>
      <c r="H991" s="6">
        <v>40009</v>
      </c>
      <c r="I991" s="3">
        <v>7</v>
      </c>
      <c r="J991" s="7" t="s">
        <v>62</v>
      </c>
      <c r="K991" s="7" t="s">
        <v>14</v>
      </c>
      <c r="L991" s="7" t="s">
        <v>14</v>
      </c>
    </row>
    <row r="992" spans="1:12">
      <c r="A992" s="2">
        <v>26</v>
      </c>
      <c r="B992" s="2">
        <v>51</v>
      </c>
      <c r="C992" s="2">
        <v>672</v>
      </c>
      <c r="D992" s="3">
        <v>109.2</v>
      </c>
      <c r="E992" s="4">
        <v>160</v>
      </c>
      <c r="F992" s="5">
        <v>14.74</v>
      </c>
      <c r="G992" s="5">
        <v>283.94</v>
      </c>
      <c r="H992" s="6">
        <v>40009</v>
      </c>
      <c r="I992" s="3">
        <v>7</v>
      </c>
      <c r="J992" s="7" t="s">
        <v>11</v>
      </c>
      <c r="K992" s="7" t="s">
        <v>51</v>
      </c>
      <c r="L992" s="7" t="s">
        <v>29</v>
      </c>
    </row>
    <row r="993" spans="1:12">
      <c r="A993" s="2">
        <v>141</v>
      </c>
      <c r="B993" s="2">
        <v>82</v>
      </c>
      <c r="C993" s="2">
        <v>721</v>
      </c>
      <c r="D993" s="3">
        <v>293.20999999999998</v>
      </c>
      <c r="E993" s="4">
        <v>15</v>
      </c>
      <c r="F993" s="5">
        <v>39.58</v>
      </c>
      <c r="G993" s="5">
        <v>347.79</v>
      </c>
      <c r="H993" s="6">
        <v>40009</v>
      </c>
      <c r="I993" s="3">
        <v>7</v>
      </c>
      <c r="J993" s="7" t="s">
        <v>41</v>
      </c>
      <c r="K993" s="7" t="s">
        <v>55</v>
      </c>
      <c r="L993" s="7" t="s">
        <v>55</v>
      </c>
    </row>
    <row r="994" spans="1:12">
      <c r="A994" s="2">
        <v>136</v>
      </c>
      <c r="B994" s="2">
        <v>23</v>
      </c>
      <c r="C994" s="2">
        <v>252</v>
      </c>
      <c r="D994" s="3">
        <v>42.16</v>
      </c>
      <c r="E994" s="4">
        <v>15</v>
      </c>
      <c r="F994" s="5">
        <v>5.69</v>
      </c>
      <c r="G994" s="5">
        <v>62.85</v>
      </c>
      <c r="H994" s="6">
        <v>40010</v>
      </c>
      <c r="I994" s="3">
        <v>7</v>
      </c>
      <c r="J994" s="7" t="s">
        <v>45</v>
      </c>
      <c r="K994" s="7" t="s">
        <v>64</v>
      </c>
      <c r="L994" s="7" t="s">
        <v>46</v>
      </c>
    </row>
    <row r="995" spans="1:12">
      <c r="A995" s="2">
        <v>116</v>
      </c>
      <c r="B995" s="2">
        <v>22</v>
      </c>
      <c r="C995" s="2">
        <v>278</v>
      </c>
      <c r="D995" s="3">
        <v>46.37</v>
      </c>
      <c r="E995" s="4">
        <v>15</v>
      </c>
      <c r="F995" s="5">
        <v>8.2799999999999994</v>
      </c>
      <c r="G995" s="5">
        <v>69.650000000000006</v>
      </c>
      <c r="H995" s="6">
        <v>40010</v>
      </c>
      <c r="I995" s="3">
        <v>7</v>
      </c>
      <c r="J995" s="7" t="s">
        <v>10</v>
      </c>
      <c r="K995" s="7" t="s">
        <v>64</v>
      </c>
      <c r="L995" s="7" t="s">
        <v>10</v>
      </c>
    </row>
    <row r="996" spans="1:12">
      <c r="A996" s="2">
        <v>112</v>
      </c>
      <c r="B996" s="2">
        <v>25</v>
      </c>
      <c r="C996" s="2">
        <v>327</v>
      </c>
      <c r="D996" s="3">
        <v>58.99</v>
      </c>
      <c r="E996" s="4">
        <v>15</v>
      </c>
      <c r="F996" s="5">
        <v>7.96</v>
      </c>
      <c r="G996" s="5">
        <v>81.95</v>
      </c>
      <c r="H996" s="6">
        <v>40010</v>
      </c>
      <c r="I996" s="3">
        <v>7</v>
      </c>
      <c r="J996" s="7" t="s">
        <v>12</v>
      </c>
      <c r="K996" s="7" t="s">
        <v>64</v>
      </c>
      <c r="L996" s="7" t="s">
        <v>12</v>
      </c>
    </row>
    <row r="997" spans="1:12">
      <c r="A997" s="2">
        <v>62</v>
      </c>
      <c r="B997" s="2">
        <v>25</v>
      </c>
      <c r="C997" s="2">
        <v>334</v>
      </c>
      <c r="D997" s="3">
        <v>102.91</v>
      </c>
      <c r="E997" s="4">
        <v>15</v>
      </c>
      <c r="F997" s="5">
        <v>13.89</v>
      </c>
      <c r="G997" s="5">
        <v>131.80000000000001</v>
      </c>
      <c r="H997" s="6">
        <v>40010</v>
      </c>
      <c r="I997" s="3">
        <v>7</v>
      </c>
      <c r="J997" s="7" t="s">
        <v>27</v>
      </c>
      <c r="K997" s="7" t="s">
        <v>51</v>
      </c>
      <c r="L997" s="7" t="s">
        <v>49</v>
      </c>
    </row>
    <row r="998" spans="1:12">
      <c r="A998" s="2">
        <v>131</v>
      </c>
      <c r="B998" s="2">
        <v>30</v>
      </c>
      <c r="C998" s="2">
        <v>346</v>
      </c>
      <c r="D998" s="3">
        <v>57.71</v>
      </c>
      <c r="E998" s="4">
        <v>15</v>
      </c>
      <c r="F998" s="5">
        <v>9.82</v>
      </c>
      <c r="G998" s="5">
        <v>82.53</v>
      </c>
      <c r="H998" s="6">
        <v>40010</v>
      </c>
      <c r="I998" s="3">
        <v>7</v>
      </c>
      <c r="J998" s="7" t="s">
        <v>7</v>
      </c>
      <c r="K998" s="7" t="s">
        <v>7</v>
      </c>
      <c r="L998" s="7" t="s">
        <v>15</v>
      </c>
    </row>
    <row r="999" spans="1:12">
      <c r="A999" s="2">
        <v>11</v>
      </c>
      <c r="B999" s="2">
        <v>30</v>
      </c>
      <c r="C999" s="2">
        <v>365</v>
      </c>
      <c r="D999" s="3">
        <v>65.849999999999994</v>
      </c>
      <c r="E999" s="4">
        <v>15</v>
      </c>
      <c r="F999" s="5">
        <v>8.89</v>
      </c>
      <c r="G999" s="5">
        <v>89.74</v>
      </c>
      <c r="H999" s="6">
        <v>40010</v>
      </c>
      <c r="I999" s="3">
        <v>7</v>
      </c>
      <c r="J999" s="7" t="s">
        <v>12</v>
      </c>
      <c r="K999" s="7" t="s">
        <v>64</v>
      </c>
      <c r="L999" s="7" t="s">
        <v>12</v>
      </c>
    </row>
    <row r="1000" spans="1:12">
      <c r="A1000" s="2">
        <v>13</v>
      </c>
      <c r="B1000" s="2">
        <v>25</v>
      </c>
      <c r="C1000" s="2">
        <v>393</v>
      </c>
      <c r="D1000" s="3">
        <v>65.55</v>
      </c>
      <c r="E1000" s="4">
        <v>15</v>
      </c>
      <c r="F1000" s="5">
        <v>10.87</v>
      </c>
      <c r="G1000" s="5">
        <v>91.42</v>
      </c>
      <c r="H1000" s="6">
        <v>40010</v>
      </c>
      <c r="I1000" s="3">
        <v>7</v>
      </c>
      <c r="J1000" s="7" t="s">
        <v>7</v>
      </c>
      <c r="K1000" s="7" t="s">
        <v>7</v>
      </c>
      <c r="L1000" s="7" t="s">
        <v>15</v>
      </c>
    </row>
    <row r="1001" spans="1:12">
      <c r="A1001" s="2">
        <v>5</v>
      </c>
      <c r="B1001" s="2">
        <v>36</v>
      </c>
      <c r="C1001" s="2">
        <v>433</v>
      </c>
      <c r="D1001" s="3">
        <v>72.22</v>
      </c>
      <c r="E1001" s="4">
        <v>15</v>
      </c>
      <c r="F1001" s="5">
        <v>11.77</v>
      </c>
      <c r="G1001" s="5">
        <v>98.99</v>
      </c>
      <c r="H1001" s="6">
        <v>40010</v>
      </c>
      <c r="I1001" s="3">
        <v>7</v>
      </c>
      <c r="J1001" s="7" t="s">
        <v>10</v>
      </c>
      <c r="K1001" s="7" t="s">
        <v>64</v>
      </c>
      <c r="L1001" s="7" t="s">
        <v>10</v>
      </c>
    </row>
    <row r="1002" spans="1:12">
      <c r="A1002" s="2">
        <v>10</v>
      </c>
      <c r="B1002" s="2">
        <v>35</v>
      </c>
      <c r="C1002" s="2">
        <v>440</v>
      </c>
      <c r="D1002" s="3">
        <v>79.38</v>
      </c>
      <c r="E1002" s="4">
        <v>160</v>
      </c>
      <c r="F1002" s="5">
        <v>10.72</v>
      </c>
      <c r="G1002" s="5">
        <v>250.1</v>
      </c>
      <c r="H1002" s="6">
        <v>40010</v>
      </c>
      <c r="I1002" s="3">
        <v>7</v>
      </c>
      <c r="J1002" s="7" t="s">
        <v>11</v>
      </c>
      <c r="K1002" s="7" t="s">
        <v>64</v>
      </c>
      <c r="L1002" s="7" t="s">
        <v>12</v>
      </c>
    </row>
    <row r="1003" spans="1:12">
      <c r="A1003" s="2">
        <v>140</v>
      </c>
      <c r="B1003" s="2">
        <v>33</v>
      </c>
      <c r="C1003" s="2">
        <v>445</v>
      </c>
      <c r="D1003" s="3">
        <v>74.23</v>
      </c>
      <c r="E1003" s="4">
        <v>15</v>
      </c>
      <c r="F1003" s="5">
        <v>12.05</v>
      </c>
      <c r="G1003" s="5">
        <v>101.28</v>
      </c>
      <c r="H1003" s="6">
        <v>40010</v>
      </c>
      <c r="I1003" s="3">
        <v>7</v>
      </c>
      <c r="J1003" s="7" t="s">
        <v>7</v>
      </c>
      <c r="K1003" s="7" t="s">
        <v>7</v>
      </c>
      <c r="L1003" s="7" t="s">
        <v>15</v>
      </c>
    </row>
    <row r="1004" spans="1:12">
      <c r="A1004" s="2">
        <v>14</v>
      </c>
      <c r="B1004" s="2">
        <v>35</v>
      </c>
      <c r="C1004" s="2">
        <v>481</v>
      </c>
      <c r="D1004" s="3">
        <v>82</v>
      </c>
      <c r="E1004" s="4">
        <v>15</v>
      </c>
      <c r="F1004" s="5">
        <v>11.07</v>
      </c>
      <c r="G1004" s="5">
        <v>108.07</v>
      </c>
      <c r="H1004" s="6">
        <v>40010</v>
      </c>
      <c r="I1004" s="3">
        <v>7</v>
      </c>
      <c r="J1004" s="7" t="s">
        <v>16</v>
      </c>
      <c r="K1004" s="7" t="s">
        <v>14</v>
      </c>
      <c r="L1004" s="7" t="s">
        <v>17</v>
      </c>
    </row>
    <row r="1005" spans="1:12">
      <c r="A1005" s="2">
        <v>28</v>
      </c>
      <c r="B1005" s="2">
        <v>33</v>
      </c>
      <c r="C1005" s="2">
        <v>482</v>
      </c>
      <c r="D1005" s="3">
        <v>80.849999999999994</v>
      </c>
      <c r="E1005" s="4">
        <v>15</v>
      </c>
      <c r="F1005" s="5">
        <v>10.91</v>
      </c>
      <c r="G1005" s="5">
        <v>106.76</v>
      </c>
      <c r="H1005" s="6">
        <v>40010</v>
      </c>
      <c r="I1005" s="3">
        <v>7</v>
      </c>
      <c r="J1005" s="7" t="s">
        <v>16</v>
      </c>
      <c r="K1005" s="7" t="s">
        <v>14</v>
      </c>
      <c r="L1005" s="7" t="s">
        <v>14</v>
      </c>
    </row>
    <row r="1006" spans="1:12">
      <c r="A1006" s="2">
        <v>49</v>
      </c>
      <c r="B1006" s="2">
        <v>33</v>
      </c>
      <c r="C1006" s="2">
        <v>487</v>
      </c>
      <c r="D1006" s="3">
        <v>76.599999999999994</v>
      </c>
      <c r="E1006" s="4">
        <v>15</v>
      </c>
      <c r="F1006" s="5">
        <v>10.34</v>
      </c>
      <c r="G1006" s="5">
        <v>101.94</v>
      </c>
      <c r="H1006" s="6">
        <v>40010</v>
      </c>
      <c r="I1006" s="3">
        <v>7</v>
      </c>
      <c r="J1006" s="7" t="s">
        <v>45</v>
      </c>
      <c r="K1006" s="7" t="s">
        <v>64</v>
      </c>
      <c r="L1006" s="7" t="s">
        <v>46</v>
      </c>
    </row>
    <row r="1007" spans="1:12">
      <c r="A1007" s="2">
        <v>87</v>
      </c>
      <c r="B1007" s="2">
        <v>38</v>
      </c>
      <c r="C1007" s="2">
        <v>495</v>
      </c>
      <c r="D1007" s="3">
        <v>80.849999999999994</v>
      </c>
      <c r="E1007" s="4">
        <v>15</v>
      </c>
      <c r="F1007" s="5">
        <v>10.91</v>
      </c>
      <c r="G1007" s="5">
        <v>106.76</v>
      </c>
      <c r="H1007" s="6">
        <v>40010</v>
      </c>
      <c r="I1007" s="3">
        <v>7</v>
      </c>
      <c r="J1007" s="7" t="s">
        <v>16</v>
      </c>
      <c r="K1007" s="7" t="s">
        <v>14</v>
      </c>
      <c r="L1007" s="7" t="s">
        <v>18</v>
      </c>
    </row>
    <row r="1008" spans="1:12">
      <c r="A1008" s="2">
        <v>61</v>
      </c>
      <c r="B1008" s="2">
        <v>37</v>
      </c>
      <c r="C1008" s="2">
        <v>522</v>
      </c>
      <c r="D1008" s="3">
        <v>124.86</v>
      </c>
      <c r="E1008" s="4">
        <v>60</v>
      </c>
      <c r="F1008" s="5">
        <v>16.86</v>
      </c>
      <c r="G1008" s="5">
        <v>201.72</v>
      </c>
      <c r="H1008" s="6">
        <v>40010</v>
      </c>
      <c r="I1008" s="3">
        <v>7</v>
      </c>
      <c r="J1008" s="7" t="s">
        <v>31</v>
      </c>
      <c r="K1008" s="7" t="s">
        <v>39</v>
      </c>
      <c r="L1008" s="7" t="s">
        <v>32</v>
      </c>
    </row>
    <row r="1009" spans="1:12">
      <c r="A1009" s="2">
        <v>78</v>
      </c>
      <c r="B1009" s="2">
        <v>39</v>
      </c>
      <c r="C1009" s="2">
        <v>537</v>
      </c>
      <c r="D1009" s="3">
        <v>162.97999999999999</v>
      </c>
      <c r="E1009" s="4">
        <v>15</v>
      </c>
      <c r="F1009" s="5">
        <v>22</v>
      </c>
      <c r="G1009" s="5">
        <v>199.98</v>
      </c>
      <c r="H1009" s="6">
        <v>40010</v>
      </c>
      <c r="I1009" s="3">
        <v>7</v>
      </c>
      <c r="J1009" s="7" t="s">
        <v>27</v>
      </c>
      <c r="K1009" s="7" t="s">
        <v>51</v>
      </c>
      <c r="L1009" s="7" t="s">
        <v>49</v>
      </c>
    </row>
    <row r="1010" spans="1:12">
      <c r="A1010" s="2">
        <v>15</v>
      </c>
      <c r="B1010" s="2">
        <v>41</v>
      </c>
      <c r="C1010" s="2">
        <v>542</v>
      </c>
      <c r="D1010" s="3">
        <v>87.64</v>
      </c>
      <c r="E1010" s="4">
        <v>15</v>
      </c>
      <c r="F1010" s="5">
        <v>11.83</v>
      </c>
      <c r="G1010" s="5">
        <v>114.47</v>
      </c>
      <c r="H1010" s="6">
        <v>40010</v>
      </c>
      <c r="I1010" s="3">
        <v>7</v>
      </c>
      <c r="J1010" s="7" t="s">
        <v>16</v>
      </c>
      <c r="K1010" s="7" t="s">
        <v>14</v>
      </c>
      <c r="L1010" s="7" t="s">
        <v>18</v>
      </c>
    </row>
    <row r="1011" spans="1:12">
      <c r="A1011" s="2">
        <v>101</v>
      </c>
      <c r="B1011" s="2">
        <v>40</v>
      </c>
      <c r="C1011" s="2">
        <v>543</v>
      </c>
      <c r="D1011" s="3">
        <v>85.85</v>
      </c>
      <c r="E1011" s="4">
        <v>15</v>
      </c>
      <c r="F1011" s="5">
        <v>11.59</v>
      </c>
      <c r="G1011" s="5">
        <v>112.44</v>
      </c>
      <c r="H1011" s="6">
        <v>40010</v>
      </c>
      <c r="I1011" s="3">
        <v>7</v>
      </c>
      <c r="J1011" s="7" t="s">
        <v>57</v>
      </c>
      <c r="K1011" s="7" t="s">
        <v>51</v>
      </c>
      <c r="L1011" s="7" t="s">
        <v>57</v>
      </c>
    </row>
    <row r="1012" spans="1:12">
      <c r="A1012" s="2">
        <v>158</v>
      </c>
      <c r="B1012" s="2">
        <v>42</v>
      </c>
      <c r="C1012" s="2">
        <v>601</v>
      </c>
      <c r="D1012" s="3">
        <v>98.56</v>
      </c>
      <c r="E1012" s="4">
        <v>15</v>
      </c>
      <c r="F1012" s="5">
        <v>15.33</v>
      </c>
      <c r="G1012" s="5">
        <v>128.88999999999999</v>
      </c>
      <c r="H1012" s="6">
        <v>40010</v>
      </c>
      <c r="I1012" s="3">
        <v>7</v>
      </c>
      <c r="J1012" s="7" t="s">
        <v>7</v>
      </c>
      <c r="K1012" s="7" t="s">
        <v>7</v>
      </c>
      <c r="L1012" s="7" t="s">
        <v>8</v>
      </c>
    </row>
    <row r="1013" spans="1:12">
      <c r="A1013" s="2">
        <v>72</v>
      </c>
      <c r="B1013" s="2">
        <v>54</v>
      </c>
      <c r="C1013" s="2">
        <v>607</v>
      </c>
      <c r="D1013" s="3">
        <v>99.55</v>
      </c>
      <c r="E1013" s="4">
        <v>15</v>
      </c>
      <c r="F1013" s="5">
        <v>15.46</v>
      </c>
      <c r="G1013" s="5">
        <v>130.01</v>
      </c>
      <c r="H1013" s="6">
        <v>40010</v>
      </c>
      <c r="I1013" s="3">
        <v>7</v>
      </c>
      <c r="J1013" s="7" t="s">
        <v>10</v>
      </c>
      <c r="K1013" s="7" t="s">
        <v>64</v>
      </c>
      <c r="L1013" s="7" t="s">
        <v>10</v>
      </c>
    </row>
    <row r="1014" spans="1:12">
      <c r="A1014" s="2">
        <v>19</v>
      </c>
      <c r="B1014" s="2">
        <v>54</v>
      </c>
      <c r="C1014" s="2">
        <v>762</v>
      </c>
      <c r="D1014" s="3">
        <v>123.22</v>
      </c>
      <c r="E1014" s="4">
        <v>15</v>
      </c>
      <c r="F1014" s="5">
        <v>16.63</v>
      </c>
      <c r="G1014" s="5">
        <v>154.85</v>
      </c>
      <c r="H1014" s="6">
        <v>40010</v>
      </c>
      <c r="I1014" s="3">
        <v>7</v>
      </c>
      <c r="J1014" s="7" t="s">
        <v>16</v>
      </c>
      <c r="K1014" s="7" t="s">
        <v>14</v>
      </c>
      <c r="L1014" s="7" t="s">
        <v>14</v>
      </c>
    </row>
    <row r="1015" spans="1:12">
      <c r="A1015" s="2">
        <v>12</v>
      </c>
      <c r="B1015" s="2">
        <v>57</v>
      </c>
      <c r="C1015" s="2">
        <v>786</v>
      </c>
      <c r="D1015" s="3">
        <v>137.31</v>
      </c>
      <c r="E1015" s="4">
        <v>15</v>
      </c>
      <c r="F1015" s="5">
        <v>18.54</v>
      </c>
      <c r="G1015" s="5">
        <v>170.85</v>
      </c>
      <c r="H1015" s="6">
        <v>40010</v>
      </c>
      <c r="I1015" s="3">
        <v>7</v>
      </c>
      <c r="J1015" s="7" t="s">
        <v>13</v>
      </c>
      <c r="K1015" s="7" t="s">
        <v>14</v>
      </c>
      <c r="L1015" s="7" t="s">
        <v>14</v>
      </c>
    </row>
    <row r="1016" spans="1:12">
      <c r="A1016" s="2">
        <v>63</v>
      </c>
      <c r="B1016" s="2">
        <v>1</v>
      </c>
      <c r="C1016" s="2">
        <v>5</v>
      </c>
      <c r="D1016" s="3">
        <v>49.71</v>
      </c>
      <c r="E1016" s="4">
        <v>30</v>
      </c>
      <c r="F1016" s="5">
        <v>6.71</v>
      </c>
      <c r="G1016" s="5">
        <v>86.42</v>
      </c>
      <c r="H1016" s="6">
        <v>40011</v>
      </c>
      <c r="I1016" s="3">
        <v>7</v>
      </c>
      <c r="J1016" s="7" t="s">
        <v>44</v>
      </c>
      <c r="K1016" s="7" t="s">
        <v>39</v>
      </c>
      <c r="L1016" s="7" t="s">
        <v>44</v>
      </c>
    </row>
    <row r="1017" spans="1:12">
      <c r="A1017" s="2">
        <v>68</v>
      </c>
      <c r="B1017" s="2">
        <v>1</v>
      </c>
      <c r="C1017" s="2">
        <v>21</v>
      </c>
      <c r="D1017" s="3">
        <v>44.33</v>
      </c>
      <c r="E1017" s="4">
        <v>15</v>
      </c>
      <c r="F1017" s="5">
        <v>5.98</v>
      </c>
      <c r="G1017" s="5">
        <v>65.31</v>
      </c>
      <c r="H1017" s="6">
        <v>40011</v>
      </c>
      <c r="I1017" s="3">
        <v>7</v>
      </c>
      <c r="J1017" s="7" t="s">
        <v>19</v>
      </c>
      <c r="K1017" s="7" t="s">
        <v>26</v>
      </c>
      <c r="L1017" s="7" t="s">
        <v>26</v>
      </c>
    </row>
    <row r="1018" spans="1:12">
      <c r="A1018" s="2">
        <v>89</v>
      </c>
      <c r="B1018" s="2">
        <v>1</v>
      </c>
      <c r="C1018" s="2">
        <v>21</v>
      </c>
      <c r="D1018" s="3">
        <v>44.33</v>
      </c>
      <c r="E1018" s="4">
        <v>90</v>
      </c>
      <c r="F1018" s="5">
        <v>5.98</v>
      </c>
      <c r="G1018" s="5">
        <v>140.31</v>
      </c>
      <c r="H1018" s="6">
        <v>40011</v>
      </c>
      <c r="I1018" s="3">
        <v>7</v>
      </c>
      <c r="J1018" s="7" t="s">
        <v>19</v>
      </c>
      <c r="K1018" s="7" t="s">
        <v>26</v>
      </c>
      <c r="L1018" s="7" t="s">
        <v>40</v>
      </c>
    </row>
    <row r="1019" spans="1:12">
      <c r="A1019" s="2">
        <v>91</v>
      </c>
      <c r="B1019" s="2">
        <v>1</v>
      </c>
      <c r="C1019" s="2">
        <v>21</v>
      </c>
      <c r="D1019" s="3">
        <v>51.81</v>
      </c>
      <c r="E1019" s="4">
        <v>15</v>
      </c>
      <c r="F1019" s="5">
        <v>6.99</v>
      </c>
      <c r="G1019" s="5">
        <v>73.8</v>
      </c>
      <c r="H1019" s="6">
        <v>40011</v>
      </c>
      <c r="I1019" s="3">
        <v>7</v>
      </c>
      <c r="J1019" s="7" t="s">
        <v>41</v>
      </c>
      <c r="K1019" s="7" t="s">
        <v>39</v>
      </c>
      <c r="L1019" s="7" t="s">
        <v>54</v>
      </c>
    </row>
    <row r="1020" spans="1:12">
      <c r="A1020" s="2">
        <v>103</v>
      </c>
      <c r="B1020" s="2">
        <v>1</v>
      </c>
      <c r="C1020" s="2">
        <v>21</v>
      </c>
      <c r="D1020" s="3">
        <v>44.33</v>
      </c>
      <c r="E1020" s="4">
        <v>15</v>
      </c>
      <c r="F1020" s="5">
        <v>5.98</v>
      </c>
      <c r="G1020" s="5">
        <v>65.31</v>
      </c>
      <c r="H1020" s="6">
        <v>40011</v>
      </c>
      <c r="I1020" s="3">
        <v>7</v>
      </c>
      <c r="J1020" s="7" t="s">
        <v>19</v>
      </c>
      <c r="K1020" s="7" t="s">
        <v>26</v>
      </c>
      <c r="L1020" s="7" t="s">
        <v>34</v>
      </c>
    </row>
    <row r="1021" spans="1:12">
      <c r="A1021" s="2">
        <v>141</v>
      </c>
      <c r="B1021" s="2">
        <v>1</v>
      </c>
      <c r="C1021" s="2">
        <v>21</v>
      </c>
      <c r="D1021" s="3">
        <v>57.01</v>
      </c>
      <c r="E1021" s="4">
        <v>15</v>
      </c>
      <c r="F1021" s="5">
        <v>7.7</v>
      </c>
      <c r="G1021" s="5">
        <v>79.709999999999994</v>
      </c>
      <c r="H1021" s="6">
        <v>40011</v>
      </c>
      <c r="I1021" s="3">
        <v>7</v>
      </c>
      <c r="J1021" s="7" t="s">
        <v>41</v>
      </c>
      <c r="K1021" s="7" t="s">
        <v>55</v>
      </c>
      <c r="L1021" s="7" t="s">
        <v>55</v>
      </c>
    </row>
    <row r="1022" spans="1:12">
      <c r="A1022" s="2">
        <v>48</v>
      </c>
      <c r="B1022" s="2">
        <v>1</v>
      </c>
      <c r="C1022" s="2">
        <v>22</v>
      </c>
      <c r="D1022" s="3">
        <v>49.71</v>
      </c>
      <c r="E1022" s="4">
        <v>30</v>
      </c>
      <c r="F1022" s="5">
        <v>6.71</v>
      </c>
      <c r="G1022" s="5">
        <v>86.42</v>
      </c>
      <c r="H1022" s="6">
        <v>40011</v>
      </c>
      <c r="I1022" s="3">
        <v>7</v>
      </c>
      <c r="J1022" s="7" t="s">
        <v>44</v>
      </c>
      <c r="K1022" s="7" t="s">
        <v>39</v>
      </c>
      <c r="L1022" s="7" t="s">
        <v>44</v>
      </c>
    </row>
    <row r="1023" spans="1:12">
      <c r="A1023" s="2">
        <v>56</v>
      </c>
      <c r="B1023" s="2">
        <v>2</v>
      </c>
      <c r="C1023" s="2">
        <v>42</v>
      </c>
      <c r="D1023" s="3">
        <v>44.49</v>
      </c>
      <c r="E1023" s="4">
        <v>15</v>
      </c>
      <c r="F1023" s="5">
        <v>6.01</v>
      </c>
      <c r="G1023" s="5">
        <v>65.5</v>
      </c>
      <c r="H1023" s="6">
        <v>40011</v>
      </c>
      <c r="I1023" s="3">
        <v>7</v>
      </c>
      <c r="J1023" s="7" t="s">
        <v>19</v>
      </c>
      <c r="K1023" s="7" t="s">
        <v>23</v>
      </c>
      <c r="L1023" s="7" t="s">
        <v>37</v>
      </c>
    </row>
    <row r="1024" spans="1:12">
      <c r="A1024" s="2">
        <v>125</v>
      </c>
      <c r="B1024" s="2">
        <v>2</v>
      </c>
      <c r="C1024" s="2">
        <v>42</v>
      </c>
      <c r="D1024" s="3">
        <v>57.56</v>
      </c>
      <c r="E1024" s="4">
        <v>15</v>
      </c>
      <c r="F1024" s="5">
        <v>7.77</v>
      </c>
      <c r="G1024" s="5">
        <v>80.33</v>
      </c>
      <c r="H1024" s="6">
        <v>40011</v>
      </c>
      <c r="I1024" s="3">
        <v>7</v>
      </c>
      <c r="J1024" s="7" t="s">
        <v>41</v>
      </c>
      <c r="K1024" s="7" t="s">
        <v>39</v>
      </c>
      <c r="L1024" s="7" t="s">
        <v>42</v>
      </c>
    </row>
    <row r="1025" spans="1:12">
      <c r="A1025" s="2">
        <v>151</v>
      </c>
      <c r="B1025" s="2">
        <v>2</v>
      </c>
      <c r="C1025" s="2">
        <v>42</v>
      </c>
      <c r="D1025" s="3">
        <v>173</v>
      </c>
      <c r="E1025" s="4">
        <v>0</v>
      </c>
      <c r="F1025" s="5">
        <v>23.36</v>
      </c>
      <c r="G1025" s="5">
        <v>196.36</v>
      </c>
      <c r="H1025" s="6">
        <v>40011</v>
      </c>
      <c r="I1025" s="3">
        <v>7</v>
      </c>
      <c r="J1025" s="7" t="s">
        <v>61</v>
      </c>
      <c r="K1025" s="7" t="s">
        <v>23</v>
      </c>
      <c r="L1025" s="7" t="s">
        <v>61</v>
      </c>
    </row>
    <row r="1026" spans="1:12">
      <c r="A1026" s="2">
        <v>159</v>
      </c>
      <c r="B1026" s="2">
        <v>2</v>
      </c>
      <c r="C1026" s="2">
        <v>43</v>
      </c>
      <c r="D1026" s="3">
        <v>57.01</v>
      </c>
      <c r="E1026" s="4">
        <v>15</v>
      </c>
      <c r="F1026" s="5">
        <v>7.7</v>
      </c>
      <c r="G1026" s="5">
        <v>79.709999999999994</v>
      </c>
      <c r="H1026" s="6">
        <v>40011</v>
      </c>
      <c r="I1026" s="3">
        <v>7</v>
      </c>
      <c r="J1026" s="7" t="s">
        <v>41</v>
      </c>
      <c r="K1026" s="7" t="s">
        <v>39</v>
      </c>
      <c r="L1026" s="7" t="s">
        <v>42</v>
      </c>
    </row>
    <row r="1027" spans="1:12">
      <c r="A1027" s="2">
        <v>38</v>
      </c>
      <c r="B1027" s="2">
        <v>2</v>
      </c>
      <c r="C1027" s="2">
        <v>44</v>
      </c>
      <c r="D1027" s="3">
        <v>75.040000000000006</v>
      </c>
      <c r="E1027" s="4">
        <v>15</v>
      </c>
      <c r="F1027" s="5">
        <v>10.130000000000001</v>
      </c>
      <c r="G1027" s="5">
        <v>100.17</v>
      </c>
      <c r="H1027" s="6">
        <v>40011</v>
      </c>
      <c r="I1027" s="3">
        <v>7</v>
      </c>
      <c r="J1027" s="7" t="s">
        <v>38</v>
      </c>
      <c r="K1027" s="7" t="s">
        <v>39</v>
      </c>
      <c r="L1027" s="7" t="s">
        <v>39</v>
      </c>
    </row>
    <row r="1028" spans="1:12">
      <c r="A1028" s="2">
        <v>179</v>
      </c>
      <c r="B1028" s="2">
        <v>3</v>
      </c>
      <c r="C1028" s="2">
        <v>64</v>
      </c>
      <c r="D1028" s="3">
        <v>173</v>
      </c>
      <c r="E1028" s="4">
        <v>0</v>
      </c>
      <c r="F1028" s="5">
        <v>23.36</v>
      </c>
      <c r="G1028" s="5">
        <v>196.36</v>
      </c>
      <c r="H1028" s="6">
        <v>40011</v>
      </c>
      <c r="I1028" s="3">
        <v>7</v>
      </c>
      <c r="J1028" s="7" t="s">
        <v>61</v>
      </c>
      <c r="K1028" s="7" t="s">
        <v>23</v>
      </c>
      <c r="L1028" s="7" t="s">
        <v>61</v>
      </c>
    </row>
    <row r="1029" spans="1:12">
      <c r="A1029" s="2">
        <v>183</v>
      </c>
      <c r="B1029" s="2">
        <v>30</v>
      </c>
      <c r="C1029" s="2">
        <v>233</v>
      </c>
      <c r="D1029" s="3">
        <v>71.790000000000006</v>
      </c>
      <c r="E1029" s="4">
        <v>15</v>
      </c>
      <c r="F1029" s="5">
        <v>9.69</v>
      </c>
      <c r="G1029" s="5">
        <v>96.48</v>
      </c>
      <c r="H1029" s="6">
        <v>40011</v>
      </c>
      <c r="I1029" s="3">
        <v>7</v>
      </c>
      <c r="J1029" s="7" t="s">
        <v>27</v>
      </c>
      <c r="K1029" s="7" t="s">
        <v>55</v>
      </c>
      <c r="L1029" s="7" t="s">
        <v>55</v>
      </c>
    </row>
    <row r="1030" spans="1:12">
      <c r="A1030" s="2">
        <v>47</v>
      </c>
      <c r="B1030" s="2">
        <v>20</v>
      </c>
      <c r="C1030" s="2">
        <v>247</v>
      </c>
      <c r="D1030" s="3">
        <v>80.69</v>
      </c>
      <c r="E1030" s="4">
        <v>15</v>
      </c>
      <c r="F1030" s="5">
        <v>10.89</v>
      </c>
      <c r="G1030" s="5">
        <v>106.58</v>
      </c>
      <c r="H1030" s="6">
        <v>40011</v>
      </c>
      <c r="I1030" s="3">
        <v>7</v>
      </c>
      <c r="J1030" s="7" t="s">
        <v>43</v>
      </c>
      <c r="K1030" s="7" t="s">
        <v>64</v>
      </c>
      <c r="L1030" s="7" t="s">
        <v>43</v>
      </c>
    </row>
    <row r="1031" spans="1:12">
      <c r="A1031" s="2">
        <v>75</v>
      </c>
      <c r="B1031" s="2">
        <v>19</v>
      </c>
      <c r="C1031" s="2">
        <v>259</v>
      </c>
      <c r="D1031" s="3">
        <v>45.82</v>
      </c>
      <c r="E1031" s="4">
        <v>15</v>
      </c>
      <c r="F1031" s="5">
        <v>6.19</v>
      </c>
      <c r="G1031" s="5">
        <v>67.010000000000005</v>
      </c>
      <c r="H1031" s="6">
        <v>40011</v>
      </c>
      <c r="I1031" s="3">
        <v>7</v>
      </c>
      <c r="J1031" s="7" t="s">
        <v>47</v>
      </c>
      <c r="K1031" s="7" t="s">
        <v>51</v>
      </c>
      <c r="L1031" s="7" t="s">
        <v>48</v>
      </c>
    </row>
    <row r="1032" spans="1:12">
      <c r="A1032" s="2">
        <v>97</v>
      </c>
      <c r="B1032" s="2">
        <v>27</v>
      </c>
      <c r="C1032" s="2">
        <v>333</v>
      </c>
      <c r="D1032" s="3">
        <v>60.07</v>
      </c>
      <c r="E1032" s="4">
        <v>15</v>
      </c>
      <c r="F1032" s="5">
        <v>8.11</v>
      </c>
      <c r="G1032" s="5">
        <v>83.18</v>
      </c>
      <c r="H1032" s="6">
        <v>40011</v>
      </c>
      <c r="I1032" s="3">
        <v>7</v>
      </c>
      <c r="J1032" s="7" t="s">
        <v>56</v>
      </c>
      <c r="K1032" s="7" t="s">
        <v>64</v>
      </c>
      <c r="L1032" s="7" t="s">
        <v>56</v>
      </c>
    </row>
    <row r="1033" spans="1:12">
      <c r="A1033" s="2">
        <v>60</v>
      </c>
      <c r="B1033" s="2">
        <v>25</v>
      </c>
      <c r="C1033" s="2">
        <v>345</v>
      </c>
      <c r="D1033" s="3">
        <v>75.8</v>
      </c>
      <c r="E1033" s="4">
        <v>15</v>
      </c>
      <c r="F1033" s="5">
        <v>10.23</v>
      </c>
      <c r="G1033" s="5">
        <v>101.03</v>
      </c>
      <c r="H1033" s="6">
        <v>40011</v>
      </c>
      <c r="I1033" s="3">
        <v>7</v>
      </c>
      <c r="J1033" s="7" t="s">
        <v>35</v>
      </c>
      <c r="K1033" s="7" t="s">
        <v>14</v>
      </c>
      <c r="L1033" s="7" t="s">
        <v>14</v>
      </c>
    </row>
    <row r="1034" spans="1:12">
      <c r="A1034" s="2">
        <v>23</v>
      </c>
      <c r="B1034" s="2">
        <v>27</v>
      </c>
      <c r="C1034" s="2">
        <v>385</v>
      </c>
      <c r="D1034" s="3">
        <v>64.22</v>
      </c>
      <c r="E1034" s="4">
        <v>15</v>
      </c>
      <c r="F1034" s="5">
        <v>10.69</v>
      </c>
      <c r="G1034" s="5">
        <v>89.91</v>
      </c>
      <c r="H1034" s="6">
        <v>40011</v>
      </c>
      <c r="I1034" s="3">
        <v>7</v>
      </c>
      <c r="J1034" s="7" t="s">
        <v>7</v>
      </c>
      <c r="K1034" s="7" t="s">
        <v>64</v>
      </c>
      <c r="L1034" s="7" t="s">
        <v>25</v>
      </c>
    </row>
    <row r="1035" spans="1:12">
      <c r="A1035" s="2">
        <v>185</v>
      </c>
      <c r="B1035" s="2">
        <v>29</v>
      </c>
      <c r="C1035" s="2">
        <v>426</v>
      </c>
      <c r="D1035" s="3">
        <v>72.97</v>
      </c>
      <c r="E1035" s="4">
        <v>30</v>
      </c>
      <c r="F1035" s="5">
        <v>9.85</v>
      </c>
      <c r="G1035" s="5">
        <v>112.82</v>
      </c>
      <c r="H1035" s="6">
        <v>40011</v>
      </c>
      <c r="I1035" s="3">
        <v>7</v>
      </c>
      <c r="J1035" s="7" t="s">
        <v>62</v>
      </c>
      <c r="K1035" s="7" t="s">
        <v>14</v>
      </c>
      <c r="L1035" s="7" t="s">
        <v>14</v>
      </c>
    </row>
    <row r="1036" spans="1:12">
      <c r="A1036" s="2">
        <v>3</v>
      </c>
      <c r="B1036" s="2">
        <v>30</v>
      </c>
      <c r="C1036" s="2">
        <v>432</v>
      </c>
      <c r="D1036" s="3">
        <v>72.06</v>
      </c>
      <c r="E1036" s="4">
        <v>15</v>
      </c>
      <c r="F1036" s="5">
        <v>11.75</v>
      </c>
      <c r="G1036" s="5">
        <v>98.81</v>
      </c>
      <c r="H1036" s="6">
        <v>40011</v>
      </c>
      <c r="I1036" s="3">
        <v>7</v>
      </c>
      <c r="J1036" s="7" t="s">
        <v>7</v>
      </c>
      <c r="K1036" s="7" t="s">
        <v>7</v>
      </c>
      <c r="L1036" s="7" t="s">
        <v>9</v>
      </c>
    </row>
    <row r="1037" spans="1:12">
      <c r="A1037" s="2">
        <v>80</v>
      </c>
      <c r="B1037" s="2">
        <v>31</v>
      </c>
      <c r="C1037" s="2">
        <v>444</v>
      </c>
      <c r="D1037" s="3">
        <v>88.44</v>
      </c>
      <c r="E1037" s="4">
        <v>15</v>
      </c>
      <c r="F1037" s="5">
        <v>11.94</v>
      </c>
      <c r="G1037" s="5">
        <v>115.38</v>
      </c>
      <c r="H1037" s="6">
        <v>40011</v>
      </c>
      <c r="I1037" s="3">
        <v>7</v>
      </c>
      <c r="J1037" s="7" t="s">
        <v>52</v>
      </c>
      <c r="K1037" s="7" t="s">
        <v>14</v>
      </c>
      <c r="L1037" s="7" t="s">
        <v>36</v>
      </c>
    </row>
    <row r="1038" spans="1:12">
      <c r="A1038" s="2">
        <v>53</v>
      </c>
      <c r="B1038" s="2">
        <v>31</v>
      </c>
      <c r="C1038" s="2">
        <v>445</v>
      </c>
      <c r="D1038" s="3">
        <v>74.23</v>
      </c>
      <c r="E1038" s="4">
        <v>15</v>
      </c>
      <c r="F1038" s="5">
        <v>12.05</v>
      </c>
      <c r="G1038" s="5">
        <v>101.28</v>
      </c>
      <c r="H1038" s="6">
        <v>40011</v>
      </c>
      <c r="I1038" s="3">
        <v>7</v>
      </c>
      <c r="J1038" s="7" t="s">
        <v>7</v>
      </c>
      <c r="K1038" s="7" t="s">
        <v>7</v>
      </c>
      <c r="L1038" s="7" t="s">
        <v>8</v>
      </c>
    </row>
    <row r="1039" spans="1:12">
      <c r="A1039" s="2">
        <v>2</v>
      </c>
      <c r="B1039" s="2">
        <v>33</v>
      </c>
      <c r="C1039" s="2">
        <v>470</v>
      </c>
      <c r="D1039" s="3">
        <v>78.400000000000006</v>
      </c>
      <c r="E1039" s="4">
        <v>15</v>
      </c>
      <c r="F1039" s="5">
        <v>12.61</v>
      </c>
      <c r="G1039" s="5">
        <v>106.01</v>
      </c>
      <c r="H1039" s="6">
        <v>40011</v>
      </c>
      <c r="I1039" s="3">
        <v>7</v>
      </c>
      <c r="J1039" s="7" t="s">
        <v>7</v>
      </c>
      <c r="K1039" s="7" t="s">
        <v>7</v>
      </c>
      <c r="L1039" s="7" t="s">
        <v>8</v>
      </c>
    </row>
    <row r="1040" spans="1:12">
      <c r="A1040" s="2">
        <v>42</v>
      </c>
      <c r="B1040" s="2">
        <v>35</v>
      </c>
      <c r="C1040" s="2">
        <v>537</v>
      </c>
      <c r="D1040" s="3">
        <v>88.07</v>
      </c>
      <c r="E1040" s="4">
        <v>15</v>
      </c>
      <c r="F1040" s="5">
        <v>13.91</v>
      </c>
      <c r="G1040" s="5">
        <v>116.98</v>
      </c>
      <c r="H1040" s="6">
        <v>40011</v>
      </c>
      <c r="I1040" s="3">
        <v>7</v>
      </c>
      <c r="J1040" s="7" t="s">
        <v>7</v>
      </c>
      <c r="K1040" s="7" t="s">
        <v>7</v>
      </c>
      <c r="L1040" s="7" t="s">
        <v>9</v>
      </c>
    </row>
    <row r="1041" spans="1:12">
      <c r="A1041" s="2">
        <v>51</v>
      </c>
      <c r="B1041" s="2">
        <v>37</v>
      </c>
      <c r="C1041" s="2">
        <v>537</v>
      </c>
      <c r="D1041" s="3">
        <v>88.07</v>
      </c>
      <c r="E1041" s="4">
        <v>15</v>
      </c>
      <c r="F1041" s="5">
        <v>13.91</v>
      </c>
      <c r="G1041" s="5">
        <v>116.98</v>
      </c>
      <c r="H1041" s="6">
        <v>40011</v>
      </c>
      <c r="I1041" s="3">
        <v>7</v>
      </c>
      <c r="J1041" s="7" t="s">
        <v>7</v>
      </c>
      <c r="K1041" s="7" t="s">
        <v>7</v>
      </c>
      <c r="L1041" s="7" t="s">
        <v>9</v>
      </c>
    </row>
    <row r="1042" spans="1:12">
      <c r="A1042" s="2">
        <v>188</v>
      </c>
      <c r="B1042" s="2">
        <v>46</v>
      </c>
      <c r="C1042" s="2">
        <v>556</v>
      </c>
      <c r="D1042" s="3">
        <v>90.52</v>
      </c>
      <c r="E1042" s="4">
        <v>15</v>
      </c>
      <c r="F1042" s="5">
        <v>12.22</v>
      </c>
      <c r="G1042" s="5">
        <v>117.74</v>
      </c>
      <c r="H1042" s="6">
        <v>40011</v>
      </c>
      <c r="I1042" s="3">
        <v>7</v>
      </c>
      <c r="J1042" s="7" t="s">
        <v>47</v>
      </c>
      <c r="K1042" s="7" t="s">
        <v>51</v>
      </c>
      <c r="L1042" s="7" t="s">
        <v>48</v>
      </c>
    </row>
    <row r="1043" spans="1:12">
      <c r="A1043" s="2">
        <v>114</v>
      </c>
      <c r="B1043" s="2">
        <v>45</v>
      </c>
      <c r="C1043" s="2">
        <v>631</v>
      </c>
      <c r="D1043" s="3">
        <v>103.48</v>
      </c>
      <c r="E1043" s="4">
        <v>15</v>
      </c>
      <c r="F1043" s="5">
        <v>15.99</v>
      </c>
      <c r="G1043" s="5">
        <v>134.47</v>
      </c>
      <c r="H1043" s="6">
        <v>40011</v>
      </c>
      <c r="I1043" s="3">
        <v>7</v>
      </c>
      <c r="J1043" s="7" t="s">
        <v>7</v>
      </c>
      <c r="K1043" s="7" t="s">
        <v>7</v>
      </c>
      <c r="L1043" s="7" t="s">
        <v>8</v>
      </c>
    </row>
    <row r="1044" spans="1:12">
      <c r="A1044" s="2">
        <v>17</v>
      </c>
      <c r="B1044" s="2">
        <v>1</v>
      </c>
      <c r="C1044" s="2">
        <v>700</v>
      </c>
      <c r="D1044" s="3">
        <v>220.96</v>
      </c>
      <c r="E1044" s="4">
        <v>15</v>
      </c>
      <c r="F1044" s="5">
        <v>29.83</v>
      </c>
      <c r="G1044" s="5">
        <v>265.79000000000002</v>
      </c>
      <c r="H1044" s="6">
        <v>40011</v>
      </c>
      <c r="I1044" s="3">
        <v>7</v>
      </c>
      <c r="J1044" s="7" t="s">
        <v>19</v>
      </c>
      <c r="K1044" s="7" t="s">
        <v>26</v>
      </c>
      <c r="L1044" s="7" t="s">
        <v>20</v>
      </c>
    </row>
    <row r="1045" spans="1:12">
      <c r="A1045" s="2">
        <v>107</v>
      </c>
      <c r="B1045" s="2">
        <v>54</v>
      </c>
      <c r="C1045" s="2">
        <v>755</v>
      </c>
      <c r="D1045" s="3">
        <v>245.6</v>
      </c>
      <c r="E1045" s="4">
        <v>15</v>
      </c>
      <c r="F1045" s="5">
        <v>33.159999999999997</v>
      </c>
      <c r="G1045" s="5">
        <v>293.76</v>
      </c>
      <c r="H1045" s="6">
        <v>40011</v>
      </c>
      <c r="I1045" s="3">
        <v>7</v>
      </c>
      <c r="J1045" s="7" t="s">
        <v>43</v>
      </c>
      <c r="K1045" s="7" t="s">
        <v>64</v>
      </c>
      <c r="L1045" s="7" t="s">
        <v>43</v>
      </c>
    </row>
    <row r="1046" spans="1:12">
      <c r="A1046" s="2">
        <v>108</v>
      </c>
      <c r="B1046" s="2">
        <v>68</v>
      </c>
      <c r="C1046" s="2">
        <v>949</v>
      </c>
      <c r="D1046" s="3">
        <v>155.63999999999999</v>
      </c>
      <c r="E1046" s="4">
        <v>15</v>
      </c>
      <c r="F1046" s="5">
        <v>23.04</v>
      </c>
      <c r="G1046" s="5">
        <v>193.68</v>
      </c>
      <c r="H1046" s="6">
        <v>40011</v>
      </c>
      <c r="I1046" s="3">
        <v>7</v>
      </c>
      <c r="J1046" s="7" t="s">
        <v>7</v>
      </c>
      <c r="K1046" s="7" t="s">
        <v>7</v>
      </c>
      <c r="L1046" s="7" t="s">
        <v>9</v>
      </c>
    </row>
    <row r="1047" spans="1:12">
      <c r="A1047" s="2">
        <v>127</v>
      </c>
      <c r="B1047" s="2">
        <v>100</v>
      </c>
      <c r="C1047" s="2">
        <v>983</v>
      </c>
      <c r="D1047" s="3">
        <v>161.21</v>
      </c>
      <c r="E1047" s="4">
        <v>15</v>
      </c>
      <c r="F1047" s="5">
        <v>23.79</v>
      </c>
      <c r="G1047" s="5">
        <v>200</v>
      </c>
      <c r="H1047" s="6">
        <v>40011</v>
      </c>
      <c r="I1047" s="3">
        <v>7</v>
      </c>
      <c r="J1047" s="7" t="s">
        <v>7</v>
      </c>
      <c r="K1047" s="7" t="s">
        <v>55</v>
      </c>
      <c r="L1047" s="7" t="s">
        <v>55</v>
      </c>
    </row>
    <row r="1048" spans="1:12">
      <c r="A1048" s="2">
        <v>189</v>
      </c>
      <c r="B1048" s="2">
        <v>73</v>
      </c>
      <c r="C1048" s="2">
        <v>992</v>
      </c>
      <c r="D1048" s="3">
        <v>162.69</v>
      </c>
      <c r="E1048" s="4">
        <v>15</v>
      </c>
      <c r="F1048" s="5">
        <v>23.99</v>
      </c>
      <c r="G1048" s="5">
        <v>201.68</v>
      </c>
      <c r="H1048" s="6">
        <v>40011</v>
      </c>
      <c r="I1048" s="3">
        <v>7</v>
      </c>
      <c r="J1048" s="7" t="s">
        <v>7</v>
      </c>
      <c r="K1048" s="7" t="s">
        <v>7</v>
      </c>
      <c r="L1048" s="7" t="s">
        <v>9</v>
      </c>
    </row>
    <row r="1049" spans="1:12">
      <c r="A1049" s="2">
        <v>2</v>
      </c>
      <c r="B1049" s="2">
        <v>1</v>
      </c>
      <c r="C1049" s="2">
        <v>2</v>
      </c>
      <c r="D1049" s="3">
        <v>17.329999999999998</v>
      </c>
      <c r="E1049" s="4">
        <v>15</v>
      </c>
      <c r="F1049" s="5">
        <v>4.2</v>
      </c>
      <c r="G1049" s="5">
        <v>36.53</v>
      </c>
      <c r="H1049" s="6">
        <v>40014</v>
      </c>
      <c r="I1049" s="3">
        <v>7</v>
      </c>
      <c r="J1049" s="7" t="s">
        <v>7</v>
      </c>
      <c r="K1049" s="7" t="s">
        <v>7</v>
      </c>
      <c r="L1049" s="7" t="s">
        <v>8</v>
      </c>
    </row>
    <row r="1050" spans="1:12">
      <c r="A1050" s="2">
        <v>141</v>
      </c>
      <c r="B1050" s="2">
        <v>4</v>
      </c>
      <c r="C1050" s="2">
        <v>44</v>
      </c>
      <c r="D1050" s="3">
        <v>57.01</v>
      </c>
      <c r="E1050" s="4">
        <v>15</v>
      </c>
      <c r="F1050" s="5">
        <v>7.41</v>
      </c>
      <c r="G1050" s="5">
        <v>79.42</v>
      </c>
      <c r="H1050" s="6">
        <v>40014</v>
      </c>
      <c r="I1050" s="3">
        <v>7</v>
      </c>
      <c r="J1050" s="7" t="s">
        <v>41</v>
      </c>
      <c r="K1050" s="7" t="s">
        <v>55</v>
      </c>
      <c r="L1050" s="7" t="s">
        <v>55</v>
      </c>
    </row>
    <row r="1051" spans="1:12">
      <c r="A1051" s="2">
        <v>106</v>
      </c>
      <c r="B1051" s="2">
        <v>11</v>
      </c>
      <c r="C1051" s="2">
        <v>140</v>
      </c>
      <c r="D1051" s="3">
        <v>51.81</v>
      </c>
      <c r="E1051" s="4">
        <v>15</v>
      </c>
      <c r="F1051" s="5">
        <v>6.74</v>
      </c>
      <c r="G1051" s="5">
        <v>73.55</v>
      </c>
      <c r="H1051" s="6">
        <v>40014</v>
      </c>
      <c r="I1051" s="3">
        <v>7</v>
      </c>
      <c r="J1051" s="7" t="s">
        <v>41</v>
      </c>
      <c r="K1051" s="7" t="s">
        <v>39</v>
      </c>
      <c r="L1051" s="7" t="s">
        <v>54</v>
      </c>
    </row>
    <row r="1052" spans="1:12">
      <c r="A1052" s="2">
        <v>138</v>
      </c>
      <c r="B1052" s="2">
        <v>14</v>
      </c>
      <c r="C1052" s="2">
        <v>155</v>
      </c>
      <c r="D1052" s="3">
        <v>57.01</v>
      </c>
      <c r="E1052" s="4">
        <v>15</v>
      </c>
      <c r="F1052" s="5">
        <v>7.41</v>
      </c>
      <c r="G1052" s="5">
        <v>79.42</v>
      </c>
      <c r="H1052" s="6">
        <v>40014</v>
      </c>
      <c r="I1052" s="3">
        <v>7</v>
      </c>
      <c r="J1052" s="7" t="s">
        <v>41</v>
      </c>
      <c r="K1052" s="7" t="s">
        <v>39</v>
      </c>
      <c r="L1052" s="7" t="s">
        <v>54</v>
      </c>
    </row>
    <row r="1053" spans="1:12">
      <c r="A1053" s="2">
        <v>126</v>
      </c>
      <c r="B1053" s="2">
        <v>15</v>
      </c>
      <c r="C1053" s="2">
        <v>192</v>
      </c>
      <c r="D1053" s="3">
        <v>54.74</v>
      </c>
      <c r="E1053" s="4">
        <v>15</v>
      </c>
      <c r="F1053" s="5">
        <v>7.12</v>
      </c>
      <c r="G1053" s="5">
        <v>76.86</v>
      </c>
      <c r="H1053" s="6">
        <v>40014</v>
      </c>
      <c r="I1053" s="3">
        <v>7</v>
      </c>
      <c r="J1053" s="7" t="s">
        <v>19</v>
      </c>
      <c r="K1053" s="7" t="s">
        <v>26</v>
      </c>
      <c r="L1053" s="7" t="s">
        <v>20</v>
      </c>
    </row>
    <row r="1054" spans="1:12">
      <c r="A1054" s="2">
        <v>84</v>
      </c>
      <c r="B1054" s="2">
        <v>17</v>
      </c>
      <c r="C1054" s="2">
        <v>192</v>
      </c>
      <c r="D1054" s="3">
        <v>75.040000000000006</v>
      </c>
      <c r="E1054" s="4">
        <v>15</v>
      </c>
      <c r="F1054" s="5">
        <v>9.76</v>
      </c>
      <c r="G1054" s="5">
        <v>99.8</v>
      </c>
      <c r="H1054" s="6">
        <v>40014</v>
      </c>
      <c r="I1054" s="3">
        <v>7</v>
      </c>
      <c r="J1054" s="7" t="s">
        <v>38</v>
      </c>
      <c r="K1054" s="7" t="s">
        <v>39</v>
      </c>
      <c r="L1054" s="7" t="s">
        <v>39</v>
      </c>
    </row>
    <row r="1055" spans="1:12">
      <c r="A1055" s="2">
        <v>100</v>
      </c>
      <c r="B1055" s="2">
        <v>20</v>
      </c>
      <c r="C1055" s="2">
        <v>229</v>
      </c>
      <c r="D1055" s="3">
        <v>67.03</v>
      </c>
      <c r="E1055" s="4">
        <v>30</v>
      </c>
      <c r="F1055" s="5">
        <v>8.7100000000000009</v>
      </c>
      <c r="G1055" s="5">
        <v>105.74</v>
      </c>
      <c r="H1055" s="6">
        <v>40014</v>
      </c>
      <c r="I1055" s="3">
        <v>7</v>
      </c>
      <c r="J1055" s="7" t="s">
        <v>44</v>
      </c>
      <c r="K1055" s="7" t="s">
        <v>39</v>
      </c>
      <c r="L1055" s="7" t="s">
        <v>44</v>
      </c>
    </row>
    <row r="1056" spans="1:12">
      <c r="A1056" s="2">
        <v>91</v>
      </c>
      <c r="B1056" s="2">
        <v>19</v>
      </c>
      <c r="C1056" s="2">
        <v>241</v>
      </c>
      <c r="D1056" s="3">
        <v>75.55</v>
      </c>
      <c r="E1056" s="4">
        <v>15</v>
      </c>
      <c r="F1056" s="5">
        <v>9.82</v>
      </c>
      <c r="G1056" s="5">
        <v>100.37</v>
      </c>
      <c r="H1056" s="6">
        <v>40014</v>
      </c>
      <c r="I1056" s="3">
        <v>7</v>
      </c>
      <c r="J1056" s="7" t="s">
        <v>41</v>
      </c>
      <c r="K1056" s="7" t="s">
        <v>39</v>
      </c>
      <c r="L1056" s="7" t="s">
        <v>54</v>
      </c>
    </row>
    <row r="1057" spans="1:12">
      <c r="A1057" s="2">
        <v>86</v>
      </c>
      <c r="B1057" s="2">
        <v>20</v>
      </c>
      <c r="C1057" s="2">
        <v>247</v>
      </c>
      <c r="D1057" s="3">
        <v>77.430000000000007</v>
      </c>
      <c r="E1057" s="4">
        <v>15</v>
      </c>
      <c r="F1057" s="5">
        <v>10.07</v>
      </c>
      <c r="G1057" s="5">
        <v>102.5</v>
      </c>
      <c r="H1057" s="6">
        <v>40014</v>
      </c>
      <c r="I1057" s="3">
        <v>7</v>
      </c>
      <c r="J1057" s="7" t="s">
        <v>41</v>
      </c>
      <c r="K1057" s="7" t="s">
        <v>39</v>
      </c>
      <c r="L1057" s="7" t="s">
        <v>54</v>
      </c>
    </row>
    <row r="1058" spans="1:12">
      <c r="A1058" s="2">
        <v>48</v>
      </c>
      <c r="B1058" s="2">
        <v>22</v>
      </c>
      <c r="C1058" s="2">
        <v>258</v>
      </c>
      <c r="D1058" s="3">
        <v>56.84</v>
      </c>
      <c r="E1058" s="4">
        <v>30</v>
      </c>
      <c r="F1058" s="5">
        <v>7.39</v>
      </c>
      <c r="G1058" s="5">
        <v>94.23</v>
      </c>
      <c r="H1058" s="6">
        <v>40014</v>
      </c>
      <c r="I1058" s="3">
        <v>7</v>
      </c>
      <c r="J1058" s="7" t="s">
        <v>44</v>
      </c>
      <c r="K1058" s="7" t="s">
        <v>39</v>
      </c>
      <c r="L1058" s="7" t="s">
        <v>44</v>
      </c>
    </row>
    <row r="1059" spans="1:12">
      <c r="A1059" s="2">
        <v>24</v>
      </c>
      <c r="B1059" s="2">
        <v>20</v>
      </c>
      <c r="C1059" s="2">
        <v>267</v>
      </c>
      <c r="D1059" s="3">
        <v>76.12</v>
      </c>
      <c r="E1059" s="4">
        <v>15</v>
      </c>
      <c r="F1059" s="5">
        <v>9.9</v>
      </c>
      <c r="G1059" s="5">
        <v>101.02</v>
      </c>
      <c r="H1059" s="6">
        <v>40014</v>
      </c>
      <c r="I1059" s="3">
        <v>7</v>
      </c>
      <c r="J1059" s="7" t="s">
        <v>19</v>
      </c>
      <c r="K1059" s="7" t="s">
        <v>26</v>
      </c>
      <c r="L1059" s="7" t="s">
        <v>26</v>
      </c>
    </row>
    <row r="1060" spans="1:12">
      <c r="A1060" s="2">
        <v>175</v>
      </c>
      <c r="B1060" s="2">
        <v>23</v>
      </c>
      <c r="C1060" s="2">
        <v>268</v>
      </c>
      <c r="D1060" s="3">
        <v>59.04</v>
      </c>
      <c r="E1060" s="4">
        <v>30</v>
      </c>
      <c r="F1060" s="5">
        <v>7.68</v>
      </c>
      <c r="G1060" s="5">
        <v>96.72</v>
      </c>
      <c r="H1060" s="6">
        <v>40014</v>
      </c>
      <c r="I1060" s="3">
        <v>7</v>
      </c>
      <c r="J1060" s="7" t="s">
        <v>44</v>
      </c>
      <c r="K1060" s="7" t="s">
        <v>39</v>
      </c>
      <c r="L1060" s="7" t="s">
        <v>44</v>
      </c>
    </row>
    <row r="1061" spans="1:12">
      <c r="A1061" s="2">
        <v>38</v>
      </c>
      <c r="B1061" s="2">
        <v>25</v>
      </c>
      <c r="C1061" s="2">
        <v>271</v>
      </c>
      <c r="D1061" s="3">
        <v>87.45</v>
      </c>
      <c r="E1061" s="4">
        <v>15</v>
      </c>
      <c r="F1061" s="5">
        <v>11.37</v>
      </c>
      <c r="G1061" s="5">
        <v>113.82</v>
      </c>
      <c r="H1061" s="6">
        <v>40014</v>
      </c>
      <c r="I1061" s="3">
        <v>7</v>
      </c>
      <c r="J1061" s="7" t="s">
        <v>38</v>
      </c>
      <c r="K1061" s="7" t="s">
        <v>39</v>
      </c>
      <c r="L1061" s="7" t="s">
        <v>39</v>
      </c>
    </row>
    <row r="1062" spans="1:12">
      <c r="A1062" s="2">
        <v>172</v>
      </c>
      <c r="B1062" s="2">
        <v>22</v>
      </c>
      <c r="C1062" s="2">
        <v>273</v>
      </c>
      <c r="D1062" s="3">
        <v>78.84</v>
      </c>
      <c r="E1062" s="4">
        <v>15</v>
      </c>
      <c r="F1062" s="5">
        <v>10.25</v>
      </c>
      <c r="G1062" s="5">
        <v>104.09</v>
      </c>
      <c r="H1062" s="6">
        <v>40014</v>
      </c>
      <c r="I1062" s="3">
        <v>7</v>
      </c>
      <c r="J1062" s="7" t="s">
        <v>19</v>
      </c>
      <c r="K1062" s="7" t="s">
        <v>23</v>
      </c>
      <c r="L1062" s="7" t="s">
        <v>37</v>
      </c>
    </row>
    <row r="1063" spans="1:12">
      <c r="A1063" s="2">
        <v>39</v>
      </c>
      <c r="B1063" s="2">
        <v>21</v>
      </c>
      <c r="C1063" s="2">
        <v>282</v>
      </c>
      <c r="D1063" s="3">
        <v>80.400000000000006</v>
      </c>
      <c r="E1063" s="4">
        <v>15</v>
      </c>
      <c r="F1063" s="5">
        <v>10.45</v>
      </c>
      <c r="G1063" s="5">
        <v>105.85</v>
      </c>
      <c r="H1063" s="6">
        <v>40014</v>
      </c>
      <c r="I1063" s="3">
        <v>7</v>
      </c>
      <c r="J1063" s="7" t="s">
        <v>19</v>
      </c>
      <c r="K1063" s="7" t="s">
        <v>26</v>
      </c>
      <c r="L1063" s="7" t="s">
        <v>20</v>
      </c>
    </row>
    <row r="1064" spans="1:12">
      <c r="A1064" s="2">
        <v>63</v>
      </c>
      <c r="B1064" s="2">
        <v>25</v>
      </c>
      <c r="C1064" s="2">
        <v>287</v>
      </c>
      <c r="D1064" s="3">
        <v>63.23</v>
      </c>
      <c r="E1064" s="4">
        <v>30</v>
      </c>
      <c r="F1064" s="5">
        <v>8.2200000000000006</v>
      </c>
      <c r="G1064" s="5">
        <v>101.45</v>
      </c>
      <c r="H1064" s="6">
        <v>40014</v>
      </c>
      <c r="I1064" s="3">
        <v>7</v>
      </c>
      <c r="J1064" s="7" t="s">
        <v>44</v>
      </c>
      <c r="K1064" s="7" t="s">
        <v>39</v>
      </c>
      <c r="L1064" s="7" t="s">
        <v>44</v>
      </c>
    </row>
    <row r="1065" spans="1:12">
      <c r="A1065" s="2">
        <v>125</v>
      </c>
      <c r="B1065" s="2">
        <v>24</v>
      </c>
      <c r="C1065" s="2">
        <v>288</v>
      </c>
      <c r="D1065" s="3">
        <v>98.06</v>
      </c>
      <c r="E1065" s="4">
        <v>15</v>
      </c>
      <c r="F1065" s="5">
        <v>12.75</v>
      </c>
      <c r="G1065" s="5">
        <v>125.81</v>
      </c>
      <c r="H1065" s="6">
        <v>40014</v>
      </c>
      <c r="I1065" s="3">
        <v>7</v>
      </c>
      <c r="J1065" s="7" t="s">
        <v>41</v>
      </c>
      <c r="K1065" s="7" t="s">
        <v>39</v>
      </c>
      <c r="L1065" s="7" t="s">
        <v>42</v>
      </c>
    </row>
    <row r="1066" spans="1:12">
      <c r="A1066" s="2">
        <v>145</v>
      </c>
      <c r="B1066" s="2">
        <v>28</v>
      </c>
      <c r="C1066" s="2">
        <v>294</v>
      </c>
      <c r="D1066" s="3">
        <v>86</v>
      </c>
      <c r="E1066" s="4">
        <v>35</v>
      </c>
      <c r="F1066" s="5">
        <v>11.18</v>
      </c>
      <c r="G1066" s="5">
        <v>132.18</v>
      </c>
      <c r="H1066" s="6">
        <v>40014</v>
      </c>
      <c r="I1066" s="3">
        <v>7</v>
      </c>
      <c r="J1066" s="7" t="s">
        <v>21</v>
      </c>
      <c r="K1066" s="7" t="s">
        <v>55</v>
      </c>
      <c r="L1066" s="7" t="s">
        <v>55</v>
      </c>
    </row>
    <row r="1067" spans="1:12">
      <c r="A1067" s="2">
        <v>20</v>
      </c>
      <c r="B1067" s="2">
        <v>24</v>
      </c>
      <c r="C1067" s="2">
        <v>323</v>
      </c>
      <c r="D1067" s="3">
        <v>93.28</v>
      </c>
      <c r="E1067" s="4">
        <v>15</v>
      </c>
      <c r="F1067" s="5">
        <v>12.13</v>
      </c>
      <c r="G1067" s="5">
        <v>120.41</v>
      </c>
      <c r="H1067" s="6">
        <v>40014</v>
      </c>
      <c r="I1067" s="3">
        <v>7</v>
      </c>
      <c r="J1067" s="7" t="s">
        <v>19</v>
      </c>
      <c r="K1067" s="7" t="s">
        <v>23</v>
      </c>
      <c r="L1067" s="7" t="s">
        <v>23</v>
      </c>
    </row>
    <row r="1068" spans="1:12">
      <c r="A1068" s="2">
        <v>35</v>
      </c>
      <c r="B1068" s="2">
        <v>24</v>
      </c>
      <c r="C1068" s="2">
        <v>329</v>
      </c>
      <c r="D1068" s="3">
        <v>95.02</v>
      </c>
      <c r="E1068" s="4">
        <v>15</v>
      </c>
      <c r="F1068" s="5">
        <v>12.35</v>
      </c>
      <c r="G1068" s="5">
        <v>122.37</v>
      </c>
      <c r="H1068" s="6">
        <v>40014</v>
      </c>
      <c r="I1068" s="3">
        <v>7</v>
      </c>
      <c r="J1068" s="7" t="s">
        <v>19</v>
      </c>
      <c r="K1068" s="7" t="s">
        <v>23</v>
      </c>
      <c r="L1068" s="7" t="s">
        <v>37</v>
      </c>
    </row>
    <row r="1069" spans="1:12">
      <c r="A1069" s="2">
        <v>103</v>
      </c>
      <c r="B1069" s="2">
        <v>29</v>
      </c>
      <c r="C1069" s="2">
        <v>374</v>
      </c>
      <c r="D1069" s="3">
        <v>106.63</v>
      </c>
      <c r="E1069" s="4">
        <v>15</v>
      </c>
      <c r="F1069" s="5">
        <v>13.86</v>
      </c>
      <c r="G1069" s="5">
        <v>135.49</v>
      </c>
      <c r="H1069" s="6">
        <v>40014</v>
      </c>
      <c r="I1069" s="3">
        <v>7</v>
      </c>
      <c r="J1069" s="7" t="s">
        <v>19</v>
      </c>
      <c r="K1069" s="7" t="s">
        <v>26</v>
      </c>
      <c r="L1069" s="7" t="s">
        <v>34</v>
      </c>
    </row>
    <row r="1070" spans="1:12">
      <c r="A1070" s="2">
        <v>56</v>
      </c>
      <c r="B1070" s="2">
        <v>29</v>
      </c>
      <c r="C1070" s="2">
        <v>379</v>
      </c>
      <c r="D1070" s="3">
        <v>109.46</v>
      </c>
      <c r="E1070" s="4">
        <v>15</v>
      </c>
      <c r="F1070" s="5">
        <v>14.23</v>
      </c>
      <c r="G1070" s="5">
        <v>138.69</v>
      </c>
      <c r="H1070" s="6">
        <v>40014</v>
      </c>
      <c r="I1070" s="3">
        <v>7</v>
      </c>
      <c r="J1070" s="7" t="s">
        <v>19</v>
      </c>
      <c r="K1070" s="7" t="s">
        <v>23</v>
      </c>
      <c r="L1070" s="7" t="s">
        <v>37</v>
      </c>
    </row>
    <row r="1071" spans="1:12">
      <c r="A1071" s="2">
        <v>89</v>
      </c>
      <c r="B1071" s="2">
        <v>31</v>
      </c>
      <c r="C1071" s="2">
        <v>381</v>
      </c>
      <c r="D1071" s="3">
        <v>108.62</v>
      </c>
      <c r="E1071" s="4">
        <v>90</v>
      </c>
      <c r="F1071" s="5">
        <v>14.12</v>
      </c>
      <c r="G1071" s="5">
        <v>212.74</v>
      </c>
      <c r="H1071" s="6">
        <v>40014</v>
      </c>
      <c r="I1071" s="3">
        <v>7</v>
      </c>
      <c r="J1071" s="7" t="s">
        <v>19</v>
      </c>
      <c r="K1071" s="7" t="s">
        <v>26</v>
      </c>
      <c r="L1071" s="7" t="s">
        <v>40</v>
      </c>
    </row>
    <row r="1072" spans="1:12">
      <c r="A1072" s="2">
        <v>149</v>
      </c>
      <c r="B1072" s="2">
        <v>40</v>
      </c>
      <c r="C1072" s="2">
        <v>385</v>
      </c>
      <c r="D1072" s="3">
        <v>131.09</v>
      </c>
      <c r="E1072" s="4">
        <v>80</v>
      </c>
      <c r="F1072" s="5">
        <v>17.04</v>
      </c>
      <c r="G1072" s="5">
        <v>228.13</v>
      </c>
      <c r="H1072" s="6">
        <v>40014</v>
      </c>
      <c r="I1072" s="3">
        <v>7</v>
      </c>
      <c r="J1072" s="7" t="s">
        <v>41</v>
      </c>
      <c r="K1072" s="7" t="s">
        <v>39</v>
      </c>
      <c r="L1072" s="7" t="s">
        <v>39</v>
      </c>
    </row>
    <row r="1073" spans="1:12">
      <c r="A1073" s="2">
        <v>159</v>
      </c>
      <c r="B1073" s="2">
        <v>30</v>
      </c>
      <c r="C1073" s="2">
        <v>386</v>
      </c>
      <c r="D1073" s="3">
        <v>131.6</v>
      </c>
      <c r="E1073" s="4">
        <v>15</v>
      </c>
      <c r="F1073" s="5">
        <v>17.11</v>
      </c>
      <c r="G1073" s="5">
        <v>163.71</v>
      </c>
      <c r="H1073" s="6">
        <v>40014</v>
      </c>
      <c r="I1073" s="3">
        <v>7</v>
      </c>
      <c r="J1073" s="7" t="s">
        <v>41</v>
      </c>
      <c r="K1073" s="7" t="s">
        <v>39</v>
      </c>
      <c r="L1073" s="7" t="s">
        <v>42</v>
      </c>
    </row>
    <row r="1074" spans="1:12">
      <c r="A1074" s="2">
        <v>68</v>
      </c>
      <c r="B1074" s="2">
        <v>29</v>
      </c>
      <c r="C1074" s="2">
        <v>389</v>
      </c>
      <c r="D1074" s="3">
        <v>110.9</v>
      </c>
      <c r="E1074" s="4">
        <v>15</v>
      </c>
      <c r="F1074" s="5">
        <v>14.42</v>
      </c>
      <c r="G1074" s="5">
        <v>140.32</v>
      </c>
      <c r="H1074" s="6">
        <v>40014</v>
      </c>
      <c r="I1074" s="3">
        <v>7</v>
      </c>
      <c r="J1074" s="7" t="s">
        <v>19</v>
      </c>
      <c r="K1074" s="7" t="s">
        <v>26</v>
      </c>
      <c r="L1074" s="7" t="s">
        <v>26</v>
      </c>
    </row>
    <row r="1075" spans="1:12">
      <c r="A1075" s="2">
        <v>111</v>
      </c>
      <c r="B1075" s="2">
        <v>33</v>
      </c>
      <c r="C1075" s="2">
        <v>408</v>
      </c>
      <c r="D1075" s="3">
        <v>116.32</v>
      </c>
      <c r="E1075" s="4">
        <v>15</v>
      </c>
      <c r="F1075" s="5">
        <v>15.12</v>
      </c>
      <c r="G1075" s="5">
        <v>146.44</v>
      </c>
      <c r="H1075" s="6">
        <v>40014</v>
      </c>
      <c r="I1075" s="3">
        <v>7</v>
      </c>
      <c r="J1075" s="7" t="s">
        <v>19</v>
      </c>
      <c r="K1075" s="7" t="s">
        <v>26</v>
      </c>
      <c r="L1075" s="7" t="s">
        <v>34</v>
      </c>
    </row>
    <row r="1076" spans="1:12">
      <c r="A1076" s="2">
        <v>121</v>
      </c>
      <c r="B1076" s="2">
        <v>31</v>
      </c>
      <c r="C1076" s="2">
        <v>417</v>
      </c>
      <c r="D1076" s="3">
        <v>118.89</v>
      </c>
      <c r="E1076" s="4">
        <v>15</v>
      </c>
      <c r="F1076" s="5">
        <v>15.46</v>
      </c>
      <c r="G1076" s="5">
        <v>149.35</v>
      </c>
      <c r="H1076" s="6">
        <v>40014</v>
      </c>
      <c r="I1076" s="3">
        <v>7</v>
      </c>
      <c r="J1076" s="7" t="s">
        <v>19</v>
      </c>
      <c r="K1076" s="7" t="s">
        <v>26</v>
      </c>
      <c r="L1076" s="7" t="s">
        <v>24</v>
      </c>
    </row>
    <row r="1077" spans="1:12">
      <c r="A1077" s="2">
        <v>95</v>
      </c>
      <c r="B1077" s="2">
        <v>43</v>
      </c>
      <c r="C1077" s="2">
        <v>427</v>
      </c>
      <c r="D1077" s="3">
        <v>137.79</v>
      </c>
      <c r="E1077" s="4">
        <v>15</v>
      </c>
      <c r="F1077" s="5">
        <v>17.91</v>
      </c>
      <c r="G1077" s="5">
        <v>170.7</v>
      </c>
      <c r="H1077" s="6">
        <v>40014</v>
      </c>
      <c r="I1077" s="3">
        <v>7</v>
      </c>
      <c r="J1077" s="7" t="s">
        <v>38</v>
      </c>
      <c r="K1077" s="7" t="s">
        <v>55</v>
      </c>
      <c r="L1077" s="7" t="s">
        <v>55</v>
      </c>
    </row>
    <row r="1078" spans="1:12">
      <c r="A1078" s="2">
        <v>122</v>
      </c>
      <c r="B1078" s="2">
        <v>36</v>
      </c>
      <c r="C1078" s="2">
        <v>438</v>
      </c>
      <c r="D1078" s="3">
        <v>125.55</v>
      </c>
      <c r="E1078" s="4">
        <v>150</v>
      </c>
      <c r="F1078" s="5">
        <v>16.32</v>
      </c>
      <c r="G1078" s="5">
        <v>291.87</v>
      </c>
      <c r="H1078" s="6">
        <v>40014</v>
      </c>
      <c r="I1078" s="3">
        <v>7</v>
      </c>
      <c r="J1078" s="7" t="s">
        <v>41</v>
      </c>
      <c r="K1078" s="7" t="s">
        <v>39</v>
      </c>
      <c r="L1078" s="7" t="s">
        <v>54</v>
      </c>
    </row>
    <row r="1079" spans="1:12">
      <c r="A1079" s="2">
        <v>73</v>
      </c>
      <c r="B1079" s="2">
        <v>37</v>
      </c>
      <c r="C1079" s="2">
        <v>465</v>
      </c>
      <c r="D1079" s="3">
        <v>134.29</v>
      </c>
      <c r="E1079" s="4">
        <v>15</v>
      </c>
      <c r="F1079" s="5">
        <v>17.46</v>
      </c>
      <c r="G1079" s="5">
        <v>166.75</v>
      </c>
      <c r="H1079" s="6">
        <v>40014</v>
      </c>
      <c r="I1079" s="3">
        <v>7</v>
      </c>
      <c r="J1079" s="7" t="s">
        <v>19</v>
      </c>
      <c r="K1079" s="7" t="s">
        <v>23</v>
      </c>
      <c r="L1079" s="7" t="s">
        <v>37</v>
      </c>
    </row>
    <row r="1080" spans="1:12">
      <c r="A1080" s="2">
        <v>133</v>
      </c>
      <c r="B1080" s="2">
        <v>39</v>
      </c>
      <c r="C1080" s="2">
        <v>521</v>
      </c>
      <c r="D1080" s="3">
        <v>141.44999999999999</v>
      </c>
      <c r="E1080" s="4">
        <v>15</v>
      </c>
      <c r="F1080" s="5">
        <v>18.39</v>
      </c>
      <c r="G1080" s="5">
        <v>174.84</v>
      </c>
      <c r="H1080" s="6">
        <v>40014</v>
      </c>
      <c r="I1080" s="3">
        <v>7</v>
      </c>
      <c r="J1080" s="7" t="s">
        <v>19</v>
      </c>
      <c r="K1080" s="7" t="s">
        <v>23</v>
      </c>
      <c r="L1080" s="7" t="s">
        <v>23</v>
      </c>
    </row>
    <row r="1081" spans="1:12">
      <c r="A1081" s="2">
        <v>83</v>
      </c>
      <c r="B1081" s="2">
        <v>39</v>
      </c>
      <c r="C1081" s="2">
        <v>551</v>
      </c>
      <c r="D1081" s="3">
        <v>149.6</v>
      </c>
      <c r="E1081" s="4">
        <v>15</v>
      </c>
      <c r="F1081" s="5">
        <v>19.45</v>
      </c>
      <c r="G1081" s="5">
        <v>184.05</v>
      </c>
      <c r="H1081" s="6">
        <v>40014</v>
      </c>
      <c r="I1081" s="3">
        <v>7</v>
      </c>
      <c r="J1081" s="7" t="s">
        <v>19</v>
      </c>
      <c r="K1081" s="7" t="s">
        <v>23</v>
      </c>
      <c r="L1081" s="7" t="s">
        <v>23</v>
      </c>
    </row>
    <row r="1082" spans="1:12">
      <c r="A1082" s="2">
        <v>179</v>
      </c>
      <c r="B1082" s="2">
        <v>42</v>
      </c>
      <c r="C1082" s="2">
        <v>560</v>
      </c>
      <c r="D1082" s="3">
        <v>369.6</v>
      </c>
      <c r="E1082" s="4">
        <v>0</v>
      </c>
      <c r="F1082" s="5">
        <v>48.05</v>
      </c>
      <c r="G1082" s="5">
        <v>417.65</v>
      </c>
      <c r="H1082" s="6">
        <v>40014</v>
      </c>
      <c r="I1082" s="3">
        <v>7</v>
      </c>
      <c r="J1082" s="7" t="s">
        <v>61</v>
      </c>
      <c r="K1082" s="7" t="s">
        <v>23</v>
      </c>
      <c r="L1082" s="7" t="s">
        <v>61</v>
      </c>
    </row>
    <row r="1083" spans="1:12">
      <c r="A1083" s="2">
        <v>128</v>
      </c>
      <c r="B1083" s="2">
        <v>42</v>
      </c>
      <c r="C1083" s="2">
        <v>570</v>
      </c>
      <c r="D1083" s="3">
        <v>154.76</v>
      </c>
      <c r="E1083" s="4">
        <v>15</v>
      </c>
      <c r="F1083" s="5">
        <v>20.12</v>
      </c>
      <c r="G1083" s="5">
        <v>189.88</v>
      </c>
      <c r="H1083" s="6">
        <v>40014</v>
      </c>
      <c r="I1083" s="3">
        <v>7</v>
      </c>
      <c r="J1083" s="7" t="s">
        <v>19</v>
      </c>
      <c r="K1083" s="7" t="s">
        <v>23</v>
      </c>
      <c r="L1083" s="7" t="s">
        <v>23</v>
      </c>
    </row>
    <row r="1084" spans="1:12">
      <c r="A1084" s="2">
        <v>151</v>
      </c>
      <c r="B1084" s="2">
        <v>63</v>
      </c>
      <c r="C1084" s="2">
        <v>794</v>
      </c>
      <c r="D1084" s="3">
        <v>524.04</v>
      </c>
      <c r="E1084" s="4">
        <v>0</v>
      </c>
      <c r="F1084" s="5">
        <v>68.13</v>
      </c>
      <c r="G1084" s="5">
        <v>592.16999999999996</v>
      </c>
      <c r="H1084" s="6">
        <v>40014</v>
      </c>
      <c r="I1084" s="3">
        <v>7</v>
      </c>
      <c r="J1084" s="7" t="s">
        <v>61</v>
      </c>
      <c r="K1084" s="7" t="s">
        <v>23</v>
      </c>
      <c r="L1084" s="7" t="s">
        <v>61</v>
      </c>
    </row>
    <row r="1085" spans="1:12">
      <c r="A1085" s="2">
        <v>146</v>
      </c>
      <c r="B1085" s="2">
        <v>65</v>
      </c>
      <c r="C1085" s="2">
        <v>847</v>
      </c>
      <c r="D1085" s="3">
        <v>559.02</v>
      </c>
      <c r="E1085" s="4">
        <v>0</v>
      </c>
      <c r="F1085" s="5">
        <v>72.67</v>
      </c>
      <c r="G1085" s="5">
        <v>631.69000000000005</v>
      </c>
      <c r="H1085" s="6">
        <v>40014</v>
      </c>
      <c r="I1085" s="3">
        <v>7</v>
      </c>
      <c r="J1085" s="7" t="s">
        <v>61</v>
      </c>
      <c r="K1085" s="7" t="s">
        <v>23</v>
      </c>
      <c r="L1085" s="7" t="s">
        <v>61</v>
      </c>
    </row>
    <row r="1086" spans="1:12">
      <c r="A1086" s="2">
        <v>53</v>
      </c>
      <c r="B1086" s="2">
        <v>9</v>
      </c>
      <c r="C1086" s="2">
        <v>129</v>
      </c>
      <c r="D1086" s="3">
        <v>21.52</v>
      </c>
      <c r="E1086" s="4">
        <v>15</v>
      </c>
      <c r="F1086" s="5">
        <v>4.75</v>
      </c>
      <c r="G1086" s="5">
        <v>41.27</v>
      </c>
      <c r="H1086" s="6">
        <v>40015</v>
      </c>
      <c r="I1086" s="3">
        <v>7</v>
      </c>
      <c r="J1086" s="7" t="s">
        <v>7</v>
      </c>
      <c r="K1086" s="7" t="s">
        <v>7</v>
      </c>
      <c r="L1086" s="7" t="s">
        <v>8</v>
      </c>
    </row>
    <row r="1087" spans="1:12">
      <c r="A1087" s="2">
        <v>114</v>
      </c>
      <c r="B1087" s="2">
        <v>10</v>
      </c>
      <c r="C1087" s="2">
        <v>150</v>
      </c>
      <c r="D1087" s="3">
        <v>25.02</v>
      </c>
      <c r="E1087" s="4">
        <v>15</v>
      </c>
      <c r="F1087" s="5">
        <v>5.2</v>
      </c>
      <c r="G1087" s="5">
        <v>45.22</v>
      </c>
      <c r="H1087" s="6">
        <v>40015</v>
      </c>
      <c r="I1087" s="3">
        <v>7</v>
      </c>
      <c r="J1087" s="7" t="s">
        <v>7</v>
      </c>
      <c r="K1087" s="7" t="s">
        <v>7</v>
      </c>
      <c r="L1087" s="7" t="s">
        <v>8</v>
      </c>
    </row>
    <row r="1088" spans="1:12">
      <c r="A1088" s="2">
        <v>2</v>
      </c>
      <c r="B1088" s="2">
        <v>12</v>
      </c>
      <c r="C1088" s="2">
        <v>156</v>
      </c>
      <c r="D1088" s="3">
        <v>26.02</v>
      </c>
      <c r="E1088" s="4">
        <v>15</v>
      </c>
      <c r="F1088" s="5">
        <v>5.33</v>
      </c>
      <c r="G1088" s="5">
        <v>46.35</v>
      </c>
      <c r="H1088" s="6">
        <v>40015</v>
      </c>
      <c r="I1088" s="3">
        <v>7</v>
      </c>
      <c r="J1088" s="7" t="s">
        <v>7</v>
      </c>
      <c r="K1088" s="7" t="s">
        <v>7</v>
      </c>
      <c r="L1088" s="7" t="s">
        <v>8</v>
      </c>
    </row>
    <row r="1089" spans="1:12">
      <c r="A1089" s="2">
        <v>3</v>
      </c>
      <c r="B1089" s="2">
        <v>13</v>
      </c>
      <c r="C1089" s="2">
        <v>157</v>
      </c>
      <c r="D1089" s="3">
        <v>26.19</v>
      </c>
      <c r="E1089" s="4">
        <v>15</v>
      </c>
      <c r="F1089" s="5">
        <v>5.35</v>
      </c>
      <c r="G1089" s="5">
        <v>46.54</v>
      </c>
      <c r="H1089" s="6">
        <v>40015</v>
      </c>
      <c r="I1089" s="3">
        <v>7</v>
      </c>
      <c r="J1089" s="7" t="s">
        <v>7</v>
      </c>
      <c r="K1089" s="7" t="s">
        <v>7</v>
      </c>
      <c r="L1089" s="7" t="s">
        <v>9</v>
      </c>
    </row>
    <row r="1090" spans="1:12">
      <c r="A1090" s="2">
        <v>157</v>
      </c>
      <c r="B1090" s="2">
        <v>14</v>
      </c>
      <c r="C1090" s="2">
        <v>161</v>
      </c>
      <c r="D1090" s="3">
        <v>57.56</v>
      </c>
      <c r="E1090" s="4">
        <v>15</v>
      </c>
      <c r="F1090" s="5">
        <v>7.48</v>
      </c>
      <c r="G1090" s="5">
        <v>80.040000000000006</v>
      </c>
      <c r="H1090" s="6">
        <v>40015</v>
      </c>
      <c r="I1090" s="3">
        <v>7</v>
      </c>
      <c r="J1090" s="7" t="s">
        <v>41</v>
      </c>
      <c r="K1090" s="7" t="s">
        <v>39</v>
      </c>
      <c r="L1090" s="7" t="s">
        <v>42</v>
      </c>
    </row>
    <row r="1091" spans="1:12">
      <c r="A1091" s="2">
        <v>119</v>
      </c>
      <c r="B1091" s="2">
        <v>14</v>
      </c>
      <c r="C1091" s="2">
        <v>180</v>
      </c>
      <c r="D1091" s="3">
        <v>51.98</v>
      </c>
      <c r="E1091" s="4">
        <v>15</v>
      </c>
      <c r="F1091" s="5">
        <v>8.7100000000000009</v>
      </c>
      <c r="G1091" s="5">
        <v>75.69</v>
      </c>
      <c r="H1091" s="6">
        <v>40015</v>
      </c>
      <c r="I1091" s="3">
        <v>7</v>
      </c>
      <c r="J1091" s="7" t="s">
        <v>19</v>
      </c>
      <c r="K1091" s="7" t="s">
        <v>23</v>
      </c>
      <c r="L1091" s="7" t="s">
        <v>53</v>
      </c>
    </row>
    <row r="1092" spans="1:12">
      <c r="A1092" s="2">
        <v>98</v>
      </c>
      <c r="B1092" s="2">
        <v>13</v>
      </c>
      <c r="C1092" s="2">
        <v>184</v>
      </c>
      <c r="D1092" s="3">
        <v>67.73</v>
      </c>
      <c r="E1092" s="4">
        <v>15</v>
      </c>
      <c r="F1092" s="5">
        <v>10.75</v>
      </c>
      <c r="G1092" s="5">
        <v>93.48</v>
      </c>
      <c r="H1092" s="6">
        <v>40015</v>
      </c>
      <c r="I1092" s="3">
        <v>7</v>
      </c>
      <c r="J1092" s="7" t="s">
        <v>27</v>
      </c>
      <c r="K1092" s="7" t="s">
        <v>51</v>
      </c>
      <c r="L1092" s="7" t="s">
        <v>51</v>
      </c>
    </row>
    <row r="1093" spans="1:12">
      <c r="A1093" s="2">
        <v>27</v>
      </c>
      <c r="B1093" s="2">
        <v>17</v>
      </c>
      <c r="C1093" s="2">
        <v>195</v>
      </c>
      <c r="D1093" s="3">
        <v>71.78</v>
      </c>
      <c r="E1093" s="4">
        <v>15</v>
      </c>
      <c r="F1093" s="5">
        <v>9.33</v>
      </c>
      <c r="G1093" s="5">
        <v>96.11</v>
      </c>
      <c r="H1093" s="6">
        <v>40015</v>
      </c>
      <c r="I1093" s="3">
        <v>7</v>
      </c>
      <c r="J1093" s="7" t="s">
        <v>27</v>
      </c>
      <c r="K1093" s="7" t="s">
        <v>51</v>
      </c>
      <c r="L1093" s="7" t="s">
        <v>30</v>
      </c>
    </row>
    <row r="1094" spans="1:12">
      <c r="A1094" s="2">
        <v>42</v>
      </c>
      <c r="B1094" s="2">
        <v>19</v>
      </c>
      <c r="C1094" s="2">
        <v>219</v>
      </c>
      <c r="D1094" s="3">
        <v>36.53</v>
      </c>
      <c r="E1094" s="4">
        <v>15</v>
      </c>
      <c r="F1094" s="5">
        <v>6.7</v>
      </c>
      <c r="G1094" s="5">
        <v>58.23</v>
      </c>
      <c r="H1094" s="6">
        <v>40015</v>
      </c>
      <c r="I1094" s="3">
        <v>7</v>
      </c>
      <c r="J1094" s="7" t="s">
        <v>7</v>
      </c>
      <c r="K1094" s="7" t="s">
        <v>7</v>
      </c>
      <c r="L1094" s="7" t="s">
        <v>9</v>
      </c>
    </row>
    <row r="1095" spans="1:12">
      <c r="A1095" s="2">
        <v>115</v>
      </c>
      <c r="B1095" s="2">
        <v>19</v>
      </c>
      <c r="C1095" s="2">
        <v>219</v>
      </c>
      <c r="D1095" s="3">
        <v>80.61</v>
      </c>
      <c r="E1095" s="4">
        <v>15</v>
      </c>
      <c r="F1095" s="5">
        <v>12.43</v>
      </c>
      <c r="G1095" s="5">
        <v>108.04</v>
      </c>
      <c r="H1095" s="6">
        <v>40015</v>
      </c>
      <c r="I1095" s="3">
        <v>7</v>
      </c>
      <c r="J1095" s="7" t="s">
        <v>27</v>
      </c>
      <c r="K1095" s="7" t="s">
        <v>51</v>
      </c>
      <c r="L1095" s="7" t="s">
        <v>30</v>
      </c>
    </row>
    <row r="1096" spans="1:12">
      <c r="A1096" s="2">
        <v>167</v>
      </c>
      <c r="B1096" s="2">
        <v>19</v>
      </c>
      <c r="C1096" s="2">
        <v>228</v>
      </c>
      <c r="D1096" s="3">
        <v>55.2</v>
      </c>
      <c r="E1096" s="4">
        <v>15</v>
      </c>
      <c r="F1096" s="5">
        <v>7.18</v>
      </c>
      <c r="G1096" s="5">
        <v>77.38</v>
      </c>
      <c r="H1096" s="6">
        <v>40015</v>
      </c>
      <c r="I1096" s="3">
        <v>7</v>
      </c>
      <c r="J1096" s="7" t="s">
        <v>64</v>
      </c>
      <c r="K1096" s="7" t="s">
        <v>14</v>
      </c>
      <c r="L1096" s="7" t="s">
        <v>59</v>
      </c>
    </row>
    <row r="1097" spans="1:12">
      <c r="A1097" s="2">
        <v>25</v>
      </c>
      <c r="B1097" s="2">
        <v>16</v>
      </c>
      <c r="C1097" s="2">
        <v>242</v>
      </c>
      <c r="D1097" s="3">
        <v>89.08</v>
      </c>
      <c r="E1097" s="4">
        <v>15</v>
      </c>
      <c r="F1097" s="5">
        <v>11.58</v>
      </c>
      <c r="G1097" s="5">
        <v>115.66</v>
      </c>
      <c r="H1097" s="6">
        <v>40015</v>
      </c>
      <c r="I1097" s="3">
        <v>7</v>
      </c>
      <c r="J1097" s="7" t="s">
        <v>27</v>
      </c>
      <c r="K1097" s="7" t="s">
        <v>51</v>
      </c>
      <c r="L1097" s="7" t="s">
        <v>28</v>
      </c>
    </row>
    <row r="1098" spans="1:12">
      <c r="A1098" s="2">
        <v>170</v>
      </c>
      <c r="B1098" s="2">
        <v>21</v>
      </c>
      <c r="C1098" s="2">
        <v>246</v>
      </c>
      <c r="D1098" s="3">
        <v>90.55</v>
      </c>
      <c r="E1098" s="4">
        <v>15</v>
      </c>
      <c r="F1098" s="5">
        <v>13.72</v>
      </c>
      <c r="G1098" s="5">
        <v>119.27</v>
      </c>
      <c r="H1098" s="6">
        <v>40015</v>
      </c>
      <c r="I1098" s="3">
        <v>7</v>
      </c>
      <c r="J1098" s="7" t="s">
        <v>27</v>
      </c>
      <c r="K1098" s="7" t="s">
        <v>51</v>
      </c>
      <c r="L1098" s="7" t="s">
        <v>28</v>
      </c>
    </row>
    <row r="1099" spans="1:12">
      <c r="A1099" s="2">
        <v>108</v>
      </c>
      <c r="B1099" s="2">
        <v>23</v>
      </c>
      <c r="C1099" s="2">
        <v>259</v>
      </c>
      <c r="D1099" s="3">
        <v>43.2</v>
      </c>
      <c r="E1099" s="4">
        <v>15</v>
      </c>
      <c r="F1099" s="5">
        <v>7.57</v>
      </c>
      <c r="G1099" s="5">
        <v>65.77</v>
      </c>
      <c r="H1099" s="6">
        <v>40015</v>
      </c>
      <c r="I1099" s="3">
        <v>7</v>
      </c>
      <c r="J1099" s="7" t="s">
        <v>7</v>
      </c>
      <c r="K1099" s="7" t="s">
        <v>7</v>
      </c>
      <c r="L1099" s="7" t="s">
        <v>9</v>
      </c>
    </row>
    <row r="1100" spans="1:12">
      <c r="A1100" s="2">
        <v>65</v>
      </c>
      <c r="B1100" s="2">
        <v>23</v>
      </c>
      <c r="C1100" s="2">
        <v>270</v>
      </c>
      <c r="D1100" s="3">
        <v>107.65</v>
      </c>
      <c r="E1100" s="4">
        <v>15</v>
      </c>
      <c r="F1100" s="5">
        <v>13.99</v>
      </c>
      <c r="G1100" s="5">
        <v>136.63999999999999</v>
      </c>
      <c r="H1100" s="6">
        <v>40015</v>
      </c>
      <c r="I1100" s="3">
        <v>7</v>
      </c>
      <c r="J1100" s="7" t="s">
        <v>50</v>
      </c>
      <c r="K1100" s="7" t="s">
        <v>14</v>
      </c>
      <c r="L1100" s="7" t="s">
        <v>17</v>
      </c>
    </row>
    <row r="1101" spans="1:12">
      <c r="A1101" s="2">
        <v>59</v>
      </c>
      <c r="B1101" s="2">
        <v>22</v>
      </c>
      <c r="C1101" s="2">
        <v>280</v>
      </c>
      <c r="D1101" s="3">
        <v>95.34</v>
      </c>
      <c r="E1101" s="4">
        <v>15</v>
      </c>
      <c r="F1101" s="5">
        <v>12.39</v>
      </c>
      <c r="G1101" s="5">
        <v>122.73</v>
      </c>
      <c r="H1101" s="6">
        <v>40015</v>
      </c>
      <c r="I1101" s="3">
        <v>7</v>
      </c>
      <c r="J1101" s="7" t="s">
        <v>41</v>
      </c>
      <c r="K1101" s="7" t="s">
        <v>39</v>
      </c>
      <c r="L1101" s="7" t="s">
        <v>42</v>
      </c>
    </row>
    <row r="1102" spans="1:12">
      <c r="A1102" s="2">
        <v>181</v>
      </c>
      <c r="B1102" s="2">
        <v>18</v>
      </c>
      <c r="C1102" s="2">
        <v>290</v>
      </c>
      <c r="D1102" s="3">
        <v>115</v>
      </c>
      <c r="E1102" s="4">
        <v>305</v>
      </c>
      <c r="F1102" s="5">
        <v>14.95</v>
      </c>
      <c r="G1102" s="5">
        <v>434.95</v>
      </c>
      <c r="H1102" s="6">
        <v>40015</v>
      </c>
      <c r="I1102" s="3">
        <v>7</v>
      </c>
      <c r="J1102" s="7" t="s">
        <v>67</v>
      </c>
      <c r="K1102" s="7" t="s">
        <v>51</v>
      </c>
      <c r="L1102" s="7" t="s">
        <v>51</v>
      </c>
    </row>
    <row r="1103" spans="1:12">
      <c r="A1103" s="2">
        <v>113</v>
      </c>
      <c r="B1103" s="2">
        <v>28</v>
      </c>
      <c r="C1103" s="2">
        <v>299</v>
      </c>
      <c r="D1103" s="3">
        <v>74.78</v>
      </c>
      <c r="E1103" s="4">
        <v>15</v>
      </c>
      <c r="F1103" s="5">
        <v>9.7200000000000006</v>
      </c>
      <c r="G1103" s="5">
        <v>99.5</v>
      </c>
      <c r="H1103" s="6">
        <v>40015</v>
      </c>
      <c r="I1103" s="3">
        <v>7</v>
      </c>
      <c r="J1103" s="7" t="s">
        <v>31</v>
      </c>
      <c r="K1103" s="7" t="s">
        <v>39</v>
      </c>
      <c r="L1103" s="7" t="s">
        <v>32</v>
      </c>
    </row>
    <row r="1104" spans="1:12">
      <c r="A1104" s="2">
        <v>105</v>
      </c>
      <c r="B1104" s="2">
        <v>26</v>
      </c>
      <c r="C1104" s="2">
        <v>321</v>
      </c>
      <c r="D1104" s="3">
        <v>118.16</v>
      </c>
      <c r="E1104" s="4">
        <v>15</v>
      </c>
      <c r="F1104" s="5">
        <v>17.309999999999999</v>
      </c>
      <c r="G1104" s="5">
        <v>150.47</v>
      </c>
      <c r="H1104" s="6">
        <v>40015</v>
      </c>
      <c r="I1104" s="3">
        <v>7</v>
      </c>
      <c r="J1104" s="7" t="s">
        <v>27</v>
      </c>
      <c r="K1104" s="7" t="s">
        <v>51</v>
      </c>
      <c r="L1104" s="7" t="s">
        <v>30</v>
      </c>
    </row>
    <row r="1105" spans="1:12">
      <c r="A1105" s="2">
        <v>102</v>
      </c>
      <c r="B1105" s="2">
        <v>27</v>
      </c>
      <c r="C1105" s="2">
        <v>353</v>
      </c>
      <c r="D1105" s="3">
        <v>148.85</v>
      </c>
      <c r="E1105" s="4">
        <v>15</v>
      </c>
      <c r="F1105" s="5">
        <v>19.350000000000001</v>
      </c>
      <c r="G1105" s="5">
        <v>183.2</v>
      </c>
      <c r="H1105" s="6">
        <v>40015</v>
      </c>
      <c r="I1105" s="3">
        <v>7</v>
      </c>
      <c r="J1105" s="7" t="s">
        <v>31</v>
      </c>
      <c r="K1105" s="7" t="s">
        <v>39</v>
      </c>
      <c r="L1105" s="7" t="s">
        <v>39</v>
      </c>
    </row>
    <row r="1106" spans="1:12">
      <c r="A1106" s="2">
        <v>92</v>
      </c>
      <c r="B1106" s="2">
        <v>27</v>
      </c>
      <c r="C1106" s="2">
        <v>362</v>
      </c>
      <c r="D1106" s="3">
        <v>104.55</v>
      </c>
      <c r="E1106" s="4">
        <v>15</v>
      </c>
      <c r="F1106" s="5">
        <v>15.54</v>
      </c>
      <c r="G1106" s="5">
        <v>135.09</v>
      </c>
      <c r="H1106" s="6">
        <v>40015</v>
      </c>
      <c r="I1106" s="3">
        <v>7</v>
      </c>
      <c r="J1106" s="7" t="s">
        <v>19</v>
      </c>
      <c r="K1106" s="7" t="s">
        <v>23</v>
      </c>
      <c r="L1106" s="7" t="s">
        <v>53</v>
      </c>
    </row>
    <row r="1107" spans="1:12">
      <c r="A1107" s="2">
        <v>82</v>
      </c>
      <c r="B1107" s="2">
        <v>25</v>
      </c>
      <c r="C1107" s="2">
        <v>364</v>
      </c>
      <c r="D1107" s="3">
        <v>105.12</v>
      </c>
      <c r="E1107" s="4">
        <v>15</v>
      </c>
      <c r="F1107" s="5">
        <v>15.62</v>
      </c>
      <c r="G1107" s="5">
        <v>135.74</v>
      </c>
      <c r="H1107" s="6">
        <v>40015</v>
      </c>
      <c r="I1107" s="3">
        <v>7</v>
      </c>
      <c r="J1107" s="7" t="s">
        <v>19</v>
      </c>
      <c r="K1107" s="7" t="s">
        <v>23</v>
      </c>
      <c r="L1107" s="7" t="s">
        <v>53</v>
      </c>
    </row>
    <row r="1108" spans="1:12">
      <c r="A1108" s="2">
        <v>77</v>
      </c>
      <c r="B1108" s="2">
        <v>30</v>
      </c>
      <c r="C1108" s="2">
        <v>393</v>
      </c>
      <c r="D1108" s="3">
        <v>144.66</v>
      </c>
      <c r="E1108" s="4">
        <v>15</v>
      </c>
      <c r="F1108" s="5">
        <v>20.76</v>
      </c>
      <c r="G1108" s="5">
        <v>180.42</v>
      </c>
      <c r="H1108" s="6">
        <v>40015</v>
      </c>
      <c r="I1108" s="3">
        <v>7</v>
      </c>
      <c r="J1108" s="7" t="s">
        <v>27</v>
      </c>
      <c r="K1108" s="7" t="s">
        <v>51</v>
      </c>
      <c r="L1108" s="7" t="s">
        <v>28</v>
      </c>
    </row>
    <row r="1109" spans="1:12">
      <c r="A1109" s="2">
        <v>46</v>
      </c>
      <c r="B1109" s="2">
        <v>32</v>
      </c>
      <c r="C1109" s="2">
        <v>432</v>
      </c>
      <c r="D1109" s="3">
        <v>154.31</v>
      </c>
      <c r="E1109" s="4">
        <v>15</v>
      </c>
      <c r="F1109" s="5">
        <v>20.059999999999999</v>
      </c>
      <c r="G1109" s="5">
        <v>189.37</v>
      </c>
      <c r="H1109" s="6">
        <v>40015</v>
      </c>
      <c r="I1109" s="3">
        <v>7</v>
      </c>
      <c r="J1109" s="7" t="s">
        <v>41</v>
      </c>
      <c r="K1109" s="7" t="s">
        <v>39</v>
      </c>
      <c r="L1109" s="7" t="s">
        <v>42</v>
      </c>
    </row>
    <row r="1110" spans="1:12">
      <c r="A1110" s="2">
        <v>81</v>
      </c>
      <c r="B1110" s="2">
        <v>32</v>
      </c>
      <c r="C1110" s="2">
        <v>464</v>
      </c>
      <c r="D1110" s="3">
        <v>134</v>
      </c>
      <c r="E1110" s="4">
        <v>15</v>
      </c>
      <c r="F1110" s="5">
        <v>19.37</v>
      </c>
      <c r="G1110" s="5">
        <v>168.37</v>
      </c>
      <c r="H1110" s="6">
        <v>40015</v>
      </c>
      <c r="I1110" s="3">
        <v>7</v>
      </c>
      <c r="J1110" s="7" t="s">
        <v>19</v>
      </c>
      <c r="K1110" s="7" t="s">
        <v>23</v>
      </c>
      <c r="L1110" s="7" t="s">
        <v>22</v>
      </c>
    </row>
    <row r="1111" spans="1:12">
      <c r="A1111" s="2">
        <v>189</v>
      </c>
      <c r="B1111" s="2">
        <v>46</v>
      </c>
      <c r="C1111" s="2">
        <v>639</v>
      </c>
      <c r="D1111" s="3">
        <v>104.8</v>
      </c>
      <c r="E1111" s="4">
        <v>15</v>
      </c>
      <c r="F1111" s="5">
        <v>15.57</v>
      </c>
      <c r="G1111" s="5">
        <v>135.37</v>
      </c>
      <c r="H1111" s="6">
        <v>40015</v>
      </c>
      <c r="I1111" s="3">
        <v>7</v>
      </c>
      <c r="J1111" s="7" t="s">
        <v>7</v>
      </c>
      <c r="K1111" s="7" t="s">
        <v>7</v>
      </c>
      <c r="L1111" s="7" t="s">
        <v>9</v>
      </c>
    </row>
    <row r="1112" spans="1:12">
      <c r="A1112" s="2">
        <v>46</v>
      </c>
      <c r="B1112" s="2">
        <v>1</v>
      </c>
      <c r="C1112" s="2">
        <v>2</v>
      </c>
      <c r="D1112" s="3">
        <v>57.56</v>
      </c>
      <c r="E1112" s="4">
        <v>15</v>
      </c>
      <c r="F1112" s="5">
        <v>7.48</v>
      </c>
      <c r="G1112" s="5">
        <v>80.040000000000006</v>
      </c>
      <c r="H1112" s="6">
        <v>40016</v>
      </c>
      <c r="I1112" s="3">
        <v>7</v>
      </c>
      <c r="J1112" s="7" t="s">
        <v>41</v>
      </c>
      <c r="K1112" s="7" t="s">
        <v>39</v>
      </c>
      <c r="L1112" s="7" t="s">
        <v>42</v>
      </c>
    </row>
    <row r="1113" spans="1:12">
      <c r="A1113" s="2">
        <v>189</v>
      </c>
      <c r="B1113" s="2">
        <v>1</v>
      </c>
      <c r="C1113" s="2">
        <v>2</v>
      </c>
      <c r="D1113" s="3">
        <v>17.329999999999998</v>
      </c>
      <c r="E1113" s="4">
        <v>15</v>
      </c>
      <c r="F1113" s="5">
        <v>4.2</v>
      </c>
      <c r="G1113" s="5">
        <v>36.53</v>
      </c>
      <c r="H1113" s="6">
        <v>40016</v>
      </c>
      <c r="I1113" s="3">
        <v>7</v>
      </c>
      <c r="J1113" s="7" t="s">
        <v>7</v>
      </c>
      <c r="K1113" s="7" t="s">
        <v>7</v>
      </c>
      <c r="L1113" s="7" t="s">
        <v>9</v>
      </c>
    </row>
    <row r="1114" spans="1:12">
      <c r="A1114" s="2">
        <v>90</v>
      </c>
      <c r="B1114" s="2">
        <v>7</v>
      </c>
      <c r="C1114" s="2">
        <v>91</v>
      </c>
      <c r="D1114" s="3">
        <v>35.68</v>
      </c>
      <c r="E1114" s="4">
        <v>15</v>
      </c>
      <c r="F1114" s="5">
        <v>6.59</v>
      </c>
      <c r="G1114" s="5">
        <v>57.27</v>
      </c>
      <c r="H1114" s="6">
        <v>40016</v>
      </c>
      <c r="I1114" s="3">
        <v>7</v>
      </c>
      <c r="J1114" s="7" t="s">
        <v>27</v>
      </c>
      <c r="K1114" s="7" t="s">
        <v>51</v>
      </c>
      <c r="L1114" s="7" t="s">
        <v>30</v>
      </c>
    </row>
    <row r="1115" spans="1:12">
      <c r="A1115" s="2">
        <v>153</v>
      </c>
      <c r="B1115" s="2">
        <v>10</v>
      </c>
      <c r="C1115" s="2">
        <v>110</v>
      </c>
      <c r="D1115" s="3">
        <v>34.71</v>
      </c>
      <c r="E1115" s="4">
        <v>30</v>
      </c>
      <c r="F1115" s="5">
        <v>4.51</v>
      </c>
      <c r="G1115" s="5">
        <v>69.22</v>
      </c>
      <c r="H1115" s="6">
        <v>40016</v>
      </c>
      <c r="I1115" s="3">
        <v>7</v>
      </c>
      <c r="J1115" s="7" t="s">
        <v>62</v>
      </c>
      <c r="K1115" s="7" t="s">
        <v>14</v>
      </c>
      <c r="L1115" s="7" t="s">
        <v>14</v>
      </c>
    </row>
    <row r="1116" spans="1:12">
      <c r="A1116" s="2">
        <v>148</v>
      </c>
      <c r="B1116" s="2">
        <v>12</v>
      </c>
      <c r="C1116" s="2">
        <v>113</v>
      </c>
      <c r="D1116" s="3">
        <v>36.92</v>
      </c>
      <c r="E1116" s="4">
        <v>15</v>
      </c>
      <c r="F1116" s="5">
        <v>4.8</v>
      </c>
      <c r="G1116" s="5">
        <v>56.72</v>
      </c>
      <c r="H1116" s="6">
        <v>40016</v>
      </c>
      <c r="I1116" s="3">
        <v>7</v>
      </c>
      <c r="J1116" s="7" t="s">
        <v>43</v>
      </c>
      <c r="K1116" s="7" t="s">
        <v>64</v>
      </c>
      <c r="L1116" s="7" t="s">
        <v>43</v>
      </c>
    </row>
    <row r="1117" spans="1:12">
      <c r="A1117" s="2">
        <v>142</v>
      </c>
      <c r="B1117" s="2">
        <v>9</v>
      </c>
      <c r="C1117" s="2">
        <v>129</v>
      </c>
      <c r="D1117" s="3">
        <v>27.16</v>
      </c>
      <c r="E1117" s="4">
        <v>30</v>
      </c>
      <c r="F1117" s="5">
        <v>3.53</v>
      </c>
      <c r="G1117" s="5">
        <v>60.69</v>
      </c>
      <c r="H1117" s="6">
        <v>40016</v>
      </c>
      <c r="I1117" s="3">
        <v>7</v>
      </c>
      <c r="J1117" s="7" t="s">
        <v>58</v>
      </c>
      <c r="K1117" s="7" t="s">
        <v>14</v>
      </c>
      <c r="L1117" s="7" t="s">
        <v>59</v>
      </c>
    </row>
    <row r="1118" spans="1:12">
      <c r="A1118" s="2">
        <v>90</v>
      </c>
      <c r="B1118" s="2">
        <v>10</v>
      </c>
      <c r="C1118" s="2">
        <v>135</v>
      </c>
      <c r="D1118" s="3">
        <v>49.69</v>
      </c>
      <c r="E1118" s="4">
        <v>15</v>
      </c>
      <c r="F1118" s="5">
        <v>8.41</v>
      </c>
      <c r="G1118" s="5">
        <v>73.099999999999994</v>
      </c>
      <c r="H1118" s="6">
        <v>40016</v>
      </c>
      <c r="I1118" s="3">
        <v>7</v>
      </c>
      <c r="J1118" s="7" t="s">
        <v>27</v>
      </c>
      <c r="K1118" s="7" t="s">
        <v>51</v>
      </c>
      <c r="L1118" s="7" t="s">
        <v>30</v>
      </c>
    </row>
    <row r="1119" spans="1:12">
      <c r="A1119" s="2">
        <v>57</v>
      </c>
      <c r="B1119" s="2">
        <v>14</v>
      </c>
      <c r="C1119" s="2">
        <v>166</v>
      </c>
      <c r="D1119" s="3">
        <v>45.65</v>
      </c>
      <c r="E1119" s="4">
        <v>15</v>
      </c>
      <c r="F1119" s="5">
        <v>5.93</v>
      </c>
      <c r="G1119" s="5">
        <v>66.58</v>
      </c>
      <c r="H1119" s="6">
        <v>40016</v>
      </c>
      <c r="I1119" s="3">
        <v>7</v>
      </c>
      <c r="J1119" s="7" t="s">
        <v>33</v>
      </c>
      <c r="K1119" s="7" t="s">
        <v>23</v>
      </c>
      <c r="L1119" s="7" t="s">
        <v>23</v>
      </c>
    </row>
    <row r="1120" spans="1:12">
      <c r="A1120" s="2">
        <v>32</v>
      </c>
      <c r="B1120" s="2">
        <v>13</v>
      </c>
      <c r="C1120" s="2">
        <v>196</v>
      </c>
      <c r="D1120" s="3">
        <v>72.150000000000006</v>
      </c>
      <c r="E1120" s="4">
        <v>15</v>
      </c>
      <c r="F1120" s="5">
        <v>11.33</v>
      </c>
      <c r="G1120" s="5">
        <v>98.48</v>
      </c>
      <c r="H1120" s="6">
        <v>40016</v>
      </c>
      <c r="I1120" s="3">
        <v>7</v>
      </c>
      <c r="J1120" s="7" t="s">
        <v>27</v>
      </c>
      <c r="K1120" s="7" t="s">
        <v>51</v>
      </c>
      <c r="L1120" s="7" t="s">
        <v>28</v>
      </c>
    </row>
    <row r="1121" spans="1:12">
      <c r="A1121" s="2">
        <v>32</v>
      </c>
      <c r="B1121" s="2">
        <v>17</v>
      </c>
      <c r="C1121" s="2">
        <v>219</v>
      </c>
      <c r="D1121" s="3">
        <v>80.61</v>
      </c>
      <c r="E1121" s="4">
        <v>15</v>
      </c>
      <c r="F1121" s="5">
        <v>12.43</v>
      </c>
      <c r="G1121" s="5">
        <v>108.04</v>
      </c>
      <c r="H1121" s="6">
        <v>40016</v>
      </c>
      <c r="I1121" s="3">
        <v>7</v>
      </c>
      <c r="J1121" s="7" t="s">
        <v>27</v>
      </c>
      <c r="K1121" s="7" t="s">
        <v>51</v>
      </c>
      <c r="L1121" s="7" t="s">
        <v>28</v>
      </c>
    </row>
    <row r="1122" spans="1:12">
      <c r="A1122" s="2">
        <v>45</v>
      </c>
      <c r="B1122" s="2">
        <v>19</v>
      </c>
      <c r="C1122" s="2">
        <v>234</v>
      </c>
      <c r="D1122" s="3">
        <v>50.26</v>
      </c>
      <c r="E1122" s="4">
        <v>35</v>
      </c>
      <c r="F1122" s="5">
        <v>6.53</v>
      </c>
      <c r="G1122" s="5">
        <v>91.79</v>
      </c>
      <c r="H1122" s="6">
        <v>40016</v>
      </c>
      <c r="I1122" s="3">
        <v>7</v>
      </c>
      <c r="J1122" s="7" t="s">
        <v>21</v>
      </c>
      <c r="K1122" s="7" t="s">
        <v>23</v>
      </c>
      <c r="L1122" s="7" t="s">
        <v>22</v>
      </c>
    </row>
    <row r="1123" spans="1:12">
      <c r="A1123" s="2">
        <v>187</v>
      </c>
      <c r="B1123" s="2">
        <v>19</v>
      </c>
      <c r="C1123" s="2">
        <v>241</v>
      </c>
      <c r="D1123" s="3">
        <v>68.709999999999994</v>
      </c>
      <c r="E1123" s="4">
        <v>80</v>
      </c>
      <c r="F1123" s="5">
        <v>8.93</v>
      </c>
      <c r="G1123" s="5">
        <v>157.63999999999999</v>
      </c>
      <c r="H1123" s="6">
        <v>40016</v>
      </c>
      <c r="I1123" s="3">
        <v>7</v>
      </c>
      <c r="J1123" s="7" t="s">
        <v>19</v>
      </c>
      <c r="K1123" s="7" t="s">
        <v>26</v>
      </c>
      <c r="L1123" s="7" t="s">
        <v>20</v>
      </c>
    </row>
    <row r="1124" spans="1:12">
      <c r="A1124" s="2">
        <v>26</v>
      </c>
      <c r="B1124" s="2">
        <v>18</v>
      </c>
      <c r="C1124" s="2">
        <v>256</v>
      </c>
      <c r="D1124" s="3">
        <v>46.18</v>
      </c>
      <c r="E1124" s="4">
        <v>160</v>
      </c>
      <c r="F1124" s="5">
        <v>6</v>
      </c>
      <c r="G1124" s="5">
        <v>212.18</v>
      </c>
      <c r="H1124" s="6">
        <v>40016</v>
      </c>
      <c r="I1124" s="3">
        <v>7</v>
      </c>
      <c r="J1124" s="7" t="s">
        <v>11</v>
      </c>
      <c r="K1124" s="7" t="s">
        <v>51</v>
      </c>
      <c r="L1124" s="7" t="s">
        <v>29</v>
      </c>
    </row>
    <row r="1125" spans="1:12">
      <c r="A1125" s="2">
        <v>17</v>
      </c>
      <c r="B1125" s="2">
        <v>20</v>
      </c>
      <c r="C1125" s="2">
        <v>261</v>
      </c>
      <c r="D1125" s="3">
        <v>74.41</v>
      </c>
      <c r="E1125" s="4">
        <v>15</v>
      </c>
      <c r="F1125" s="5">
        <v>9.67</v>
      </c>
      <c r="G1125" s="5">
        <v>99.08</v>
      </c>
      <c r="H1125" s="6">
        <v>40016</v>
      </c>
      <c r="I1125" s="3">
        <v>7</v>
      </c>
      <c r="J1125" s="7" t="s">
        <v>19</v>
      </c>
      <c r="K1125" s="7" t="s">
        <v>26</v>
      </c>
      <c r="L1125" s="7" t="s">
        <v>20</v>
      </c>
    </row>
    <row r="1126" spans="1:12">
      <c r="A1126" s="2">
        <v>139</v>
      </c>
      <c r="B1126" s="2">
        <v>23</v>
      </c>
      <c r="C1126" s="2">
        <v>264</v>
      </c>
      <c r="D1126" s="3">
        <v>61.86</v>
      </c>
      <c r="E1126" s="4">
        <v>15</v>
      </c>
      <c r="F1126" s="5">
        <v>8.0399999999999991</v>
      </c>
      <c r="G1126" s="5">
        <v>84.9</v>
      </c>
      <c r="H1126" s="6">
        <v>40016</v>
      </c>
      <c r="I1126" s="3">
        <v>7</v>
      </c>
      <c r="J1126" s="7" t="s">
        <v>60</v>
      </c>
      <c r="K1126" s="7" t="s">
        <v>14</v>
      </c>
      <c r="L1126" s="7" t="s">
        <v>14</v>
      </c>
    </row>
    <row r="1127" spans="1:12">
      <c r="A1127" s="2">
        <v>154</v>
      </c>
      <c r="B1127" s="2">
        <v>22</v>
      </c>
      <c r="C1127" s="2">
        <v>278</v>
      </c>
      <c r="D1127" s="3">
        <v>79.260000000000005</v>
      </c>
      <c r="E1127" s="4">
        <v>15</v>
      </c>
      <c r="F1127" s="5">
        <v>10.3</v>
      </c>
      <c r="G1127" s="5">
        <v>104.56</v>
      </c>
      <c r="H1127" s="6">
        <v>40016</v>
      </c>
      <c r="I1127" s="3">
        <v>7</v>
      </c>
      <c r="J1127" s="7" t="s">
        <v>19</v>
      </c>
      <c r="K1127" s="7" t="s">
        <v>26</v>
      </c>
      <c r="L1127" s="7" t="s">
        <v>40</v>
      </c>
    </row>
    <row r="1128" spans="1:12">
      <c r="A1128" s="2">
        <v>166</v>
      </c>
      <c r="B1128" s="2">
        <v>25</v>
      </c>
      <c r="C1128" s="2">
        <v>291</v>
      </c>
      <c r="D1128" s="3">
        <v>95.07</v>
      </c>
      <c r="E1128" s="4">
        <v>15</v>
      </c>
      <c r="F1128" s="5">
        <v>12.36</v>
      </c>
      <c r="G1128" s="5">
        <v>122.43</v>
      </c>
      <c r="H1128" s="6">
        <v>40016</v>
      </c>
      <c r="I1128" s="3">
        <v>7</v>
      </c>
      <c r="J1128" s="7" t="s">
        <v>43</v>
      </c>
      <c r="K1128" s="7" t="s">
        <v>64</v>
      </c>
      <c r="L1128" s="7" t="s">
        <v>43</v>
      </c>
    </row>
    <row r="1129" spans="1:12">
      <c r="A1129" s="2">
        <v>88</v>
      </c>
      <c r="B1129" s="2">
        <v>22</v>
      </c>
      <c r="C1129" s="2">
        <v>301</v>
      </c>
      <c r="D1129" s="3">
        <v>85.82</v>
      </c>
      <c r="E1129" s="4">
        <v>15</v>
      </c>
      <c r="F1129" s="5">
        <v>11.16</v>
      </c>
      <c r="G1129" s="5">
        <v>111.98</v>
      </c>
      <c r="H1129" s="6">
        <v>40016</v>
      </c>
      <c r="I1129" s="3">
        <v>7</v>
      </c>
      <c r="J1129" s="7" t="s">
        <v>19</v>
      </c>
      <c r="K1129" s="7" t="s">
        <v>26</v>
      </c>
      <c r="L1129" s="7" t="s">
        <v>40</v>
      </c>
    </row>
    <row r="1130" spans="1:12">
      <c r="A1130" s="2">
        <v>142</v>
      </c>
      <c r="B1130" s="2">
        <v>23</v>
      </c>
      <c r="C1130" s="2">
        <v>306</v>
      </c>
      <c r="D1130" s="3">
        <v>43.73</v>
      </c>
      <c r="E1130" s="4">
        <v>30</v>
      </c>
      <c r="F1130" s="5">
        <v>5.68</v>
      </c>
      <c r="G1130" s="5">
        <v>79.41</v>
      </c>
      <c r="H1130" s="6">
        <v>40016</v>
      </c>
      <c r="I1130" s="3">
        <v>7</v>
      </c>
      <c r="J1130" s="7" t="s">
        <v>58</v>
      </c>
      <c r="K1130" s="7" t="s">
        <v>14</v>
      </c>
      <c r="L1130" s="7" t="s">
        <v>59</v>
      </c>
    </row>
    <row r="1131" spans="1:12">
      <c r="A1131" s="2">
        <v>129</v>
      </c>
      <c r="B1131" s="2">
        <v>26</v>
      </c>
      <c r="C1131" s="2">
        <v>308</v>
      </c>
      <c r="D1131" s="3">
        <v>87.81</v>
      </c>
      <c r="E1131" s="4">
        <v>15</v>
      </c>
      <c r="F1131" s="5">
        <v>11.42</v>
      </c>
      <c r="G1131" s="5">
        <v>114.23</v>
      </c>
      <c r="H1131" s="6">
        <v>40016</v>
      </c>
      <c r="I1131" s="3">
        <v>7</v>
      </c>
      <c r="J1131" s="7" t="s">
        <v>19</v>
      </c>
      <c r="K1131" s="7" t="s">
        <v>26</v>
      </c>
      <c r="L1131" s="7" t="s">
        <v>40</v>
      </c>
    </row>
    <row r="1132" spans="1:12">
      <c r="A1132" s="2">
        <v>93</v>
      </c>
      <c r="B1132" s="2">
        <v>23</v>
      </c>
      <c r="C1132" s="2">
        <v>309</v>
      </c>
      <c r="D1132" s="3">
        <v>54.63</v>
      </c>
      <c r="E1132" s="4">
        <v>15</v>
      </c>
      <c r="F1132" s="5">
        <v>7.1</v>
      </c>
      <c r="G1132" s="5">
        <v>76.73</v>
      </c>
      <c r="H1132" s="6">
        <v>40016</v>
      </c>
      <c r="I1132" s="3">
        <v>7</v>
      </c>
      <c r="J1132" s="7" t="s">
        <v>11</v>
      </c>
      <c r="K1132" s="7" t="s">
        <v>51</v>
      </c>
      <c r="L1132" s="7" t="s">
        <v>29</v>
      </c>
    </row>
    <row r="1133" spans="1:12">
      <c r="A1133" s="2">
        <v>109</v>
      </c>
      <c r="B1133" s="2">
        <v>25</v>
      </c>
      <c r="C1133" s="2">
        <v>318</v>
      </c>
      <c r="D1133" s="3">
        <v>45.44</v>
      </c>
      <c r="E1133" s="4">
        <v>15</v>
      </c>
      <c r="F1133" s="5">
        <v>5.91</v>
      </c>
      <c r="G1133" s="5">
        <v>66.349999999999994</v>
      </c>
      <c r="H1133" s="6">
        <v>40016</v>
      </c>
      <c r="I1133" s="3">
        <v>7</v>
      </c>
      <c r="J1133" s="7" t="s">
        <v>58</v>
      </c>
      <c r="K1133" s="7" t="s">
        <v>14</v>
      </c>
      <c r="L1133" s="7" t="s">
        <v>59</v>
      </c>
    </row>
    <row r="1134" spans="1:12">
      <c r="A1134" s="2">
        <v>168</v>
      </c>
      <c r="B1134" s="2">
        <v>25</v>
      </c>
      <c r="C1134" s="2">
        <v>321</v>
      </c>
      <c r="D1134" s="3">
        <v>81.53</v>
      </c>
      <c r="E1134" s="4">
        <v>15</v>
      </c>
      <c r="F1134" s="5">
        <v>10.6</v>
      </c>
      <c r="G1134" s="5">
        <v>107.13</v>
      </c>
      <c r="H1134" s="6">
        <v>40016</v>
      </c>
      <c r="I1134" s="3">
        <v>7</v>
      </c>
      <c r="J1134" s="7" t="s">
        <v>65</v>
      </c>
      <c r="K1134" s="7" t="s">
        <v>39</v>
      </c>
      <c r="L1134" s="7" t="s">
        <v>44</v>
      </c>
    </row>
    <row r="1135" spans="1:12">
      <c r="A1135" s="2">
        <v>156</v>
      </c>
      <c r="B1135" s="2">
        <v>28</v>
      </c>
      <c r="C1135" s="2">
        <v>325</v>
      </c>
      <c r="D1135" s="3">
        <v>55.48</v>
      </c>
      <c r="E1135" s="4">
        <v>15</v>
      </c>
      <c r="F1135" s="5">
        <v>7.21</v>
      </c>
      <c r="G1135" s="5">
        <v>77.69</v>
      </c>
      <c r="H1135" s="6">
        <v>40016</v>
      </c>
      <c r="I1135" s="3">
        <v>7</v>
      </c>
      <c r="J1135" s="7" t="s">
        <v>16</v>
      </c>
      <c r="K1135" s="7" t="s">
        <v>14</v>
      </c>
      <c r="L1135" s="7" t="s">
        <v>17</v>
      </c>
    </row>
    <row r="1136" spans="1:12">
      <c r="A1136" s="2">
        <v>132</v>
      </c>
      <c r="B1136" s="2">
        <v>24</v>
      </c>
      <c r="C1136" s="2">
        <v>326</v>
      </c>
      <c r="D1136" s="3">
        <v>92.94</v>
      </c>
      <c r="E1136" s="4">
        <v>15</v>
      </c>
      <c r="F1136" s="5">
        <v>12.08</v>
      </c>
      <c r="G1136" s="5">
        <v>120.02</v>
      </c>
      <c r="H1136" s="6">
        <v>40016</v>
      </c>
      <c r="I1136" s="3">
        <v>7</v>
      </c>
      <c r="J1136" s="7" t="s">
        <v>19</v>
      </c>
      <c r="K1136" s="7" t="s">
        <v>26</v>
      </c>
      <c r="L1136" s="7" t="s">
        <v>20</v>
      </c>
    </row>
    <row r="1137" spans="1:12">
      <c r="A1137" s="2">
        <v>66</v>
      </c>
      <c r="B1137" s="2">
        <v>25</v>
      </c>
      <c r="C1137" s="2">
        <v>326</v>
      </c>
      <c r="D1137" s="3">
        <v>70.02</v>
      </c>
      <c r="E1137" s="4">
        <v>15</v>
      </c>
      <c r="F1137" s="5">
        <v>9.1</v>
      </c>
      <c r="G1137" s="5">
        <v>94.12</v>
      </c>
      <c r="H1137" s="6">
        <v>40016</v>
      </c>
      <c r="I1137" s="3">
        <v>7</v>
      </c>
      <c r="J1137" s="7" t="s">
        <v>21</v>
      </c>
      <c r="K1137" s="7" t="s">
        <v>23</v>
      </c>
      <c r="L1137" s="7" t="s">
        <v>22</v>
      </c>
    </row>
    <row r="1138" spans="1:12">
      <c r="A1138" s="2">
        <v>161</v>
      </c>
      <c r="B1138" s="2">
        <v>26</v>
      </c>
      <c r="C1138" s="2">
        <v>347</v>
      </c>
      <c r="D1138" s="3">
        <v>73.290000000000006</v>
      </c>
      <c r="E1138" s="4">
        <v>15</v>
      </c>
      <c r="F1138" s="5">
        <v>9.5299999999999994</v>
      </c>
      <c r="G1138" s="5">
        <v>97.82</v>
      </c>
      <c r="H1138" s="6">
        <v>40016</v>
      </c>
      <c r="I1138" s="3">
        <v>7</v>
      </c>
      <c r="J1138" s="7" t="s">
        <v>57</v>
      </c>
      <c r="K1138" s="7" t="s">
        <v>51</v>
      </c>
      <c r="L1138" s="7" t="s">
        <v>57</v>
      </c>
    </row>
    <row r="1139" spans="1:12">
      <c r="A1139" s="2">
        <v>69</v>
      </c>
      <c r="B1139" s="2">
        <v>29</v>
      </c>
      <c r="C1139" s="2">
        <v>365</v>
      </c>
      <c r="D1139" s="3">
        <v>65.849999999999994</v>
      </c>
      <c r="E1139" s="4">
        <v>160</v>
      </c>
      <c r="F1139" s="5">
        <v>8.56</v>
      </c>
      <c r="G1139" s="5">
        <v>234.41</v>
      </c>
      <c r="H1139" s="6">
        <v>40016</v>
      </c>
      <c r="I1139" s="3">
        <v>7</v>
      </c>
      <c r="J1139" s="7" t="s">
        <v>11</v>
      </c>
      <c r="K1139" s="7" t="s">
        <v>51</v>
      </c>
      <c r="L1139" s="7" t="s">
        <v>51</v>
      </c>
    </row>
    <row r="1140" spans="1:12">
      <c r="A1140" s="2">
        <v>30</v>
      </c>
      <c r="B1140" s="2">
        <v>27</v>
      </c>
      <c r="C1140" s="2">
        <v>379</v>
      </c>
      <c r="D1140" s="3">
        <v>90.92</v>
      </c>
      <c r="E1140" s="4">
        <v>15</v>
      </c>
      <c r="F1140" s="5">
        <v>11.82</v>
      </c>
      <c r="G1140" s="5">
        <v>117.74</v>
      </c>
      <c r="H1140" s="6">
        <v>40016</v>
      </c>
      <c r="I1140" s="3">
        <v>7</v>
      </c>
      <c r="J1140" s="7" t="s">
        <v>33</v>
      </c>
      <c r="K1140" s="7" t="s">
        <v>23</v>
      </c>
      <c r="L1140" s="7" t="s">
        <v>23</v>
      </c>
    </row>
    <row r="1141" spans="1:12">
      <c r="A1141" s="2">
        <v>79</v>
      </c>
      <c r="B1141" s="2">
        <v>35</v>
      </c>
      <c r="C1141" s="2">
        <v>402</v>
      </c>
      <c r="D1141" s="3">
        <v>86.35</v>
      </c>
      <c r="E1141" s="4">
        <v>15</v>
      </c>
      <c r="F1141" s="5">
        <v>11.23</v>
      </c>
      <c r="G1141" s="5">
        <v>112.58</v>
      </c>
      <c r="H1141" s="6">
        <v>40016</v>
      </c>
      <c r="I1141" s="3">
        <v>7</v>
      </c>
      <c r="J1141" s="7" t="s">
        <v>21</v>
      </c>
      <c r="K1141" s="7" t="s">
        <v>23</v>
      </c>
      <c r="L1141" s="7" t="s">
        <v>22</v>
      </c>
    </row>
    <row r="1142" spans="1:12">
      <c r="A1142" s="2">
        <v>31</v>
      </c>
      <c r="B1142" s="2">
        <v>32</v>
      </c>
      <c r="C1142" s="2">
        <v>403</v>
      </c>
      <c r="D1142" s="3">
        <v>114.9</v>
      </c>
      <c r="E1142" s="4">
        <v>90</v>
      </c>
      <c r="F1142" s="5">
        <v>14.94</v>
      </c>
      <c r="G1142" s="5">
        <v>219.84</v>
      </c>
      <c r="H1142" s="6">
        <v>40016</v>
      </c>
      <c r="I1142" s="3">
        <v>7</v>
      </c>
      <c r="J1142" s="7" t="s">
        <v>19</v>
      </c>
      <c r="K1142" s="7" t="s">
        <v>26</v>
      </c>
      <c r="L1142" s="7" t="s">
        <v>34</v>
      </c>
    </row>
    <row r="1143" spans="1:12">
      <c r="A1143" s="2">
        <v>155</v>
      </c>
      <c r="B1143" s="2">
        <v>27</v>
      </c>
      <c r="C1143" s="2">
        <v>404</v>
      </c>
      <c r="D1143" s="3">
        <v>87.1</v>
      </c>
      <c r="E1143" s="4">
        <v>35</v>
      </c>
      <c r="F1143" s="5">
        <v>11.32</v>
      </c>
      <c r="G1143" s="5">
        <v>133.41999999999999</v>
      </c>
      <c r="H1143" s="6">
        <v>40016</v>
      </c>
      <c r="I1143" s="3">
        <v>7</v>
      </c>
      <c r="J1143" s="7" t="s">
        <v>58</v>
      </c>
      <c r="K1143" s="7" t="s">
        <v>14</v>
      </c>
      <c r="L1143" s="7" t="s">
        <v>59</v>
      </c>
    </row>
    <row r="1144" spans="1:12">
      <c r="A1144" s="2">
        <v>143</v>
      </c>
      <c r="B1144" s="2">
        <v>37</v>
      </c>
      <c r="C1144" s="2">
        <v>434</v>
      </c>
      <c r="D1144" s="3">
        <v>78.290000000000006</v>
      </c>
      <c r="E1144" s="4">
        <v>160</v>
      </c>
      <c r="F1144" s="5">
        <v>10.18</v>
      </c>
      <c r="G1144" s="5">
        <v>248.47</v>
      </c>
      <c r="H1144" s="6">
        <v>40016</v>
      </c>
      <c r="I1144" s="3">
        <v>7</v>
      </c>
      <c r="J1144" s="7" t="s">
        <v>11</v>
      </c>
      <c r="K1144" s="7" t="s">
        <v>51</v>
      </c>
      <c r="L1144" s="7" t="s">
        <v>29</v>
      </c>
    </row>
    <row r="1145" spans="1:12">
      <c r="A1145" s="2">
        <v>18</v>
      </c>
      <c r="B1145" s="2">
        <v>33</v>
      </c>
      <c r="C1145" s="2">
        <v>442</v>
      </c>
      <c r="D1145" s="3">
        <v>94.94</v>
      </c>
      <c r="E1145" s="4">
        <v>35</v>
      </c>
      <c r="F1145" s="5">
        <v>12.34</v>
      </c>
      <c r="G1145" s="5">
        <v>142.28</v>
      </c>
      <c r="H1145" s="6">
        <v>40016</v>
      </c>
      <c r="I1145" s="3">
        <v>7</v>
      </c>
      <c r="J1145" s="7" t="s">
        <v>21</v>
      </c>
      <c r="K1145" s="7" t="s">
        <v>23</v>
      </c>
      <c r="L1145" s="7" t="s">
        <v>22</v>
      </c>
    </row>
    <row r="1146" spans="1:12">
      <c r="A1146" s="2">
        <v>40</v>
      </c>
      <c r="B1146" s="2">
        <v>33</v>
      </c>
      <c r="C1146" s="2">
        <v>457</v>
      </c>
      <c r="D1146" s="3">
        <v>130.29</v>
      </c>
      <c r="E1146" s="4">
        <v>15</v>
      </c>
      <c r="F1146" s="5">
        <v>16.940000000000001</v>
      </c>
      <c r="G1146" s="5">
        <v>162.22999999999999</v>
      </c>
      <c r="H1146" s="6">
        <v>40016</v>
      </c>
      <c r="I1146" s="3">
        <v>7</v>
      </c>
      <c r="J1146" s="7" t="s">
        <v>19</v>
      </c>
      <c r="K1146" s="7" t="s">
        <v>26</v>
      </c>
      <c r="L1146" s="7" t="s">
        <v>40</v>
      </c>
    </row>
    <row r="1147" spans="1:12">
      <c r="A1147" s="2">
        <v>135</v>
      </c>
      <c r="B1147" s="2">
        <v>38</v>
      </c>
      <c r="C1147" s="2">
        <v>513</v>
      </c>
      <c r="D1147" s="3">
        <v>137.22999999999999</v>
      </c>
      <c r="E1147" s="4">
        <v>15</v>
      </c>
      <c r="F1147" s="5">
        <v>17.84</v>
      </c>
      <c r="G1147" s="5">
        <v>170.07</v>
      </c>
      <c r="H1147" s="6">
        <v>40016</v>
      </c>
      <c r="I1147" s="3">
        <v>7</v>
      </c>
      <c r="J1147" s="7" t="s">
        <v>19</v>
      </c>
      <c r="K1147" s="7" t="s">
        <v>26</v>
      </c>
      <c r="L1147" s="7" t="s">
        <v>24</v>
      </c>
    </row>
    <row r="1148" spans="1:12">
      <c r="A1148" s="2">
        <v>167</v>
      </c>
      <c r="B1148" s="2">
        <v>1</v>
      </c>
      <c r="C1148" s="2">
        <v>2</v>
      </c>
      <c r="D1148" s="3">
        <v>42.92</v>
      </c>
      <c r="E1148" s="4">
        <v>15</v>
      </c>
      <c r="F1148" s="5">
        <v>5.58</v>
      </c>
      <c r="G1148" s="5">
        <v>63.5</v>
      </c>
      <c r="H1148" s="6">
        <v>40017</v>
      </c>
      <c r="I1148" s="3">
        <v>7</v>
      </c>
      <c r="J1148" s="7" t="s">
        <v>64</v>
      </c>
      <c r="K1148" s="7" t="s">
        <v>14</v>
      </c>
      <c r="L1148" s="7" t="s">
        <v>59</v>
      </c>
    </row>
    <row r="1149" spans="1:12">
      <c r="A1149" s="2">
        <v>101</v>
      </c>
      <c r="B1149" s="2">
        <v>6</v>
      </c>
      <c r="C1149" s="2">
        <v>37</v>
      </c>
      <c r="D1149" s="3">
        <v>39.6</v>
      </c>
      <c r="E1149" s="4">
        <v>15</v>
      </c>
      <c r="F1149" s="5">
        <v>5.15</v>
      </c>
      <c r="G1149" s="5">
        <v>59.75</v>
      </c>
      <c r="H1149" s="6">
        <v>40017</v>
      </c>
      <c r="I1149" s="3">
        <v>7</v>
      </c>
      <c r="J1149" s="7" t="s">
        <v>57</v>
      </c>
      <c r="K1149" s="7" t="s">
        <v>51</v>
      </c>
      <c r="L1149" s="7" t="s">
        <v>57</v>
      </c>
    </row>
    <row r="1150" spans="1:12">
      <c r="A1150" s="2">
        <v>112</v>
      </c>
      <c r="B1150" s="2">
        <v>10</v>
      </c>
      <c r="C1150" s="2">
        <v>66</v>
      </c>
      <c r="D1150" s="3">
        <v>42.76</v>
      </c>
      <c r="E1150" s="4">
        <v>15</v>
      </c>
      <c r="F1150" s="5">
        <v>5.56</v>
      </c>
      <c r="G1150" s="5">
        <v>63.32</v>
      </c>
      <c r="H1150" s="6">
        <v>40017</v>
      </c>
      <c r="I1150" s="3">
        <v>7</v>
      </c>
      <c r="J1150" s="7" t="s">
        <v>12</v>
      </c>
      <c r="K1150" s="7" t="s">
        <v>64</v>
      </c>
      <c r="L1150" s="7" t="s">
        <v>12</v>
      </c>
    </row>
    <row r="1151" spans="1:12">
      <c r="A1151" s="2">
        <v>78</v>
      </c>
      <c r="B1151" s="2">
        <v>7</v>
      </c>
      <c r="C1151" s="2">
        <v>69</v>
      </c>
      <c r="D1151" s="3">
        <v>32.61</v>
      </c>
      <c r="E1151" s="4">
        <v>15</v>
      </c>
      <c r="F1151" s="5">
        <v>4.24</v>
      </c>
      <c r="G1151" s="5">
        <v>51.85</v>
      </c>
      <c r="H1151" s="6">
        <v>40017</v>
      </c>
      <c r="I1151" s="3">
        <v>7</v>
      </c>
      <c r="J1151" s="7" t="s">
        <v>27</v>
      </c>
      <c r="K1151" s="7" t="s">
        <v>51</v>
      </c>
      <c r="L1151" s="7" t="s">
        <v>49</v>
      </c>
    </row>
    <row r="1152" spans="1:12">
      <c r="A1152" s="2">
        <v>11</v>
      </c>
      <c r="B1152" s="2">
        <v>7</v>
      </c>
      <c r="C1152" s="2">
        <v>78</v>
      </c>
      <c r="D1152" s="3">
        <v>42.76</v>
      </c>
      <c r="E1152" s="4">
        <v>15</v>
      </c>
      <c r="F1152" s="5">
        <v>5.56</v>
      </c>
      <c r="G1152" s="5">
        <v>63.32</v>
      </c>
      <c r="H1152" s="6">
        <v>40017</v>
      </c>
      <c r="I1152" s="3">
        <v>7</v>
      </c>
      <c r="J1152" s="7" t="s">
        <v>12</v>
      </c>
      <c r="K1152" s="7" t="s">
        <v>64</v>
      </c>
      <c r="L1152" s="7" t="s">
        <v>12</v>
      </c>
    </row>
    <row r="1153" spans="1:12">
      <c r="A1153" s="2">
        <v>87</v>
      </c>
      <c r="B1153" s="2">
        <v>13</v>
      </c>
      <c r="C1153" s="2">
        <v>96</v>
      </c>
      <c r="D1153" s="3">
        <v>34.89</v>
      </c>
      <c r="E1153" s="4">
        <v>15</v>
      </c>
      <c r="F1153" s="5">
        <v>4.54</v>
      </c>
      <c r="G1153" s="5">
        <v>54.43</v>
      </c>
      <c r="H1153" s="6">
        <v>40017</v>
      </c>
      <c r="I1153" s="3">
        <v>7</v>
      </c>
      <c r="J1153" s="7" t="s">
        <v>16</v>
      </c>
      <c r="K1153" s="7" t="s">
        <v>14</v>
      </c>
      <c r="L1153" s="7" t="s">
        <v>18</v>
      </c>
    </row>
    <row r="1154" spans="1:12">
      <c r="A1154" s="2">
        <v>62</v>
      </c>
      <c r="B1154" s="2">
        <v>9</v>
      </c>
      <c r="C1154" s="2">
        <v>97</v>
      </c>
      <c r="D1154" s="3">
        <v>32.61</v>
      </c>
      <c r="E1154" s="4">
        <v>15</v>
      </c>
      <c r="F1154" s="5">
        <v>4.24</v>
      </c>
      <c r="G1154" s="5">
        <v>51.85</v>
      </c>
      <c r="H1154" s="6">
        <v>40017</v>
      </c>
      <c r="I1154" s="3">
        <v>7</v>
      </c>
      <c r="J1154" s="7" t="s">
        <v>27</v>
      </c>
      <c r="K1154" s="7" t="s">
        <v>51</v>
      </c>
      <c r="L1154" s="7" t="s">
        <v>49</v>
      </c>
    </row>
    <row r="1155" spans="1:12">
      <c r="A1155" s="2">
        <v>10</v>
      </c>
      <c r="B1155" s="2">
        <v>10</v>
      </c>
      <c r="C1155" s="2">
        <v>98</v>
      </c>
      <c r="D1155" s="3">
        <v>42.76</v>
      </c>
      <c r="E1155" s="4">
        <v>160</v>
      </c>
      <c r="F1155" s="5">
        <v>5.56</v>
      </c>
      <c r="G1155" s="5">
        <v>208.32</v>
      </c>
      <c r="H1155" s="6">
        <v>40017</v>
      </c>
      <c r="I1155" s="3">
        <v>7</v>
      </c>
      <c r="J1155" s="7" t="s">
        <v>11</v>
      </c>
      <c r="K1155" s="7" t="s">
        <v>64</v>
      </c>
      <c r="L1155" s="7" t="s">
        <v>12</v>
      </c>
    </row>
    <row r="1156" spans="1:12">
      <c r="A1156" s="2">
        <v>28</v>
      </c>
      <c r="B1156" s="2">
        <v>9</v>
      </c>
      <c r="C1156" s="2">
        <v>107</v>
      </c>
      <c r="D1156" s="3">
        <v>34.89</v>
      </c>
      <c r="E1156" s="4">
        <v>15</v>
      </c>
      <c r="F1156" s="5">
        <v>4.54</v>
      </c>
      <c r="G1156" s="5">
        <v>54.43</v>
      </c>
      <c r="H1156" s="6">
        <v>40017</v>
      </c>
      <c r="I1156" s="3">
        <v>7</v>
      </c>
      <c r="J1156" s="7" t="s">
        <v>16</v>
      </c>
      <c r="K1156" s="7" t="s">
        <v>14</v>
      </c>
      <c r="L1156" s="7" t="s">
        <v>14</v>
      </c>
    </row>
    <row r="1157" spans="1:12">
      <c r="A1157" s="2">
        <v>12</v>
      </c>
      <c r="B1157" s="2">
        <v>13</v>
      </c>
      <c r="C1157" s="2">
        <v>112</v>
      </c>
      <c r="D1157" s="3">
        <v>34.01</v>
      </c>
      <c r="E1157" s="4">
        <v>15</v>
      </c>
      <c r="F1157" s="5">
        <v>4.42</v>
      </c>
      <c r="G1157" s="5">
        <v>53.43</v>
      </c>
      <c r="H1157" s="6">
        <v>40017</v>
      </c>
      <c r="I1157" s="3">
        <v>7</v>
      </c>
      <c r="J1157" s="7" t="s">
        <v>13</v>
      </c>
      <c r="K1157" s="7" t="s">
        <v>14</v>
      </c>
      <c r="L1157" s="7" t="s">
        <v>14</v>
      </c>
    </row>
    <row r="1158" spans="1:12">
      <c r="A1158" s="2">
        <v>131</v>
      </c>
      <c r="B1158" s="2">
        <v>12</v>
      </c>
      <c r="C1158" s="2">
        <v>133</v>
      </c>
      <c r="D1158" s="3">
        <v>22.18</v>
      </c>
      <c r="E1158" s="4">
        <v>15</v>
      </c>
      <c r="F1158" s="5">
        <v>4.83</v>
      </c>
      <c r="G1158" s="5">
        <v>42.01</v>
      </c>
      <c r="H1158" s="6">
        <v>40017</v>
      </c>
      <c r="I1158" s="3">
        <v>7</v>
      </c>
      <c r="J1158" s="7" t="s">
        <v>7</v>
      </c>
      <c r="K1158" s="7" t="s">
        <v>7</v>
      </c>
      <c r="L1158" s="7" t="s">
        <v>15</v>
      </c>
    </row>
    <row r="1159" spans="1:12">
      <c r="A1159" s="2">
        <v>15</v>
      </c>
      <c r="B1159" s="2">
        <v>14</v>
      </c>
      <c r="C1159" s="2">
        <v>179</v>
      </c>
      <c r="D1159" s="3">
        <v>34.89</v>
      </c>
      <c r="E1159" s="4">
        <v>15</v>
      </c>
      <c r="F1159" s="5">
        <v>4.54</v>
      </c>
      <c r="G1159" s="5">
        <v>54.43</v>
      </c>
      <c r="H1159" s="6">
        <v>40017</v>
      </c>
      <c r="I1159" s="3">
        <v>7</v>
      </c>
      <c r="J1159" s="7" t="s">
        <v>16</v>
      </c>
      <c r="K1159" s="7" t="s">
        <v>14</v>
      </c>
      <c r="L1159" s="7" t="s">
        <v>18</v>
      </c>
    </row>
    <row r="1160" spans="1:12">
      <c r="A1160" s="2">
        <v>137</v>
      </c>
      <c r="B1160" s="2">
        <v>22</v>
      </c>
      <c r="C1160" s="2">
        <v>194</v>
      </c>
      <c r="D1160" s="3">
        <v>39.6</v>
      </c>
      <c r="E1160" s="4">
        <v>15</v>
      </c>
      <c r="F1160" s="5">
        <v>5.15</v>
      </c>
      <c r="G1160" s="5">
        <v>59.75</v>
      </c>
      <c r="H1160" s="6">
        <v>40017</v>
      </c>
      <c r="I1160" s="3">
        <v>7</v>
      </c>
      <c r="J1160" s="7" t="s">
        <v>57</v>
      </c>
      <c r="K1160" s="7" t="s">
        <v>51</v>
      </c>
      <c r="L1160" s="7" t="s">
        <v>57</v>
      </c>
    </row>
    <row r="1161" spans="1:12">
      <c r="A1161" s="2">
        <v>67</v>
      </c>
      <c r="B1161" s="2">
        <v>16</v>
      </c>
      <c r="C1161" s="2">
        <v>206</v>
      </c>
      <c r="D1161" s="3">
        <v>49.3</v>
      </c>
      <c r="E1161" s="4">
        <v>35</v>
      </c>
      <c r="F1161" s="5">
        <v>6.41</v>
      </c>
      <c r="G1161" s="5">
        <v>90.71</v>
      </c>
      <c r="H1161" s="6">
        <v>40017</v>
      </c>
      <c r="I1161" s="3">
        <v>7</v>
      </c>
      <c r="J1161" s="7" t="s">
        <v>26</v>
      </c>
      <c r="K1161" s="7" t="s">
        <v>39</v>
      </c>
      <c r="L1161" s="7" t="s">
        <v>39</v>
      </c>
    </row>
    <row r="1162" spans="1:12">
      <c r="A1162" s="2">
        <v>94</v>
      </c>
      <c r="B1162" s="2">
        <v>21</v>
      </c>
      <c r="C1162" s="2">
        <v>209</v>
      </c>
      <c r="D1162" s="3">
        <v>64.39</v>
      </c>
      <c r="E1162" s="4">
        <v>125</v>
      </c>
      <c r="F1162" s="5">
        <v>8.3699999999999992</v>
      </c>
      <c r="G1162" s="5">
        <v>197.76</v>
      </c>
      <c r="H1162" s="6">
        <v>40017</v>
      </c>
      <c r="I1162" s="3">
        <v>7</v>
      </c>
      <c r="J1162" s="7" t="s">
        <v>27</v>
      </c>
      <c r="K1162" s="7" t="s">
        <v>51</v>
      </c>
      <c r="L1162" s="7" t="s">
        <v>49</v>
      </c>
    </row>
    <row r="1163" spans="1:12">
      <c r="A1163" s="2">
        <v>116</v>
      </c>
      <c r="B1163" s="2">
        <v>15</v>
      </c>
      <c r="C1163" s="2">
        <v>213</v>
      </c>
      <c r="D1163" s="3">
        <v>35.53</v>
      </c>
      <c r="E1163" s="4">
        <v>15</v>
      </c>
      <c r="F1163" s="5">
        <v>6.57</v>
      </c>
      <c r="G1163" s="5">
        <v>57.1</v>
      </c>
      <c r="H1163" s="6">
        <v>40017</v>
      </c>
      <c r="I1163" s="3">
        <v>7</v>
      </c>
      <c r="J1163" s="7" t="s">
        <v>10</v>
      </c>
      <c r="K1163" s="7" t="s">
        <v>64</v>
      </c>
      <c r="L1163" s="7" t="s">
        <v>10</v>
      </c>
    </row>
    <row r="1164" spans="1:12">
      <c r="A1164" s="2">
        <v>140</v>
      </c>
      <c r="B1164" s="2">
        <v>18</v>
      </c>
      <c r="C1164" s="2">
        <v>215</v>
      </c>
      <c r="D1164" s="3">
        <v>35.86</v>
      </c>
      <c r="E1164" s="4">
        <v>15</v>
      </c>
      <c r="F1164" s="5">
        <v>6.61</v>
      </c>
      <c r="G1164" s="5">
        <v>57.47</v>
      </c>
      <c r="H1164" s="6">
        <v>40017</v>
      </c>
      <c r="I1164" s="3">
        <v>7</v>
      </c>
      <c r="J1164" s="7" t="s">
        <v>7</v>
      </c>
      <c r="K1164" s="7" t="s">
        <v>7</v>
      </c>
      <c r="L1164" s="7" t="s">
        <v>15</v>
      </c>
    </row>
    <row r="1165" spans="1:12">
      <c r="A1165" s="2">
        <v>22</v>
      </c>
      <c r="B1165" s="2">
        <v>20</v>
      </c>
      <c r="C1165" s="2">
        <v>219</v>
      </c>
      <c r="D1165" s="3">
        <v>62.44</v>
      </c>
      <c r="E1165" s="4">
        <v>90</v>
      </c>
      <c r="F1165" s="5">
        <v>8.1199999999999992</v>
      </c>
      <c r="G1165" s="5">
        <v>160.56</v>
      </c>
      <c r="H1165" s="6">
        <v>40017</v>
      </c>
      <c r="I1165" s="3">
        <v>7</v>
      </c>
      <c r="J1165" s="7" t="s">
        <v>19</v>
      </c>
      <c r="K1165" s="7" t="s">
        <v>26</v>
      </c>
      <c r="L1165" s="7" t="s">
        <v>24</v>
      </c>
    </row>
    <row r="1166" spans="1:12">
      <c r="A1166" s="2">
        <v>136</v>
      </c>
      <c r="B1166" s="2">
        <v>18</v>
      </c>
      <c r="C1166" s="2">
        <v>220</v>
      </c>
      <c r="D1166" s="3">
        <v>36.81</v>
      </c>
      <c r="E1166" s="4">
        <v>15</v>
      </c>
      <c r="F1166" s="5">
        <v>4.79</v>
      </c>
      <c r="G1166" s="5">
        <v>56.6</v>
      </c>
      <c r="H1166" s="6">
        <v>40017</v>
      </c>
      <c r="I1166" s="3">
        <v>7</v>
      </c>
      <c r="J1166" s="7" t="s">
        <v>45</v>
      </c>
      <c r="K1166" s="7" t="s">
        <v>64</v>
      </c>
      <c r="L1166" s="7" t="s">
        <v>46</v>
      </c>
    </row>
    <row r="1167" spans="1:12">
      <c r="A1167" s="2">
        <v>180</v>
      </c>
      <c r="B1167" s="2">
        <v>20</v>
      </c>
      <c r="C1167" s="2">
        <v>227</v>
      </c>
      <c r="D1167" s="3">
        <v>42.76</v>
      </c>
      <c r="E1167" s="4">
        <v>160</v>
      </c>
      <c r="F1167" s="5">
        <v>5.56</v>
      </c>
      <c r="G1167" s="5">
        <v>208.32</v>
      </c>
      <c r="H1167" s="6">
        <v>40017</v>
      </c>
      <c r="I1167" s="3">
        <v>7</v>
      </c>
      <c r="J1167" s="7" t="s">
        <v>12</v>
      </c>
      <c r="K1167" s="7" t="s">
        <v>64</v>
      </c>
      <c r="L1167" s="7" t="s">
        <v>12</v>
      </c>
    </row>
    <row r="1168" spans="1:12">
      <c r="A1168" s="2">
        <v>49</v>
      </c>
      <c r="B1168" s="2">
        <v>19</v>
      </c>
      <c r="C1168" s="2">
        <v>238</v>
      </c>
      <c r="D1168" s="3">
        <v>41.41</v>
      </c>
      <c r="E1168" s="4">
        <v>15</v>
      </c>
      <c r="F1168" s="5">
        <v>5.38</v>
      </c>
      <c r="G1168" s="5">
        <v>61.79</v>
      </c>
      <c r="H1168" s="6">
        <v>40017</v>
      </c>
      <c r="I1168" s="3">
        <v>7</v>
      </c>
      <c r="J1168" s="7" t="s">
        <v>45</v>
      </c>
      <c r="K1168" s="7" t="s">
        <v>64</v>
      </c>
      <c r="L1168" s="7" t="s">
        <v>46</v>
      </c>
    </row>
    <row r="1169" spans="1:12">
      <c r="A1169" s="2">
        <v>61</v>
      </c>
      <c r="B1169" s="2">
        <v>20</v>
      </c>
      <c r="C1169" s="2">
        <v>242</v>
      </c>
      <c r="D1169" s="3">
        <v>68.849999999999994</v>
      </c>
      <c r="E1169" s="4">
        <v>60</v>
      </c>
      <c r="F1169" s="5">
        <v>8.9499999999999993</v>
      </c>
      <c r="G1169" s="5">
        <v>137.80000000000001</v>
      </c>
      <c r="H1169" s="6">
        <v>40017</v>
      </c>
      <c r="I1169" s="3">
        <v>7</v>
      </c>
      <c r="J1169" s="7" t="s">
        <v>31</v>
      </c>
      <c r="K1169" s="7" t="s">
        <v>39</v>
      </c>
      <c r="L1169" s="7" t="s">
        <v>32</v>
      </c>
    </row>
    <row r="1170" spans="1:12">
      <c r="A1170" s="2">
        <v>76</v>
      </c>
      <c r="B1170" s="2">
        <v>21</v>
      </c>
      <c r="C1170" s="2">
        <v>262</v>
      </c>
      <c r="D1170" s="3">
        <v>46.09</v>
      </c>
      <c r="E1170" s="4">
        <v>15</v>
      </c>
      <c r="F1170" s="5">
        <v>5.99</v>
      </c>
      <c r="G1170" s="5">
        <v>67.08</v>
      </c>
      <c r="H1170" s="6">
        <v>40017</v>
      </c>
      <c r="I1170" s="3">
        <v>7</v>
      </c>
      <c r="J1170" s="7" t="s">
        <v>16</v>
      </c>
      <c r="K1170" s="7" t="s">
        <v>14</v>
      </c>
      <c r="L1170" s="7" t="s">
        <v>18</v>
      </c>
    </row>
    <row r="1171" spans="1:12">
      <c r="A1171" s="2">
        <v>173</v>
      </c>
      <c r="B1171" s="2">
        <v>24</v>
      </c>
      <c r="C1171" s="2">
        <v>267</v>
      </c>
      <c r="D1171" s="3">
        <v>41.47</v>
      </c>
      <c r="E1171" s="4">
        <v>15</v>
      </c>
      <c r="F1171" s="5">
        <v>5.39</v>
      </c>
      <c r="G1171" s="5">
        <v>61.86</v>
      </c>
      <c r="H1171" s="6">
        <v>40017</v>
      </c>
      <c r="I1171" s="3">
        <v>7</v>
      </c>
      <c r="J1171" s="7" t="s">
        <v>7</v>
      </c>
      <c r="K1171" s="7" t="s">
        <v>7</v>
      </c>
      <c r="L1171" s="7" t="s">
        <v>15</v>
      </c>
    </row>
    <row r="1172" spans="1:12">
      <c r="A1172" s="2">
        <v>72</v>
      </c>
      <c r="B1172" s="2">
        <v>27</v>
      </c>
      <c r="C1172" s="2">
        <v>279</v>
      </c>
      <c r="D1172" s="3">
        <v>46.54</v>
      </c>
      <c r="E1172" s="4">
        <v>15</v>
      </c>
      <c r="F1172" s="5">
        <v>8</v>
      </c>
      <c r="G1172" s="5">
        <v>69.540000000000006</v>
      </c>
      <c r="H1172" s="6">
        <v>40017</v>
      </c>
      <c r="I1172" s="3">
        <v>7</v>
      </c>
      <c r="J1172" s="7" t="s">
        <v>10</v>
      </c>
      <c r="K1172" s="7" t="s">
        <v>64</v>
      </c>
      <c r="L1172" s="7" t="s">
        <v>10</v>
      </c>
    </row>
    <row r="1173" spans="1:12">
      <c r="A1173" s="2">
        <v>19</v>
      </c>
      <c r="B1173" s="2">
        <v>22</v>
      </c>
      <c r="C1173" s="2">
        <v>282</v>
      </c>
      <c r="D1173" s="3">
        <v>47.35</v>
      </c>
      <c r="E1173" s="4">
        <v>15</v>
      </c>
      <c r="F1173" s="5">
        <v>6.16</v>
      </c>
      <c r="G1173" s="5">
        <v>68.510000000000005</v>
      </c>
      <c r="H1173" s="6">
        <v>40017</v>
      </c>
      <c r="I1173" s="3">
        <v>7</v>
      </c>
      <c r="J1173" s="7" t="s">
        <v>16</v>
      </c>
      <c r="K1173" s="7" t="s">
        <v>14</v>
      </c>
      <c r="L1173" s="7" t="s">
        <v>14</v>
      </c>
    </row>
    <row r="1174" spans="1:12">
      <c r="A1174" s="2">
        <v>85</v>
      </c>
      <c r="B1174" s="2">
        <v>23</v>
      </c>
      <c r="C1174" s="2">
        <v>298</v>
      </c>
      <c r="D1174" s="3">
        <v>71.31</v>
      </c>
      <c r="E1174" s="4">
        <v>15</v>
      </c>
      <c r="F1174" s="5">
        <v>9.27</v>
      </c>
      <c r="G1174" s="5">
        <v>95.58</v>
      </c>
      <c r="H1174" s="6">
        <v>40017</v>
      </c>
      <c r="I1174" s="3">
        <v>7</v>
      </c>
      <c r="J1174" s="7" t="s">
        <v>26</v>
      </c>
      <c r="K1174" s="7" t="s">
        <v>39</v>
      </c>
      <c r="L1174" s="7" t="s">
        <v>39</v>
      </c>
    </row>
    <row r="1175" spans="1:12">
      <c r="A1175" s="2">
        <v>178</v>
      </c>
      <c r="B1175" s="2">
        <v>25</v>
      </c>
      <c r="C1175" s="2">
        <v>300</v>
      </c>
      <c r="D1175" s="3">
        <v>58.32</v>
      </c>
      <c r="E1175" s="4">
        <v>15</v>
      </c>
      <c r="F1175" s="5">
        <v>7.58</v>
      </c>
      <c r="G1175" s="5">
        <v>80.900000000000006</v>
      </c>
      <c r="H1175" s="6">
        <v>40017</v>
      </c>
      <c r="I1175" s="3">
        <v>7</v>
      </c>
      <c r="J1175" s="7" t="s">
        <v>26</v>
      </c>
      <c r="K1175" s="7" t="s">
        <v>39</v>
      </c>
      <c r="L1175" s="7" t="s">
        <v>39</v>
      </c>
    </row>
    <row r="1176" spans="1:12">
      <c r="A1176" s="2">
        <v>158</v>
      </c>
      <c r="B1176" s="2">
        <v>26</v>
      </c>
      <c r="C1176" s="2">
        <v>307</v>
      </c>
      <c r="D1176" s="3">
        <v>51.21</v>
      </c>
      <c r="E1176" s="4">
        <v>15</v>
      </c>
      <c r="F1176" s="5">
        <v>8.61</v>
      </c>
      <c r="G1176" s="5">
        <v>74.819999999999993</v>
      </c>
      <c r="H1176" s="6">
        <v>40017</v>
      </c>
      <c r="I1176" s="3">
        <v>7</v>
      </c>
      <c r="J1176" s="7" t="s">
        <v>7</v>
      </c>
      <c r="K1176" s="7" t="s">
        <v>7</v>
      </c>
      <c r="L1176" s="7" t="s">
        <v>8</v>
      </c>
    </row>
    <row r="1177" spans="1:12">
      <c r="A1177" s="2">
        <v>176</v>
      </c>
      <c r="B1177" s="2">
        <v>26</v>
      </c>
      <c r="C1177" s="2">
        <v>309</v>
      </c>
      <c r="D1177" s="3">
        <v>112.25</v>
      </c>
      <c r="E1177" s="4">
        <v>15</v>
      </c>
      <c r="F1177" s="5">
        <v>14.59</v>
      </c>
      <c r="G1177" s="5">
        <v>141.84</v>
      </c>
      <c r="H1177" s="6">
        <v>40017</v>
      </c>
      <c r="I1177" s="3">
        <v>7</v>
      </c>
      <c r="J1177" s="7" t="s">
        <v>50</v>
      </c>
      <c r="K1177" s="7" t="s">
        <v>14</v>
      </c>
      <c r="L1177" s="7" t="s">
        <v>17</v>
      </c>
    </row>
    <row r="1178" spans="1:12">
      <c r="A1178" s="2">
        <v>29</v>
      </c>
      <c r="B1178" s="2">
        <v>23</v>
      </c>
      <c r="C1178" s="2">
        <v>310</v>
      </c>
      <c r="D1178" s="3">
        <v>83.67</v>
      </c>
      <c r="E1178" s="4">
        <v>15</v>
      </c>
      <c r="F1178" s="5">
        <v>10.88</v>
      </c>
      <c r="G1178" s="5">
        <v>109.55</v>
      </c>
      <c r="H1178" s="6">
        <v>40017</v>
      </c>
      <c r="I1178" s="3">
        <v>7</v>
      </c>
      <c r="J1178" s="7" t="s">
        <v>31</v>
      </c>
      <c r="K1178" s="7" t="s">
        <v>39</v>
      </c>
      <c r="L1178" s="7" t="s">
        <v>32</v>
      </c>
    </row>
    <row r="1179" spans="1:12">
      <c r="A1179" s="2">
        <v>177</v>
      </c>
      <c r="B1179" s="2">
        <v>26</v>
      </c>
      <c r="C1179" s="2">
        <v>310</v>
      </c>
      <c r="D1179" s="3">
        <v>62.22</v>
      </c>
      <c r="E1179" s="4">
        <v>15</v>
      </c>
      <c r="F1179" s="5">
        <v>8.09</v>
      </c>
      <c r="G1179" s="5">
        <v>85.31</v>
      </c>
      <c r="H1179" s="6">
        <v>40017</v>
      </c>
      <c r="I1179" s="3">
        <v>7</v>
      </c>
      <c r="J1179" s="7" t="s">
        <v>66</v>
      </c>
      <c r="K1179" s="7" t="s">
        <v>51</v>
      </c>
      <c r="L1179" s="7" t="s">
        <v>48</v>
      </c>
    </row>
    <row r="1180" spans="1:12">
      <c r="A1180" s="2">
        <v>13</v>
      </c>
      <c r="B1180" s="2">
        <v>25</v>
      </c>
      <c r="C1180" s="2">
        <v>323</v>
      </c>
      <c r="D1180" s="3">
        <v>53.88</v>
      </c>
      <c r="E1180" s="4">
        <v>15</v>
      </c>
      <c r="F1180" s="5">
        <v>8.9499999999999993</v>
      </c>
      <c r="G1180" s="5">
        <v>77.83</v>
      </c>
      <c r="H1180" s="6">
        <v>40017</v>
      </c>
      <c r="I1180" s="3">
        <v>7</v>
      </c>
      <c r="J1180" s="7" t="s">
        <v>7</v>
      </c>
      <c r="K1180" s="7" t="s">
        <v>7</v>
      </c>
      <c r="L1180" s="7" t="s">
        <v>15</v>
      </c>
    </row>
    <row r="1181" spans="1:12">
      <c r="A1181" s="2">
        <v>34</v>
      </c>
      <c r="B1181" s="2">
        <v>28</v>
      </c>
      <c r="C1181" s="2">
        <v>335</v>
      </c>
      <c r="D1181" s="3">
        <v>55.88</v>
      </c>
      <c r="E1181" s="4">
        <v>15</v>
      </c>
      <c r="F1181" s="5">
        <v>9.2100000000000009</v>
      </c>
      <c r="G1181" s="5">
        <v>80.09</v>
      </c>
      <c r="H1181" s="6">
        <v>40017</v>
      </c>
      <c r="I1181" s="3">
        <v>7</v>
      </c>
      <c r="J1181" s="7" t="s">
        <v>25</v>
      </c>
      <c r="K1181" s="7" t="s">
        <v>64</v>
      </c>
      <c r="L1181" s="7" t="s">
        <v>25</v>
      </c>
    </row>
    <row r="1182" spans="1:12">
      <c r="A1182" s="2">
        <v>14</v>
      </c>
      <c r="B1182" s="2">
        <v>26</v>
      </c>
      <c r="C1182" s="2">
        <v>353</v>
      </c>
      <c r="D1182" s="3">
        <v>60.26</v>
      </c>
      <c r="E1182" s="4">
        <v>15</v>
      </c>
      <c r="F1182" s="5">
        <v>7.83</v>
      </c>
      <c r="G1182" s="5">
        <v>83.09</v>
      </c>
      <c r="H1182" s="6">
        <v>40017</v>
      </c>
      <c r="I1182" s="3">
        <v>7</v>
      </c>
      <c r="J1182" s="7" t="s">
        <v>16</v>
      </c>
      <c r="K1182" s="7" t="s">
        <v>14</v>
      </c>
      <c r="L1182" s="7" t="s">
        <v>17</v>
      </c>
    </row>
    <row r="1183" spans="1:12">
      <c r="A1183" s="2">
        <v>41</v>
      </c>
      <c r="B1183" s="2">
        <v>31</v>
      </c>
      <c r="C1183" s="2">
        <v>365</v>
      </c>
      <c r="D1183" s="3">
        <v>62.31</v>
      </c>
      <c r="E1183" s="4">
        <v>15</v>
      </c>
      <c r="F1183" s="5">
        <v>8.1</v>
      </c>
      <c r="G1183" s="5">
        <v>85.41</v>
      </c>
      <c r="H1183" s="6">
        <v>40017</v>
      </c>
      <c r="I1183" s="3">
        <v>7</v>
      </c>
      <c r="J1183" s="7" t="s">
        <v>16</v>
      </c>
      <c r="K1183" s="7" t="s">
        <v>14</v>
      </c>
      <c r="L1183" s="7" t="s">
        <v>18</v>
      </c>
    </row>
    <row r="1184" spans="1:12">
      <c r="A1184" s="2">
        <v>117</v>
      </c>
      <c r="B1184" s="2">
        <v>31</v>
      </c>
      <c r="C1184" s="2">
        <v>368</v>
      </c>
      <c r="D1184" s="3">
        <v>61.38</v>
      </c>
      <c r="E1184" s="4">
        <v>15</v>
      </c>
      <c r="F1184" s="5">
        <v>9.93</v>
      </c>
      <c r="G1184" s="5">
        <v>86.31</v>
      </c>
      <c r="H1184" s="6">
        <v>40017</v>
      </c>
      <c r="I1184" s="3">
        <v>7</v>
      </c>
      <c r="J1184" s="7" t="s">
        <v>25</v>
      </c>
      <c r="K1184" s="7" t="s">
        <v>64</v>
      </c>
      <c r="L1184" s="7" t="s">
        <v>25</v>
      </c>
    </row>
    <row r="1185" spans="1:12">
      <c r="A1185" s="2">
        <v>134</v>
      </c>
      <c r="B1185" s="2">
        <v>28</v>
      </c>
      <c r="C1185" s="2">
        <v>372</v>
      </c>
      <c r="D1185" s="3">
        <v>62.05</v>
      </c>
      <c r="E1185" s="4">
        <v>15</v>
      </c>
      <c r="F1185" s="5">
        <v>10.02</v>
      </c>
      <c r="G1185" s="5">
        <v>87.07</v>
      </c>
      <c r="H1185" s="6">
        <v>40017</v>
      </c>
      <c r="I1185" s="3">
        <v>7</v>
      </c>
      <c r="J1185" s="7" t="s">
        <v>10</v>
      </c>
      <c r="K1185" s="7" t="s">
        <v>64</v>
      </c>
      <c r="L1185" s="7" t="s">
        <v>10</v>
      </c>
    </row>
    <row r="1186" spans="1:12">
      <c r="A1186" s="2">
        <v>96</v>
      </c>
      <c r="B1186" s="2">
        <v>29</v>
      </c>
      <c r="C1186" s="2">
        <v>372</v>
      </c>
      <c r="D1186" s="3">
        <v>81.430000000000007</v>
      </c>
      <c r="E1186" s="4">
        <v>15</v>
      </c>
      <c r="F1186" s="5">
        <v>10.59</v>
      </c>
      <c r="G1186" s="5">
        <v>107.02</v>
      </c>
      <c r="H1186" s="6">
        <v>40017</v>
      </c>
      <c r="I1186" s="3">
        <v>7</v>
      </c>
      <c r="J1186" s="7" t="s">
        <v>35</v>
      </c>
      <c r="K1186" s="7" t="s">
        <v>14</v>
      </c>
      <c r="L1186" s="7" t="s">
        <v>36</v>
      </c>
    </row>
    <row r="1187" spans="1:12">
      <c r="A1187" s="2">
        <v>37</v>
      </c>
      <c r="B1187" s="2">
        <v>29</v>
      </c>
      <c r="C1187" s="2">
        <v>387</v>
      </c>
      <c r="D1187" s="3">
        <v>96.79</v>
      </c>
      <c r="E1187" s="4">
        <v>15</v>
      </c>
      <c r="F1187" s="5">
        <v>12.58</v>
      </c>
      <c r="G1187" s="5">
        <v>124.37</v>
      </c>
      <c r="H1187" s="6">
        <v>40017</v>
      </c>
      <c r="I1187" s="3">
        <v>7</v>
      </c>
      <c r="J1187" s="7" t="s">
        <v>31</v>
      </c>
      <c r="K1187" s="7" t="s">
        <v>39</v>
      </c>
      <c r="L1187" s="7" t="s">
        <v>32</v>
      </c>
    </row>
    <row r="1188" spans="1:12">
      <c r="A1188" s="2">
        <v>123</v>
      </c>
      <c r="B1188" s="2">
        <v>28</v>
      </c>
      <c r="C1188" s="2">
        <v>389</v>
      </c>
      <c r="D1188" s="3">
        <v>64.89</v>
      </c>
      <c r="E1188" s="4">
        <v>15</v>
      </c>
      <c r="F1188" s="5">
        <v>10.39</v>
      </c>
      <c r="G1188" s="5">
        <v>90.28</v>
      </c>
      <c r="H1188" s="6">
        <v>40017</v>
      </c>
      <c r="I1188" s="3">
        <v>7</v>
      </c>
      <c r="J1188" s="7" t="s">
        <v>25</v>
      </c>
      <c r="K1188" s="7" t="s">
        <v>64</v>
      </c>
      <c r="L1188" s="7" t="s">
        <v>25</v>
      </c>
    </row>
    <row r="1189" spans="1:12">
      <c r="A1189" s="2">
        <v>5</v>
      </c>
      <c r="B1189" s="2">
        <v>36</v>
      </c>
      <c r="C1189" s="2">
        <v>400</v>
      </c>
      <c r="D1189" s="3">
        <v>66.72</v>
      </c>
      <c r="E1189" s="4">
        <v>15</v>
      </c>
      <c r="F1189" s="5">
        <v>10.62</v>
      </c>
      <c r="G1189" s="5">
        <v>92.34</v>
      </c>
      <c r="H1189" s="6">
        <v>40017</v>
      </c>
      <c r="I1189" s="3">
        <v>7</v>
      </c>
      <c r="J1189" s="7" t="s">
        <v>10</v>
      </c>
      <c r="K1189" s="7" t="s">
        <v>64</v>
      </c>
      <c r="L1189" s="7" t="s">
        <v>10</v>
      </c>
    </row>
    <row r="1190" spans="1:12">
      <c r="A1190" s="2">
        <v>144</v>
      </c>
      <c r="B1190" s="2">
        <v>1</v>
      </c>
      <c r="C1190" s="2">
        <v>700</v>
      </c>
      <c r="D1190" s="3">
        <v>230.05</v>
      </c>
      <c r="E1190" s="4">
        <v>15</v>
      </c>
      <c r="F1190" s="5">
        <v>29.91</v>
      </c>
      <c r="G1190" s="5">
        <v>274.95999999999998</v>
      </c>
      <c r="H1190" s="6">
        <v>40017</v>
      </c>
      <c r="I1190" s="3">
        <v>7</v>
      </c>
      <c r="J1190" s="7" t="s">
        <v>19</v>
      </c>
      <c r="K1190" s="7" t="s">
        <v>55</v>
      </c>
      <c r="L1190" s="7" t="s">
        <v>55</v>
      </c>
    </row>
    <row r="1191" spans="1:12">
      <c r="A1191" s="2">
        <v>145</v>
      </c>
      <c r="B1191" s="2">
        <v>1</v>
      </c>
      <c r="C1191" s="2">
        <v>700</v>
      </c>
      <c r="D1191" s="3">
        <v>271.2</v>
      </c>
      <c r="E1191" s="4">
        <v>35</v>
      </c>
      <c r="F1191" s="5">
        <v>35.26</v>
      </c>
      <c r="G1191" s="5">
        <v>341.46</v>
      </c>
      <c r="H1191" s="6">
        <v>40017</v>
      </c>
      <c r="I1191" s="3">
        <v>7</v>
      </c>
      <c r="J1191" s="7" t="s">
        <v>21</v>
      </c>
      <c r="K1191" s="7" t="s">
        <v>55</v>
      </c>
      <c r="L1191" s="7" t="s">
        <v>55</v>
      </c>
    </row>
    <row r="1192" spans="1:12">
      <c r="A1192" s="2">
        <v>19</v>
      </c>
      <c r="B1192" s="2">
        <v>1</v>
      </c>
      <c r="C1192" s="2">
        <v>2</v>
      </c>
      <c r="D1192" s="3">
        <v>34.89</v>
      </c>
      <c r="E1192" s="4">
        <v>15</v>
      </c>
      <c r="F1192" s="5">
        <v>4.54</v>
      </c>
      <c r="G1192" s="5">
        <v>54.43</v>
      </c>
      <c r="H1192" s="6">
        <v>40018</v>
      </c>
      <c r="I1192" s="3">
        <v>7</v>
      </c>
      <c r="J1192" s="7" t="s">
        <v>16</v>
      </c>
      <c r="K1192" s="7" t="s">
        <v>14</v>
      </c>
      <c r="L1192" s="7" t="s">
        <v>14</v>
      </c>
    </row>
    <row r="1193" spans="1:12">
      <c r="A1193" s="2">
        <v>37</v>
      </c>
      <c r="B1193" s="2">
        <v>1</v>
      </c>
      <c r="C1193" s="2">
        <v>2</v>
      </c>
      <c r="D1193" s="3">
        <v>68.849999999999994</v>
      </c>
      <c r="E1193" s="4">
        <v>15</v>
      </c>
      <c r="F1193" s="5">
        <v>8.9499999999999993</v>
      </c>
      <c r="G1193" s="5">
        <v>92.8</v>
      </c>
      <c r="H1193" s="6">
        <v>40018</v>
      </c>
      <c r="I1193" s="3">
        <v>7</v>
      </c>
      <c r="J1193" s="7" t="s">
        <v>31</v>
      </c>
      <c r="K1193" s="7" t="s">
        <v>39</v>
      </c>
      <c r="L1193" s="7" t="s">
        <v>32</v>
      </c>
    </row>
    <row r="1194" spans="1:12">
      <c r="A1194" s="2">
        <v>117</v>
      </c>
      <c r="B1194" s="2">
        <v>1</v>
      </c>
      <c r="C1194" s="2">
        <v>2</v>
      </c>
      <c r="D1194" s="3">
        <v>17.329999999999998</v>
      </c>
      <c r="E1194" s="4">
        <v>15</v>
      </c>
      <c r="F1194" s="5">
        <v>4.2</v>
      </c>
      <c r="G1194" s="5">
        <v>36.53</v>
      </c>
      <c r="H1194" s="6">
        <v>40018</v>
      </c>
      <c r="I1194" s="3">
        <v>7</v>
      </c>
      <c r="J1194" s="7" t="s">
        <v>25</v>
      </c>
      <c r="K1194" s="7" t="s">
        <v>64</v>
      </c>
      <c r="L1194" s="7" t="s">
        <v>25</v>
      </c>
    </row>
    <row r="1195" spans="1:12">
      <c r="A1195" s="2">
        <v>123</v>
      </c>
      <c r="B1195" s="2">
        <v>1</v>
      </c>
      <c r="C1195" s="2">
        <v>2</v>
      </c>
      <c r="D1195" s="3">
        <v>17.329999999999998</v>
      </c>
      <c r="E1195" s="4">
        <v>15</v>
      </c>
      <c r="F1195" s="5">
        <v>4.2</v>
      </c>
      <c r="G1195" s="5">
        <v>36.53</v>
      </c>
      <c r="H1195" s="6">
        <v>40018</v>
      </c>
      <c r="I1195" s="3">
        <v>7</v>
      </c>
      <c r="J1195" s="7" t="s">
        <v>25</v>
      </c>
      <c r="K1195" s="7" t="s">
        <v>64</v>
      </c>
      <c r="L1195" s="7" t="s">
        <v>25</v>
      </c>
    </row>
    <row r="1196" spans="1:12">
      <c r="A1196" s="2">
        <v>134</v>
      </c>
      <c r="B1196" s="2">
        <v>1</v>
      </c>
      <c r="C1196" s="2">
        <v>2</v>
      </c>
      <c r="D1196" s="3">
        <v>17.329999999999998</v>
      </c>
      <c r="E1196" s="4">
        <v>15</v>
      </c>
      <c r="F1196" s="5">
        <v>4.2</v>
      </c>
      <c r="G1196" s="5">
        <v>36.53</v>
      </c>
      <c r="H1196" s="6">
        <v>40018</v>
      </c>
      <c r="I1196" s="3">
        <v>7</v>
      </c>
      <c r="J1196" s="7" t="s">
        <v>10</v>
      </c>
      <c r="K1196" s="7" t="s">
        <v>64</v>
      </c>
      <c r="L1196" s="7" t="s">
        <v>10</v>
      </c>
    </row>
    <row r="1197" spans="1:12">
      <c r="A1197" s="2">
        <v>158</v>
      </c>
      <c r="B1197" s="2">
        <v>1</v>
      </c>
      <c r="C1197" s="2">
        <v>2</v>
      </c>
      <c r="D1197" s="3">
        <v>17.329999999999998</v>
      </c>
      <c r="E1197" s="4">
        <v>15</v>
      </c>
      <c r="F1197" s="5">
        <v>4.2</v>
      </c>
      <c r="G1197" s="5">
        <v>36.53</v>
      </c>
      <c r="H1197" s="6">
        <v>40018</v>
      </c>
      <c r="I1197" s="3">
        <v>7</v>
      </c>
      <c r="J1197" s="7" t="s">
        <v>7</v>
      </c>
      <c r="K1197" s="7" t="s">
        <v>7</v>
      </c>
      <c r="L1197" s="7" t="s">
        <v>8</v>
      </c>
    </row>
    <row r="1198" spans="1:12">
      <c r="A1198" s="2">
        <v>13</v>
      </c>
      <c r="B1198" s="2">
        <v>1</v>
      </c>
      <c r="C1198" s="2">
        <v>3</v>
      </c>
      <c r="D1198" s="3">
        <v>17.329999999999998</v>
      </c>
      <c r="E1198" s="4">
        <v>15</v>
      </c>
      <c r="F1198" s="5">
        <v>4.2</v>
      </c>
      <c r="G1198" s="5">
        <v>36.53</v>
      </c>
      <c r="H1198" s="6">
        <v>40018</v>
      </c>
      <c r="I1198" s="3">
        <v>7</v>
      </c>
      <c r="J1198" s="7" t="s">
        <v>7</v>
      </c>
      <c r="K1198" s="7" t="s">
        <v>7</v>
      </c>
      <c r="L1198" s="7" t="s">
        <v>15</v>
      </c>
    </row>
    <row r="1199" spans="1:12">
      <c r="A1199" s="2">
        <v>14</v>
      </c>
      <c r="B1199" s="2">
        <v>1</v>
      </c>
      <c r="C1199" s="2">
        <v>3</v>
      </c>
      <c r="D1199" s="3">
        <v>34.89</v>
      </c>
      <c r="E1199" s="4">
        <v>15</v>
      </c>
      <c r="F1199" s="5">
        <v>4.54</v>
      </c>
      <c r="G1199" s="5">
        <v>54.43</v>
      </c>
      <c r="H1199" s="6">
        <v>40018</v>
      </c>
      <c r="I1199" s="3">
        <v>7</v>
      </c>
      <c r="J1199" s="7" t="s">
        <v>16</v>
      </c>
      <c r="K1199" s="7" t="s">
        <v>14</v>
      </c>
      <c r="L1199" s="7" t="s">
        <v>17</v>
      </c>
    </row>
    <row r="1200" spans="1:12">
      <c r="A1200" s="2">
        <v>80</v>
      </c>
      <c r="B1200" s="2">
        <v>9</v>
      </c>
      <c r="C1200" s="2">
        <v>101</v>
      </c>
      <c r="D1200" s="3">
        <v>41.15</v>
      </c>
      <c r="E1200" s="4">
        <v>15</v>
      </c>
      <c r="F1200" s="5">
        <v>5.35</v>
      </c>
      <c r="G1200" s="5">
        <v>61.5</v>
      </c>
      <c r="H1200" s="6">
        <v>40018</v>
      </c>
      <c r="I1200" s="3">
        <v>7</v>
      </c>
      <c r="J1200" s="7" t="s">
        <v>52</v>
      </c>
      <c r="K1200" s="7" t="s">
        <v>14</v>
      </c>
      <c r="L1200" s="7" t="s">
        <v>36</v>
      </c>
    </row>
    <row r="1201" spans="1:12">
      <c r="A1201" s="2">
        <v>60</v>
      </c>
      <c r="B1201" s="2">
        <v>11</v>
      </c>
      <c r="C1201" s="2">
        <v>102</v>
      </c>
      <c r="D1201" s="3">
        <v>39.450000000000003</v>
      </c>
      <c r="E1201" s="4">
        <v>15</v>
      </c>
      <c r="F1201" s="5">
        <v>5.13</v>
      </c>
      <c r="G1201" s="5">
        <v>59.58</v>
      </c>
      <c r="H1201" s="6">
        <v>40018</v>
      </c>
      <c r="I1201" s="3">
        <v>7</v>
      </c>
      <c r="J1201" s="7" t="s">
        <v>35</v>
      </c>
      <c r="K1201" s="7" t="s">
        <v>14</v>
      </c>
      <c r="L1201" s="7" t="s">
        <v>14</v>
      </c>
    </row>
    <row r="1202" spans="1:12">
      <c r="A1202" s="2">
        <v>114</v>
      </c>
      <c r="B1202" s="2">
        <v>10</v>
      </c>
      <c r="C1202" s="2">
        <v>111</v>
      </c>
      <c r="D1202" s="3">
        <v>18.510000000000002</v>
      </c>
      <c r="E1202" s="4">
        <v>15</v>
      </c>
      <c r="F1202" s="5">
        <v>4.3600000000000003</v>
      </c>
      <c r="G1202" s="5">
        <v>37.869999999999997</v>
      </c>
      <c r="H1202" s="6">
        <v>40018</v>
      </c>
      <c r="I1202" s="3">
        <v>7</v>
      </c>
      <c r="J1202" s="7" t="s">
        <v>7</v>
      </c>
      <c r="K1202" s="7" t="s">
        <v>7</v>
      </c>
      <c r="L1202" s="7" t="s">
        <v>8</v>
      </c>
    </row>
    <row r="1203" spans="1:12">
      <c r="A1203" s="2">
        <v>75</v>
      </c>
      <c r="B1203" s="2">
        <v>11</v>
      </c>
      <c r="C1203" s="2">
        <v>126</v>
      </c>
      <c r="D1203" s="3">
        <v>38.770000000000003</v>
      </c>
      <c r="E1203" s="4">
        <v>15</v>
      </c>
      <c r="F1203" s="5">
        <v>5.04</v>
      </c>
      <c r="G1203" s="5">
        <v>58.81</v>
      </c>
      <c r="H1203" s="6">
        <v>40018</v>
      </c>
      <c r="I1203" s="3">
        <v>7</v>
      </c>
      <c r="J1203" s="7" t="s">
        <v>47</v>
      </c>
      <c r="K1203" s="7" t="s">
        <v>51</v>
      </c>
      <c r="L1203" s="7" t="s">
        <v>48</v>
      </c>
    </row>
    <row r="1204" spans="1:12">
      <c r="A1204" s="2">
        <v>97</v>
      </c>
      <c r="B1204" s="2">
        <v>14</v>
      </c>
      <c r="C1204" s="2">
        <v>142</v>
      </c>
      <c r="D1204" s="3">
        <v>42.76</v>
      </c>
      <c r="E1204" s="4">
        <v>15</v>
      </c>
      <c r="F1204" s="5">
        <v>5.56</v>
      </c>
      <c r="G1204" s="5">
        <v>63.32</v>
      </c>
      <c r="H1204" s="6">
        <v>40018</v>
      </c>
      <c r="I1204" s="3">
        <v>7</v>
      </c>
      <c r="J1204" s="7" t="s">
        <v>56</v>
      </c>
      <c r="K1204" s="7" t="s">
        <v>64</v>
      </c>
      <c r="L1204" s="7" t="s">
        <v>56</v>
      </c>
    </row>
    <row r="1205" spans="1:12">
      <c r="A1205" s="2">
        <v>2</v>
      </c>
      <c r="B1205" s="2">
        <v>13</v>
      </c>
      <c r="C1205" s="2">
        <v>162</v>
      </c>
      <c r="D1205" s="3">
        <v>27.02</v>
      </c>
      <c r="E1205" s="4">
        <v>15</v>
      </c>
      <c r="F1205" s="5">
        <v>5.46</v>
      </c>
      <c r="G1205" s="5">
        <v>47.48</v>
      </c>
      <c r="H1205" s="6">
        <v>40018</v>
      </c>
      <c r="I1205" s="3">
        <v>7</v>
      </c>
      <c r="J1205" s="7" t="s">
        <v>7</v>
      </c>
      <c r="K1205" s="7" t="s">
        <v>7</v>
      </c>
      <c r="L1205" s="7" t="s">
        <v>8</v>
      </c>
    </row>
    <row r="1206" spans="1:12">
      <c r="A1206" s="2">
        <v>185</v>
      </c>
      <c r="B1206" s="2">
        <v>14</v>
      </c>
      <c r="C1206" s="2">
        <v>163</v>
      </c>
      <c r="D1206" s="3">
        <v>34.71</v>
      </c>
      <c r="E1206" s="4">
        <v>30</v>
      </c>
      <c r="F1206" s="5">
        <v>4.51</v>
      </c>
      <c r="G1206" s="5">
        <v>69.22</v>
      </c>
      <c r="H1206" s="6">
        <v>40018</v>
      </c>
      <c r="I1206" s="3">
        <v>7</v>
      </c>
      <c r="J1206" s="7" t="s">
        <v>62</v>
      </c>
      <c r="K1206" s="7" t="s">
        <v>14</v>
      </c>
      <c r="L1206" s="7" t="s">
        <v>14</v>
      </c>
    </row>
    <row r="1207" spans="1:12">
      <c r="A1207" s="2">
        <v>108</v>
      </c>
      <c r="B1207" s="2">
        <v>15</v>
      </c>
      <c r="C1207" s="2">
        <v>165</v>
      </c>
      <c r="D1207" s="3">
        <v>27.52</v>
      </c>
      <c r="E1207" s="4">
        <v>15</v>
      </c>
      <c r="F1207" s="5">
        <v>5.53</v>
      </c>
      <c r="G1207" s="5">
        <v>48.05</v>
      </c>
      <c r="H1207" s="6">
        <v>40018</v>
      </c>
      <c r="I1207" s="3">
        <v>7</v>
      </c>
      <c r="J1207" s="7" t="s">
        <v>7</v>
      </c>
      <c r="K1207" s="7" t="s">
        <v>7</v>
      </c>
      <c r="L1207" s="7" t="s">
        <v>9</v>
      </c>
    </row>
    <row r="1208" spans="1:12">
      <c r="A1208" s="2">
        <v>188</v>
      </c>
      <c r="B1208" s="2">
        <v>19</v>
      </c>
      <c r="C1208" s="2">
        <v>169</v>
      </c>
      <c r="D1208" s="3">
        <v>38.770000000000003</v>
      </c>
      <c r="E1208" s="4">
        <v>15</v>
      </c>
      <c r="F1208" s="5">
        <v>5.04</v>
      </c>
      <c r="G1208" s="5">
        <v>58.81</v>
      </c>
      <c r="H1208" s="6">
        <v>40018</v>
      </c>
      <c r="I1208" s="3">
        <v>7</v>
      </c>
      <c r="J1208" s="7" t="s">
        <v>47</v>
      </c>
      <c r="K1208" s="7" t="s">
        <v>51</v>
      </c>
      <c r="L1208" s="7" t="s">
        <v>48</v>
      </c>
    </row>
    <row r="1209" spans="1:12">
      <c r="A1209" s="2">
        <v>42</v>
      </c>
      <c r="B1209" s="2">
        <v>14</v>
      </c>
      <c r="C1209" s="2">
        <v>171</v>
      </c>
      <c r="D1209" s="3">
        <v>28.52</v>
      </c>
      <c r="E1209" s="4">
        <v>15</v>
      </c>
      <c r="F1209" s="5">
        <v>5.66</v>
      </c>
      <c r="G1209" s="5">
        <v>49.18</v>
      </c>
      <c r="H1209" s="6">
        <v>40018</v>
      </c>
      <c r="I1209" s="3">
        <v>7</v>
      </c>
      <c r="J1209" s="7" t="s">
        <v>7</v>
      </c>
      <c r="K1209" s="7" t="s">
        <v>7</v>
      </c>
      <c r="L1209" s="7" t="s">
        <v>9</v>
      </c>
    </row>
    <row r="1210" spans="1:12">
      <c r="A1210" s="2">
        <v>53</v>
      </c>
      <c r="B1210" s="2">
        <v>15</v>
      </c>
      <c r="C1210" s="2">
        <v>173</v>
      </c>
      <c r="D1210" s="3">
        <v>28.86</v>
      </c>
      <c r="E1210" s="4">
        <v>15</v>
      </c>
      <c r="F1210" s="5">
        <v>5.7</v>
      </c>
      <c r="G1210" s="5">
        <v>49.56</v>
      </c>
      <c r="H1210" s="6">
        <v>40018</v>
      </c>
      <c r="I1210" s="3">
        <v>7</v>
      </c>
      <c r="J1210" s="7" t="s">
        <v>7</v>
      </c>
      <c r="K1210" s="7" t="s">
        <v>7</v>
      </c>
      <c r="L1210" s="7" t="s">
        <v>8</v>
      </c>
    </row>
    <row r="1211" spans="1:12">
      <c r="A1211" s="2">
        <v>71</v>
      </c>
      <c r="B1211" s="2">
        <v>20</v>
      </c>
      <c r="C1211" s="2">
        <v>233</v>
      </c>
      <c r="D1211" s="3">
        <v>41.22</v>
      </c>
      <c r="E1211" s="4">
        <v>15</v>
      </c>
      <c r="F1211" s="5">
        <v>5.36</v>
      </c>
      <c r="G1211" s="5">
        <v>61.58</v>
      </c>
      <c r="H1211" s="6">
        <v>40018</v>
      </c>
      <c r="I1211" s="3">
        <v>7</v>
      </c>
      <c r="J1211" s="7" t="s">
        <v>47</v>
      </c>
      <c r="K1211" s="7" t="s">
        <v>51</v>
      </c>
      <c r="L1211" s="7" t="s">
        <v>48</v>
      </c>
    </row>
    <row r="1212" spans="1:12">
      <c r="A1212" s="2">
        <v>3</v>
      </c>
      <c r="B1212" s="2">
        <v>19</v>
      </c>
      <c r="C1212" s="2">
        <v>244</v>
      </c>
      <c r="D1212" s="3">
        <v>40.700000000000003</v>
      </c>
      <c r="E1212" s="4">
        <v>15</v>
      </c>
      <c r="F1212" s="5">
        <v>7.24</v>
      </c>
      <c r="G1212" s="5">
        <v>62.94</v>
      </c>
      <c r="H1212" s="6">
        <v>40018</v>
      </c>
      <c r="I1212" s="3">
        <v>7</v>
      </c>
      <c r="J1212" s="7" t="s">
        <v>7</v>
      </c>
      <c r="K1212" s="7" t="s">
        <v>7</v>
      </c>
      <c r="L1212" s="7" t="s">
        <v>9</v>
      </c>
    </row>
    <row r="1213" spans="1:12">
      <c r="A1213" s="2">
        <v>52</v>
      </c>
      <c r="B1213" s="2">
        <v>20</v>
      </c>
      <c r="C1213" s="2">
        <v>247</v>
      </c>
      <c r="D1213" s="3">
        <v>43.69</v>
      </c>
      <c r="E1213" s="4">
        <v>15</v>
      </c>
      <c r="F1213" s="5">
        <v>5.68</v>
      </c>
      <c r="G1213" s="5">
        <v>64.37</v>
      </c>
      <c r="H1213" s="6">
        <v>40018</v>
      </c>
      <c r="I1213" s="3">
        <v>7</v>
      </c>
      <c r="J1213" s="7" t="s">
        <v>47</v>
      </c>
      <c r="K1213" s="7" t="s">
        <v>51</v>
      </c>
      <c r="L1213" s="7" t="s">
        <v>48</v>
      </c>
    </row>
    <row r="1214" spans="1:12">
      <c r="A1214" s="2">
        <v>124</v>
      </c>
      <c r="B1214" s="2">
        <v>22</v>
      </c>
      <c r="C1214" s="2">
        <v>257</v>
      </c>
      <c r="D1214" s="3">
        <v>70.42</v>
      </c>
      <c r="E1214" s="4">
        <v>15</v>
      </c>
      <c r="F1214" s="5">
        <v>9.15</v>
      </c>
      <c r="G1214" s="5">
        <v>94.57</v>
      </c>
      <c r="H1214" s="6">
        <v>40018</v>
      </c>
      <c r="I1214" s="3">
        <v>7</v>
      </c>
      <c r="J1214" s="7" t="s">
        <v>25</v>
      </c>
      <c r="K1214" s="7" t="s">
        <v>64</v>
      </c>
      <c r="L1214" s="7" t="s">
        <v>25</v>
      </c>
    </row>
    <row r="1215" spans="1:12">
      <c r="A1215" s="2">
        <v>165</v>
      </c>
      <c r="B1215" s="2">
        <v>22</v>
      </c>
      <c r="C1215" s="2">
        <v>270</v>
      </c>
      <c r="D1215" s="3">
        <v>59.32</v>
      </c>
      <c r="E1215" s="4">
        <v>15</v>
      </c>
      <c r="F1215" s="5">
        <v>7.71</v>
      </c>
      <c r="G1215" s="5">
        <v>82.03</v>
      </c>
      <c r="H1215" s="6">
        <v>40018</v>
      </c>
      <c r="I1215" s="3">
        <v>7</v>
      </c>
      <c r="J1215" s="7" t="s">
        <v>35</v>
      </c>
      <c r="K1215" s="7" t="s">
        <v>14</v>
      </c>
      <c r="L1215" s="7" t="s">
        <v>14</v>
      </c>
    </row>
    <row r="1216" spans="1:12">
      <c r="A1216" s="2">
        <v>33</v>
      </c>
      <c r="B1216" s="2">
        <v>23</v>
      </c>
      <c r="C1216" s="2">
        <v>275</v>
      </c>
      <c r="D1216" s="3">
        <v>63.72</v>
      </c>
      <c r="E1216" s="4">
        <v>15</v>
      </c>
      <c r="F1216" s="5">
        <v>8.2799999999999994</v>
      </c>
      <c r="G1216" s="5">
        <v>87</v>
      </c>
      <c r="H1216" s="6">
        <v>40018</v>
      </c>
      <c r="I1216" s="3">
        <v>7</v>
      </c>
      <c r="J1216" s="7" t="s">
        <v>35</v>
      </c>
      <c r="K1216" s="7" t="s">
        <v>14</v>
      </c>
      <c r="L1216" s="7" t="s">
        <v>36</v>
      </c>
    </row>
    <row r="1217" spans="1:12">
      <c r="A1217" s="2">
        <v>70</v>
      </c>
      <c r="B1217" s="2">
        <v>23</v>
      </c>
      <c r="C1217" s="2">
        <v>277</v>
      </c>
      <c r="D1217" s="3">
        <v>51.41</v>
      </c>
      <c r="E1217" s="4">
        <v>15</v>
      </c>
      <c r="F1217" s="5">
        <v>6.68</v>
      </c>
      <c r="G1217" s="5">
        <v>73.09</v>
      </c>
      <c r="H1217" s="6">
        <v>40018</v>
      </c>
      <c r="I1217" s="3">
        <v>7</v>
      </c>
      <c r="J1217" s="7" t="s">
        <v>13</v>
      </c>
      <c r="K1217" s="7" t="s">
        <v>14</v>
      </c>
      <c r="L1217" s="7" t="s">
        <v>14</v>
      </c>
    </row>
    <row r="1218" spans="1:12">
      <c r="A1218" s="2">
        <v>163</v>
      </c>
      <c r="B1218" s="2">
        <v>24</v>
      </c>
      <c r="C1218" s="2">
        <v>283</v>
      </c>
      <c r="D1218" s="3">
        <v>61.15</v>
      </c>
      <c r="E1218" s="4">
        <v>15</v>
      </c>
      <c r="F1218" s="5">
        <v>7.95</v>
      </c>
      <c r="G1218" s="5">
        <v>84.1</v>
      </c>
      <c r="H1218" s="6">
        <v>40018</v>
      </c>
      <c r="I1218" s="3">
        <v>7</v>
      </c>
      <c r="J1218" s="7" t="s">
        <v>63</v>
      </c>
      <c r="K1218" s="7" t="s">
        <v>14</v>
      </c>
      <c r="L1218" s="7" t="s">
        <v>36</v>
      </c>
    </row>
    <row r="1219" spans="1:12">
      <c r="A1219" s="2">
        <v>64</v>
      </c>
      <c r="B1219" s="2">
        <v>22</v>
      </c>
      <c r="C1219" s="2">
        <v>289</v>
      </c>
      <c r="D1219" s="3">
        <v>63.26</v>
      </c>
      <c r="E1219" s="4">
        <v>15</v>
      </c>
      <c r="F1219" s="5">
        <v>8.2200000000000006</v>
      </c>
      <c r="G1219" s="5">
        <v>86.48</v>
      </c>
      <c r="H1219" s="6">
        <v>40018</v>
      </c>
      <c r="I1219" s="3">
        <v>7</v>
      </c>
      <c r="J1219" s="7" t="s">
        <v>35</v>
      </c>
      <c r="K1219" s="7" t="s">
        <v>14</v>
      </c>
      <c r="L1219" s="7" t="s">
        <v>36</v>
      </c>
    </row>
    <row r="1220" spans="1:12">
      <c r="A1220" s="2">
        <v>47</v>
      </c>
      <c r="B1220" s="2">
        <v>21</v>
      </c>
      <c r="C1220" s="2">
        <v>297</v>
      </c>
      <c r="D1220" s="3">
        <v>97.03</v>
      </c>
      <c r="E1220" s="4">
        <v>15</v>
      </c>
      <c r="F1220" s="5">
        <v>12.61</v>
      </c>
      <c r="G1220" s="5">
        <v>124.64</v>
      </c>
      <c r="H1220" s="6">
        <v>40018</v>
      </c>
      <c r="I1220" s="3">
        <v>7</v>
      </c>
      <c r="J1220" s="7" t="s">
        <v>43</v>
      </c>
      <c r="K1220" s="7" t="s">
        <v>64</v>
      </c>
      <c r="L1220" s="7" t="s">
        <v>43</v>
      </c>
    </row>
    <row r="1221" spans="1:12">
      <c r="A1221" s="2">
        <v>51</v>
      </c>
      <c r="B1221" s="2">
        <v>24</v>
      </c>
      <c r="C1221" s="2">
        <v>299</v>
      </c>
      <c r="D1221" s="3">
        <v>49.87</v>
      </c>
      <c r="E1221" s="4">
        <v>15</v>
      </c>
      <c r="F1221" s="5">
        <v>8.43</v>
      </c>
      <c r="G1221" s="5">
        <v>73.3</v>
      </c>
      <c r="H1221" s="6">
        <v>40018</v>
      </c>
      <c r="I1221" s="3">
        <v>7</v>
      </c>
      <c r="J1221" s="7" t="s">
        <v>7</v>
      </c>
      <c r="K1221" s="7" t="s">
        <v>7</v>
      </c>
      <c r="L1221" s="7" t="s">
        <v>9</v>
      </c>
    </row>
    <row r="1222" spans="1:12">
      <c r="A1222" s="2">
        <v>23</v>
      </c>
      <c r="B1222" s="2">
        <v>21</v>
      </c>
      <c r="C1222" s="2">
        <v>306</v>
      </c>
      <c r="D1222" s="3">
        <v>51.04</v>
      </c>
      <c r="E1222" s="4">
        <v>15</v>
      </c>
      <c r="F1222" s="5">
        <v>8.59</v>
      </c>
      <c r="G1222" s="5">
        <v>74.63</v>
      </c>
      <c r="H1222" s="6">
        <v>40018</v>
      </c>
      <c r="I1222" s="3">
        <v>7</v>
      </c>
      <c r="J1222" s="7" t="s">
        <v>7</v>
      </c>
      <c r="K1222" s="7" t="s">
        <v>64</v>
      </c>
      <c r="L1222" s="7" t="s">
        <v>25</v>
      </c>
    </row>
    <row r="1223" spans="1:12">
      <c r="A1223" s="2">
        <v>110</v>
      </c>
      <c r="B1223" s="2">
        <v>27</v>
      </c>
      <c r="C1223" s="2">
        <v>322</v>
      </c>
      <c r="D1223" s="3">
        <v>69.81</v>
      </c>
      <c r="E1223" s="4">
        <v>15</v>
      </c>
      <c r="F1223" s="5">
        <v>9.08</v>
      </c>
      <c r="G1223" s="5">
        <v>93.89</v>
      </c>
      <c r="H1223" s="6">
        <v>40018</v>
      </c>
      <c r="I1223" s="3">
        <v>7</v>
      </c>
      <c r="J1223" s="7" t="s">
        <v>45</v>
      </c>
      <c r="K1223" s="7" t="s">
        <v>64</v>
      </c>
      <c r="L1223" s="7" t="s">
        <v>46</v>
      </c>
    </row>
    <row r="1224" spans="1:12">
      <c r="A1224" s="2">
        <v>118</v>
      </c>
      <c r="B1224" s="2">
        <v>27</v>
      </c>
      <c r="C1224" s="2">
        <v>325</v>
      </c>
      <c r="D1224" s="3">
        <v>70.459999999999994</v>
      </c>
      <c r="E1224" s="4">
        <v>15</v>
      </c>
      <c r="F1224" s="5">
        <v>9.16</v>
      </c>
      <c r="G1224" s="5">
        <v>94.62</v>
      </c>
      <c r="H1224" s="6">
        <v>40018</v>
      </c>
      <c r="I1224" s="3">
        <v>7</v>
      </c>
      <c r="J1224" s="7" t="s">
        <v>45</v>
      </c>
      <c r="K1224" s="7" t="s">
        <v>64</v>
      </c>
      <c r="L1224" s="7" t="s">
        <v>46</v>
      </c>
    </row>
    <row r="1225" spans="1:12">
      <c r="A1225" s="2">
        <v>107</v>
      </c>
      <c r="B1225" s="2">
        <v>24</v>
      </c>
      <c r="C1225" s="2">
        <v>333</v>
      </c>
      <c r="D1225" s="3">
        <v>108.79</v>
      </c>
      <c r="E1225" s="4">
        <v>15</v>
      </c>
      <c r="F1225" s="5">
        <v>14.14</v>
      </c>
      <c r="G1225" s="5">
        <v>137.93</v>
      </c>
      <c r="H1225" s="6">
        <v>40018</v>
      </c>
      <c r="I1225" s="3">
        <v>7</v>
      </c>
      <c r="J1225" s="7" t="s">
        <v>43</v>
      </c>
      <c r="K1225" s="7" t="s">
        <v>64</v>
      </c>
      <c r="L1225" s="7" t="s">
        <v>43</v>
      </c>
    </row>
    <row r="1226" spans="1:12">
      <c r="A1226" s="2">
        <v>171</v>
      </c>
      <c r="B1226" s="2">
        <v>31</v>
      </c>
      <c r="C1226" s="2">
        <v>345</v>
      </c>
      <c r="D1226" s="3">
        <v>56.06</v>
      </c>
      <c r="E1226" s="4">
        <v>15</v>
      </c>
      <c r="F1226" s="5">
        <v>7.29</v>
      </c>
      <c r="G1226" s="5">
        <v>78.349999999999994</v>
      </c>
      <c r="H1226" s="6">
        <v>40018</v>
      </c>
      <c r="I1226" s="3">
        <v>7</v>
      </c>
      <c r="J1226" s="7" t="s">
        <v>56</v>
      </c>
      <c r="K1226" s="7" t="s">
        <v>64</v>
      </c>
      <c r="L1226" s="7" t="s">
        <v>56</v>
      </c>
    </row>
    <row r="1227" spans="1:12">
      <c r="A1227" s="2">
        <v>99</v>
      </c>
      <c r="B1227" s="2">
        <v>29</v>
      </c>
      <c r="C1227" s="2">
        <v>349</v>
      </c>
      <c r="D1227" s="3">
        <v>56.71</v>
      </c>
      <c r="E1227" s="4">
        <v>15</v>
      </c>
      <c r="F1227" s="5">
        <v>7.37</v>
      </c>
      <c r="G1227" s="5">
        <v>79.08</v>
      </c>
      <c r="H1227" s="6">
        <v>40018</v>
      </c>
      <c r="I1227" s="3">
        <v>7</v>
      </c>
      <c r="J1227" s="7" t="s">
        <v>56</v>
      </c>
      <c r="K1227" s="7" t="s">
        <v>64</v>
      </c>
      <c r="L1227" s="7" t="s">
        <v>56</v>
      </c>
    </row>
    <row r="1228" spans="1:12">
      <c r="A1228" s="2">
        <v>54</v>
      </c>
      <c r="B1228" s="2">
        <v>31</v>
      </c>
      <c r="C1228" s="2">
        <v>349</v>
      </c>
      <c r="D1228" s="3">
        <v>58.21</v>
      </c>
      <c r="E1228" s="4">
        <v>15</v>
      </c>
      <c r="F1228" s="5">
        <v>9.52</v>
      </c>
      <c r="G1228" s="5">
        <v>82.73</v>
      </c>
      <c r="H1228" s="6">
        <v>40018</v>
      </c>
      <c r="I1228" s="3">
        <v>7</v>
      </c>
      <c r="J1228" s="7" t="s">
        <v>7</v>
      </c>
      <c r="K1228" s="7" t="s">
        <v>7</v>
      </c>
      <c r="L1228" s="7" t="s">
        <v>8</v>
      </c>
    </row>
    <row r="1229" spans="1:12">
      <c r="A1229" s="2">
        <v>174</v>
      </c>
      <c r="B1229" s="2">
        <v>26</v>
      </c>
      <c r="C1229" s="2">
        <v>353</v>
      </c>
      <c r="D1229" s="3">
        <v>58.88</v>
      </c>
      <c r="E1229" s="4">
        <v>15</v>
      </c>
      <c r="F1229" s="5">
        <v>9.6</v>
      </c>
      <c r="G1229" s="5">
        <v>83.48</v>
      </c>
      <c r="H1229" s="6">
        <v>40018</v>
      </c>
      <c r="I1229" s="3">
        <v>7</v>
      </c>
      <c r="J1229" s="7" t="s">
        <v>10</v>
      </c>
      <c r="K1229" s="7" t="s">
        <v>64</v>
      </c>
      <c r="L1229" s="7" t="s">
        <v>10</v>
      </c>
    </row>
    <row r="1230" spans="1:12">
      <c r="A1230" s="2">
        <v>152</v>
      </c>
      <c r="B1230" s="2">
        <v>34</v>
      </c>
      <c r="C1230" s="2">
        <v>421</v>
      </c>
      <c r="D1230" s="3">
        <v>70.22</v>
      </c>
      <c r="E1230" s="4">
        <v>15</v>
      </c>
      <c r="F1230" s="5">
        <v>11.08</v>
      </c>
      <c r="G1230" s="5">
        <v>96.3</v>
      </c>
      <c r="H1230" s="6">
        <v>40018</v>
      </c>
      <c r="I1230" s="3">
        <v>7</v>
      </c>
      <c r="J1230" s="7" t="s">
        <v>10</v>
      </c>
      <c r="K1230" s="7" t="s">
        <v>64</v>
      </c>
      <c r="L1230" s="7" t="s">
        <v>10</v>
      </c>
    </row>
    <row r="1231" spans="1:12">
      <c r="A1231" s="2">
        <v>150</v>
      </c>
      <c r="B1231" s="2">
        <v>33</v>
      </c>
      <c r="C1231" s="2">
        <v>426</v>
      </c>
      <c r="D1231" s="3">
        <v>71.27</v>
      </c>
      <c r="E1231" s="4">
        <v>15</v>
      </c>
      <c r="F1231" s="5">
        <v>9.27</v>
      </c>
      <c r="G1231" s="5">
        <v>95.54</v>
      </c>
      <c r="H1231" s="6">
        <v>40018</v>
      </c>
      <c r="I1231" s="3">
        <v>7</v>
      </c>
      <c r="J1231" s="7" t="s">
        <v>10</v>
      </c>
      <c r="K1231" s="7" t="s">
        <v>64</v>
      </c>
      <c r="L1231" s="7" t="s">
        <v>46</v>
      </c>
    </row>
    <row r="1232" spans="1:12">
      <c r="A1232" s="2">
        <v>189</v>
      </c>
      <c r="B1232" s="2">
        <v>35</v>
      </c>
      <c r="C1232" s="2">
        <v>481</v>
      </c>
      <c r="D1232" s="3">
        <v>80.23</v>
      </c>
      <c r="E1232" s="4">
        <v>15</v>
      </c>
      <c r="F1232" s="5">
        <v>12.38</v>
      </c>
      <c r="G1232" s="5">
        <v>107.61</v>
      </c>
      <c r="H1232" s="6">
        <v>40018</v>
      </c>
      <c r="I1232" s="3">
        <v>7</v>
      </c>
      <c r="J1232" s="7" t="s">
        <v>7</v>
      </c>
      <c r="K1232" s="7" t="s">
        <v>7</v>
      </c>
      <c r="L1232" s="7" t="s">
        <v>9</v>
      </c>
    </row>
    <row r="1233" spans="1:12">
      <c r="A1233" s="2">
        <v>127</v>
      </c>
      <c r="B1233" s="2">
        <v>53</v>
      </c>
      <c r="C1233" s="2">
        <v>508</v>
      </c>
      <c r="D1233" s="3">
        <v>83.31</v>
      </c>
      <c r="E1233" s="4">
        <v>15</v>
      </c>
      <c r="F1233" s="5">
        <v>12.78</v>
      </c>
      <c r="G1233" s="5">
        <v>111.09</v>
      </c>
      <c r="H1233" s="6">
        <v>40018</v>
      </c>
      <c r="I1233" s="3">
        <v>7</v>
      </c>
      <c r="J1233" s="7" t="s">
        <v>7</v>
      </c>
      <c r="K1233" s="7" t="s">
        <v>55</v>
      </c>
      <c r="L1233" s="7" t="s">
        <v>55</v>
      </c>
    </row>
    <row r="1234" spans="1:12">
      <c r="A1234" s="2">
        <v>183</v>
      </c>
      <c r="B1234" s="2">
        <v>57</v>
      </c>
      <c r="C1234" s="2">
        <v>529</v>
      </c>
      <c r="D1234" s="3">
        <v>160.55000000000001</v>
      </c>
      <c r="E1234" s="4">
        <v>15</v>
      </c>
      <c r="F1234" s="5">
        <v>20.87</v>
      </c>
      <c r="G1234" s="5">
        <v>196.42</v>
      </c>
      <c r="H1234" s="6">
        <v>40018</v>
      </c>
      <c r="I1234" s="3">
        <v>7</v>
      </c>
      <c r="J1234" s="7" t="s">
        <v>27</v>
      </c>
      <c r="K1234" s="7" t="s">
        <v>55</v>
      </c>
      <c r="L1234" s="7" t="s">
        <v>55</v>
      </c>
    </row>
    <row r="1235" spans="1:12">
      <c r="A1235" s="2">
        <v>55</v>
      </c>
      <c r="B1235" s="2">
        <v>46</v>
      </c>
      <c r="C1235" s="2">
        <v>539</v>
      </c>
      <c r="D1235" s="3">
        <v>88.4</v>
      </c>
      <c r="E1235" s="4">
        <v>15</v>
      </c>
      <c r="F1235" s="5">
        <v>13.44</v>
      </c>
      <c r="G1235" s="5">
        <v>116.84</v>
      </c>
      <c r="H1235" s="6">
        <v>40018</v>
      </c>
      <c r="I1235" s="3">
        <v>7</v>
      </c>
      <c r="J1235" s="7" t="s">
        <v>7</v>
      </c>
      <c r="K1235" s="7" t="s">
        <v>7</v>
      </c>
      <c r="L1235" s="7" t="s">
        <v>9</v>
      </c>
    </row>
    <row r="1236" spans="1:12">
      <c r="A1236" s="2">
        <v>130</v>
      </c>
      <c r="B1236" s="2">
        <v>48</v>
      </c>
      <c r="C1236" s="2">
        <v>604</v>
      </c>
      <c r="D1236" s="3">
        <v>196.48</v>
      </c>
      <c r="E1236" s="4">
        <v>15</v>
      </c>
      <c r="F1236" s="5">
        <v>25.54</v>
      </c>
      <c r="G1236" s="5">
        <v>237.02</v>
      </c>
      <c r="H1236" s="6">
        <v>40018</v>
      </c>
      <c r="I1236" s="3">
        <v>7</v>
      </c>
      <c r="J1236" s="7" t="s">
        <v>43</v>
      </c>
      <c r="K1236" s="7" t="s">
        <v>64</v>
      </c>
      <c r="L1236" s="7" t="s">
        <v>43</v>
      </c>
    </row>
    <row r="1237" spans="1:12">
      <c r="A1237" s="2">
        <v>141</v>
      </c>
      <c r="B1237" s="2">
        <v>1</v>
      </c>
      <c r="C1237" s="2">
        <v>700</v>
      </c>
      <c r="D1237" s="3">
        <v>203.98</v>
      </c>
      <c r="E1237" s="4">
        <v>15</v>
      </c>
      <c r="F1237" s="5">
        <v>26.52</v>
      </c>
      <c r="G1237" s="5">
        <v>245.5</v>
      </c>
      <c r="H1237" s="6">
        <v>40018</v>
      </c>
      <c r="I1237" s="3">
        <v>7</v>
      </c>
      <c r="J1237" s="7" t="s">
        <v>41</v>
      </c>
      <c r="K1237" s="7" t="s">
        <v>55</v>
      </c>
      <c r="L1237" s="7" t="s">
        <v>55</v>
      </c>
    </row>
    <row r="1238" spans="1:12">
      <c r="A1238" s="2">
        <v>103</v>
      </c>
      <c r="B1238" s="2">
        <v>9</v>
      </c>
      <c r="C1238" s="2">
        <v>69</v>
      </c>
      <c r="D1238" s="3">
        <v>44.33</v>
      </c>
      <c r="E1238" s="4">
        <v>15</v>
      </c>
      <c r="F1238" s="5">
        <v>5.98</v>
      </c>
      <c r="G1238" s="5">
        <v>65.31</v>
      </c>
      <c r="H1238" s="6">
        <v>40021</v>
      </c>
      <c r="I1238" s="3">
        <v>7</v>
      </c>
      <c r="J1238" s="7" t="s">
        <v>19</v>
      </c>
      <c r="K1238" s="7" t="s">
        <v>26</v>
      </c>
      <c r="L1238" s="7" t="s">
        <v>34</v>
      </c>
    </row>
    <row r="1239" spans="1:12">
      <c r="A1239" s="2">
        <v>56</v>
      </c>
      <c r="B1239" s="2">
        <v>9</v>
      </c>
      <c r="C1239" s="2">
        <v>102</v>
      </c>
      <c r="D1239" s="3">
        <v>44.49</v>
      </c>
      <c r="E1239" s="4">
        <v>15</v>
      </c>
      <c r="F1239" s="5">
        <v>6.01</v>
      </c>
      <c r="G1239" s="5">
        <v>65.5</v>
      </c>
      <c r="H1239" s="6">
        <v>40021</v>
      </c>
      <c r="I1239" s="3">
        <v>7</v>
      </c>
      <c r="J1239" s="7" t="s">
        <v>19</v>
      </c>
      <c r="K1239" s="7" t="s">
        <v>23</v>
      </c>
      <c r="L1239" s="7" t="s">
        <v>37</v>
      </c>
    </row>
    <row r="1240" spans="1:12">
      <c r="A1240" s="2">
        <v>100</v>
      </c>
      <c r="B1240" s="2">
        <v>9</v>
      </c>
      <c r="C1240" s="2">
        <v>109</v>
      </c>
      <c r="D1240" s="3">
        <v>63.04</v>
      </c>
      <c r="E1240" s="4">
        <v>30</v>
      </c>
      <c r="F1240" s="5">
        <v>8.51</v>
      </c>
      <c r="G1240" s="5">
        <v>101.55</v>
      </c>
      <c r="H1240" s="6">
        <v>40021</v>
      </c>
      <c r="I1240" s="3">
        <v>7</v>
      </c>
      <c r="J1240" s="7" t="s">
        <v>44</v>
      </c>
      <c r="K1240" s="7" t="s">
        <v>39</v>
      </c>
      <c r="L1240" s="7" t="s">
        <v>44</v>
      </c>
    </row>
    <row r="1241" spans="1:12">
      <c r="A1241" s="2">
        <v>84</v>
      </c>
      <c r="B1241" s="2">
        <v>11</v>
      </c>
      <c r="C1241" s="2">
        <v>128</v>
      </c>
      <c r="D1241" s="3">
        <v>75.040000000000006</v>
      </c>
      <c r="E1241" s="4">
        <v>15</v>
      </c>
      <c r="F1241" s="5">
        <v>10.130000000000001</v>
      </c>
      <c r="G1241" s="5">
        <v>100.17</v>
      </c>
      <c r="H1241" s="6">
        <v>40021</v>
      </c>
      <c r="I1241" s="3">
        <v>7</v>
      </c>
      <c r="J1241" s="7" t="s">
        <v>38</v>
      </c>
      <c r="K1241" s="7" t="s">
        <v>39</v>
      </c>
      <c r="L1241" s="7" t="s">
        <v>39</v>
      </c>
    </row>
    <row r="1242" spans="1:12">
      <c r="A1242" s="2">
        <v>38</v>
      </c>
      <c r="B1242" s="2">
        <v>14</v>
      </c>
      <c r="C1242" s="2">
        <v>146</v>
      </c>
      <c r="D1242" s="3">
        <v>75.040000000000006</v>
      </c>
      <c r="E1242" s="4">
        <v>15</v>
      </c>
      <c r="F1242" s="5">
        <v>10.130000000000001</v>
      </c>
      <c r="G1242" s="5">
        <v>100.17</v>
      </c>
      <c r="H1242" s="6">
        <v>40021</v>
      </c>
      <c r="I1242" s="3">
        <v>7</v>
      </c>
      <c r="J1242" s="7" t="s">
        <v>38</v>
      </c>
      <c r="K1242" s="7" t="s">
        <v>39</v>
      </c>
      <c r="L1242" s="7" t="s">
        <v>39</v>
      </c>
    </row>
    <row r="1243" spans="1:12">
      <c r="A1243" s="2">
        <v>111</v>
      </c>
      <c r="B1243" s="2">
        <v>13</v>
      </c>
      <c r="C1243" s="2">
        <v>159</v>
      </c>
      <c r="D1243" s="3">
        <v>45.33</v>
      </c>
      <c r="E1243" s="4">
        <v>15</v>
      </c>
      <c r="F1243" s="5">
        <v>6.12</v>
      </c>
      <c r="G1243" s="5">
        <v>66.45</v>
      </c>
      <c r="H1243" s="6">
        <v>40021</v>
      </c>
      <c r="I1243" s="3">
        <v>7</v>
      </c>
      <c r="J1243" s="7" t="s">
        <v>19</v>
      </c>
      <c r="K1243" s="7" t="s">
        <v>26</v>
      </c>
      <c r="L1243" s="7" t="s">
        <v>34</v>
      </c>
    </row>
    <row r="1244" spans="1:12">
      <c r="A1244" s="2">
        <v>48</v>
      </c>
      <c r="B1244" s="2">
        <v>14</v>
      </c>
      <c r="C1244" s="2">
        <v>176</v>
      </c>
      <c r="D1244" s="3">
        <v>49.71</v>
      </c>
      <c r="E1244" s="4">
        <v>30</v>
      </c>
      <c r="F1244" s="5">
        <v>6.71</v>
      </c>
      <c r="G1244" s="5">
        <v>86.42</v>
      </c>
      <c r="H1244" s="6">
        <v>40021</v>
      </c>
      <c r="I1244" s="3">
        <v>7</v>
      </c>
      <c r="J1244" s="7" t="s">
        <v>44</v>
      </c>
      <c r="K1244" s="7" t="s">
        <v>39</v>
      </c>
      <c r="L1244" s="7" t="s">
        <v>44</v>
      </c>
    </row>
    <row r="1245" spans="1:12">
      <c r="A1245" s="2">
        <v>39</v>
      </c>
      <c r="B1245" s="2">
        <v>13</v>
      </c>
      <c r="C1245" s="2">
        <v>187</v>
      </c>
      <c r="D1245" s="3">
        <v>53.31</v>
      </c>
      <c r="E1245" s="4">
        <v>15</v>
      </c>
      <c r="F1245" s="5">
        <v>7.2</v>
      </c>
      <c r="G1245" s="5">
        <v>75.510000000000005</v>
      </c>
      <c r="H1245" s="6">
        <v>40021</v>
      </c>
      <c r="I1245" s="3">
        <v>7</v>
      </c>
      <c r="J1245" s="7" t="s">
        <v>19</v>
      </c>
      <c r="K1245" s="7" t="s">
        <v>26</v>
      </c>
      <c r="L1245" s="7" t="s">
        <v>20</v>
      </c>
    </row>
    <row r="1246" spans="1:12">
      <c r="A1246" s="2">
        <v>68</v>
      </c>
      <c r="B1246" s="2">
        <v>22</v>
      </c>
      <c r="C1246" s="2">
        <v>212</v>
      </c>
      <c r="D1246" s="3">
        <v>60.44</v>
      </c>
      <c r="E1246" s="4">
        <v>15</v>
      </c>
      <c r="F1246" s="5">
        <v>8.16</v>
      </c>
      <c r="G1246" s="5">
        <v>83.6</v>
      </c>
      <c r="H1246" s="6">
        <v>40021</v>
      </c>
      <c r="I1246" s="3">
        <v>7</v>
      </c>
      <c r="J1246" s="7" t="s">
        <v>19</v>
      </c>
      <c r="K1246" s="7" t="s">
        <v>26</v>
      </c>
      <c r="L1246" s="7" t="s">
        <v>26</v>
      </c>
    </row>
    <row r="1247" spans="1:12">
      <c r="A1247" s="2">
        <v>138</v>
      </c>
      <c r="B1247" s="2">
        <v>18</v>
      </c>
      <c r="C1247" s="2">
        <v>218</v>
      </c>
      <c r="D1247" s="3">
        <v>76.67</v>
      </c>
      <c r="E1247" s="4">
        <v>15</v>
      </c>
      <c r="F1247" s="5">
        <v>10.35</v>
      </c>
      <c r="G1247" s="5">
        <v>102.02</v>
      </c>
      <c r="H1247" s="6">
        <v>40021</v>
      </c>
      <c r="I1247" s="3">
        <v>7</v>
      </c>
      <c r="J1247" s="7" t="s">
        <v>41</v>
      </c>
      <c r="K1247" s="7" t="s">
        <v>39</v>
      </c>
      <c r="L1247" s="7" t="s">
        <v>54</v>
      </c>
    </row>
    <row r="1248" spans="1:12">
      <c r="A1248" s="2">
        <v>86</v>
      </c>
      <c r="B1248" s="2">
        <v>18</v>
      </c>
      <c r="C1248" s="2">
        <v>225</v>
      </c>
      <c r="D1248" s="3">
        <v>70.540000000000006</v>
      </c>
      <c r="E1248" s="4">
        <v>15</v>
      </c>
      <c r="F1248" s="5">
        <v>9.52</v>
      </c>
      <c r="G1248" s="5">
        <v>95.06</v>
      </c>
      <c r="H1248" s="6">
        <v>40021</v>
      </c>
      <c r="I1248" s="3">
        <v>7</v>
      </c>
      <c r="J1248" s="7" t="s">
        <v>41</v>
      </c>
      <c r="K1248" s="7" t="s">
        <v>39</v>
      </c>
      <c r="L1248" s="7" t="s">
        <v>54</v>
      </c>
    </row>
    <row r="1249" spans="1:12">
      <c r="A1249" s="2">
        <v>133</v>
      </c>
      <c r="B1249" s="2">
        <v>18</v>
      </c>
      <c r="C1249" s="2">
        <v>225</v>
      </c>
      <c r="D1249" s="3">
        <v>64.98</v>
      </c>
      <c r="E1249" s="4">
        <v>15</v>
      </c>
      <c r="F1249" s="5">
        <v>8.77</v>
      </c>
      <c r="G1249" s="5">
        <v>88.75</v>
      </c>
      <c r="H1249" s="6">
        <v>40021</v>
      </c>
      <c r="I1249" s="3">
        <v>7</v>
      </c>
      <c r="J1249" s="7" t="s">
        <v>19</v>
      </c>
      <c r="K1249" s="7" t="s">
        <v>23</v>
      </c>
      <c r="L1249" s="7" t="s">
        <v>23</v>
      </c>
    </row>
    <row r="1250" spans="1:12">
      <c r="A1250" s="2">
        <v>35</v>
      </c>
      <c r="B1250" s="2">
        <v>19</v>
      </c>
      <c r="C1250" s="2">
        <v>233</v>
      </c>
      <c r="D1250" s="3">
        <v>67.290000000000006</v>
      </c>
      <c r="E1250" s="4">
        <v>15</v>
      </c>
      <c r="F1250" s="5">
        <v>9.08</v>
      </c>
      <c r="G1250" s="5">
        <v>91.37</v>
      </c>
      <c r="H1250" s="6">
        <v>40021</v>
      </c>
      <c r="I1250" s="3">
        <v>7</v>
      </c>
      <c r="J1250" s="7" t="s">
        <v>19</v>
      </c>
      <c r="K1250" s="7" t="s">
        <v>23</v>
      </c>
      <c r="L1250" s="7" t="s">
        <v>37</v>
      </c>
    </row>
    <row r="1251" spans="1:12">
      <c r="A1251" s="2">
        <v>24</v>
      </c>
      <c r="B1251" s="2">
        <v>17</v>
      </c>
      <c r="C1251" s="2">
        <v>266</v>
      </c>
      <c r="D1251" s="3">
        <v>75.84</v>
      </c>
      <c r="E1251" s="4">
        <v>15</v>
      </c>
      <c r="F1251" s="5">
        <v>10.24</v>
      </c>
      <c r="G1251" s="5">
        <v>101.08</v>
      </c>
      <c r="H1251" s="6">
        <v>40021</v>
      </c>
      <c r="I1251" s="3">
        <v>7</v>
      </c>
      <c r="J1251" s="7" t="s">
        <v>19</v>
      </c>
      <c r="K1251" s="7" t="s">
        <v>26</v>
      </c>
      <c r="L1251" s="7" t="s">
        <v>26</v>
      </c>
    </row>
    <row r="1252" spans="1:12">
      <c r="A1252" s="2">
        <v>149</v>
      </c>
      <c r="B1252" s="2">
        <v>25</v>
      </c>
      <c r="C1252" s="2">
        <v>309</v>
      </c>
      <c r="D1252" s="3">
        <v>105.21</v>
      </c>
      <c r="E1252" s="4">
        <v>80</v>
      </c>
      <c r="F1252" s="5">
        <v>14.2</v>
      </c>
      <c r="G1252" s="5">
        <v>199.41</v>
      </c>
      <c r="H1252" s="6">
        <v>40021</v>
      </c>
      <c r="I1252" s="3">
        <v>7</v>
      </c>
      <c r="J1252" s="7" t="s">
        <v>41</v>
      </c>
      <c r="K1252" s="7" t="s">
        <v>39</v>
      </c>
      <c r="L1252" s="7" t="s">
        <v>39</v>
      </c>
    </row>
    <row r="1253" spans="1:12">
      <c r="A1253" s="2">
        <v>73</v>
      </c>
      <c r="B1253" s="2">
        <v>25</v>
      </c>
      <c r="C1253" s="2">
        <v>325</v>
      </c>
      <c r="D1253" s="3">
        <v>93.86</v>
      </c>
      <c r="E1253" s="4">
        <v>15</v>
      </c>
      <c r="F1253" s="5">
        <v>12.67</v>
      </c>
      <c r="G1253" s="5">
        <v>121.53</v>
      </c>
      <c r="H1253" s="6">
        <v>40021</v>
      </c>
      <c r="I1253" s="3">
        <v>7</v>
      </c>
      <c r="J1253" s="7" t="s">
        <v>19</v>
      </c>
      <c r="K1253" s="7" t="s">
        <v>23</v>
      </c>
      <c r="L1253" s="7" t="s">
        <v>37</v>
      </c>
    </row>
    <row r="1254" spans="1:12">
      <c r="A1254" s="2">
        <v>151</v>
      </c>
      <c r="B1254" s="2">
        <v>32</v>
      </c>
      <c r="C1254" s="2">
        <v>328</v>
      </c>
      <c r="D1254" s="3">
        <v>216.48</v>
      </c>
      <c r="E1254" s="4">
        <v>0</v>
      </c>
      <c r="F1254" s="5">
        <v>29.22</v>
      </c>
      <c r="G1254" s="5">
        <v>245.7</v>
      </c>
      <c r="H1254" s="6">
        <v>40021</v>
      </c>
      <c r="I1254" s="3">
        <v>7</v>
      </c>
      <c r="J1254" s="7" t="s">
        <v>61</v>
      </c>
      <c r="K1254" s="7" t="s">
        <v>23</v>
      </c>
      <c r="L1254" s="7" t="s">
        <v>61</v>
      </c>
    </row>
    <row r="1255" spans="1:12">
      <c r="A1255" s="2">
        <v>145</v>
      </c>
      <c r="B1255" s="2">
        <v>43</v>
      </c>
      <c r="C1255" s="2">
        <v>354</v>
      </c>
      <c r="D1255" s="3">
        <v>103.55</v>
      </c>
      <c r="E1255" s="4">
        <v>35</v>
      </c>
      <c r="F1255" s="5">
        <v>13.98</v>
      </c>
      <c r="G1255" s="5">
        <v>152.53</v>
      </c>
      <c r="H1255" s="6">
        <v>40021</v>
      </c>
      <c r="I1255" s="3">
        <v>7</v>
      </c>
      <c r="J1255" s="7" t="s">
        <v>21</v>
      </c>
      <c r="K1255" s="7" t="s">
        <v>55</v>
      </c>
      <c r="L1255" s="7" t="s">
        <v>55</v>
      </c>
    </row>
    <row r="1256" spans="1:12">
      <c r="A1256" s="2">
        <v>106</v>
      </c>
      <c r="B1256" s="2">
        <v>31</v>
      </c>
      <c r="C1256" s="2">
        <v>364</v>
      </c>
      <c r="D1256" s="3">
        <v>114.11</v>
      </c>
      <c r="E1256" s="4">
        <v>15</v>
      </c>
      <c r="F1256" s="5">
        <v>15.4</v>
      </c>
      <c r="G1256" s="5">
        <v>144.51</v>
      </c>
      <c r="H1256" s="6">
        <v>40021</v>
      </c>
      <c r="I1256" s="3">
        <v>7</v>
      </c>
      <c r="J1256" s="7" t="s">
        <v>41</v>
      </c>
      <c r="K1256" s="7" t="s">
        <v>39</v>
      </c>
      <c r="L1256" s="7" t="s">
        <v>54</v>
      </c>
    </row>
    <row r="1257" spans="1:12">
      <c r="A1257" s="2">
        <v>144</v>
      </c>
      <c r="B1257" s="2">
        <v>35</v>
      </c>
      <c r="C1257" s="2">
        <v>408</v>
      </c>
      <c r="D1257" s="3">
        <v>116.32</v>
      </c>
      <c r="E1257" s="4">
        <v>15</v>
      </c>
      <c r="F1257" s="5">
        <v>15.7</v>
      </c>
      <c r="G1257" s="5">
        <v>147.02000000000001</v>
      </c>
      <c r="H1257" s="6">
        <v>40021</v>
      </c>
      <c r="I1257" s="3">
        <v>7</v>
      </c>
      <c r="J1257" s="7" t="s">
        <v>19</v>
      </c>
      <c r="K1257" s="7" t="s">
        <v>55</v>
      </c>
      <c r="L1257" s="7" t="s">
        <v>55</v>
      </c>
    </row>
    <row r="1258" spans="1:12">
      <c r="A1258" s="2">
        <v>122</v>
      </c>
      <c r="B1258" s="2">
        <v>33</v>
      </c>
      <c r="C1258" s="2">
        <v>434</v>
      </c>
      <c r="D1258" s="3">
        <v>125.55</v>
      </c>
      <c r="E1258" s="4">
        <v>150</v>
      </c>
      <c r="F1258" s="5">
        <v>16.95</v>
      </c>
      <c r="G1258" s="5">
        <v>292.5</v>
      </c>
      <c r="H1258" s="6">
        <v>40021</v>
      </c>
      <c r="I1258" s="3">
        <v>7</v>
      </c>
      <c r="J1258" s="7" t="s">
        <v>41</v>
      </c>
      <c r="K1258" s="7" t="s">
        <v>39</v>
      </c>
      <c r="L1258" s="7" t="s">
        <v>54</v>
      </c>
    </row>
    <row r="1259" spans="1:12">
      <c r="A1259" s="2">
        <v>146</v>
      </c>
      <c r="B1259" s="2">
        <v>41</v>
      </c>
      <c r="C1259" s="2">
        <v>503</v>
      </c>
      <c r="D1259" s="3">
        <v>331.98</v>
      </c>
      <c r="E1259" s="4">
        <v>0</v>
      </c>
      <c r="F1259" s="5">
        <v>44.82</v>
      </c>
      <c r="G1259" s="5">
        <v>376.8</v>
      </c>
      <c r="H1259" s="6">
        <v>40021</v>
      </c>
      <c r="I1259" s="3">
        <v>7</v>
      </c>
      <c r="J1259" s="7" t="s">
        <v>61</v>
      </c>
      <c r="K1259" s="7" t="s">
        <v>23</v>
      </c>
      <c r="L1259" s="7" t="s">
        <v>61</v>
      </c>
    </row>
    <row r="1260" spans="1:12">
      <c r="A1260" s="2">
        <v>95</v>
      </c>
      <c r="B1260" s="2">
        <v>60</v>
      </c>
      <c r="C1260" s="2">
        <v>585</v>
      </c>
      <c r="D1260" s="3">
        <v>178.37</v>
      </c>
      <c r="E1260" s="4">
        <v>15</v>
      </c>
      <c r="F1260" s="5">
        <v>24.08</v>
      </c>
      <c r="G1260" s="5">
        <v>217.45</v>
      </c>
      <c r="H1260" s="6">
        <v>40021</v>
      </c>
      <c r="I1260" s="3">
        <v>7</v>
      </c>
      <c r="J1260" s="7" t="s">
        <v>38</v>
      </c>
      <c r="K1260" s="7" t="s">
        <v>55</v>
      </c>
      <c r="L1260" s="7" t="s">
        <v>55</v>
      </c>
    </row>
    <row r="1261" spans="1:12">
      <c r="A1261" s="2">
        <v>42</v>
      </c>
      <c r="B1261" s="2">
        <v>8</v>
      </c>
      <c r="C1261" s="2">
        <v>94</v>
      </c>
      <c r="D1261" s="3">
        <v>17.329999999999998</v>
      </c>
      <c r="E1261" s="4">
        <v>15</v>
      </c>
      <c r="F1261" s="5">
        <v>4.3600000000000003</v>
      </c>
      <c r="G1261" s="5">
        <v>36.69</v>
      </c>
      <c r="H1261" s="6">
        <v>40022</v>
      </c>
      <c r="I1261" s="3">
        <v>7</v>
      </c>
      <c r="J1261" s="7" t="s">
        <v>7</v>
      </c>
      <c r="K1261" s="7" t="s">
        <v>7</v>
      </c>
      <c r="L1261" s="7" t="s">
        <v>9</v>
      </c>
    </row>
    <row r="1262" spans="1:12">
      <c r="A1262" s="2">
        <v>3</v>
      </c>
      <c r="B1262" s="2">
        <v>9</v>
      </c>
      <c r="C1262" s="2">
        <v>108</v>
      </c>
      <c r="D1262" s="3">
        <v>18.010000000000002</v>
      </c>
      <c r="E1262" s="4">
        <v>15</v>
      </c>
      <c r="F1262" s="5">
        <v>4.46</v>
      </c>
      <c r="G1262" s="5">
        <v>37.47</v>
      </c>
      <c r="H1262" s="6">
        <v>40022</v>
      </c>
      <c r="I1262" s="3">
        <v>7</v>
      </c>
      <c r="J1262" s="7" t="s">
        <v>7</v>
      </c>
      <c r="K1262" s="7" t="s">
        <v>7</v>
      </c>
      <c r="L1262" s="7" t="s">
        <v>9</v>
      </c>
    </row>
    <row r="1263" spans="1:12">
      <c r="A1263" s="2">
        <v>27</v>
      </c>
      <c r="B1263" s="2">
        <v>10</v>
      </c>
      <c r="C1263" s="2">
        <v>113</v>
      </c>
      <c r="D1263" s="3">
        <v>41.6</v>
      </c>
      <c r="E1263" s="4">
        <v>15</v>
      </c>
      <c r="F1263" s="5">
        <v>5.62</v>
      </c>
      <c r="G1263" s="5">
        <v>62.22</v>
      </c>
      <c r="H1263" s="6">
        <v>40022</v>
      </c>
      <c r="I1263" s="3">
        <v>7</v>
      </c>
      <c r="J1263" s="7" t="s">
        <v>27</v>
      </c>
      <c r="K1263" s="7" t="s">
        <v>51</v>
      </c>
      <c r="L1263" s="7" t="s">
        <v>30</v>
      </c>
    </row>
    <row r="1264" spans="1:12">
      <c r="A1264" s="2">
        <v>54</v>
      </c>
      <c r="B1264" s="2">
        <v>10</v>
      </c>
      <c r="C1264" s="2">
        <v>128</v>
      </c>
      <c r="D1264" s="3">
        <v>21.35</v>
      </c>
      <c r="E1264" s="4">
        <v>15</v>
      </c>
      <c r="F1264" s="5">
        <v>4.91</v>
      </c>
      <c r="G1264" s="5">
        <v>41.26</v>
      </c>
      <c r="H1264" s="6">
        <v>40022</v>
      </c>
      <c r="I1264" s="3">
        <v>7</v>
      </c>
      <c r="J1264" s="7" t="s">
        <v>7</v>
      </c>
      <c r="K1264" s="7" t="s">
        <v>7</v>
      </c>
      <c r="L1264" s="7" t="s">
        <v>8</v>
      </c>
    </row>
    <row r="1265" spans="1:12">
      <c r="A1265" s="2">
        <v>2</v>
      </c>
      <c r="B1265" s="2">
        <v>13</v>
      </c>
      <c r="C1265" s="2">
        <v>156</v>
      </c>
      <c r="D1265" s="3">
        <v>26.02</v>
      </c>
      <c r="E1265" s="4">
        <v>15</v>
      </c>
      <c r="F1265" s="5">
        <v>5.54</v>
      </c>
      <c r="G1265" s="5">
        <v>46.56</v>
      </c>
      <c r="H1265" s="6">
        <v>40022</v>
      </c>
      <c r="I1265" s="3">
        <v>7</v>
      </c>
      <c r="J1265" s="7" t="s">
        <v>7</v>
      </c>
      <c r="K1265" s="7" t="s">
        <v>7</v>
      </c>
      <c r="L1265" s="7" t="s">
        <v>8</v>
      </c>
    </row>
    <row r="1266" spans="1:12">
      <c r="A1266" s="2">
        <v>98</v>
      </c>
      <c r="B1266" s="2">
        <v>15</v>
      </c>
      <c r="C1266" s="2">
        <v>174</v>
      </c>
      <c r="D1266" s="3">
        <v>64.05</v>
      </c>
      <c r="E1266" s="4">
        <v>15</v>
      </c>
      <c r="F1266" s="5">
        <v>10.67</v>
      </c>
      <c r="G1266" s="5">
        <v>89.72</v>
      </c>
      <c r="H1266" s="6">
        <v>40022</v>
      </c>
      <c r="I1266" s="3">
        <v>7</v>
      </c>
      <c r="J1266" s="7" t="s">
        <v>27</v>
      </c>
      <c r="K1266" s="7" t="s">
        <v>51</v>
      </c>
      <c r="L1266" s="7" t="s">
        <v>51</v>
      </c>
    </row>
    <row r="1267" spans="1:12">
      <c r="A1267" s="2">
        <v>53</v>
      </c>
      <c r="B1267" s="2">
        <v>14</v>
      </c>
      <c r="C1267" s="2">
        <v>197</v>
      </c>
      <c r="D1267" s="3">
        <v>32.86</v>
      </c>
      <c r="E1267" s="4">
        <v>15</v>
      </c>
      <c r="F1267" s="5">
        <v>6.46</v>
      </c>
      <c r="G1267" s="5">
        <v>54.32</v>
      </c>
      <c r="H1267" s="6">
        <v>40022</v>
      </c>
      <c r="I1267" s="3">
        <v>7</v>
      </c>
      <c r="J1267" s="7" t="s">
        <v>7</v>
      </c>
      <c r="K1267" s="7" t="s">
        <v>7</v>
      </c>
      <c r="L1267" s="7" t="s">
        <v>8</v>
      </c>
    </row>
    <row r="1268" spans="1:12">
      <c r="A1268" s="2">
        <v>114</v>
      </c>
      <c r="B1268" s="2">
        <v>14</v>
      </c>
      <c r="C1268" s="2">
        <v>197</v>
      </c>
      <c r="D1268" s="3">
        <v>32.86</v>
      </c>
      <c r="E1268" s="4">
        <v>15</v>
      </c>
      <c r="F1268" s="5">
        <v>6.46</v>
      </c>
      <c r="G1268" s="5">
        <v>54.32</v>
      </c>
      <c r="H1268" s="6">
        <v>40022</v>
      </c>
      <c r="I1268" s="3">
        <v>7</v>
      </c>
      <c r="J1268" s="7" t="s">
        <v>7</v>
      </c>
      <c r="K1268" s="7" t="s">
        <v>7</v>
      </c>
      <c r="L1268" s="7" t="s">
        <v>8</v>
      </c>
    </row>
    <row r="1269" spans="1:12">
      <c r="A1269" s="2">
        <v>181</v>
      </c>
      <c r="B1269" s="2">
        <v>15</v>
      </c>
      <c r="C1269" s="2">
        <v>202</v>
      </c>
      <c r="D1269" s="3">
        <v>115</v>
      </c>
      <c r="E1269" s="4">
        <v>305</v>
      </c>
      <c r="F1269" s="5">
        <v>15.53</v>
      </c>
      <c r="G1269" s="5">
        <v>435.53</v>
      </c>
      <c r="H1269" s="6">
        <v>40022</v>
      </c>
      <c r="I1269" s="3">
        <v>7</v>
      </c>
      <c r="J1269" s="7" t="s">
        <v>67</v>
      </c>
      <c r="K1269" s="7" t="s">
        <v>51</v>
      </c>
      <c r="L1269" s="7" t="s">
        <v>51</v>
      </c>
    </row>
    <row r="1270" spans="1:12">
      <c r="A1270" s="2">
        <v>108</v>
      </c>
      <c r="B1270" s="2">
        <v>17</v>
      </c>
      <c r="C1270" s="2">
        <v>246</v>
      </c>
      <c r="D1270" s="3">
        <v>41.03</v>
      </c>
      <c r="E1270" s="4">
        <v>15</v>
      </c>
      <c r="F1270" s="5">
        <v>7.56</v>
      </c>
      <c r="G1270" s="5">
        <v>63.59</v>
      </c>
      <c r="H1270" s="6">
        <v>40022</v>
      </c>
      <c r="I1270" s="3">
        <v>7</v>
      </c>
      <c r="J1270" s="7" t="s">
        <v>7</v>
      </c>
      <c r="K1270" s="7" t="s">
        <v>7</v>
      </c>
      <c r="L1270" s="7" t="s">
        <v>9</v>
      </c>
    </row>
    <row r="1271" spans="1:12">
      <c r="A1271" s="2">
        <v>82</v>
      </c>
      <c r="B1271" s="2">
        <v>23</v>
      </c>
      <c r="C1271" s="2">
        <v>323</v>
      </c>
      <c r="D1271" s="3">
        <v>93.28</v>
      </c>
      <c r="E1271" s="4">
        <v>15</v>
      </c>
      <c r="F1271" s="5">
        <v>14.62</v>
      </c>
      <c r="G1271" s="5">
        <v>122.9</v>
      </c>
      <c r="H1271" s="6">
        <v>40022</v>
      </c>
      <c r="I1271" s="3">
        <v>7</v>
      </c>
      <c r="J1271" s="7" t="s">
        <v>19</v>
      </c>
      <c r="K1271" s="7" t="s">
        <v>23</v>
      </c>
      <c r="L1271" s="7" t="s">
        <v>53</v>
      </c>
    </row>
    <row r="1272" spans="1:12">
      <c r="A1272" s="2">
        <v>119</v>
      </c>
      <c r="B1272" s="2">
        <v>25</v>
      </c>
      <c r="C1272" s="2">
        <v>339</v>
      </c>
      <c r="D1272" s="3">
        <v>97.9</v>
      </c>
      <c r="E1272" s="4">
        <v>15</v>
      </c>
      <c r="F1272" s="5">
        <v>15.24</v>
      </c>
      <c r="G1272" s="5">
        <v>128.13999999999999</v>
      </c>
      <c r="H1272" s="6">
        <v>40022</v>
      </c>
      <c r="I1272" s="3">
        <v>7</v>
      </c>
      <c r="J1272" s="7" t="s">
        <v>19</v>
      </c>
      <c r="K1272" s="7" t="s">
        <v>23</v>
      </c>
      <c r="L1272" s="7" t="s">
        <v>53</v>
      </c>
    </row>
    <row r="1273" spans="1:12">
      <c r="A1273" s="2">
        <v>25</v>
      </c>
      <c r="B1273" s="2">
        <v>32</v>
      </c>
      <c r="C1273" s="2">
        <v>369</v>
      </c>
      <c r="D1273" s="3">
        <v>135.83000000000001</v>
      </c>
      <c r="E1273" s="4">
        <v>15</v>
      </c>
      <c r="F1273" s="5">
        <v>18.34</v>
      </c>
      <c r="G1273" s="5">
        <v>169.17</v>
      </c>
      <c r="H1273" s="6">
        <v>40022</v>
      </c>
      <c r="I1273" s="3">
        <v>7</v>
      </c>
      <c r="J1273" s="7" t="s">
        <v>27</v>
      </c>
      <c r="K1273" s="7" t="s">
        <v>51</v>
      </c>
      <c r="L1273" s="7" t="s">
        <v>28</v>
      </c>
    </row>
    <row r="1274" spans="1:12">
      <c r="A1274" s="2">
        <v>81</v>
      </c>
      <c r="B1274" s="2">
        <v>28</v>
      </c>
      <c r="C1274" s="2">
        <v>395</v>
      </c>
      <c r="D1274" s="3">
        <v>114.08</v>
      </c>
      <c r="E1274" s="4">
        <v>15</v>
      </c>
      <c r="F1274" s="5">
        <v>17.43</v>
      </c>
      <c r="G1274" s="5">
        <v>146.51</v>
      </c>
      <c r="H1274" s="6">
        <v>40022</v>
      </c>
      <c r="I1274" s="3">
        <v>7</v>
      </c>
      <c r="J1274" s="7" t="s">
        <v>19</v>
      </c>
      <c r="K1274" s="7" t="s">
        <v>23</v>
      </c>
      <c r="L1274" s="7" t="s">
        <v>22</v>
      </c>
    </row>
    <row r="1275" spans="1:12">
      <c r="A1275" s="2">
        <v>189</v>
      </c>
      <c r="B1275" s="2">
        <v>33</v>
      </c>
      <c r="C1275" s="2">
        <v>445</v>
      </c>
      <c r="D1275" s="3">
        <v>74.23</v>
      </c>
      <c r="E1275" s="4">
        <v>15</v>
      </c>
      <c r="F1275" s="5">
        <v>12.05</v>
      </c>
      <c r="G1275" s="5">
        <v>101.28</v>
      </c>
      <c r="H1275" s="6">
        <v>40022</v>
      </c>
      <c r="I1275" s="3">
        <v>7</v>
      </c>
      <c r="J1275" s="7" t="s">
        <v>7</v>
      </c>
      <c r="K1275" s="7" t="s">
        <v>7</v>
      </c>
      <c r="L1275" s="7" t="s">
        <v>9</v>
      </c>
    </row>
    <row r="1276" spans="1:12">
      <c r="A1276" s="2">
        <v>187</v>
      </c>
      <c r="B1276" s="2">
        <v>9</v>
      </c>
      <c r="C1276" s="2">
        <v>79</v>
      </c>
      <c r="D1276" s="3">
        <v>44.33</v>
      </c>
      <c r="E1276" s="4">
        <v>80</v>
      </c>
      <c r="F1276" s="5">
        <v>5.98</v>
      </c>
      <c r="G1276" s="5">
        <v>130.31</v>
      </c>
      <c r="H1276" s="6">
        <v>40023</v>
      </c>
      <c r="I1276" s="3">
        <v>7</v>
      </c>
      <c r="J1276" s="7" t="s">
        <v>19</v>
      </c>
      <c r="K1276" s="7" t="s">
        <v>26</v>
      </c>
      <c r="L1276" s="7" t="s">
        <v>20</v>
      </c>
    </row>
    <row r="1277" spans="1:12">
      <c r="A1277" s="2">
        <v>135</v>
      </c>
      <c r="B1277" s="2">
        <v>9</v>
      </c>
      <c r="C1277" s="2">
        <v>126</v>
      </c>
      <c r="D1277" s="3">
        <v>44.33</v>
      </c>
      <c r="E1277" s="4">
        <v>15</v>
      </c>
      <c r="F1277" s="5">
        <v>5.98</v>
      </c>
      <c r="G1277" s="5">
        <v>65.31</v>
      </c>
      <c r="H1277" s="6">
        <v>40023</v>
      </c>
      <c r="I1277" s="3">
        <v>7</v>
      </c>
      <c r="J1277" s="7" t="s">
        <v>19</v>
      </c>
      <c r="K1277" s="7" t="s">
        <v>26</v>
      </c>
      <c r="L1277" s="7" t="s">
        <v>24</v>
      </c>
    </row>
    <row r="1278" spans="1:12">
      <c r="A1278" s="2">
        <v>139</v>
      </c>
      <c r="B1278" s="2">
        <v>11</v>
      </c>
      <c r="C1278" s="2">
        <v>129</v>
      </c>
      <c r="D1278" s="3">
        <v>34.21</v>
      </c>
      <c r="E1278" s="4">
        <v>15</v>
      </c>
      <c r="F1278" s="5">
        <v>4.62</v>
      </c>
      <c r="G1278" s="5">
        <v>53.83</v>
      </c>
      <c r="H1278" s="6">
        <v>40023</v>
      </c>
      <c r="I1278" s="3">
        <v>7</v>
      </c>
      <c r="J1278" s="7" t="s">
        <v>60</v>
      </c>
      <c r="K1278" s="7" t="s">
        <v>14</v>
      </c>
      <c r="L1278" s="7" t="s">
        <v>14</v>
      </c>
    </row>
    <row r="1279" spans="1:12">
      <c r="A1279" s="2">
        <v>129</v>
      </c>
      <c r="B1279" s="2">
        <v>14</v>
      </c>
      <c r="C1279" s="2">
        <v>152</v>
      </c>
      <c r="D1279" s="3">
        <v>44.33</v>
      </c>
      <c r="E1279" s="4">
        <v>15</v>
      </c>
      <c r="F1279" s="5">
        <v>5.98</v>
      </c>
      <c r="G1279" s="5">
        <v>65.31</v>
      </c>
      <c r="H1279" s="6">
        <v>40023</v>
      </c>
      <c r="I1279" s="3">
        <v>7</v>
      </c>
      <c r="J1279" s="7" t="s">
        <v>19</v>
      </c>
      <c r="K1279" s="7" t="s">
        <v>26</v>
      </c>
      <c r="L1279" s="7" t="s">
        <v>40</v>
      </c>
    </row>
    <row r="1280" spans="1:12">
      <c r="A1280" s="2">
        <v>154</v>
      </c>
      <c r="B1280" s="2">
        <v>12</v>
      </c>
      <c r="C1280" s="2">
        <v>162</v>
      </c>
      <c r="D1280" s="3">
        <v>46.19</v>
      </c>
      <c r="E1280" s="4">
        <v>15</v>
      </c>
      <c r="F1280" s="5">
        <v>6.24</v>
      </c>
      <c r="G1280" s="5">
        <v>67.430000000000007</v>
      </c>
      <c r="H1280" s="6">
        <v>40023</v>
      </c>
      <c r="I1280" s="3">
        <v>7</v>
      </c>
      <c r="J1280" s="7" t="s">
        <v>19</v>
      </c>
      <c r="K1280" s="7" t="s">
        <v>26</v>
      </c>
      <c r="L1280" s="7" t="s">
        <v>40</v>
      </c>
    </row>
    <row r="1281" spans="1:12">
      <c r="A1281" s="2">
        <v>148</v>
      </c>
      <c r="B1281" s="2">
        <v>15</v>
      </c>
      <c r="C1281" s="2">
        <v>172</v>
      </c>
      <c r="D1281" s="3">
        <v>56.19</v>
      </c>
      <c r="E1281" s="4">
        <v>15</v>
      </c>
      <c r="F1281" s="5">
        <v>7.59</v>
      </c>
      <c r="G1281" s="5">
        <v>78.78</v>
      </c>
      <c r="H1281" s="6">
        <v>40023</v>
      </c>
      <c r="I1281" s="3">
        <v>7</v>
      </c>
      <c r="J1281" s="7" t="s">
        <v>43</v>
      </c>
      <c r="K1281" s="7" t="s">
        <v>64</v>
      </c>
      <c r="L1281" s="7" t="s">
        <v>43</v>
      </c>
    </row>
    <row r="1282" spans="1:12">
      <c r="A1282" s="2">
        <v>30</v>
      </c>
      <c r="B1282" s="2">
        <v>14</v>
      </c>
      <c r="C1282" s="2">
        <v>182</v>
      </c>
      <c r="D1282" s="3">
        <v>45.65</v>
      </c>
      <c r="E1282" s="4">
        <v>15</v>
      </c>
      <c r="F1282" s="5">
        <v>6.16</v>
      </c>
      <c r="G1282" s="5">
        <v>66.81</v>
      </c>
      <c r="H1282" s="6">
        <v>40023</v>
      </c>
      <c r="I1282" s="3">
        <v>7</v>
      </c>
      <c r="J1282" s="7" t="s">
        <v>33</v>
      </c>
      <c r="K1282" s="7" t="s">
        <v>23</v>
      </c>
      <c r="L1282" s="7" t="s">
        <v>23</v>
      </c>
    </row>
    <row r="1283" spans="1:12">
      <c r="A1283" s="2">
        <v>66</v>
      </c>
      <c r="B1283" s="2">
        <v>13</v>
      </c>
      <c r="C1283" s="2">
        <v>191</v>
      </c>
      <c r="D1283" s="3">
        <v>43.17</v>
      </c>
      <c r="E1283" s="4">
        <v>15</v>
      </c>
      <c r="F1283" s="5">
        <v>5.83</v>
      </c>
      <c r="G1283" s="5">
        <v>64</v>
      </c>
      <c r="H1283" s="6">
        <v>40023</v>
      </c>
      <c r="I1283" s="3">
        <v>7</v>
      </c>
      <c r="J1283" s="7" t="s">
        <v>21</v>
      </c>
      <c r="K1283" s="7" t="s">
        <v>23</v>
      </c>
      <c r="L1283" s="7" t="s">
        <v>22</v>
      </c>
    </row>
    <row r="1284" spans="1:12">
      <c r="A1284" s="2">
        <v>26</v>
      </c>
      <c r="B1284" s="2">
        <v>19</v>
      </c>
      <c r="C1284" s="2">
        <v>231</v>
      </c>
      <c r="D1284" s="3">
        <v>42.76</v>
      </c>
      <c r="E1284" s="4">
        <v>160</v>
      </c>
      <c r="F1284" s="5">
        <v>5.77</v>
      </c>
      <c r="G1284" s="5">
        <v>208.53</v>
      </c>
      <c r="H1284" s="6">
        <v>40023</v>
      </c>
      <c r="I1284" s="3">
        <v>7</v>
      </c>
      <c r="J1284" s="7" t="s">
        <v>11</v>
      </c>
      <c r="K1284" s="7" t="s">
        <v>51</v>
      </c>
      <c r="L1284" s="7" t="s">
        <v>29</v>
      </c>
    </row>
    <row r="1285" spans="1:12">
      <c r="A1285" s="2">
        <v>31</v>
      </c>
      <c r="B1285" s="2">
        <v>20</v>
      </c>
      <c r="C1285" s="2">
        <v>251</v>
      </c>
      <c r="D1285" s="3">
        <v>71.56</v>
      </c>
      <c r="E1285" s="4">
        <v>90</v>
      </c>
      <c r="F1285" s="5">
        <v>9.66</v>
      </c>
      <c r="G1285" s="5">
        <v>171.22</v>
      </c>
      <c r="H1285" s="6">
        <v>40023</v>
      </c>
      <c r="I1285" s="3">
        <v>7</v>
      </c>
      <c r="J1285" s="7" t="s">
        <v>19</v>
      </c>
      <c r="K1285" s="7" t="s">
        <v>26</v>
      </c>
      <c r="L1285" s="7" t="s">
        <v>34</v>
      </c>
    </row>
    <row r="1286" spans="1:12">
      <c r="A1286" s="2">
        <v>153</v>
      </c>
      <c r="B1286" s="2">
        <v>18</v>
      </c>
      <c r="C1286" s="2">
        <v>282</v>
      </c>
      <c r="D1286" s="3">
        <v>48.31</v>
      </c>
      <c r="E1286" s="4">
        <v>30</v>
      </c>
      <c r="F1286" s="5">
        <v>6.52</v>
      </c>
      <c r="G1286" s="5">
        <v>84.83</v>
      </c>
      <c r="H1286" s="6">
        <v>40023</v>
      </c>
      <c r="I1286" s="3">
        <v>7</v>
      </c>
      <c r="J1286" s="7" t="s">
        <v>62</v>
      </c>
      <c r="K1286" s="7" t="s">
        <v>14</v>
      </c>
      <c r="L1286" s="7" t="s">
        <v>14</v>
      </c>
    </row>
    <row r="1287" spans="1:12">
      <c r="A1287" s="2">
        <v>32</v>
      </c>
      <c r="B1287" s="2">
        <v>18</v>
      </c>
      <c r="C1287" s="2">
        <v>299</v>
      </c>
      <c r="D1287" s="3">
        <v>110.06</v>
      </c>
      <c r="E1287" s="4">
        <v>15</v>
      </c>
      <c r="F1287" s="5">
        <v>16.88</v>
      </c>
      <c r="G1287" s="5">
        <v>141.94</v>
      </c>
      <c r="H1287" s="6">
        <v>40023</v>
      </c>
      <c r="I1287" s="3">
        <v>7</v>
      </c>
      <c r="J1287" s="7" t="s">
        <v>27</v>
      </c>
      <c r="K1287" s="7" t="s">
        <v>51</v>
      </c>
      <c r="L1287" s="7" t="s">
        <v>28</v>
      </c>
    </row>
    <row r="1288" spans="1:12">
      <c r="A1288" s="2">
        <v>57</v>
      </c>
      <c r="B1288" s="2">
        <v>22</v>
      </c>
      <c r="C1288" s="2">
        <v>300</v>
      </c>
      <c r="D1288" s="3">
        <v>71.97</v>
      </c>
      <c r="E1288" s="4">
        <v>15</v>
      </c>
      <c r="F1288" s="5">
        <v>9.7200000000000006</v>
      </c>
      <c r="G1288" s="5">
        <v>96.69</v>
      </c>
      <c r="H1288" s="6">
        <v>40023</v>
      </c>
      <c r="I1288" s="3">
        <v>7</v>
      </c>
      <c r="J1288" s="7" t="s">
        <v>33</v>
      </c>
      <c r="K1288" s="7" t="s">
        <v>23</v>
      </c>
      <c r="L1288" s="7" t="s">
        <v>23</v>
      </c>
    </row>
    <row r="1289" spans="1:12">
      <c r="A1289" s="2">
        <v>22</v>
      </c>
      <c r="B1289" s="2">
        <v>22</v>
      </c>
      <c r="C1289" s="2">
        <v>318</v>
      </c>
      <c r="D1289" s="3">
        <v>90.66</v>
      </c>
      <c r="E1289" s="4">
        <v>90</v>
      </c>
      <c r="F1289" s="5">
        <v>12.24</v>
      </c>
      <c r="G1289" s="5">
        <v>192.9</v>
      </c>
      <c r="H1289" s="6">
        <v>40023</v>
      </c>
      <c r="I1289" s="3">
        <v>7</v>
      </c>
      <c r="J1289" s="7" t="s">
        <v>19</v>
      </c>
      <c r="K1289" s="7" t="s">
        <v>26</v>
      </c>
      <c r="L1289" s="7" t="s">
        <v>24</v>
      </c>
    </row>
    <row r="1290" spans="1:12">
      <c r="A1290" s="2">
        <v>132</v>
      </c>
      <c r="B1290" s="2">
        <v>31</v>
      </c>
      <c r="C1290" s="2">
        <v>420</v>
      </c>
      <c r="D1290" s="3">
        <v>119.74</v>
      </c>
      <c r="E1290" s="4">
        <v>15</v>
      </c>
      <c r="F1290" s="5">
        <v>16.16</v>
      </c>
      <c r="G1290" s="5">
        <v>150.9</v>
      </c>
      <c r="H1290" s="6">
        <v>40023</v>
      </c>
      <c r="I1290" s="3">
        <v>7</v>
      </c>
      <c r="J1290" s="7" t="s">
        <v>19</v>
      </c>
      <c r="K1290" s="7" t="s">
        <v>26</v>
      </c>
      <c r="L1290" s="7" t="s">
        <v>20</v>
      </c>
    </row>
    <row r="1291" spans="1:12">
      <c r="A1291" s="2">
        <v>45</v>
      </c>
      <c r="B1291" s="2">
        <v>29</v>
      </c>
      <c r="C1291" s="2">
        <v>462</v>
      </c>
      <c r="D1291" s="3">
        <v>99.24</v>
      </c>
      <c r="E1291" s="4">
        <v>35</v>
      </c>
      <c r="F1291" s="5">
        <v>13.4</v>
      </c>
      <c r="G1291" s="5">
        <v>147.63999999999999</v>
      </c>
      <c r="H1291" s="6">
        <v>40023</v>
      </c>
      <c r="I1291" s="3">
        <v>7</v>
      </c>
      <c r="J1291" s="7" t="s">
        <v>21</v>
      </c>
      <c r="K1291" s="7" t="s">
        <v>23</v>
      </c>
      <c r="L1291" s="7" t="s">
        <v>22</v>
      </c>
    </row>
    <row r="1292" spans="1:12">
      <c r="A1292" s="2">
        <v>18</v>
      </c>
      <c r="B1292" s="2">
        <v>34</v>
      </c>
      <c r="C1292" s="2">
        <v>493</v>
      </c>
      <c r="D1292" s="3">
        <v>105.9</v>
      </c>
      <c r="E1292" s="4">
        <v>35</v>
      </c>
      <c r="F1292" s="5">
        <v>14.3</v>
      </c>
      <c r="G1292" s="5">
        <v>155.19999999999999</v>
      </c>
      <c r="H1292" s="6">
        <v>40023</v>
      </c>
      <c r="I1292" s="3">
        <v>7</v>
      </c>
      <c r="J1292" s="7" t="s">
        <v>21</v>
      </c>
      <c r="K1292" s="7" t="s">
        <v>23</v>
      </c>
      <c r="L1292" s="7" t="s">
        <v>22</v>
      </c>
    </row>
    <row r="1293" spans="1:12">
      <c r="A1293" s="2">
        <v>28</v>
      </c>
      <c r="B1293" s="2">
        <v>9</v>
      </c>
      <c r="C1293" s="2">
        <v>59</v>
      </c>
      <c r="D1293" s="3">
        <v>34.89</v>
      </c>
      <c r="E1293" s="4">
        <v>15</v>
      </c>
      <c r="F1293" s="5">
        <v>4.71</v>
      </c>
      <c r="G1293" s="5">
        <v>54.6</v>
      </c>
      <c r="H1293" s="6">
        <v>40024</v>
      </c>
      <c r="I1293" s="3">
        <v>7</v>
      </c>
      <c r="J1293" s="7" t="s">
        <v>16</v>
      </c>
      <c r="K1293" s="7" t="s">
        <v>14</v>
      </c>
      <c r="L1293" s="7" t="s">
        <v>14</v>
      </c>
    </row>
    <row r="1294" spans="1:12">
      <c r="A1294" s="2">
        <v>116</v>
      </c>
      <c r="B1294" s="2">
        <v>5</v>
      </c>
      <c r="C1294" s="2">
        <v>63</v>
      </c>
      <c r="D1294" s="3">
        <v>17.329999999999998</v>
      </c>
      <c r="E1294" s="4">
        <v>15</v>
      </c>
      <c r="F1294" s="5">
        <v>4.3600000000000003</v>
      </c>
      <c r="G1294" s="5">
        <v>36.69</v>
      </c>
      <c r="H1294" s="6">
        <v>40024</v>
      </c>
      <c r="I1294" s="3">
        <v>7</v>
      </c>
      <c r="J1294" s="7" t="s">
        <v>10</v>
      </c>
      <c r="K1294" s="7" t="s">
        <v>64</v>
      </c>
      <c r="L1294" s="7" t="s">
        <v>10</v>
      </c>
    </row>
    <row r="1295" spans="1:12">
      <c r="A1295" s="2">
        <v>13</v>
      </c>
      <c r="B1295" s="2">
        <v>9</v>
      </c>
      <c r="C1295" s="2">
        <v>78</v>
      </c>
      <c r="D1295" s="3">
        <v>17.329999999999998</v>
      </c>
      <c r="E1295" s="4">
        <v>15</v>
      </c>
      <c r="F1295" s="5">
        <v>4.3600000000000003</v>
      </c>
      <c r="G1295" s="5">
        <v>36.69</v>
      </c>
      <c r="H1295" s="6">
        <v>40024</v>
      </c>
      <c r="I1295" s="3">
        <v>7</v>
      </c>
      <c r="J1295" s="7" t="s">
        <v>7</v>
      </c>
      <c r="K1295" s="7" t="s">
        <v>7</v>
      </c>
      <c r="L1295" s="7" t="s">
        <v>15</v>
      </c>
    </row>
    <row r="1296" spans="1:12">
      <c r="A1296" s="2">
        <v>158</v>
      </c>
      <c r="B1296" s="2">
        <v>7</v>
      </c>
      <c r="C1296" s="2">
        <v>89</v>
      </c>
      <c r="D1296" s="3">
        <v>17.329999999999998</v>
      </c>
      <c r="E1296" s="4">
        <v>15</v>
      </c>
      <c r="F1296" s="5">
        <v>4.3600000000000003</v>
      </c>
      <c r="G1296" s="5">
        <v>36.69</v>
      </c>
      <c r="H1296" s="6">
        <v>40024</v>
      </c>
      <c r="I1296" s="3">
        <v>7</v>
      </c>
      <c r="J1296" s="7" t="s">
        <v>7</v>
      </c>
      <c r="K1296" s="7" t="s">
        <v>7</v>
      </c>
      <c r="L1296" s="7" t="s">
        <v>8</v>
      </c>
    </row>
    <row r="1297" spans="1:12">
      <c r="A1297" s="2">
        <v>116</v>
      </c>
      <c r="B1297" s="2">
        <v>9</v>
      </c>
      <c r="C1297" s="2">
        <v>100</v>
      </c>
      <c r="D1297" s="3">
        <v>17.329999999999998</v>
      </c>
      <c r="E1297" s="4">
        <v>15</v>
      </c>
      <c r="F1297" s="5">
        <v>4.3600000000000003</v>
      </c>
      <c r="G1297" s="5">
        <v>36.69</v>
      </c>
      <c r="H1297" s="6">
        <v>40024</v>
      </c>
      <c r="I1297" s="3">
        <v>7</v>
      </c>
      <c r="J1297" s="7" t="s">
        <v>10</v>
      </c>
      <c r="K1297" s="7" t="s">
        <v>64</v>
      </c>
      <c r="L1297" s="7" t="s">
        <v>10</v>
      </c>
    </row>
    <row r="1298" spans="1:12">
      <c r="A1298" s="2">
        <v>140</v>
      </c>
      <c r="B1298" s="2">
        <v>7</v>
      </c>
      <c r="C1298" s="2">
        <v>107</v>
      </c>
      <c r="D1298" s="3">
        <v>17.850000000000001</v>
      </c>
      <c r="E1298" s="4">
        <v>15</v>
      </c>
      <c r="F1298" s="5">
        <v>4.43</v>
      </c>
      <c r="G1298" s="5">
        <v>37.28</v>
      </c>
      <c r="H1298" s="6">
        <v>40024</v>
      </c>
      <c r="I1298" s="3">
        <v>7</v>
      </c>
      <c r="J1298" s="7" t="s">
        <v>7</v>
      </c>
      <c r="K1298" s="7" t="s">
        <v>7</v>
      </c>
      <c r="L1298" s="7" t="s">
        <v>15</v>
      </c>
    </row>
    <row r="1299" spans="1:12">
      <c r="A1299" s="2">
        <v>5</v>
      </c>
      <c r="B1299" s="2">
        <v>10</v>
      </c>
      <c r="C1299" s="2">
        <v>113</v>
      </c>
      <c r="D1299" s="3">
        <v>18.850000000000001</v>
      </c>
      <c r="E1299" s="4">
        <v>15</v>
      </c>
      <c r="F1299" s="5">
        <v>4.57</v>
      </c>
      <c r="G1299" s="5">
        <v>38.42</v>
      </c>
      <c r="H1299" s="6">
        <v>40024</v>
      </c>
      <c r="I1299" s="3">
        <v>7</v>
      </c>
      <c r="J1299" s="7" t="s">
        <v>10</v>
      </c>
      <c r="K1299" s="7" t="s">
        <v>64</v>
      </c>
      <c r="L1299" s="7" t="s">
        <v>10</v>
      </c>
    </row>
    <row r="1300" spans="1:12">
      <c r="A1300" s="2">
        <v>140</v>
      </c>
      <c r="B1300" s="2">
        <v>7</v>
      </c>
      <c r="C1300" s="2">
        <v>114</v>
      </c>
      <c r="D1300" s="3">
        <v>19.02</v>
      </c>
      <c r="E1300" s="4">
        <v>15</v>
      </c>
      <c r="F1300" s="5">
        <v>4.59</v>
      </c>
      <c r="G1300" s="5">
        <v>38.61</v>
      </c>
      <c r="H1300" s="6">
        <v>40024</v>
      </c>
      <c r="I1300" s="3">
        <v>7</v>
      </c>
      <c r="J1300" s="7" t="s">
        <v>7</v>
      </c>
      <c r="K1300" s="7" t="s">
        <v>7</v>
      </c>
      <c r="L1300" s="7" t="s">
        <v>15</v>
      </c>
    </row>
    <row r="1301" spans="1:12">
      <c r="A1301" s="2">
        <v>5</v>
      </c>
      <c r="B1301" s="2">
        <v>9</v>
      </c>
      <c r="C1301" s="2">
        <v>121</v>
      </c>
      <c r="D1301" s="3">
        <v>20.18</v>
      </c>
      <c r="E1301" s="4">
        <v>15</v>
      </c>
      <c r="F1301" s="5">
        <v>4.75</v>
      </c>
      <c r="G1301" s="5">
        <v>39.93</v>
      </c>
      <c r="H1301" s="6">
        <v>40024</v>
      </c>
      <c r="I1301" s="3">
        <v>7</v>
      </c>
      <c r="J1301" s="7" t="s">
        <v>10</v>
      </c>
      <c r="K1301" s="7" t="s">
        <v>64</v>
      </c>
      <c r="L1301" s="7" t="s">
        <v>10</v>
      </c>
    </row>
    <row r="1302" spans="1:12">
      <c r="A1302" s="2">
        <v>12</v>
      </c>
      <c r="B1302" s="2">
        <v>13</v>
      </c>
      <c r="C1302" s="2">
        <v>142</v>
      </c>
      <c r="D1302" s="3">
        <v>34.01</v>
      </c>
      <c r="E1302" s="4">
        <v>15</v>
      </c>
      <c r="F1302" s="5">
        <v>4.59</v>
      </c>
      <c r="G1302" s="5">
        <v>53.6</v>
      </c>
      <c r="H1302" s="6">
        <v>40024</v>
      </c>
      <c r="I1302" s="3">
        <v>7</v>
      </c>
      <c r="J1302" s="7" t="s">
        <v>13</v>
      </c>
      <c r="K1302" s="7" t="s">
        <v>14</v>
      </c>
      <c r="L1302" s="7" t="s">
        <v>14</v>
      </c>
    </row>
    <row r="1303" spans="1:12">
      <c r="A1303" s="2">
        <v>87</v>
      </c>
      <c r="B1303" s="2">
        <v>11</v>
      </c>
      <c r="C1303" s="2">
        <v>147</v>
      </c>
      <c r="D1303" s="3">
        <v>34.89</v>
      </c>
      <c r="E1303" s="4">
        <v>15</v>
      </c>
      <c r="F1303" s="5">
        <v>4.71</v>
      </c>
      <c r="G1303" s="5">
        <v>54.6</v>
      </c>
      <c r="H1303" s="6">
        <v>40024</v>
      </c>
      <c r="I1303" s="3">
        <v>7</v>
      </c>
      <c r="J1303" s="7" t="s">
        <v>16</v>
      </c>
      <c r="K1303" s="7" t="s">
        <v>14</v>
      </c>
      <c r="L1303" s="7" t="s">
        <v>18</v>
      </c>
    </row>
    <row r="1304" spans="1:12">
      <c r="A1304" s="2">
        <v>13</v>
      </c>
      <c r="B1304" s="2">
        <v>9</v>
      </c>
      <c r="C1304" s="2">
        <v>148</v>
      </c>
      <c r="D1304" s="3">
        <v>24.69</v>
      </c>
      <c r="E1304" s="4">
        <v>15</v>
      </c>
      <c r="F1304" s="5">
        <v>5.36</v>
      </c>
      <c r="G1304" s="5">
        <v>45.05</v>
      </c>
      <c r="H1304" s="6">
        <v>40024</v>
      </c>
      <c r="I1304" s="3">
        <v>7</v>
      </c>
      <c r="J1304" s="7" t="s">
        <v>7</v>
      </c>
      <c r="K1304" s="7" t="s">
        <v>7</v>
      </c>
      <c r="L1304" s="7" t="s">
        <v>15</v>
      </c>
    </row>
    <row r="1305" spans="1:12">
      <c r="A1305" s="2">
        <v>101</v>
      </c>
      <c r="B1305" s="2">
        <v>14</v>
      </c>
      <c r="C1305" s="2">
        <v>152</v>
      </c>
      <c r="D1305" s="3">
        <v>39.6</v>
      </c>
      <c r="E1305" s="4">
        <v>15</v>
      </c>
      <c r="F1305" s="5">
        <v>5.35</v>
      </c>
      <c r="G1305" s="5">
        <v>59.95</v>
      </c>
      <c r="H1305" s="6">
        <v>40024</v>
      </c>
      <c r="I1305" s="3">
        <v>7</v>
      </c>
      <c r="J1305" s="7" t="s">
        <v>57</v>
      </c>
      <c r="K1305" s="7" t="s">
        <v>51</v>
      </c>
      <c r="L1305" s="7" t="s">
        <v>57</v>
      </c>
    </row>
    <row r="1306" spans="1:12">
      <c r="A1306" s="2">
        <v>131</v>
      </c>
      <c r="B1306" s="2">
        <v>17</v>
      </c>
      <c r="C1306" s="2">
        <v>155</v>
      </c>
      <c r="D1306" s="3">
        <v>25.85</v>
      </c>
      <c r="E1306" s="4">
        <v>15</v>
      </c>
      <c r="F1306" s="5">
        <v>5.51</v>
      </c>
      <c r="G1306" s="5">
        <v>46.36</v>
      </c>
      <c r="H1306" s="6">
        <v>40024</v>
      </c>
      <c r="I1306" s="3">
        <v>7</v>
      </c>
      <c r="J1306" s="7" t="s">
        <v>7</v>
      </c>
      <c r="K1306" s="7" t="s">
        <v>7</v>
      </c>
      <c r="L1306" s="7" t="s">
        <v>15</v>
      </c>
    </row>
    <row r="1307" spans="1:12">
      <c r="A1307" s="2">
        <v>19</v>
      </c>
      <c r="B1307" s="2">
        <v>13</v>
      </c>
      <c r="C1307" s="2">
        <v>163</v>
      </c>
      <c r="D1307" s="3">
        <v>34.89</v>
      </c>
      <c r="E1307" s="4">
        <v>15</v>
      </c>
      <c r="F1307" s="5">
        <v>4.71</v>
      </c>
      <c r="G1307" s="5">
        <v>54.6</v>
      </c>
      <c r="H1307" s="6">
        <v>40024</v>
      </c>
      <c r="I1307" s="3">
        <v>7</v>
      </c>
      <c r="J1307" s="7" t="s">
        <v>16</v>
      </c>
      <c r="K1307" s="7" t="s">
        <v>14</v>
      </c>
      <c r="L1307" s="7" t="s">
        <v>14</v>
      </c>
    </row>
    <row r="1308" spans="1:12">
      <c r="A1308" s="2">
        <v>158</v>
      </c>
      <c r="B1308" s="2">
        <v>13</v>
      </c>
      <c r="C1308" s="2">
        <v>179</v>
      </c>
      <c r="D1308" s="3">
        <v>29.86</v>
      </c>
      <c r="E1308" s="4">
        <v>15</v>
      </c>
      <c r="F1308" s="5">
        <v>6.06</v>
      </c>
      <c r="G1308" s="5">
        <v>50.92</v>
      </c>
      <c r="H1308" s="6">
        <v>40024</v>
      </c>
      <c r="I1308" s="3">
        <v>7</v>
      </c>
      <c r="J1308" s="7" t="s">
        <v>7</v>
      </c>
      <c r="K1308" s="7" t="s">
        <v>7</v>
      </c>
      <c r="L1308" s="7" t="s">
        <v>8</v>
      </c>
    </row>
    <row r="1309" spans="1:12">
      <c r="A1309" s="2">
        <v>14</v>
      </c>
      <c r="B1309" s="2">
        <v>14</v>
      </c>
      <c r="C1309" s="2">
        <v>180</v>
      </c>
      <c r="D1309" s="3">
        <v>34.89</v>
      </c>
      <c r="E1309" s="4">
        <v>15</v>
      </c>
      <c r="F1309" s="5">
        <v>4.71</v>
      </c>
      <c r="G1309" s="5">
        <v>54.6</v>
      </c>
      <c r="H1309" s="6">
        <v>40024</v>
      </c>
      <c r="I1309" s="3">
        <v>7</v>
      </c>
      <c r="J1309" s="7" t="s">
        <v>16</v>
      </c>
      <c r="K1309" s="7" t="s">
        <v>14</v>
      </c>
      <c r="L1309" s="7" t="s">
        <v>17</v>
      </c>
    </row>
    <row r="1310" spans="1:12">
      <c r="A1310" s="2">
        <v>131</v>
      </c>
      <c r="B1310" s="2">
        <v>16</v>
      </c>
      <c r="C1310" s="2">
        <v>184</v>
      </c>
      <c r="D1310" s="3">
        <v>30.69</v>
      </c>
      <c r="E1310" s="4">
        <v>15</v>
      </c>
      <c r="F1310" s="5">
        <v>6.17</v>
      </c>
      <c r="G1310" s="5">
        <v>51.86</v>
      </c>
      <c r="H1310" s="6">
        <v>40024</v>
      </c>
      <c r="I1310" s="3">
        <v>7</v>
      </c>
      <c r="J1310" s="7" t="s">
        <v>7</v>
      </c>
      <c r="K1310" s="7" t="s">
        <v>7</v>
      </c>
      <c r="L1310" s="7" t="s">
        <v>15</v>
      </c>
    </row>
    <row r="1311" spans="1:12">
      <c r="A1311" s="2">
        <v>136</v>
      </c>
      <c r="B1311" s="2">
        <v>17</v>
      </c>
      <c r="C1311" s="2">
        <v>187</v>
      </c>
      <c r="D1311" s="3">
        <v>31.61</v>
      </c>
      <c r="E1311" s="4">
        <v>15</v>
      </c>
      <c r="F1311" s="5">
        <v>4.2699999999999996</v>
      </c>
      <c r="G1311" s="5">
        <v>50.88</v>
      </c>
      <c r="H1311" s="6">
        <v>40024</v>
      </c>
      <c r="I1311" s="3">
        <v>7</v>
      </c>
      <c r="J1311" s="7" t="s">
        <v>45</v>
      </c>
      <c r="K1311" s="7" t="s">
        <v>64</v>
      </c>
      <c r="L1311" s="7" t="s">
        <v>46</v>
      </c>
    </row>
    <row r="1312" spans="1:12">
      <c r="A1312" s="2">
        <v>49</v>
      </c>
      <c r="B1312" s="2">
        <v>14</v>
      </c>
      <c r="C1312" s="2">
        <v>188</v>
      </c>
      <c r="D1312" s="3">
        <v>33.229999999999997</v>
      </c>
      <c r="E1312" s="4">
        <v>15</v>
      </c>
      <c r="F1312" s="5">
        <v>4.49</v>
      </c>
      <c r="G1312" s="5">
        <v>52.72</v>
      </c>
      <c r="H1312" s="6">
        <v>40024</v>
      </c>
      <c r="I1312" s="3">
        <v>7</v>
      </c>
      <c r="J1312" s="7" t="s">
        <v>45</v>
      </c>
      <c r="K1312" s="7" t="s">
        <v>64</v>
      </c>
      <c r="L1312" s="7" t="s">
        <v>46</v>
      </c>
    </row>
    <row r="1313" spans="1:12">
      <c r="A1313" s="2">
        <v>157</v>
      </c>
      <c r="B1313" s="2">
        <v>16</v>
      </c>
      <c r="C1313" s="2">
        <v>233</v>
      </c>
      <c r="D1313" s="3">
        <v>79.34</v>
      </c>
      <c r="E1313" s="4">
        <v>15</v>
      </c>
      <c r="F1313" s="5">
        <v>10.71</v>
      </c>
      <c r="G1313" s="5">
        <v>105.05</v>
      </c>
      <c r="H1313" s="6">
        <v>40024</v>
      </c>
      <c r="I1313" s="3">
        <v>7</v>
      </c>
      <c r="J1313" s="7" t="s">
        <v>41</v>
      </c>
      <c r="K1313" s="7" t="s">
        <v>39</v>
      </c>
      <c r="L1313" s="7" t="s">
        <v>42</v>
      </c>
    </row>
    <row r="1314" spans="1:12">
      <c r="A1314" s="2">
        <v>62</v>
      </c>
      <c r="B1314" s="2">
        <v>20</v>
      </c>
      <c r="C1314" s="2">
        <v>254</v>
      </c>
      <c r="D1314" s="3">
        <v>78.260000000000005</v>
      </c>
      <c r="E1314" s="4">
        <v>15</v>
      </c>
      <c r="F1314" s="5">
        <v>10.57</v>
      </c>
      <c r="G1314" s="5">
        <v>103.83</v>
      </c>
      <c r="H1314" s="6">
        <v>40024</v>
      </c>
      <c r="I1314" s="3">
        <v>7</v>
      </c>
      <c r="J1314" s="7" t="s">
        <v>27</v>
      </c>
      <c r="K1314" s="7" t="s">
        <v>51</v>
      </c>
      <c r="L1314" s="7" t="s">
        <v>49</v>
      </c>
    </row>
    <row r="1315" spans="1:12">
      <c r="A1315" s="2">
        <v>78</v>
      </c>
      <c r="B1315" s="2">
        <v>21</v>
      </c>
      <c r="C1315" s="2">
        <v>285</v>
      </c>
      <c r="D1315" s="3">
        <v>87.81</v>
      </c>
      <c r="E1315" s="4">
        <v>15</v>
      </c>
      <c r="F1315" s="5">
        <v>11.85</v>
      </c>
      <c r="G1315" s="5">
        <v>114.66</v>
      </c>
      <c r="H1315" s="6">
        <v>40024</v>
      </c>
      <c r="I1315" s="3">
        <v>7</v>
      </c>
      <c r="J1315" s="7" t="s">
        <v>27</v>
      </c>
      <c r="K1315" s="7" t="s">
        <v>51</v>
      </c>
      <c r="L1315" s="7" t="s">
        <v>49</v>
      </c>
    </row>
    <row r="1316" spans="1:12">
      <c r="A1316" s="2">
        <v>112</v>
      </c>
      <c r="B1316" s="2">
        <v>23</v>
      </c>
      <c r="C1316" s="2">
        <v>301</v>
      </c>
      <c r="D1316" s="3">
        <v>54.3</v>
      </c>
      <c r="E1316" s="4">
        <v>15</v>
      </c>
      <c r="F1316" s="5">
        <v>7.33</v>
      </c>
      <c r="G1316" s="5">
        <v>76.63</v>
      </c>
      <c r="H1316" s="6">
        <v>40024</v>
      </c>
      <c r="I1316" s="3">
        <v>7</v>
      </c>
      <c r="J1316" s="7" t="s">
        <v>12</v>
      </c>
      <c r="K1316" s="7" t="s">
        <v>64</v>
      </c>
      <c r="L1316" s="7" t="s">
        <v>12</v>
      </c>
    </row>
    <row r="1317" spans="1:12">
      <c r="A1317" s="2">
        <v>10</v>
      </c>
      <c r="B1317" s="2">
        <v>24</v>
      </c>
      <c r="C1317" s="2">
        <v>324</v>
      </c>
      <c r="D1317" s="3">
        <v>58.45</v>
      </c>
      <c r="E1317" s="4">
        <v>160</v>
      </c>
      <c r="F1317" s="5">
        <v>7.89</v>
      </c>
      <c r="G1317" s="5">
        <v>226.34</v>
      </c>
      <c r="H1317" s="6">
        <v>40024</v>
      </c>
      <c r="I1317" s="3">
        <v>7</v>
      </c>
      <c r="J1317" s="7" t="s">
        <v>11</v>
      </c>
      <c r="K1317" s="7" t="s">
        <v>64</v>
      </c>
      <c r="L1317" s="7" t="s">
        <v>12</v>
      </c>
    </row>
    <row r="1318" spans="1:12">
      <c r="A1318" s="2">
        <v>72</v>
      </c>
      <c r="B1318" s="2">
        <v>33</v>
      </c>
      <c r="C1318" s="2">
        <v>340</v>
      </c>
      <c r="D1318" s="3">
        <v>56.71</v>
      </c>
      <c r="E1318" s="4">
        <v>15</v>
      </c>
      <c r="F1318" s="5">
        <v>9.68</v>
      </c>
      <c r="G1318" s="5">
        <v>81.39</v>
      </c>
      <c r="H1318" s="6">
        <v>40024</v>
      </c>
      <c r="I1318" s="3">
        <v>7</v>
      </c>
      <c r="J1318" s="7" t="s">
        <v>10</v>
      </c>
      <c r="K1318" s="7" t="s">
        <v>64</v>
      </c>
      <c r="L1318" s="7" t="s">
        <v>10</v>
      </c>
    </row>
    <row r="1319" spans="1:12">
      <c r="A1319" s="2">
        <v>11</v>
      </c>
      <c r="B1319" s="2">
        <v>25</v>
      </c>
      <c r="C1319" s="2">
        <v>355</v>
      </c>
      <c r="D1319" s="3">
        <v>64.040000000000006</v>
      </c>
      <c r="E1319" s="4">
        <v>15</v>
      </c>
      <c r="F1319" s="5">
        <v>8.65</v>
      </c>
      <c r="G1319" s="5">
        <v>87.69</v>
      </c>
      <c r="H1319" s="6">
        <v>40024</v>
      </c>
      <c r="I1319" s="3">
        <v>7</v>
      </c>
      <c r="J1319" s="7" t="s">
        <v>12</v>
      </c>
      <c r="K1319" s="7" t="s">
        <v>64</v>
      </c>
      <c r="L1319" s="7" t="s">
        <v>12</v>
      </c>
    </row>
    <row r="1320" spans="1:12">
      <c r="A1320" s="2">
        <v>15</v>
      </c>
      <c r="B1320" s="2">
        <v>30</v>
      </c>
      <c r="C1320" s="2">
        <v>407</v>
      </c>
      <c r="D1320" s="3">
        <v>68.34</v>
      </c>
      <c r="E1320" s="4">
        <v>15</v>
      </c>
      <c r="F1320" s="5">
        <v>9.23</v>
      </c>
      <c r="G1320" s="5">
        <v>92.57</v>
      </c>
      <c r="H1320" s="6">
        <v>40024</v>
      </c>
      <c r="I1320" s="3">
        <v>7</v>
      </c>
      <c r="J1320" s="7" t="s">
        <v>16</v>
      </c>
      <c r="K1320" s="7" t="s">
        <v>14</v>
      </c>
      <c r="L1320" s="7" t="s">
        <v>18</v>
      </c>
    </row>
    <row r="1321" spans="1:12">
      <c r="A1321" s="2">
        <v>61</v>
      </c>
      <c r="B1321" s="2">
        <v>33</v>
      </c>
      <c r="C1321" s="2">
        <v>440</v>
      </c>
      <c r="D1321" s="3">
        <v>110.04</v>
      </c>
      <c r="E1321" s="4">
        <v>60</v>
      </c>
      <c r="F1321" s="5">
        <v>14.86</v>
      </c>
      <c r="G1321" s="5">
        <v>184.9</v>
      </c>
      <c r="H1321" s="6">
        <v>40024</v>
      </c>
      <c r="I1321" s="3">
        <v>7</v>
      </c>
      <c r="J1321" s="7" t="s">
        <v>31</v>
      </c>
      <c r="K1321" s="7" t="s">
        <v>39</v>
      </c>
      <c r="L1321" s="7" t="s">
        <v>32</v>
      </c>
    </row>
    <row r="1322" spans="1:12">
      <c r="A1322" s="2">
        <v>2</v>
      </c>
      <c r="B1322" s="2">
        <v>9</v>
      </c>
      <c r="C1322" s="2">
        <v>69</v>
      </c>
      <c r="D1322" s="3">
        <v>17.329999999999998</v>
      </c>
      <c r="E1322" s="4">
        <v>15</v>
      </c>
      <c r="F1322" s="5">
        <v>4.3600000000000003</v>
      </c>
      <c r="G1322" s="5">
        <v>36.69</v>
      </c>
      <c r="H1322" s="6">
        <v>40025</v>
      </c>
      <c r="I1322" s="3">
        <v>7</v>
      </c>
      <c r="J1322" s="7" t="s">
        <v>7</v>
      </c>
      <c r="K1322" s="7" t="s">
        <v>7</v>
      </c>
      <c r="L1322" s="7" t="s">
        <v>8</v>
      </c>
    </row>
    <row r="1323" spans="1:12">
      <c r="A1323" s="2">
        <v>3</v>
      </c>
      <c r="B1323" s="2">
        <v>9</v>
      </c>
      <c r="C1323" s="2">
        <v>81</v>
      </c>
      <c r="D1323" s="3">
        <v>17.329999999999998</v>
      </c>
      <c r="E1323" s="4">
        <v>15</v>
      </c>
      <c r="F1323" s="5">
        <v>4.3600000000000003</v>
      </c>
      <c r="G1323" s="5">
        <v>36.69</v>
      </c>
      <c r="H1323" s="6">
        <v>40025</v>
      </c>
      <c r="I1323" s="3">
        <v>7</v>
      </c>
      <c r="J1323" s="7" t="s">
        <v>7</v>
      </c>
      <c r="K1323" s="7" t="s">
        <v>7</v>
      </c>
      <c r="L1323" s="7" t="s">
        <v>9</v>
      </c>
    </row>
    <row r="1324" spans="1:12">
      <c r="A1324" s="2">
        <v>42</v>
      </c>
      <c r="B1324" s="2">
        <v>10</v>
      </c>
      <c r="C1324" s="2">
        <v>94</v>
      </c>
      <c r="D1324" s="3">
        <v>17.329999999999998</v>
      </c>
      <c r="E1324" s="4">
        <v>15</v>
      </c>
      <c r="F1324" s="5">
        <v>4.3600000000000003</v>
      </c>
      <c r="G1324" s="5">
        <v>36.69</v>
      </c>
      <c r="H1324" s="6">
        <v>40025</v>
      </c>
      <c r="I1324" s="3">
        <v>7</v>
      </c>
      <c r="J1324" s="7" t="s">
        <v>7</v>
      </c>
      <c r="K1324" s="7" t="s">
        <v>7</v>
      </c>
      <c r="L1324" s="7" t="s">
        <v>9</v>
      </c>
    </row>
    <row r="1325" spans="1:12">
      <c r="A1325" s="2">
        <v>108</v>
      </c>
      <c r="B1325" s="2">
        <v>11</v>
      </c>
      <c r="C1325" s="2">
        <v>96</v>
      </c>
      <c r="D1325" s="3">
        <v>17.329999999999998</v>
      </c>
      <c r="E1325" s="4">
        <v>15</v>
      </c>
      <c r="F1325" s="5">
        <v>4.3600000000000003</v>
      </c>
      <c r="G1325" s="5">
        <v>36.69</v>
      </c>
      <c r="H1325" s="6">
        <v>40025</v>
      </c>
      <c r="I1325" s="3">
        <v>7</v>
      </c>
      <c r="J1325" s="7" t="s">
        <v>7</v>
      </c>
      <c r="K1325" s="7" t="s">
        <v>7</v>
      </c>
      <c r="L1325" s="7" t="s">
        <v>9</v>
      </c>
    </row>
    <row r="1326" spans="1:12">
      <c r="A1326" s="2">
        <v>47</v>
      </c>
      <c r="B1326" s="2">
        <v>10</v>
      </c>
      <c r="C1326" s="2">
        <v>109</v>
      </c>
      <c r="D1326" s="3">
        <v>35.61</v>
      </c>
      <c r="E1326" s="4">
        <v>15</v>
      </c>
      <c r="F1326" s="5">
        <v>4.8099999999999996</v>
      </c>
      <c r="G1326" s="5">
        <v>55.42</v>
      </c>
      <c r="H1326" s="6">
        <v>40025</v>
      </c>
      <c r="I1326" s="3">
        <v>7</v>
      </c>
      <c r="J1326" s="7" t="s">
        <v>43</v>
      </c>
      <c r="K1326" s="7" t="s">
        <v>64</v>
      </c>
      <c r="L1326" s="7" t="s">
        <v>43</v>
      </c>
    </row>
    <row r="1327" spans="1:12">
      <c r="A1327" s="2">
        <v>53</v>
      </c>
      <c r="B1327" s="2">
        <v>13</v>
      </c>
      <c r="C1327" s="2">
        <v>121</v>
      </c>
      <c r="D1327" s="3">
        <v>20.18</v>
      </c>
      <c r="E1327" s="4">
        <v>15</v>
      </c>
      <c r="F1327" s="5">
        <v>4.75</v>
      </c>
      <c r="G1327" s="5">
        <v>39.93</v>
      </c>
      <c r="H1327" s="6">
        <v>40025</v>
      </c>
      <c r="I1327" s="3">
        <v>7</v>
      </c>
      <c r="J1327" s="7" t="s">
        <v>7</v>
      </c>
      <c r="K1327" s="7" t="s">
        <v>7</v>
      </c>
      <c r="L1327" s="7" t="s">
        <v>8</v>
      </c>
    </row>
    <row r="1328" spans="1:12">
      <c r="A1328" s="2">
        <v>60</v>
      </c>
      <c r="B1328" s="2">
        <v>13</v>
      </c>
      <c r="C1328" s="2">
        <v>148</v>
      </c>
      <c r="D1328" s="3">
        <v>39.450000000000003</v>
      </c>
      <c r="E1328" s="4">
        <v>15</v>
      </c>
      <c r="F1328" s="5">
        <v>5.33</v>
      </c>
      <c r="G1328" s="5">
        <v>59.78</v>
      </c>
      <c r="H1328" s="6">
        <v>40025</v>
      </c>
      <c r="I1328" s="3">
        <v>7</v>
      </c>
      <c r="J1328" s="7" t="s">
        <v>35</v>
      </c>
      <c r="K1328" s="7" t="s">
        <v>14</v>
      </c>
      <c r="L1328" s="7" t="s">
        <v>14</v>
      </c>
    </row>
    <row r="1329" spans="1:12">
      <c r="A1329" s="2">
        <v>97</v>
      </c>
      <c r="B1329" s="2">
        <v>15</v>
      </c>
      <c r="C1329" s="2">
        <v>163</v>
      </c>
      <c r="D1329" s="3">
        <v>42.76</v>
      </c>
      <c r="E1329" s="4">
        <v>15</v>
      </c>
      <c r="F1329" s="5">
        <v>5.77</v>
      </c>
      <c r="G1329" s="5">
        <v>63.53</v>
      </c>
      <c r="H1329" s="6">
        <v>40025</v>
      </c>
      <c r="I1329" s="3">
        <v>7</v>
      </c>
      <c r="J1329" s="7" t="s">
        <v>56</v>
      </c>
      <c r="K1329" s="7" t="s">
        <v>64</v>
      </c>
      <c r="L1329" s="7" t="s">
        <v>56</v>
      </c>
    </row>
    <row r="1330" spans="1:12">
      <c r="A1330" s="2">
        <v>23</v>
      </c>
      <c r="B1330" s="2">
        <v>12</v>
      </c>
      <c r="C1330" s="2">
        <v>173</v>
      </c>
      <c r="D1330" s="3">
        <v>28.86</v>
      </c>
      <c r="E1330" s="4">
        <v>15</v>
      </c>
      <c r="F1330" s="5">
        <v>5.92</v>
      </c>
      <c r="G1330" s="5">
        <v>49.78</v>
      </c>
      <c r="H1330" s="6">
        <v>40025</v>
      </c>
      <c r="I1330" s="3">
        <v>7</v>
      </c>
      <c r="J1330" s="7" t="s">
        <v>7</v>
      </c>
      <c r="K1330" s="7" t="s">
        <v>64</v>
      </c>
      <c r="L1330" s="7" t="s">
        <v>25</v>
      </c>
    </row>
    <row r="1331" spans="1:12">
      <c r="A1331" s="2">
        <v>80</v>
      </c>
      <c r="B1331" s="2">
        <v>14</v>
      </c>
      <c r="C1331" s="2">
        <v>178</v>
      </c>
      <c r="D1331" s="3">
        <v>41.15</v>
      </c>
      <c r="E1331" s="4">
        <v>15</v>
      </c>
      <c r="F1331" s="5">
        <v>5.56</v>
      </c>
      <c r="G1331" s="5">
        <v>61.71</v>
      </c>
      <c r="H1331" s="6">
        <v>40025</v>
      </c>
      <c r="I1331" s="3">
        <v>7</v>
      </c>
      <c r="J1331" s="7" t="s">
        <v>52</v>
      </c>
      <c r="K1331" s="7" t="s">
        <v>14</v>
      </c>
      <c r="L1331" s="7" t="s">
        <v>36</v>
      </c>
    </row>
    <row r="1332" spans="1:12">
      <c r="A1332" s="2">
        <v>51</v>
      </c>
      <c r="B1332" s="2">
        <v>17</v>
      </c>
      <c r="C1332" s="2">
        <v>187</v>
      </c>
      <c r="D1332" s="3">
        <v>31.19</v>
      </c>
      <c r="E1332" s="4">
        <v>15</v>
      </c>
      <c r="F1332" s="5">
        <v>6.24</v>
      </c>
      <c r="G1332" s="5">
        <v>52.43</v>
      </c>
      <c r="H1332" s="6">
        <v>40025</v>
      </c>
      <c r="I1332" s="3">
        <v>7</v>
      </c>
      <c r="J1332" s="7" t="s">
        <v>7</v>
      </c>
      <c r="K1332" s="7" t="s">
        <v>7</v>
      </c>
      <c r="L1332" s="7" t="s">
        <v>9</v>
      </c>
    </row>
    <row r="1333" spans="1:12">
      <c r="A1333" s="2">
        <v>185</v>
      </c>
      <c r="B1333" s="2">
        <v>20</v>
      </c>
      <c r="C1333" s="2">
        <v>232</v>
      </c>
      <c r="D1333" s="3">
        <v>39.74</v>
      </c>
      <c r="E1333" s="4">
        <v>30</v>
      </c>
      <c r="F1333" s="5">
        <v>5.36</v>
      </c>
      <c r="G1333" s="5">
        <v>75.099999999999994</v>
      </c>
      <c r="H1333" s="6">
        <v>40025</v>
      </c>
      <c r="I1333" s="3">
        <v>7</v>
      </c>
      <c r="J1333" s="7" t="s">
        <v>62</v>
      </c>
      <c r="K1333" s="7" t="s">
        <v>14</v>
      </c>
      <c r="L1333" s="7" t="s">
        <v>14</v>
      </c>
    </row>
    <row r="1334" spans="1:12">
      <c r="A1334" s="2">
        <v>114</v>
      </c>
      <c r="B1334" s="2">
        <v>21</v>
      </c>
      <c r="C1334" s="2">
        <v>251</v>
      </c>
      <c r="D1334" s="3">
        <v>41.87</v>
      </c>
      <c r="E1334" s="4">
        <v>15</v>
      </c>
      <c r="F1334" s="5">
        <v>7.68</v>
      </c>
      <c r="G1334" s="5">
        <v>64.55</v>
      </c>
      <c r="H1334" s="6">
        <v>40025</v>
      </c>
      <c r="I1334" s="3">
        <v>7</v>
      </c>
      <c r="J1334" s="7" t="s">
        <v>7</v>
      </c>
      <c r="K1334" s="7" t="s">
        <v>7</v>
      </c>
      <c r="L1334" s="7" t="s">
        <v>8</v>
      </c>
    </row>
    <row r="1335" spans="1:12">
      <c r="A1335" s="2">
        <v>107</v>
      </c>
      <c r="B1335" s="2">
        <v>28</v>
      </c>
      <c r="C1335" s="2">
        <v>312</v>
      </c>
      <c r="D1335" s="3">
        <v>101.93</v>
      </c>
      <c r="E1335" s="4">
        <v>15</v>
      </c>
      <c r="F1335" s="5">
        <v>13.76</v>
      </c>
      <c r="G1335" s="5">
        <v>130.69</v>
      </c>
      <c r="H1335" s="6">
        <v>40025</v>
      </c>
      <c r="I1335" s="3">
        <v>7</v>
      </c>
      <c r="J1335" s="7" t="s">
        <v>43</v>
      </c>
      <c r="K1335" s="7" t="s">
        <v>64</v>
      </c>
      <c r="L1335" s="7" t="s">
        <v>43</v>
      </c>
    </row>
    <row r="1336" spans="1:12">
      <c r="A1336" s="2">
        <v>189</v>
      </c>
      <c r="B1336" s="2">
        <v>25</v>
      </c>
      <c r="C1336" s="2">
        <v>367</v>
      </c>
      <c r="D1336" s="3">
        <v>61.22</v>
      </c>
      <c r="E1336" s="4">
        <v>15</v>
      </c>
      <c r="F1336" s="5">
        <v>10.29</v>
      </c>
      <c r="G1336" s="5">
        <v>86.51</v>
      </c>
      <c r="H1336" s="6">
        <v>40025</v>
      </c>
      <c r="I1336" s="3">
        <v>7</v>
      </c>
      <c r="J1336" s="7" t="s">
        <v>7</v>
      </c>
      <c r="K1336" s="7" t="s">
        <v>7</v>
      </c>
      <c r="L1336" s="7" t="s">
        <v>9</v>
      </c>
    </row>
    <row r="1337" spans="1:12">
      <c r="A1337" s="2">
        <v>75</v>
      </c>
      <c r="B1337" s="2">
        <v>26</v>
      </c>
      <c r="C1337" s="2">
        <v>381</v>
      </c>
      <c r="D1337" s="3">
        <v>67.400000000000006</v>
      </c>
      <c r="E1337" s="4">
        <v>15</v>
      </c>
      <c r="F1337" s="5">
        <v>9.1</v>
      </c>
      <c r="G1337" s="5">
        <v>91.5</v>
      </c>
      <c r="H1337" s="6">
        <v>40025</v>
      </c>
      <c r="I1337" s="3">
        <v>7</v>
      </c>
      <c r="J1337" s="7" t="s">
        <v>47</v>
      </c>
      <c r="K1337" s="7" t="s">
        <v>51</v>
      </c>
      <c r="L1337" s="7" t="s">
        <v>48</v>
      </c>
    </row>
    <row r="1338" spans="1:12">
      <c r="A1338" s="2">
        <v>183</v>
      </c>
      <c r="B1338" s="2">
        <v>37</v>
      </c>
      <c r="C1338" s="2">
        <v>448</v>
      </c>
      <c r="D1338" s="3">
        <v>138.03</v>
      </c>
      <c r="E1338" s="4">
        <v>15</v>
      </c>
      <c r="F1338" s="5">
        <v>18.63</v>
      </c>
      <c r="G1338" s="5">
        <v>171.66</v>
      </c>
      <c r="H1338" s="6">
        <v>40025</v>
      </c>
      <c r="I1338" s="3">
        <v>7</v>
      </c>
      <c r="J1338" s="7" t="s">
        <v>27</v>
      </c>
      <c r="K1338" s="7" t="s">
        <v>55</v>
      </c>
      <c r="L1338" s="7" t="s">
        <v>55</v>
      </c>
    </row>
    <row r="1339" spans="1:12">
      <c r="A1339" s="2">
        <v>188</v>
      </c>
      <c r="B1339" s="2">
        <v>39</v>
      </c>
      <c r="C1339" s="2">
        <v>456</v>
      </c>
      <c r="D1339" s="3">
        <v>80.67</v>
      </c>
      <c r="E1339" s="4">
        <v>15</v>
      </c>
      <c r="F1339" s="5">
        <v>10.89</v>
      </c>
      <c r="G1339" s="5">
        <v>106.56</v>
      </c>
      <c r="H1339" s="6">
        <v>40025</v>
      </c>
      <c r="I1339" s="3">
        <v>7</v>
      </c>
      <c r="J1339" s="7" t="s">
        <v>47</v>
      </c>
      <c r="K1339" s="7" t="s">
        <v>51</v>
      </c>
      <c r="L1339" s="7" t="s">
        <v>48</v>
      </c>
    </row>
    <row r="1340" spans="1:12">
      <c r="A1340" s="2">
        <v>120</v>
      </c>
      <c r="B1340" s="2">
        <v>71</v>
      </c>
      <c r="C1340" s="2">
        <v>652</v>
      </c>
      <c r="D1340" s="3">
        <v>105.17</v>
      </c>
      <c r="E1340" s="4">
        <v>15</v>
      </c>
      <c r="F1340" s="5">
        <v>14.2</v>
      </c>
      <c r="G1340" s="5">
        <v>134.37</v>
      </c>
      <c r="H1340" s="6">
        <v>40025</v>
      </c>
      <c r="I1340" s="3">
        <v>7</v>
      </c>
      <c r="J1340" s="7" t="s">
        <v>11</v>
      </c>
      <c r="K1340" s="7" t="s">
        <v>55</v>
      </c>
      <c r="L1340" s="7" t="s">
        <v>55</v>
      </c>
    </row>
    <row r="1341" spans="1:12">
      <c r="A1341" s="2">
        <v>22</v>
      </c>
      <c r="B1341" s="2">
        <v>1</v>
      </c>
      <c r="C1341" s="2">
        <v>700</v>
      </c>
      <c r="D1341" s="3">
        <v>53.03</v>
      </c>
      <c r="E1341" s="4">
        <v>90</v>
      </c>
      <c r="F1341" s="5">
        <v>7.16</v>
      </c>
      <c r="G1341" s="5">
        <v>150.19</v>
      </c>
      <c r="H1341" s="6">
        <v>40025</v>
      </c>
      <c r="I1341" s="3">
        <v>7</v>
      </c>
      <c r="J1341" s="7" t="s">
        <v>19</v>
      </c>
      <c r="K1341" s="7" t="s">
        <v>26</v>
      </c>
      <c r="L1341" s="7" t="s">
        <v>24</v>
      </c>
    </row>
    <row r="1342" spans="1:12">
      <c r="A1342" s="2">
        <v>127</v>
      </c>
      <c r="B1342" s="2">
        <v>200</v>
      </c>
      <c r="C1342" s="2">
        <v>2088</v>
      </c>
      <c r="D1342" s="3">
        <v>338.26</v>
      </c>
      <c r="E1342" s="4">
        <v>15</v>
      </c>
      <c r="F1342" s="5">
        <v>47.69</v>
      </c>
      <c r="G1342" s="5">
        <v>400.95</v>
      </c>
      <c r="H1342" s="6">
        <v>40025</v>
      </c>
      <c r="I1342" s="3">
        <v>7</v>
      </c>
      <c r="J1342" s="7" t="s">
        <v>7</v>
      </c>
      <c r="K1342" s="7" t="s">
        <v>55</v>
      </c>
      <c r="L1342" s="7" t="s">
        <v>55</v>
      </c>
    </row>
    <row r="1343" spans="1:12">
      <c r="A1343" s="2">
        <v>65</v>
      </c>
      <c r="B1343" s="2">
        <v>1</v>
      </c>
      <c r="C1343" s="2">
        <v>19</v>
      </c>
      <c r="D1343" s="3">
        <v>47.76</v>
      </c>
      <c r="E1343" s="4">
        <v>15</v>
      </c>
      <c r="F1343" s="5">
        <v>6.69</v>
      </c>
      <c r="G1343" s="5">
        <v>69.45</v>
      </c>
      <c r="H1343" s="6">
        <v>40028</v>
      </c>
      <c r="I1343" s="3">
        <v>8</v>
      </c>
      <c r="J1343" s="7" t="s">
        <v>50</v>
      </c>
      <c r="K1343" s="7" t="s">
        <v>14</v>
      </c>
      <c r="L1343" s="7" t="s">
        <v>17</v>
      </c>
    </row>
    <row r="1344" spans="1:12">
      <c r="A1344" s="2">
        <v>113</v>
      </c>
      <c r="B1344" s="2">
        <v>1</v>
      </c>
      <c r="C1344" s="2">
        <v>19</v>
      </c>
      <c r="D1344" s="3">
        <v>68.849999999999994</v>
      </c>
      <c r="E1344" s="4">
        <v>15</v>
      </c>
      <c r="F1344" s="5">
        <v>9.64</v>
      </c>
      <c r="G1344" s="5">
        <v>93.49</v>
      </c>
      <c r="H1344" s="6">
        <v>40028</v>
      </c>
      <c r="I1344" s="3">
        <v>8</v>
      </c>
      <c r="J1344" s="7" t="s">
        <v>31</v>
      </c>
      <c r="K1344" s="7" t="s">
        <v>39</v>
      </c>
      <c r="L1344" s="7" t="s">
        <v>32</v>
      </c>
    </row>
    <row r="1345" spans="1:12">
      <c r="A1345" s="2">
        <v>167</v>
      </c>
      <c r="B1345" s="2">
        <v>1</v>
      </c>
      <c r="C1345" s="2">
        <v>23</v>
      </c>
      <c r="D1345" s="3">
        <v>42.92</v>
      </c>
      <c r="E1345" s="4">
        <v>15</v>
      </c>
      <c r="F1345" s="5">
        <v>6.01</v>
      </c>
      <c r="G1345" s="5">
        <v>63.93</v>
      </c>
      <c r="H1345" s="6">
        <v>40028</v>
      </c>
      <c r="I1345" s="3">
        <v>8</v>
      </c>
      <c r="J1345" s="7" t="s">
        <v>64</v>
      </c>
      <c r="K1345" s="7" t="s">
        <v>14</v>
      </c>
      <c r="L1345" s="7" t="s">
        <v>59</v>
      </c>
    </row>
    <row r="1346" spans="1:12">
      <c r="A1346" s="2">
        <v>168</v>
      </c>
      <c r="B1346" s="2">
        <v>2</v>
      </c>
      <c r="C1346" s="2">
        <v>38</v>
      </c>
      <c r="D1346" s="3">
        <v>38.369999999999997</v>
      </c>
      <c r="E1346" s="4">
        <v>15</v>
      </c>
      <c r="F1346" s="5">
        <v>5.37</v>
      </c>
      <c r="G1346" s="5">
        <v>58.74</v>
      </c>
      <c r="H1346" s="6">
        <v>40028</v>
      </c>
      <c r="I1346" s="3">
        <v>8</v>
      </c>
      <c r="J1346" s="7" t="s">
        <v>65</v>
      </c>
      <c r="K1346" s="7" t="s">
        <v>39</v>
      </c>
      <c r="L1346" s="7" t="s">
        <v>44</v>
      </c>
    </row>
    <row r="1347" spans="1:12">
      <c r="A1347" s="2">
        <v>24</v>
      </c>
      <c r="B1347" s="2">
        <v>20</v>
      </c>
      <c r="C1347" s="2">
        <v>197</v>
      </c>
      <c r="D1347" s="3">
        <v>56.16</v>
      </c>
      <c r="E1347" s="4">
        <v>15</v>
      </c>
      <c r="F1347" s="5">
        <v>7.86</v>
      </c>
      <c r="G1347" s="5">
        <v>79.02</v>
      </c>
      <c r="H1347" s="6">
        <v>40028</v>
      </c>
      <c r="I1347" s="3">
        <v>8</v>
      </c>
      <c r="J1347" s="7" t="s">
        <v>19</v>
      </c>
      <c r="K1347" s="7" t="s">
        <v>26</v>
      </c>
      <c r="L1347" s="7" t="s">
        <v>26</v>
      </c>
    </row>
    <row r="1348" spans="1:12">
      <c r="A1348" s="2">
        <v>48</v>
      </c>
      <c r="B1348" s="2">
        <v>17</v>
      </c>
      <c r="C1348" s="2">
        <v>200</v>
      </c>
      <c r="D1348" s="3">
        <v>49.71</v>
      </c>
      <c r="E1348" s="4">
        <v>30</v>
      </c>
      <c r="F1348" s="5">
        <v>6.96</v>
      </c>
      <c r="G1348" s="5">
        <v>86.67</v>
      </c>
      <c r="H1348" s="6">
        <v>40028</v>
      </c>
      <c r="I1348" s="3">
        <v>8</v>
      </c>
      <c r="J1348" s="7" t="s">
        <v>44</v>
      </c>
      <c r="K1348" s="7" t="s">
        <v>39</v>
      </c>
      <c r="L1348" s="7" t="s">
        <v>44</v>
      </c>
    </row>
    <row r="1349" spans="1:12">
      <c r="A1349" s="2">
        <v>83</v>
      </c>
      <c r="B1349" s="2">
        <v>21</v>
      </c>
      <c r="C1349" s="2">
        <v>200</v>
      </c>
      <c r="D1349" s="3">
        <v>57.76</v>
      </c>
      <c r="E1349" s="4">
        <v>15</v>
      </c>
      <c r="F1349" s="5">
        <v>8.09</v>
      </c>
      <c r="G1349" s="5">
        <v>80.849999999999994</v>
      </c>
      <c r="H1349" s="6">
        <v>40028</v>
      </c>
      <c r="I1349" s="3">
        <v>8</v>
      </c>
      <c r="J1349" s="7" t="s">
        <v>19</v>
      </c>
      <c r="K1349" s="7" t="s">
        <v>23</v>
      </c>
      <c r="L1349" s="7" t="s">
        <v>23</v>
      </c>
    </row>
    <row r="1350" spans="1:12">
      <c r="A1350" s="2">
        <v>179</v>
      </c>
      <c r="B1350" s="2">
        <v>16</v>
      </c>
      <c r="C1350" s="2">
        <v>203</v>
      </c>
      <c r="D1350" s="3">
        <v>173</v>
      </c>
      <c r="E1350" s="4">
        <v>0</v>
      </c>
      <c r="F1350" s="5">
        <v>24.22</v>
      </c>
      <c r="G1350" s="5">
        <v>197.22</v>
      </c>
      <c r="H1350" s="6">
        <v>40028</v>
      </c>
      <c r="I1350" s="3">
        <v>8</v>
      </c>
      <c r="J1350" s="7" t="s">
        <v>61</v>
      </c>
      <c r="K1350" s="7" t="s">
        <v>23</v>
      </c>
      <c r="L1350" s="7" t="s">
        <v>61</v>
      </c>
    </row>
    <row r="1351" spans="1:12">
      <c r="A1351" s="2">
        <v>175</v>
      </c>
      <c r="B1351" s="2">
        <v>23</v>
      </c>
      <c r="C1351" s="2">
        <v>225</v>
      </c>
      <c r="D1351" s="3">
        <v>49.71</v>
      </c>
      <c r="E1351" s="4">
        <v>30</v>
      </c>
      <c r="F1351" s="5">
        <v>6.96</v>
      </c>
      <c r="G1351" s="5">
        <v>86.67</v>
      </c>
      <c r="H1351" s="6">
        <v>40028</v>
      </c>
      <c r="I1351" s="3">
        <v>8</v>
      </c>
      <c r="J1351" s="7" t="s">
        <v>44</v>
      </c>
      <c r="K1351" s="7" t="s">
        <v>39</v>
      </c>
      <c r="L1351" s="7" t="s">
        <v>44</v>
      </c>
    </row>
    <row r="1352" spans="1:12">
      <c r="A1352" s="2">
        <v>56</v>
      </c>
      <c r="B1352" s="2">
        <v>24</v>
      </c>
      <c r="C1352" s="2">
        <v>233</v>
      </c>
      <c r="D1352" s="3">
        <v>67.290000000000006</v>
      </c>
      <c r="E1352" s="4">
        <v>15</v>
      </c>
      <c r="F1352" s="5">
        <v>9.42</v>
      </c>
      <c r="G1352" s="5">
        <v>91.71</v>
      </c>
      <c r="H1352" s="6">
        <v>40028</v>
      </c>
      <c r="I1352" s="3">
        <v>8</v>
      </c>
      <c r="J1352" s="7" t="s">
        <v>19</v>
      </c>
      <c r="K1352" s="7" t="s">
        <v>23</v>
      </c>
      <c r="L1352" s="7" t="s">
        <v>37</v>
      </c>
    </row>
    <row r="1353" spans="1:12">
      <c r="A1353" s="2">
        <v>121</v>
      </c>
      <c r="B1353" s="2">
        <v>21</v>
      </c>
      <c r="C1353" s="2">
        <v>240</v>
      </c>
      <c r="D1353" s="3">
        <v>68.42</v>
      </c>
      <c r="E1353" s="4">
        <v>15</v>
      </c>
      <c r="F1353" s="5">
        <v>9.58</v>
      </c>
      <c r="G1353" s="5">
        <v>93</v>
      </c>
      <c r="H1353" s="6">
        <v>40028</v>
      </c>
      <c r="I1353" s="3">
        <v>8</v>
      </c>
      <c r="J1353" s="7" t="s">
        <v>19</v>
      </c>
      <c r="K1353" s="7" t="s">
        <v>26</v>
      </c>
      <c r="L1353" s="7" t="s">
        <v>24</v>
      </c>
    </row>
    <row r="1354" spans="1:12">
      <c r="A1354" s="2">
        <v>106</v>
      </c>
      <c r="B1354" s="2">
        <v>21</v>
      </c>
      <c r="C1354" s="2">
        <v>246</v>
      </c>
      <c r="D1354" s="3">
        <v>77.12</v>
      </c>
      <c r="E1354" s="4">
        <v>15</v>
      </c>
      <c r="F1354" s="5">
        <v>10.8</v>
      </c>
      <c r="G1354" s="5">
        <v>102.92</v>
      </c>
      <c r="H1354" s="6">
        <v>40028</v>
      </c>
      <c r="I1354" s="3">
        <v>8</v>
      </c>
      <c r="J1354" s="7" t="s">
        <v>41</v>
      </c>
      <c r="K1354" s="7" t="s">
        <v>39</v>
      </c>
      <c r="L1354" s="7" t="s">
        <v>54</v>
      </c>
    </row>
    <row r="1355" spans="1:12">
      <c r="A1355" s="2">
        <v>63</v>
      </c>
      <c r="B1355" s="2">
        <v>23</v>
      </c>
      <c r="C1355" s="2">
        <v>250</v>
      </c>
      <c r="D1355" s="3">
        <v>55.08</v>
      </c>
      <c r="E1355" s="4">
        <v>30</v>
      </c>
      <c r="F1355" s="5">
        <v>7.71</v>
      </c>
      <c r="G1355" s="5">
        <v>92.79</v>
      </c>
      <c r="H1355" s="6">
        <v>40028</v>
      </c>
      <c r="I1355" s="3">
        <v>8</v>
      </c>
      <c r="J1355" s="7" t="s">
        <v>44</v>
      </c>
      <c r="K1355" s="7" t="s">
        <v>39</v>
      </c>
      <c r="L1355" s="7" t="s">
        <v>44</v>
      </c>
    </row>
    <row r="1356" spans="1:12">
      <c r="A1356" s="2">
        <v>84</v>
      </c>
      <c r="B1356" s="2">
        <v>24</v>
      </c>
      <c r="C1356" s="2">
        <v>266</v>
      </c>
      <c r="D1356" s="3">
        <v>85.84</v>
      </c>
      <c r="E1356" s="4">
        <v>15</v>
      </c>
      <c r="F1356" s="5">
        <v>12.02</v>
      </c>
      <c r="G1356" s="5">
        <v>112.86</v>
      </c>
      <c r="H1356" s="6">
        <v>40028</v>
      </c>
      <c r="I1356" s="3">
        <v>8</v>
      </c>
      <c r="J1356" s="7" t="s">
        <v>38</v>
      </c>
      <c r="K1356" s="7" t="s">
        <v>39</v>
      </c>
      <c r="L1356" s="7" t="s">
        <v>39</v>
      </c>
    </row>
    <row r="1357" spans="1:12">
      <c r="A1357" s="2">
        <v>126</v>
      </c>
      <c r="B1357" s="2">
        <v>25</v>
      </c>
      <c r="C1357" s="2">
        <v>268</v>
      </c>
      <c r="D1357" s="3">
        <v>76.41</v>
      </c>
      <c r="E1357" s="4">
        <v>15</v>
      </c>
      <c r="F1357" s="5">
        <v>10.7</v>
      </c>
      <c r="G1357" s="5">
        <v>102.11</v>
      </c>
      <c r="H1357" s="6">
        <v>40028</v>
      </c>
      <c r="I1357" s="3">
        <v>8</v>
      </c>
      <c r="J1357" s="7" t="s">
        <v>19</v>
      </c>
      <c r="K1357" s="7" t="s">
        <v>26</v>
      </c>
      <c r="L1357" s="7" t="s">
        <v>20</v>
      </c>
    </row>
    <row r="1358" spans="1:12">
      <c r="A1358" s="2">
        <v>91</v>
      </c>
      <c r="B1358" s="2">
        <v>25</v>
      </c>
      <c r="C1358" s="2">
        <v>272</v>
      </c>
      <c r="D1358" s="3">
        <v>85.27</v>
      </c>
      <c r="E1358" s="4">
        <v>15</v>
      </c>
      <c r="F1358" s="5">
        <v>11.94</v>
      </c>
      <c r="G1358" s="5">
        <v>112.21</v>
      </c>
      <c r="H1358" s="6">
        <v>40028</v>
      </c>
      <c r="I1358" s="3">
        <v>8</v>
      </c>
      <c r="J1358" s="7" t="s">
        <v>41</v>
      </c>
      <c r="K1358" s="7" t="s">
        <v>39</v>
      </c>
      <c r="L1358" s="7" t="s">
        <v>54</v>
      </c>
    </row>
    <row r="1359" spans="1:12">
      <c r="A1359" s="2">
        <v>128</v>
      </c>
      <c r="B1359" s="2">
        <v>24</v>
      </c>
      <c r="C1359" s="2">
        <v>277</v>
      </c>
      <c r="D1359" s="3">
        <v>80</v>
      </c>
      <c r="E1359" s="4">
        <v>15</v>
      </c>
      <c r="F1359" s="5">
        <v>11.2</v>
      </c>
      <c r="G1359" s="5">
        <v>106.2</v>
      </c>
      <c r="H1359" s="6">
        <v>40028</v>
      </c>
      <c r="I1359" s="3">
        <v>8</v>
      </c>
      <c r="J1359" s="7" t="s">
        <v>19</v>
      </c>
      <c r="K1359" s="7" t="s">
        <v>23</v>
      </c>
      <c r="L1359" s="7" t="s">
        <v>23</v>
      </c>
    </row>
    <row r="1360" spans="1:12">
      <c r="A1360" s="2">
        <v>172</v>
      </c>
      <c r="B1360" s="2">
        <v>23</v>
      </c>
      <c r="C1360" s="2">
        <v>281</v>
      </c>
      <c r="D1360" s="3">
        <v>81.150000000000006</v>
      </c>
      <c r="E1360" s="4">
        <v>15</v>
      </c>
      <c r="F1360" s="5">
        <v>11.36</v>
      </c>
      <c r="G1360" s="5">
        <v>107.51</v>
      </c>
      <c r="H1360" s="6">
        <v>40028</v>
      </c>
      <c r="I1360" s="3">
        <v>8</v>
      </c>
      <c r="J1360" s="7" t="s">
        <v>19</v>
      </c>
      <c r="K1360" s="7" t="s">
        <v>23</v>
      </c>
      <c r="L1360" s="7" t="s">
        <v>37</v>
      </c>
    </row>
    <row r="1361" spans="1:12">
      <c r="A1361" s="2">
        <v>138</v>
      </c>
      <c r="B1361" s="2">
        <v>23</v>
      </c>
      <c r="C1361" s="2">
        <v>288</v>
      </c>
      <c r="D1361" s="3">
        <v>101.29</v>
      </c>
      <c r="E1361" s="4">
        <v>15</v>
      </c>
      <c r="F1361" s="5">
        <v>14.18</v>
      </c>
      <c r="G1361" s="5">
        <v>130.47</v>
      </c>
      <c r="H1361" s="6">
        <v>40028</v>
      </c>
      <c r="I1361" s="3">
        <v>8</v>
      </c>
      <c r="J1361" s="7" t="s">
        <v>41</v>
      </c>
      <c r="K1361" s="7" t="s">
        <v>39</v>
      </c>
      <c r="L1361" s="7" t="s">
        <v>54</v>
      </c>
    </row>
    <row r="1362" spans="1:12">
      <c r="A1362" s="2">
        <v>68</v>
      </c>
      <c r="B1362" s="2">
        <v>28</v>
      </c>
      <c r="C1362" s="2">
        <v>297</v>
      </c>
      <c r="D1362" s="3">
        <v>84.67</v>
      </c>
      <c r="E1362" s="4">
        <v>15</v>
      </c>
      <c r="F1362" s="5">
        <v>11.85</v>
      </c>
      <c r="G1362" s="5">
        <v>111.52</v>
      </c>
      <c r="H1362" s="6">
        <v>40028</v>
      </c>
      <c r="I1362" s="3">
        <v>8</v>
      </c>
      <c r="J1362" s="7" t="s">
        <v>19</v>
      </c>
      <c r="K1362" s="7" t="s">
        <v>26</v>
      </c>
      <c r="L1362" s="7" t="s">
        <v>26</v>
      </c>
    </row>
    <row r="1363" spans="1:12">
      <c r="A1363" s="2">
        <v>89</v>
      </c>
      <c r="B1363" s="2">
        <v>25</v>
      </c>
      <c r="C1363" s="2">
        <v>305</v>
      </c>
      <c r="D1363" s="3">
        <v>86.96</v>
      </c>
      <c r="E1363" s="4">
        <v>90</v>
      </c>
      <c r="F1363" s="5">
        <v>12.17</v>
      </c>
      <c r="G1363" s="5">
        <v>189.13</v>
      </c>
      <c r="H1363" s="6">
        <v>40028</v>
      </c>
      <c r="I1363" s="3">
        <v>8</v>
      </c>
      <c r="J1363" s="7" t="s">
        <v>19</v>
      </c>
      <c r="K1363" s="7" t="s">
        <v>26</v>
      </c>
      <c r="L1363" s="7" t="s">
        <v>40</v>
      </c>
    </row>
    <row r="1364" spans="1:12">
      <c r="A1364" s="2">
        <v>35</v>
      </c>
      <c r="B1364" s="2">
        <v>25</v>
      </c>
      <c r="C1364" s="2">
        <v>308</v>
      </c>
      <c r="D1364" s="3">
        <v>88.95</v>
      </c>
      <c r="E1364" s="4">
        <v>15</v>
      </c>
      <c r="F1364" s="5">
        <v>12.45</v>
      </c>
      <c r="G1364" s="5">
        <v>116.4</v>
      </c>
      <c r="H1364" s="6">
        <v>40028</v>
      </c>
      <c r="I1364" s="3">
        <v>8</v>
      </c>
      <c r="J1364" s="7" t="s">
        <v>19</v>
      </c>
      <c r="K1364" s="7" t="s">
        <v>23</v>
      </c>
      <c r="L1364" s="7" t="s">
        <v>37</v>
      </c>
    </row>
    <row r="1365" spans="1:12">
      <c r="A1365" s="2">
        <v>103</v>
      </c>
      <c r="B1365" s="2">
        <v>24</v>
      </c>
      <c r="C1365" s="2">
        <v>309</v>
      </c>
      <c r="D1365" s="3">
        <v>88.1</v>
      </c>
      <c r="E1365" s="4">
        <v>15</v>
      </c>
      <c r="F1365" s="5">
        <v>12.33</v>
      </c>
      <c r="G1365" s="5">
        <v>115.43</v>
      </c>
      <c r="H1365" s="6">
        <v>40028</v>
      </c>
      <c r="I1365" s="3">
        <v>8</v>
      </c>
      <c r="J1365" s="7" t="s">
        <v>19</v>
      </c>
      <c r="K1365" s="7" t="s">
        <v>26</v>
      </c>
      <c r="L1365" s="7" t="s">
        <v>34</v>
      </c>
    </row>
    <row r="1366" spans="1:12">
      <c r="A1366" s="2">
        <v>133</v>
      </c>
      <c r="B1366" s="2">
        <v>27</v>
      </c>
      <c r="C1366" s="2">
        <v>328</v>
      </c>
      <c r="D1366" s="3">
        <v>94.73</v>
      </c>
      <c r="E1366" s="4">
        <v>15</v>
      </c>
      <c r="F1366" s="5">
        <v>13.26</v>
      </c>
      <c r="G1366" s="5">
        <v>122.99</v>
      </c>
      <c r="H1366" s="6">
        <v>40028</v>
      </c>
      <c r="I1366" s="3">
        <v>8</v>
      </c>
      <c r="J1366" s="7" t="s">
        <v>19</v>
      </c>
      <c r="K1366" s="7" t="s">
        <v>23</v>
      </c>
      <c r="L1366" s="7" t="s">
        <v>23</v>
      </c>
    </row>
    <row r="1367" spans="1:12">
      <c r="A1367" s="2">
        <v>38</v>
      </c>
      <c r="B1367" s="2">
        <v>30</v>
      </c>
      <c r="C1367" s="2">
        <v>330</v>
      </c>
      <c r="D1367" s="3">
        <v>106.49</v>
      </c>
      <c r="E1367" s="4">
        <v>15</v>
      </c>
      <c r="F1367" s="5">
        <v>14.91</v>
      </c>
      <c r="G1367" s="5">
        <v>136.4</v>
      </c>
      <c r="H1367" s="6">
        <v>40028</v>
      </c>
      <c r="I1367" s="3">
        <v>8</v>
      </c>
      <c r="J1367" s="7" t="s">
        <v>38</v>
      </c>
      <c r="K1367" s="7" t="s">
        <v>39</v>
      </c>
      <c r="L1367" s="7" t="s">
        <v>39</v>
      </c>
    </row>
    <row r="1368" spans="1:12">
      <c r="A1368" s="2">
        <v>111</v>
      </c>
      <c r="B1368" s="2">
        <v>31</v>
      </c>
      <c r="C1368" s="2">
        <v>335</v>
      </c>
      <c r="D1368" s="3">
        <v>95.51</v>
      </c>
      <c r="E1368" s="4">
        <v>15</v>
      </c>
      <c r="F1368" s="5">
        <v>13.37</v>
      </c>
      <c r="G1368" s="5">
        <v>123.88</v>
      </c>
      <c r="H1368" s="6">
        <v>40028</v>
      </c>
      <c r="I1368" s="3">
        <v>8</v>
      </c>
      <c r="J1368" s="7" t="s">
        <v>19</v>
      </c>
      <c r="K1368" s="7" t="s">
        <v>26</v>
      </c>
      <c r="L1368" s="7" t="s">
        <v>34</v>
      </c>
    </row>
    <row r="1369" spans="1:12">
      <c r="A1369" s="2">
        <v>100</v>
      </c>
      <c r="B1369" s="2">
        <v>29</v>
      </c>
      <c r="C1369" s="2">
        <v>337</v>
      </c>
      <c r="D1369" s="3">
        <v>98.64</v>
      </c>
      <c r="E1369" s="4">
        <v>30</v>
      </c>
      <c r="F1369" s="5">
        <v>13.81</v>
      </c>
      <c r="G1369" s="5">
        <v>142.44999999999999</v>
      </c>
      <c r="H1369" s="6">
        <v>40028</v>
      </c>
      <c r="I1369" s="3">
        <v>8</v>
      </c>
      <c r="J1369" s="7" t="s">
        <v>44</v>
      </c>
      <c r="K1369" s="7" t="s">
        <v>39</v>
      </c>
      <c r="L1369" s="7" t="s">
        <v>44</v>
      </c>
    </row>
    <row r="1370" spans="1:12">
      <c r="A1370" s="2">
        <v>125</v>
      </c>
      <c r="B1370" s="2">
        <v>33</v>
      </c>
      <c r="C1370" s="2">
        <v>376</v>
      </c>
      <c r="D1370" s="3">
        <v>128.03</v>
      </c>
      <c r="E1370" s="4">
        <v>15</v>
      </c>
      <c r="F1370" s="5">
        <v>17.920000000000002</v>
      </c>
      <c r="G1370" s="5">
        <v>160.94999999999999</v>
      </c>
      <c r="H1370" s="6">
        <v>40028</v>
      </c>
      <c r="I1370" s="3">
        <v>8</v>
      </c>
      <c r="J1370" s="7" t="s">
        <v>41</v>
      </c>
      <c r="K1370" s="7" t="s">
        <v>39</v>
      </c>
      <c r="L1370" s="7" t="s">
        <v>42</v>
      </c>
    </row>
    <row r="1371" spans="1:12">
      <c r="A1371" s="2">
        <v>151</v>
      </c>
      <c r="B1371" s="2">
        <v>36</v>
      </c>
      <c r="C1371" s="2">
        <v>393</v>
      </c>
      <c r="D1371" s="3">
        <v>259.38</v>
      </c>
      <c r="E1371" s="4">
        <v>0</v>
      </c>
      <c r="F1371" s="5">
        <v>36.31</v>
      </c>
      <c r="G1371" s="5">
        <v>295.69</v>
      </c>
      <c r="H1371" s="6">
        <v>40028</v>
      </c>
      <c r="I1371" s="3">
        <v>8</v>
      </c>
      <c r="J1371" s="7" t="s">
        <v>61</v>
      </c>
      <c r="K1371" s="7" t="s">
        <v>23</v>
      </c>
      <c r="L1371" s="7" t="s">
        <v>61</v>
      </c>
    </row>
    <row r="1372" spans="1:12">
      <c r="A1372" s="2">
        <v>20</v>
      </c>
      <c r="B1372" s="2">
        <v>33</v>
      </c>
      <c r="C1372" s="2">
        <v>395</v>
      </c>
      <c r="D1372" s="3">
        <v>114.08</v>
      </c>
      <c r="E1372" s="4">
        <v>15</v>
      </c>
      <c r="F1372" s="5">
        <v>15.97</v>
      </c>
      <c r="G1372" s="5">
        <v>145.05000000000001</v>
      </c>
      <c r="H1372" s="6">
        <v>40028</v>
      </c>
      <c r="I1372" s="3">
        <v>8</v>
      </c>
      <c r="J1372" s="7" t="s">
        <v>19</v>
      </c>
      <c r="K1372" s="7" t="s">
        <v>23</v>
      </c>
      <c r="L1372" s="7" t="s">
        <v>23</v>
      </c>
    </row>
    <row r="1373" spans="1:12">
      <c r="A1373" s="2">
        <v>159</v>
      </c>
      <c r="B1373" s="2">
        <v>32</v>
      </c>
      <c r="C1373" s="2">
        <v>410</v>
      </c>
      <c r="D1373" s="3">
        <v>131.6</v>
      </c>
      <c r="E1373" s="4">
        <v>15</v>
      </c>
      <c r="F1373" s="5">
        <v>18.420000000000002</v>
      </c>
      <c r="G1373" s="5">
        <v>165.02</v>
      </c>
      <c r="H1373" s="6">
        <v>40028</v>
      </c>
      <c r="I1373" s="3">
        <v>8</v>
      </c>
      <c r="J1373" s="7" t="s">
        <v>41</v>
      </c>
      <c r="K1373" s="7" t="s">
        <v>39</v>
      </c>
      <c r="L1373" s="7" t="s">
        <v>42</v>
      </c>
    </row>
    <row r="1374" spans="1:12">
      <c r="A1374" s="2">
        <v>73</v>
      </c>
      <c r="B1374" s="2">
        <v>45</v>
      </c>
      <c r="C1374" s="2">
        <v>465</v>
      </c>
      <c r="D1374" s="3">
        <v>134.29</v>
      </c>
      <c r="E1374" s="4">
        <v>15</v>
      </c>
      <c r="F1374" s="5">
        <v>18.8</v>
      </c>
      <c r="G1374" s="5">
        <v>168.09</v>
      </c>
      <c r="H1374" s="6">
        <v>40028</v>
      </c>
      <c r="I1374" s="3">
        <v>8</v>
      </c>
      <c r="J1374" s="7" t="s">
        <v>19</v>
      </c>
      <c r="K1374" s="7" t="s">
        <v>23</v>
      </c>
      <c r="L1374" s="7" t="s">
        <v>37</v>
      </c>
    </row>
    <row r="1375" spans="1:12">
      <c r="A1375" s="2">
        <v>86</v>
      </c>
      <c r="B1375" s="2">
        <v>41</v>
      </c>
      <c r="C1375" s="2">
        <v>472</v>
      </c>
      <c r="D1375" s="3">
        <v>125.55</v>
      </c>
      <c r="E1375" s="4">
        <v>15</v>
      </c>
      <c r="F1375" s="5">
        <v>17.579999999999998</v>
      </c>
      <c r="G1375" s="5">
        <v>158.13</v>
      </c>
      <c r="H1375" s="6">
        <v>40028</v>
      </c>
      <c r="I1375" s="3">
        <v>8</v>
      </c>
      <c r="J1375" s="7" t="s">
        <v>41</v>
      </c>
      <c r="K1375" s="7" t="s">
        <v>39</v>
      </c>
      <c r="L1375" s="7" t="s">
        <v>54</v>
      </c>
    </row>
    <row r="1376" spans="1:12">
      <c r="A1376" s="2">
        <v>39</v>
      </c>
      <c r="B1376" s="2">
        <v>46</v>
      </c>
      <c r="C1376" s="2">
        <v>514</v>
      </c>
      <c r="D1376" s="3">
        <v>137.5</v>
      </c>
      <c r="E1376" s="4">
        <v>15</v>
      </c>
      <c r="F1376" s="5">
        <v>19.25</v>
      </c>
      <c r="G1376" s="5">
        <v>171.75</v>
      </c>
      <c r="H1376" s="6">
        <v>40028</v>
      </c>
      <c r="I1376" s="3">
        <v>8</v>
      </c>
      <c r="J1376" s="7" t="s">
        <v>19</v>
      </c>
      <c r="K1376" s="7" t="s">
        <v>26</v>
      </c>
      <c r="L1376" s="7" t="s">
        <v>20</v>
      </c>
    </row>
    <row r="1377" spans="1:12">
      <c r="A1377" s="2">
        <v>144</v>
      </c>
      <c r="B1377" s="2">
        <v>42</v>
      </c>
      <c r="C1377" s="2">
        <v>526</v>
      </c>
      <c r="D1377" s="3">
        <v>140.71</v>
      </c>
      <c r="E1377" s="4">
        <v>15</v>
      </c>
      <c r="F1377" s="5">
        <v>19.7</v>
      </c>
      <c r="G1377" s="5">
        <v>175.41</v>
      </c>
      <c r="H1377" s="6">
        <v>40028</v>
      </c>
      <c r="I1377" s="3">
        <v>8</v>
      </c>
      <c r="J1377" s="7" t="s">
        <v>19</v>
      </c>
      <c r="K1377" s="7" t="s">
        <v>55</v>
      </c>
      <c r="L1377" s="7" t="s">
        <v>55</v>
      </c>
    </row>
    <row r="1378" spans="1:12">
      <c r="A1378" s="2">
        <v>146</v>
      </c>
      <c r="B1378" s="2">
        <v>48</v>
      </c>
      <c r="C1378" s="2">
        <v>574</v>
      </c>
      <c r="D1378" s="3">
        <v>378.84</v>
      </c>
      <c r="E1378" s="4">
        <v>0</v>
      </c>
      <c r="F1378" s="5">
        <v>53.04</v>
      </c>
      <c r="G1378" s="5">
        <v>431.88</v>
      </c>
      <c r="H1378" s="6">
        <v>40028</v>
      </c>
      <c r="I1378" s="3">
        <v>8</v>
      </c>
      <c r="J1378" s="7" t="s">
        <v>61</v>
      </c>
      <c r="K1378" s="7" t="s">
        <v>23</v>
      </c>
      <c r="L1378" s="7" t="s">
        <v>61</v>
      </c>
    </row>
    <row r="1379" spans="1:12">
      <c r="A1379" s="2">
        <v>122</v>
      </c>
      <c r="B1379" s="2">
        <v>49</v>
      </c>
      <c r="C1379" s="2">
        <v>592</v>
      </c>
      <c r="D1379" s="3">
        <v>148.65</v>
      </c>
      <c r="E1379" s="4">
        <v>150</v>
      </c>
      <c r="F1379" s="5">
        <v>20.81</v>
      </c>
      <c r="G1379" s="5">
        <v>319.45999999999998</v>
      </c>
      <c r="H1379" s="6">
        <v>40028</v>
      </c>
      <c r="I1379" s="3">
        <v>8</v>
      </c>
      <c r="J1379" s="7" t="s">
        <v>41</v>
      </c>
      <c r="K1379" s="7" t="s">
        <v>39</v>
      </c>
      <c r="L1379" s="7" t="s">
        <v>54</v>
      </c>
    </row>
    <row r="1380" spans="1:12">
      <c r="A1380" s="2">
        <v>149</v>
      </c>
      <c r="B1380" s="2">
        <v>55</v>
      </c>
      <c r="C1380" s="2">
        <v>627</v>
      </c>
      <c r="D1380" s="3">
        <v>168.47</v>
      </c>
      <c r="E1380" s="4">
        <v>80</v>
      </c>
      <c r="F1380" s="5">
        <v>23.59</v>
      </c>
      <c r="G1380" s="5">
        <v>272.06</v>
      </c>
      <c r="H1380" s="6">
        <v>40028</v>
      </c>
      <c r="I1380" s="3">
        <v>8</v>
      </c>
      <c r="J1380" s="7" t="s">
        <v>41</v>
      </c>
      <c r="K1380" s="7" t="s">
        <v>39</v>
      </c>
      <c r="L1380" s="7" t="s">
        <v>39</v>
      </c>
    </row>
    <row r="1381" spans="1:12">
      <c r="A1381" s="2">
        <v>145</v>
      </c>
      <c r="B1381" s="2">
        <v>90</v>
      </c>
      <c r="C1381" s="2">
        <v>863</v>
      </c>
      <c r="D1381" s="3">
        <v>252.43</v>
      </c>
      <c r="E1381" s="4">
        <v>35</v>
      </c>
      <c r="F1381" s="5">
        <v>35.340000000000003</v>
      </c>
      <c r="G1381" s="5">
        <v>322.77</v>
      </c>
      <c r="H1381" s="6">
        <v>40028</v>
      </c>
      <c r="I1381" s="3">
        <v>8</v>
      </c>
      <c r="J1381" s="7" t="s">
        <v>21</v>
      </c>
      <c r="K1381" s="7" t="s">
        <v>55</v>
      </c>
      <c r="L1381" s="7" t="s">
        <v>55</v>
      </c>
    </row>
    <row r="1382" spans="1:12">
      <c r="A1382" s="2">
        <v>141</v>
      </c>
      <c r="B1382" s="2">
        <v>91</v>
      </c>
      <c r="C1382" s="2">
        <v>929</v>
      </c>
      <c r="D1382" s="3">
        <v>204.9</v>
      </c>
      <c r="E1382" s="4">
        <v>15</v>
      </c>
      <c r="F1382" s="5">
        <v>28.69</v>
      </c>
      <c r="G1382" s="5">
        <v>248.59</v>
      </c>
      <c r="H1382" s="6">
        <v>40028</v>
      </c>
      <c r="I1382" s="3">
        <v>8</v>
      </c>
      <c r="J1382" s="7" t="s">
        <v>41</v>
      </c>
      <c r="K1382" s="7" t="s">
        <v>55</v>
      </c>
      <c r="L1382" s="7" t="s">
        <v>55</v>
      </c>
    </row>
    <row r="1383" spans="1:12">
      <c r="A1383" s="2">
        <v>95</v>
      </c>
      <c r="B1383" s="2">
        <v>203</v>
      </c>
      <c r="C1383" s="2">
        <v>1752</v>
      </c>
      <c r="D1383" s="3">
        <v>534.17999999999995</v>
      </c>
      <c r="E1383" s="4">
        <v>15</v>
      </c>
      <c r="F1383" s="5">
        <v>74.790000000000006</v>
      </c>
      <c r="G1383" s="5">
        <v>623.97</v>
      </c>
      <c r="H1383" s="6">
        <v>40028</v>
      </c>
      <c r="I1383" s="3">
        <v>8</v>
      </c>
      <c r="J1383" s="7" t="s">
        <v>38</v>
      </c>
      <c r="K1383" s="7" t="s">
        <v>55</v>
      </c>
      <c r="L1383" s="7" t="s">
        <v>55</v>
      </c>
    </row>
    <row r="1384" spans="1:12">
      <c r="A1384" s="2">
        <v>129</v>
      </c>
      <c r="B1384" s="2">
        <v>1</v>
      </c>
      <c r="C1384" s="2">
        <v>14</v>
      </c>
      <c r="D1384" s="3">
        <v>44.33</v>
      </c>
      <c r="E1384" s="4">
        <v>15</v>
      </c>
      <c r="F1384" s="5">
        <v>6.21</v>
      </c>
      <c r="G1384" s="5">
        <v>65.540000000000006</v>
      </c>
      <c r="H1384" s="6">
        <v>40029</v>
      </c>
      <c r="I1384" s="3">
        <v>8</v>
      </c>
      <c r="J1384" s="7" t="s">
        <v>19</v>
      </c>
      <c r="K1384" s="7" t="s">
        <v>26</v>
      </c>
      <c r="L1384" s="7" t="s">
        <v>40</v>
      </c>
    </row>
    <row r="1385" spans="1:12">
      <c r="A1385" s="2">
        <v>115</v>
      </c>
      <c r="B1385" s="2">
        <v>23</v>
      </c>
      <c r="C1385" s="2">
        <v>215</v>
      </c>
      <c r="D1385" s="3">
        <v>79.14</v>
      </c>
      <c r="E1385" s="4">
        <v>15</v>
      </c>
      <c r="F1385" s="5">
        <v>13.18</v>
      </c>
      <c r="G1385" s="5">
        <v>107.32</v>
      </c>
      <c r="H1385" s="6">
        <v>40029</v>
      </c>
      <c r="I1385" s="3">
        <v>8</v>
      </c>
      <c r="J1385" s="7" t="s">
        <v>27</v>
      </c>
      <c r="K1385" s="7" t="s">
        <v>51</v>
      </c>
      <c r="L1385" s="7" t="s">
        <v>30</v>
      </c>
    </row>
    <row r="1386" spans="1:12">
      <c r="A1386" s="2">
        <v>25</v>
      </c>
      <c r="B1386" s="2">
        <v>22</v>
      </c>
      <c r="C1386" s="2">
        <v>222</v>
      </c>
      <c r="D1386" s="3">
        <v>81.72</v>
      </c>
      <c r="E1386" s="4">
        <v>15</v>
      </c>
      <c r="F1386" s="5">
        <v>11.44</v>
      </c>
      <c r="G1386" s="5">
        <v>108.16</v>
      </c>
      <c r="H1386" s="6">
        <v>40029</v>
      </c>
      <c r="I1386" s="3">
        <v>8</v>
      </c>
      <c r="J1386" s="7" t="s">
        <v>27</v>
      </c>
      <c r="K1386" s="7" t="s">
        <v>51</v>
      </c>
      <c r="L1386" s="7" t="s">
        <v>28</v>
      </c>
    </row>
    <row r="1387" spans="1:12">
      <c r="A1387" s="2">
        <v>189</v>
      </c>
      <c r="B1387" s="2">
        <v>16</v>
      </c>
      <c r="C1387" s="2">
        <v>229</v>
      </c>
      <c r="D1387" s="3">
        <v>38.200000000000003</v>
      </c>
      <c r="E1387" s="4">
        <v>15</v>
      </c>
      <c r="F1387" s="5">
        <v>7.45</v>
      </c>
      <c r="G1387" s="5">
        <v>60.65</v>
      </c>
      <c r="H1387" s="6">
        <v>40029</v>
      </c>
      <c r="I1387" s="3">
        <v>8</v>
      </c>
      <c r="J1387" s="7" t="s">
        <v>7</v>
      </c>
      <c r="K1387" s="7" t="s">
        <v>7</v>
      </c>
      <c r="L1387" s="7" t="s">
        <v>9</v>
      </c>
    </row>
    <row r="1388" spans="1:12">
      <c r="A1388" s="2">
        <v>27</v>
      </c>
      <c r="B1388" s="2">
        <v>25</v>
      </c>
      <c r="C1388" s="2">
        <v>236</v>
      </c>
      <c r="D1388" s="3">
        <v>86.87</v>
      </c>
      <c r="E1388" s="4">
        <v>15</v>
      </c>
      <c r="F1388" s="5">
        <v>12.16</v>
      </c>
      <c r="G1388" s="5">
        <v>114.03</v>
      </c>
      <c r="H1388" s="6">
        <v>40029</v>
      </c>
      <c r="I1388" s="3">
        <v>8</v>
      </c>
      <c r="J1388" s="7" t="s">
        <v>27</v>
      </c>
      <c r="K1388" s="7" t="s">
        <v>51</v>
      </c>
      <c r="L1388" s="7" t="s">
        <v>30</v>
      </c>
    </row>
    <row r="1389" spans="1:12">
      <c r="A1389" s="2">
        <v>102</v>
      </c>
      <c r="B1389" s="2">
        <v>26</v>
      </c>
      <c r="C1389" s="2">
        <v>238</v>
      </c>
      <c r="D1389" s="3">
        <v>148.85</v>
      </c>
      <c r="E1389" s="4">
        <v>15</v>
      </c>
      <c r="F1389" s="5">
        <v>20.84</v>
      </c>
      <c r="G1389" s="5">
        <v>184.69</v>
      </c>
      <c r="H1389" s="6">
        <v>40029</v>
      </c>
      <c r="I1389" s="3">
        <v>8</v>
      </c>
      <c r="J1389" s="7" t="s">
        <v>31</v>
      </c>
      <c r="K1389" s="7" t="s">
        <v>39</v>
      </c>
      <c r="L1389" s="7" t="s">
        <v>39</v>
      </c>
    </row>
    <row r="1390" spans="1:12">
      <c r="A1390" s="2">
        <v>77</v>
      </c>
      <c r="B1390" s="2">
        <v>24</v>
      </c>
      <c r="C1390" s="2">
        <v>252</v>
      </c>
      <c r="D1390" s="3">
        <v>92.76</v>
      </c>
      <c r="E1390" s="4">
        <v>15</v>
      </c>
      <c r="F1390" s="5">
        <v>15.09</v>
      </c>
      <c r="G1390" s="5">
        <v>122.85</v>
      </c>
      <c r="H1390" s="6">
        <v>40029</v>
      </c>
      <c r="I1390" s="3">
        <v>8</v>
      </c>
      <c r="J1390" s="7" t="s">
        <v>27</v>
      </c>
      <c r="K1390" s="7" t="s">
        <v>51</v>
      </c>
      <c r="L1390" s="7" t="s">
        <v>28</v>
      </c>
    </row>
    <row r="1391" spans="1:12">
      <c r="A1391" s="2">
        <v>59</v>
      </c>
      <c r="B1391" s="2">
        <v>27</v>
      </c>
      <c r="C1391" s="2">
        <v>273</v>
      </c>
      <c r="D1391" s="3">
        <v>92.96</v>
      </c>
      <c r="E1391" s="4">
        <v>15</v>
      </c>
      <c r="F1391" s="5">
        <v>13.01</v>
      </c>
      <c r="G1391" s="5">
        <v>120.97</v>
      </c>
      <c r="H1391" s="6">
        <v>40029</v>
      </c>
      <c r="I1391" s="3">
        <v>8</v>
      </c>
      <c r="J1391" s="7" t="s">
        <v>41</v>
      </c>
      <c r="K1391" s="7" t="s">
        <v>39</v>
      </c>
      <c r="L1391" s="7" t="s">
        <v>42</v>
      </c>
    </row>
    <row r="1392" spans="1:12">
      <c r="A1392" s="2">
        <v>170</v>
      </c>
      <c r="B1392" s="2">
        <v>26</v>
      </c>
      <c r="C1392" s="2">
        <v>275</v>
      </c>
      <c r="D1392" s="3">
        <v>101.23</v>
      </c>
      <c r="E1392" s="4">
        <v>15</v>
      </c>
      <c r="F1392" s="5">
        <v>16.27</v>
      </c>
      <c r="G1392" s="5">
        <v>132.5</v>
      </c>
      <c r="H1392" s="6">
        <v>40029</v>
      </c>
      <c r="I1392" s="3">
        <v>8</v>
      </c>
      <c r="J1392" s="7" t="s">
        <v>27</v>
      </c>
      <c r="K1392" s="7" t="s">
        <v>51</v>
      </c>
      <c r="L1392" s="7" t="s">
        <v>28</v>
      </c>
    </row>
    <row r="1393" spans="1:12">
      <c r="A1393" s="2">
        <v>98</v>
      </c>
      <c r="B1393" s="2">
        <v>25</v>
      </c>
      <c r="C1393" s="2">
        <v>277</v>
      </c>
      <c r="D1393" s="3">
        <v>101.96</v>
      </c>
      <c r="E1393" s="4">
        <v>15</v>
      </c>
      <c r="F1393" s="5">
        <v>16.37</v>
      </c>
      <c r="G1393" s="5">
        <v>133.33000000000001</v>
      </c>
      <c r="H1393" s="6">
        <v>40029</v>
      </c>
      <c r="I1393" s="3">
        <v>8</v>
      </c>
      <c r="J1393" s="7" t="s">
        <v>27</v>
      </c>
      <c r="K1393" s="7" t="s">
        <v>51</v>
      </c>
      <c r="L1393" s="7" t="s">
        <v>51</v>
      </c>
    </row>
    <row r="1394" spans="1:12">
      <c r="A1394" s="2">
        <v>167</v>
      </c>
      <c r="B1394" s="2">
        <v>28</v>
      </c>
      <c r="C1394" s="2">
        <v>280</v>
      </c>
      <c r="D1394" s="3">
        <v>67.790000000000006</v>
      </c>
      <c r="E1394" s="4">
        <v>15</v>
      </c>
      <c r="F1394" s="5">
        <v>9.49</v>
      </c>
      <c r="G1394" s="5">
        <v>92.28</v>
      </c>
      <c r="H1394" s="6">
        <v>40029</v>
      </c>
      <c r="I1394" s="3">
        <v>8</v>
      </c>
      <c r="J1394" s="7" t="s">
        <v>64</v>
      </c>
      <c r="K1394" s="7" t="s">
        <v>14</v>
      </c>
      <c r="L1394" s="7" t="s">
        <v>59</v>
      </c>
    </row>
    <row r="1395" spans="1:12">
      <c r="A1395" s="2">
        <v>113</v>
      </c>
      <c r="B1395" s="2">
        <v>27</v>
      </c>
      <c r="C1395" s="2">
        <v>292</v>
      </c>
      <c r="D1395" s="3">
        <v>73.03</v>
      </c>
      <c r="E1395" s="4">
        <v>15</v>
      </c>
      <c r="F1395" s="5">
        <v>10.220000000000001</v>
      </c>
      <c r="G1395" s="5">
        <v>98.25</v>
      </c>
      <c r="H1395" s="6">
        <v>40029</v>
      </c>
      <c r="I1395" s="3">
        <v>8</v>
      </c>
      <c r="J1395" s="7" t="s">
        <v>31</v>
      </c>
      <c r="K1395" s="7" t="s">
        <v>39</v>
      </c>
      <c r="L1395" s="7" t="s">
        <v>32</v>
      </c>
    </row>
    <row r="1396" spans="1:12">
      <c r="A1396" s="2">
        <v>82</v>
      </c>
      <c r="B1396" s="2">
        <v>32</v>
      </c>
      <c r="C1396" s="2">
        <v>315</v>
      </c>
      <c r="D1396" s="3">
        <v>90.97</v>
      </c>
      <c r="E1396" s="4">
        <v>15</v>
      </c>
      <c r="F1396" s="5">
        <v>14.84</v>
      </c>
      <c r="G1396" s="5">
        <v>120.81</v>
      </c>
      <c r="H1396" s="6">
        <v>40029</v>
      </c>
      <c r="I1396" s="3">
        <v>8</v>
      </c>
      <c r="J1396" s="7" t="s">
        <v>19</v>
      </c>
      <c r="K1396" s="7" t="s">
        <v>23</v>
      </c>
      <c r="L1396" s="7" t="s">
        <v>53</v>
      </c>
    </row>
    <row r="1397" spans="1:12">
      <c r="A1397" s="2">
        <v>119</v>
      </c>
      <c r="B1397" s="2">
        <v>26</v>
      </c>
      <c r="C1397" s="2">
        <v>327</v>
      </c>
      <c r="D1397" s="3">
        <v>94.44</v>
      </c>
      <c r="E1397" s="4">
        <v>15</v>
      </c>
      <c r="F1397" s="5">
        <v>15.32</v>
      </c>
      <c r="G1397" s="5">
        <v>124.76</v>
      </c>
      <c r="H1397" s="6">
        <v>40029</v>
      </c>
      <c r="I1397" s="3">
        <v>8</v>
      </c>
      <c r="J1397" s="7" t="s">
        <v>19</v>
      </c>
      <c r="K1397" s="7" t="s">
        <v>23</v>
      </c>
      <c r="L1397" s="7" t="s">
        <v>53</v>
      </c>
    </row>
    <row r="1398" spans="1:12">
      <c r="A1398" s="2">
        <v>92</v>
      </c>
      <c r="B1398" s="2">
        <v>31</v>
      </c>
      <c r="C1398" s="2">
        <v>334</v>
      </c>
      <c r="D1398" s="3">
        <v>96.46</v>
      </c>
      <c r="E1398" s="4">
        <v>15</v>
      </c>
      <c r="F1398" s="5">
        <v>15.6</v>
      </c>
      <c r="G1398" s="5">
        <v>127.06</v>
      </c>
      <c r="H1398" s="6">
        <v>40029</v>
      </c>
      <c r="I1398" s="3">
        <v>8</v>
      </c>
      <c r="J1398" s="7" t="s">
        <v>19</v>
      </c>
      <c r="K1398" s="7" t="s">
        <v>23</v>
      </c>
      <c r="L1398" s="7" t="s">
        <v>53</v>
      </c>
    </row>
    <row r="1399" spans="1:12">
      <c r="A1399" s="2">
        <v>105</v>
      </c>
      <c r="B1399" s="2">
        <v>27</v>
      </c>
      <c r="C1399" s="2">
        <v>346</v>
      </c>
      <c r="D1399" s="3">
        <v>127.36</v>
      </c>
      <c r="E1399" s="4">
        <v>15</v>
      </c>
      <c r="F1399" s="5">
        <v>19.93</v>
      </c>
      <c r="G1399" s="5">
        <v>162.29</v>
      </c>
      <c r="H1399" s="6">
        <v>40029</v>
      </c>
      <c r="I1399" s="3">
        <v>8</v>
      </c>
      <c r="J1399" s="7" t="s">
        <v>27</v>
      </c>
      <c r="K1399" s="7" t="s">
        <v>51</v>
      </c>
      <c r="L1399" s="7" t="s">
        <v>30</v>
      </c>
    </row>
    <row r="1400" spans="1:12">
      <c r="A1400" s="2">
        <v>46</v>
      </c>
      <c r="B1400" s="2">
        <v>36</v>
      </c>
      <c r="C1400" s="2">
        <v>395</v>
      </c>
      <c r="D1400" s="3">
        <v>141.09</v>
      </c>
      <c r="E1400" s="4">
        <v>15</v>
      </c>
      <c r="F1400" s="5">
        <v>19.75</v>
      </c>
      <c r="G1400" s="5">
        <v>175.84</v>
      </c>
      <c r="H1400" s="6">
        <v>40029</v>
      </c>
      <c r="I1400" s="3">
        <v>8</v>
      </c>
      <c r="J1400" s="7" t="s">
        <v>41</v>
      </c>
      <c r="K1400" s="7" t="s">
        <v>39</v>
      </c>
      <c r="L1400" s="7" t="s">
        <v>42</v>
      </c>
    </row>
    <row r="1401" spans="1:12">
      <c r="A1401" s="2">
        <v>65</v>
      </c>
      <c r="B1401" s="2">
        <v>40</v>
      </c>
      <c r="C1401" s="2">
        <v>403</v>
      </c>
      <c r="D1401" s="3">
        <v>112.25</v>
      </c>
      <c r="E1401" s="4">
        <v>15</v>
      </c>
      <c r="F1401" s="5">
        <v>15.72</v>
      </c>
      <c r="G1401" s="5">
        <v>142.97</v>
      </c>
      <c r="H1401" s="6">
        <v>40029</v>
      </c>
      <c r="I1401" s="3">
        <v>8</v>
      </c>
      <c r="J1401" s="7" t="s">
        <v>50</v>
      </c>
      <c r="K1401" s="7" t="s">
        <v>14</v>
      </c>
      <c r="L1401" s="7" t="s">
        <v>17</v>
      </c>
    </row>
    <row r="1402" spans="1:12">
      <c r="A1402" s="2">
        <v>181</v>
      </c>
      <c r="B1402" s="2">
        <v>43</v>
      </c>
      <c r="C1402" s="2">
        <v>470</v>
      </c>
      <c r="D1402" s="3">
        <v>115</v>
      </c>
      <c r="E1402" s="4">
        <v>305</v>
      </c>
      <c r="F1402" s="5">
        <v>16.100000000000001</v>
      </c>
      <c r="G1402" s="5">
        <v>436.1</v>
      </c>
      <c r="H1402" s="6">
        <v>40029</v>
      </c>
      <c r="I1402" s="3">
        <v>8</v>
      </c>
      <c r="J1402" s="7" t="s">
        <v>67</v>
      </c>
      <c r="K1402" s="7" t="s">
        <v>51</v>
      </c>
      <c r="L1402" s="7" t="s">
        <v>51</v>
      </c>
    </row>
    <row r="1403" spans="1:12">
      <c r="A1403" s="2">
        <v>81</v>
      </c>
      <c r="B1403" s="2">
        <v>47</v>
      </c>
      <c r="C1403" s="2">
        <v>528</v>
      </c>
      <c r="D1403" s="3">
        <v>143.35</v>
      </c>
      <c r="E1403" s="4">
        <v>15</v>
      </c>
      <c r="F1403" s="5">
        <v>22.17</v>
      </c>
      <c r="G1403" s="5">
        <v>180.52</v>
      </c>
      <c r="H1403" s="6">
        <v>40029</v>
      </c>
      <c r="I1403" s="3">
        <v>8</v>
      </c>
      <c r="J1403" s="7" t="s">
        <v>19</v>
      </c>
      <c r="K1403" s="7" t="s">
        <v>23</v>
      </c>
      <c r="L1403" s="7" t="s">
        <v>22</v>
      </c>
    </row>
    <row r="1404" spans="1:12">
      <c r="A1404" s="2">
        <v>157</v>
      </c>
      <c r="B1404" s="2">
        <v>59</v>
      </c>
      <c r="C1404" s="2">
        <v>590</v>
      </c>
      <c r="D1404" s="3">
        <v>158.53</v>
      </c>
      <c r="E1404" s="4">
        <v>15</v>
      </c>
      <c r="F1404" s="5">
        <v>22.19</v>
      </c>
      <c r="G1404" s="5">
        <v>195.72</v>
      </c>
      <c r="H1404" s="6">
        <v>40029</v>
      </c>
      <c r="I1404" s="3">
        <v>8</v>
      </c>
      <c r="J1404" s="7" t="s">
        <v>41</v>
      </c>
      <c r="K1404" s="7" t="s">
        <v>39</v>
      </c>
      <c r="L1404" s="7" t="s">
        <v>42</v>
      </c>
    </row>
    <row r="1405" spans="1:12">
      <c r="A1405" s="2">
        <v>95</v>
      </c>
      <c r="B1405" s="2">
        <v>1</v>
      </c>
      <c r="C1405" s="2">
        <v>700</v>
      </c>
      <c r="D1405" s="3">
        <v>152.44999999999999</v>
      </c>
      <c r="E1405" s="4">
        <v>15</v>
      </c>
      <c r="F1405" s="5">
        <v>21.34</v>
      </c>
      <c r="G1405" s="5">
        <v>188.79</v>
      </c>
      <c r="H1405" s="6">
        <v>40029</v>
      </c>
      <c r="I1405" s="3">
        <v>8</v>
      </c>
      <c r="J1405" s="7" t="s">
        <v>38</v>
      </c>
      <c r="K1405" s="7" t="s">
        <v>55</v>
      </c>
      <c r="L1405" s="7" t="s">
        <v>55</v>
      </c>
    </row>
    <row r="1406" spans="1:12">
      <c r="A1406" s="2">
        <v>144</v>
      </c>
      <c r="B1406" s="2">
        <v>1</v>
      </c>
      <c r="C1406" s="2">
        <v>700</v>
      </c>
      <c r="D1406" s="3">
        <v>115.75</v>
      </c>
      <c r="E1406" s="4">
        <v>15</v>
      </c>
      <c r="F1406" s="5">
        <v>16.21</v>
      </c>
      <c r="G1406" s="5">
        <v>146.96</v>
      </c>
      <c r="H1406" s="6">
        <v>40029</v>
      </c>
      <c r="I1406" s="3">
        <v>8</v>
      </c>
      <c r="J1406" s="7" t="s">
        <v>19</v>
      </c>
      <c r="K1406" s="7" t="s">
        <v>55</v>
      </c>
      <c r="L1406" s="7" t="s">
        <v>55</v>
      </c>
    </row>
    <row r="1407" spans="1:12">
      <c r="A1407" s="2">
        <v>73</v>
      </c>
      <c r="B1407" s="2">
        <v>1</v>
      </c>
      <c r="C1407" s="2">
        <v>22</v>
      </c>
      <c r="D1407" s="3">
        <v>44.49</v>
      </c>
      <c r="E1407" s="4">
        <v>15</v>
      </c>
      <c r="F1407" s="5">
        <v>6.23</v>
      </c>
      <c r="G1407" s="5">
        <v>65.72</v>
      </c>
      <c r="H1407" s="6">
        <v>40030</v>
      </c>
      <c r="I1407" s="3">
        <v>8</v>
      </c>
      <c r="J1407" s="7" t="s">
        <v>19</v>
      </c>
      <c r="K1407" s="7" t="s">
        <v>23</v>
      </c>
      <c r="L1407" s="7" t="s">
        <v>37</v>
      </c>
    </row>
    <row r="1408" spans="1:12">
      <c r="A1408" s="2">
        <v>17</v>
      </c>
      <c r="B1408" s="2">
        <v>3</v>
      </c>
      <c r="C1408" s="2">
        <v>44</v>
      </c>
      <c r="D1408" s="3">
        <v>44.33</v>
      </c>
      <c r="E1408" s="4">
        <v>15</v>
      </c>
      <c r="F1408" s="5">
        <v>6.21</v>
      </c>
      <c r="G1408" s="5">
        <v>65.540000000000006</v>
      </c>
      <c r="H1408" s="6">
        <v>40030</v>
      </c>
      <c r="I1408" s="3">
        <v>8</v>
      </c>
      <c r="J1408" s="7" t="s">
        <v>19</v>
      </c>
      <c r="K1408" s="7" t="s">
        <v>26</v>
      </c>
      <c r="L1408" s="7" t="s">
        <v>20</v>
      </c>
    </row>
    <row r="1409" spans="1:12">
      <c r="A1409" s="2">
        <v>93</v>
      </c>
      <c r="B1409" s="2">
        <v>19</v>
      </c>
      <c r="C1409" s="2">
        <v>174</v>
      </c>
      <c r="D1409" s="3">
        <v>41.45</v>
      </c>
      <c r="E1409" s="4">
        <v>15</v>
      </c>
      <c r="F1409" s="5">
        <v>5.8</v>
      </c>
      <c r="G1409" s="5">
        <v>62.25</v>
      </c>
      <c r="H1409" s="6">
        <v>40030</v>
      </c>
      <c r="I1409" s="3">
        <v>8</v>
      </c>
      <c r="J1409" s="7" t="s">
        <v>11</v>
      </c>
      <c r="K1409" s="7" t="s">
        <v>51</v>
      </c>
      <c r="L1409" s="7" t="s">
        <v>29</v>
      </c>
    </row>
    <row r="1410" spans="1:12">
      <c r="A1410" s="2">
        <v>154</v>
      </c>
      <c r="B1410" s="2">
        <v>20</v>
      </c>
      <c r="C1410" s="2">
        <v>197</v>
      </c>
      <c r="D1410" s="3">
        <v>56.16</v>
      </c>
      <c r="E1410" s="4">
        <v>15</v>
      </c>
      <c r="F1410" s="5">
        <v>7.86</v>
      </c>
      <c r="G1410" s="5">
        <v>79.02</v>
      </c>
      <c r="H1410" s="6">
        <v>40030</v>
      </c>
      <c r="I1410" s="3">
        <v>8</v>
      </c>
      <c r="J1410" s="7" t="s">
        <v>19</v>
      </c>
      <c r="K1410" s="7" t="s">
        <v>26</v>
      </c>
      <c r="L1410" s="7" t="s">
        <v>40</v>
      </c>
    </row>
    <row r="1411" spans="1:12">
      <c r="A1411" s="2">
        <v>88</v>
      </c>
      <c r="B1411" s="2">
        <v>22</v>
      </c>
      <c r="C1411" s="2">
        <v>200</v>
      </c>
      <c r="D1411" s="3">
        <v>57.02</v>
      </c>
      <c r="E1411" s="4">
        <v>15</v>
      </c>
      <c r="F1411" s="5">
        <v>7.98</v>
      </c>
      <c r="G1411" s="5">
        <v>80</v>
      </c>
      <c r="H1411" s="6">
        <v>40030</v>
      </c>
      <c r="I1411" s="3">
        <v>8</v>
      </c>
      <c r="J1411" s="7" t="s">
        <v>19</v>
      </c>
      <c r="K1411" s="7" t="s">
        <v>26</v>
      </c>
      <c r="L1411" s="7" t="s">
        <v>40</v>
      </c>
    </row>
    <row r="1412" spans="1:12">
      <c r="A1412" s="2">
        <v>187</v>
      </c>
      <c r="B1412" s="2">
        <v>22</v>
      </c>
      <c r="C1412" s="2">
        <v>205</v>
      </c>
      <c r="D1412" s="3">
        <v>58.45</v>
      </c>
      <c r="E1412" s="4">
        <v>80</v>
      </c>
      <c r="F1412" s="5">
        <v>8.18</v>
      </c>
      <c r="G1412" s="5">
        <v>146.63</v>
      </c>
      <c r="H1412" s="6">
        <v>40030</v>
      </c>
      <c r="I1412" s="3">
        <v>8</v>
      </c>
      <c r="J1412" s="7" t="s">
        <v>19</v>
      </c>
      <c r="K1412" s="7" t="s">
        <v>26</v>
      </c>
      <c r="L1412" s="7" t="s">
        <v>20</v>
      </c>
    </row>
    <row r="1413" spans="1:12">
      <c r="A1413" s="2">
        <v>139</v>
      </c>
      <c r="B1413" s="2">
        <v>22</v>
      </c>
      <c r="C1413" s="2">
        <v>231</v>
      </c>
      <c r="D1413" s="3">
        <v>54.12</v>
      </c>
      <c r="E1413" s="4">
        <v>15</v>
      </c>
      <c r="F1413" s="5">
        <v>7.58</v>
      </c>
      <c r="G1413" s="5">
        <v>76.7</v>
      </c>
      <c r="H1413" s="6">
        <v>40030</v>
      </c>
      <c r="I1413" s="3">
        <v>8</v>
      </c>
      <c r="J1413" s="7" t="s">
        <v>60</v>
      </c>
      <c r="K1413" s="7" t="s">
        <v>14</v>
      </c>
      <c r="L1413" s="7" t="s">
        <v>14</v>
      </c>
    </row>
    <row r="1414" spans="1:12">
      <c r="A1414" s="2">
        <v>161</v>
      </c>
      <c r="B1414" s="2">
        <v>23</v>
      </c>
      <c r="C1414" s="2">
        <v>235</v>
      </c>
      <c r="D1414" s="3">
        <v>49.63</v>
      </c>
      <c r="E1414" s="4">
        <v>15</v>
      </c>
      <c r="F1414" s="5">
        <v>6.95</v>
      </c>
      <c r="G1414" s="5">
        <v>71.58</v>
      </c>
      <c r="H1414" s="6">
        <v>40030</v>
      </c>
      <c r="I1414" s="3">
        <v>8</v>
      </c>
      <c r="J1414" s="7" t="s">
        <v>57</v>
      </c>
      <c r="K1414" s="7" t="s">
        <v>51</v>
      </c>
      <c r="L1414" s="7" t="s">
        <v>57</v>
      </c>
    </row>
    <row r="1415" spans="1:12">
      <c r="A1415" s="2">
        <v>22</v>
      </c>
      <c r="B1415" s="2">
        <v>24</v>
      </c>
      <c r="C1415" s="2">
        <v>249</v>
      </c>
      <c r="D1415" s="3">
        <v>70.989999999999995</v>
      </c>
      <c r="E1415" s="4">
        <v>90</v>
      </c>
      <c r="F1415" s="5">
        <v>9.94</v>
      </c>
      <c r="G1415" s="5">
        <v>170.93</v>
      </c>
      <c r="H1415" s="6">
        <v>40030</v>
      </c>
      <c r="I1415" s="3">
        <v>8</v>
      </c>
      <c r="J1415" s="7" t="s">
        <v>19</v>
      </c>
      <c r="K1415" s="7" t="s">
        <v>26</v>
      </c>
      <c r="L1415" s="7" t="s">
        <v>24</v>
      </c>
    </row>
    <row r="1416" spans="1:12">
      <c r="A1416" s="2">
        <v>90</v>
      </c>
      <c r="B1416" s="2">
        <v>24</v>
      </c>
      <c r="C1416" s="2">
        <v>251</v>
      </c>
      <c r="D1416" s="3">
        <v>92.39</v>
      </c>
      <c r="E1416" s="4">
        <v>15</v>
      </c>
      <c r="F1416" s="5">
        <v>15.03</v>
      </c>
      <c r="G1416" s="5">
        <v>122.42</v>
      </c>
      <c r="H1416" s="6">
        <v>40030</v>
      </c>
      <c r="I1416" s="3">
        <v>8</v>
      </c>
      <c r="J1416" s="7" t="s">
        <v>27</v>
      </c>
      <c r="K1416" s="7" t="s">
        <v>51</v>
      </c>
      <c r="L1416" s="7" t="s">
        <v>30</v>
      </c>
    </row>
    <row r="1417" spans="1:12">
      <c r="A1417" s="2">
        <v>30</v>
      </c>
      <c r="B1417" s="2">
        <v>24</v>
      </c>
      <c r="C1417" s="2">
        <v>260</v>
      </c>
      <c r="D1417" s="3">
        <v>62.37</v>
      </c>
      <c r="E1417" s="4">
        <v>15</v>
      </c>
      <c r="F1417" s="5">
        <v>8.73</v>
      </c>
      <c r="G1417" s="5">
        <v>86.1</v>
      </c>
      <c r="H1417" s="6">
        <v>40030</v>
      </c>
      <c r="I1417" s="3">
        <v>8</v>
      </c>
      <c r="J1417" s="7" t="s">
        <v>33</v>
      </c>
      <c r="K1417" s="7" t="s">
        <v>23</v>
      </c>
      <c r="L1417" s="7" t="s">
        <v>23</v>
      </c>
    </row>
    <row r="1418" spans="1:12">
      <c r="A1418" s="2">
        <v>45</v>
      </c>
      <c r="B1418" s="2">
        <v>23</v>
      </c>
      <c r="C1418" s="2">
        <v>279</v>
      </c>
      <c r="D1418" s="3">
        <v>59.93</v>
      </c>
      <c r="E1418" s="4">
        <v>35</v>
      </c>
      <c r="F1418" s="5">
        <v>8.39</v>
      </c>
      <c r="G1418" s="5">
        <v>103.32</v>
      </c>
      <c r="H1418" s="6">
        <v>40030</v>
      </c>
      <c r="I1418" s="3">
        <v>8</v>
      </c>
      <c r="J1418" s="7" t="s">
        <v>21</v>
      </c>
      <c r="K1418" s="7" t="s">
        <v>23</v>
      </c>
      <c r="L1418" s="7" t="s">
        <v>22</v>
      </c>
    </row>
    <row r="1419" spans="1:12">
      <c r="A1419" s="2">
        <v>69</v>
      </c>
      <c r="B1419" s="2">
        <v>25</v>
      </c>
      <c r="C1419" s="2">
        <v>280</v>
      </c>
      <c r="D1419" s="3">
        <v>50.51</v>
      </c>
      <c r="E1419" s="4">
        <v>160</v>
      </c>
      <c r="F1419" s="5">
        <v>7.07</v>
      </c>
      <c r="G1419" s="5">
        <v>217.58</v>
      </c>
      <c r="H1419" s="6">
        <v>40030</v>
      </c>
      <c r="I1419" s="3">
        <v>8</v>
      </c>
      <c r="J1419" s="7" t="s">
        <v>11</v>
      </c>
      <c r="K1419" s="7" t="s">
        <v>51</v>
      </c>
      <c r="L1419" s="7" t="s">
        <v>51</v>
      </c>
    </row>
    <row r="1420" spans="1:12">
      <c r="A1420" s="2">
        <v>148</v>
      </c>
      <c r="B1420" s="2">
        <v>26</v>
      </c>
      <c r="C1420" s="2">
        <v>284</v>
      </c>
      <c r="D1420" s="3">
        <v>92.78</v>
      </c>
      <c r="E1420" s="4">
        <v>15</v>
      </c>
      <c r="F1420" s="5">
        <v>12.99</v>
      </c>
      <c r="G1420" s="5">
        <v>120.77</v>
      </c>
      <c r="H1420" s="6">
        <v>40030</v>
      </c>
      <c r="I1420" s="3">
        <v>8</v>
      </c>
      <c r="J1420" s="7" t="s">
        <v>43</v>
      </c>
      <c r="K1420" s="7" t="s">
        <v>64</v>
      </c>
      <c r="L1420" s="7" t="s">
        <v>43</v>
      </c>
    </row>
    <row r="1421" spans="1:12">
      <c r="A1421" s="2">
        <v>79</v>
      </c>
      <c r="B1421" s="2">
        <v>27</v>
      </c>
      <c r="C1421" s="2">
        <v>298</v>
      </c>
      <c r="D1421" s="3">
        <v>64.010000000000005</v>
      </c>
      <c r="E1421" s="4">
        <v>15</v>
      </c>
      <c r="F1421" s="5">
        <v>8.9600000000000009</v>
      </c>
      <c r="G1421" s="5">
        <v>87.97</v>
      </c>
      <c r="H1421" s="6">
        <v>40030</v>
      </c>
      <c r="I1421" s="3">
        <v>8</v>
      </c>
      <c r="J1421" s="7" t="s">
        <v>21</v>
      </c>
      <c r="K1421" s="7" t="s">
        <v>23</v>
      </c>
      <c r="L1421" s="7" t="s">
        <v>22</v>
      </c>
    </row>
    <row r="1422" spans="1:12">
      <c r="A1422" s="2">
        <v>153</v>
      </c>
      <c r="B1422" s="2">
        <v>30</v>
      </c>
      <c r="C1422" s="2">
        <v>309</v>
      </c>
      <c r="D1422" s="3">
        <v>52.93</v>
      </c>
      <c r="E1422" s="4">
        <v>30</v>
      </c>
      <c r="F1422" s="5">
        <v>7.41</v>
      </c>
      <c r="G1422" s="5">
        <v>90.34</v>
      </c>
      <c r="H1422" s="6">
        <v>40030</v>
      </c>
      <c r="I1422" s="3">
        <v>8</v>
      </c>
      <c r="J1422" s="7" t="s">
        <v>62</v>
      </c>
      <c r="K1422" s="7" t="s">
        <v>14</v>
      </c>
      <c r="L1422" s="7" t="s">
        <v>14</v>
      </c>
    </row>
    <row r="1423" spans="1:12">
      <c r="A1423" s="2">
        <v>156</v>
      </c>
      <c r="B1423" s="2">
        <v>30</v>
      </c>
      <c r="C1423" s="2">
        <v>309</v>
      </c>
      <c r="D1423" s="3">
        <v>52.75</v>
      </c>
      <c r="E1423" s="4">
        <v>15</v>
      </c>
      <c r="F1423" s="5">
        <v>7.39</v>
      </c>
      <c r="G1423" s="5">
        <v>75.14</v>
      </c>
      <c r="H1423" s="6">
        <v>40030</v>
      </c>
      <c r="I1423" s="3">
        <v>8</v>
      </c>
      <c r="J1423" s="7" t="s">
        <v>16</v>
      </c>
      <c r="K1423" s="7" t="s">
        <v>14</v>
      </c>
      <c r="L1423" s="7" t="s">
        <v>17</v>
      </c>
    </row>
    <row r="1424" spans="1:12">
      <c r="A1424" s="2">
        <v>57</v>
      </c>
      <c r="B1424" s="2">
        <v>29</v>
      </c>
      <c r="C1424" s="2">
        <v>310</v>
      </c>
      <c r="D1424" s="3">
        <v>74.37</v>
      </c>
      <c r="E1424" s="4">
        <v>15</v>
      </c>
      <c r="F1424" s="5">
        <v>10.41</v>
      </c>
      <c r="G1424" s="5">
        <v>99.78</v>
      </c>
      <c r="H1424" s="6">
        <v>40030</v>
      </c>
      <c r="I1424" s="3">
        <v>8</v>
      </c>
      <c r="J1424" s="7" t="s">
        <v>33</v>
      </c>
      <c r="K1424" s="7" t="s">
        <v>23</v>
      </c>
      <c r="L1424" s="7" t="s">
        <v>23</v>
      </c>
    </row>
    <row r="1425" spans="1:12">
      <c r="A1425" s="2">
        <v>40</v>
      </c>
      <c r="B1425" s="2">
        <v>27</v>
      </c>
      <c r="C1425" s="2">
        <v>320</v>
      </c>
      <c r="D1425" s="3">
        <v>91.23</v>
      </c>
      <c r="E1425" s="4">
        <v>15</v>
      </c>
      <c r="F1425" s="5">
        <v>12.77</v>
      </c>
      <c r="G1425" s="5">
        <v>119</v>
      </c>
      <c r="H1425" s="6">
        <v>40030</v>
      </c>
      <c r="I1425" s="3">
        <v>8</v>
      </c>
      <c r="J1425" s="7" t="s">
        <v>19</v>
      </c>
      <c r="K1425" s="7" t="s">
        <v>26</v>
      </c>
      <c r="L1425" s="7" t="s">
        <v>40</v>
      </c>
    </row>
    <row r="1426" spans="1:12">
      <c r="A1426" s="2">
        <v>66</v>
      </c>
      <c r="B1426" s="2">
        <v>32</v>
      </c>
      <c r="C1426" s="2">
        <v>322</v>
      </c>
      <c r="D1426" s="3">
        <v>69.17</v>
      </c>
      <c r="E1426" s="4">
        <v>15</v>
      </c>
      <c r="F1426" s="5">
        <v>9.68</v>
      </c>
      <c r="G1426" s="5">
        <v>93.85</v>
      </c>
      <c r="H1426" s="6">
        <v>40030</v>
      </c>
      <c r="I1426" s="3">
        <v>8</v>
      </c>
      <c r="J1426" s="7" t="s">
        <v>21</v>
      </c>
      <c r="K1426" s="7" t="s">
        <v>23</v>
      </c>
      <c r="L1426" s="7" t="s">
        <v>22</v>
      </c>
    </row>
    <row r="1427" spans="1:12">
      <c r="A1427" s="2">
        <v>129</v>
      </c>
      <c r="B1427" s="2">
        <v>31</v>
      </c>
      <c r="C1427" s="2">
        <v>339</v>
      </c>
      <c r="D1427" s="3">
        <v>96.65</v>
      </c>
      <c r="E1427" s="4">
        <v>15</v>
      </c>
      <c r="F1427" s="5">
        <v>13.53</v>
      </c>
      <c r="G1427" s="5">
        <v>125.18</v>
      </c>
      <c r="H1427" s="6">
        <v>40030</v>
      </c>
      <c r="I1427" s="3">
        <v>8</v>
      </c>
      <c r="J1427" s="7" t="s">
        <v>19</v>
      </c>
      <c r="K1427" s="7" t="s">
        <v>26</v>
      </c>
      <c r="L1427" s="7" t="s">
        <v>40</v>
      </c>
    </row>
    <row r="1428" spans="1:12">
      <c r="A1428" s="2">
        <v>31</v>
      </c>
      <c r="B1428" s="2">
        <v>35</v>
      </c>
      <c r="C1428" s="2">
        <v>340</v>
      </c>
      <c r="D1428" s="3">
        <v>96.93</v>
      </c>
      <c r="E1428" s="4">
        <v>90</v>
      </c>
      <c r="F1428" s="5">
        <v>13.57</v>
      </c>
      <c r="G1428" s="5">
        <v>200.5</v>
      </c>
      <c r="H1428" s="6">
        <v>40030</v>
      </c>
      <c r="I1428" s="3">
        <v>8</v>
      </c>
      <c r="J1428" s="7" t="s">
        <v>19</v>
      </c>
      <c r="K1428" s="7" t="s">
        <v>26</v>
      </c>
      <c r="L1428" s="7" t="s">
        <v>34</v>
      </c>
    </row>
    <row r="1429" spans="1:12">
      <c r="A1429" s="2">
        <v>166</v>
      </c>
      <c r="B1429" s="2">
        <v>30</v>
      </c>
      <c r="C1429" s="2">
        <v>341</v>
      </c>
      <c r="D1429" s="3">
        <v>111.4</v>
      </c>
      <c r="E1429" s="4">
        <v>15</v>
      </c>
      <c r="F1429" s="5">
        <v>15.6</v>
      </c>
      <c r="G1429" s="5">
        <v>142</v>
      </c>
      <c r="H1429" s="6">
        <v>40030</v>
      </c>
      <c r="I1429" s="3">
        <v>8</v>
      </c>
      <c r="J1429" s="7" t="s">
        <v>43</v>
      </c>
      <c r="K1429" s="7" t="s">
        <v>64</v>
      </c>
      <c r="L1429" s="7" t="s">
        <v>43</v>
      </c>
    </row>
    <row r="1430" spans="1:12">
      <c r="A1430" s="2">
        <v>18</v>
      </c>
      <c r="B1430" s="2">
        <v>30</v>
      </c>
      <c r="C1430" s="2">
        <v>365</v>
      </c>
      <c r="D1430" s="3">
        <v>78.400000000000006</v>
      </c>
      <c r="E1430" s="4">
        <v>35</v>
      </c>
      <c r="F1430" s="5">
        <v>10.98</v>
      </c>
      <c r="G1430" s="5">
        <v>124.38</v>
      </c>
      <c r="H1430" s="6">
        <v>40030</v>
      </c>
      <c r="I1430" s="3">
        <v>8</v>
      </c>
      <c r="J1430" s="7" t="s">
        <v>21</v>
      </c>
      <c r="K1430" s="7" t="s">
        <v>23</v>
      </c>
      <c r="L1430" s="7" t="s">
        <v>22</v>
      </c>
    </row>
    <row r="1431" spans="1:12">
      <c r="A1431" s="2">
        <v>26</v>
      </c>
      <c r="B1431" s="2">
        <v>34</v>
      </c>
      <c r="C1431" s="2">
        <v>366</v>
      </c>
      <c r="D1431" s="3">
        <v>66.03</v>
      </c>
      <c r="E1431" s="4">
        <v>160</v>
      </c>
      <c r="F1431" s="5">
        <v>9.24</v>
      </c>
      <c r="G1431" s="5">
        <v>235.27</v>
      </c>
      <c r="H1431" s="6">
        <v>40030</v>
      </c>
      <c r="I1431" s="3">
        <v>8</v>
      </c>
      <c r="J1431" s="7" t="s">
        <v>11</v>
      </c>
      <c r="K1431" s="7" t="s">
        <v>51</v>
      </c>
      <c r="L1431" s="7" t="s">
        <v>29</v>
      </c>
    </row>
    <row r="1432" spans="1:12">
      <c r="A1432" s="2">
        <v>132</v>
      </c>
      <c r="B1432" s="2">
        <v>35</v>
      </c>
      <c r="C1432" s="2">
        <v>373</v>
      </c>
      <c r="D1432" s="3">
        <v>106.34</v>
      </c>
      <c r="E1432" s="4">
        <v>15</v>
      </c>
      <c r="F1432" s="5">
        <v>14.89</v>
      </c>
      <c r="G1432" s="5">
        <v>136.22999999999999</v>
      </c>
      <c r="H1432" s="6">
        <v>40030</v>
      </c>
      <c r="I1432" s="3">
        <v>8</v>
      </c>
      <c r="J1432" s="7" t="s">
        <v>19</v>
      </c>
      <c r="K1432" s="7" t="s">
        <v>26</v>
      </c>
      <c r="L1432" s="7" t="s">
        <v>20</v>
      </c>
    </row>
    <row r="1433" spans="1:12">
      <c r="A1433" s="2">
        <v>168</v>
      </c>
      <c r="B1433" s="2">
        <v>33</v>
      </c>
      <c r="C1433" s="2">
        <v>375</v>
      </c>
      <c r="D1433" s="3">
        <v>95.25</v>
      </c>
      <c r="E1433" s="4">
        <v>15</v>
      </c>
      <c r="F1433" s="5">
        <v>13.34</v>
      </c>
      <c r="G1433" s="5">
        <v>123.59</v>
      </c>
      <c r="H1433" s="6">
        <v>40030</v>
      </c>
      <c r="I1433" s="3">
        <v>8</v>
      </c>
      <c r="J1433" s="7" t="s">
        <v>65</v>
      </c>
      <c r="K1433" s="7" t="s">
        <v>39</v>
      </c>
      <c r="L1433" s="7" t="s">
        <v>44</v>
      </c>
    </row>
    <row r="1434" spans="1:12">
      <c r="A1434" s="2">
        <v>135</v>
      </c>
      <c r="B1434" s="2">
        <v>33</v>
      </c>
      <c r="C1434" s="2">
        <v>379</v>
      </c>
      <c r="D1434" s="3">
        <v>108.05</v>
      </c>
      <c r="E1434" s="4">
        <v>15</v>
      </c>
      <c r="F1434" s="5">
        <v>15.13</v>
      </c>
      <c r="G1434" s="5">
        <v>138.18</v>
      </c>
      <c r="H1434" s="6">
        <v>40030</v>
      </c>
      <c r="I1434" s="3">
        <v>8</v>
      </c>
      <c r="J1434" s="7" t="s">
        <v>19</v>
      </c>
      <c r="K1434" s="7" t="s">
        <v>26</v>
      </c>
      <c r="L1434" s="7" t="s">
        <v>24</v>
      </c>
    </row>
    <row r="1435" spans="1:12">
      <c r="A1435" s="2">
        <v>143</v>
      </c>
      <c r="B1435" s="2">
        <v>34</v>
      </c>
      <c r="C1435" s="2">
        <v>405</v>
      </c>
      <c r="D1435" s="3">
        <v>73.06</v>
      </c>
      <c r="E1435" s="4">
        <v>160</v>
      </c>
      <c r="F1435" s="5">
        <v>10.23</v>
      </c>
      <c r="G1435" s="5">
        <v>243.29</v>
      </c>
      <c r="H1435" s="6">
        <v>40030</v>
      </c>
      <c r="I1435" s="3">
        <v>8</v>
      </c>
      <c r="J1435" s="7" t="s">
        <v>11</v>
      </c>
      <c r="K1435" s="7" t="s">
        <v>51</v>
      </c>
      <c r="L1435" s="7" t="s">
        <v>29</v>
      </c>
    </row>
    <row r="1436" spans="1:12">
      <c r="A1436" s="2">
        <v>32</v>
      </c>
      <c r="B1436" s="2">
        <v>41</v>
      </c>
      <c r="C1436" s="2">
        <v>456</v>
      </c>
      <c r="D1436" s="3">
        <v>167.85</v>
      </c>
      <c r="E1436" s="4">
        <v>15</v>
      </c>
      <c r="F1436" s="5">
        <v>25.6</v>
      </c>
      <c r="G1436" s="5">
        <v>208.45</v>
      </c>
      <c r="H1436" s="6">
        <v>40030</v>
      </c>
      <c r="I1436" s="3">
        <v>8</v>
      </c>
      <c r="J1436" s="7" t="s">
        <v>27</v>
      </c>
      <c r="K1436" s="7" t="s">
        <v>51</v>
      </c>
      <c r="L1436" s="7" t="s">
        <v>28</v>
      </c>
    </row>
    <row r="1437" spans="1:12">
      <c r="A1437" s="2">
        <v>62</v>
      </c>
      <c r="B1437" s="2">
        <v>18</v>
      </c>
      <c r="C1437" s="2">
        <v>209</v>
      </c>
      <c r="D1437" s="3">
        <v>64.39</v>
      </c>
      <c r="E1437" s="4">
        <v>15</v>
      </c>
      <c r="F1437" s="5">
        <v>9.01</v>
      </c>
      <c r="G1437" s="5">
        <v>88.4</v>
      </c>
      <c r="H1437" s="6">
        <v>40031</v>
      </c>
      <c r="I1437" s="3">
        <v>8</v>
      </c>
      <c r="J1437" s="7" t="s">
        <v>27</v>
      </c>
      <c r="K1437" s="7" t="s">
        <v>51</v>
      </c>
      <c r="L1437" s="7" t="s">
        <v>49</v>
      </c>
    </row>
    <row r="1438" spans="1:12">
      <c r="A1438" s="2">
        <v>29</v>
      </c>
      <c r="B1438" s="2">
        <v>18</v>
      </c>
      <c r="C1438" s="2">
        <v>229</v>
      </c>
      <c r="D1438" s="3">
        <v>68.849999999999994</v>
      </c>
      <c r="E1438" s="4">
        <v>15</v>
      </c>
      <c r="F1438" s="5">
        <v>9.64</v>
      </c>
      <c r="G1438" s="5">
        <v>93.49</v>
      </c>
      <c r="H1438" s="6">
        <v>40031</v>
      </c>
      <c r="I1438" s="3">
        <v>8</v>
      </c>
      <c r="J1438" s="7" t="s">
        <v>31</v>
      </c>
      <c r="K1438" s="7" t="s">
        <v>39</v>
      </c>
      <c r="L1438" s="7" t="s">
        <v>32</v>
      </c>
    </row>
    <row r="1439" spans="1:12">
      <c r="A1439" s="2">
        <v>28</v>
      </c>
      <c r="B1439" s="2">
        <v>20</v>
      </c>
      <c r="C1439" s="2">
        <v>229</v>
      </c>
      <c r="D1439" s="3">
        <v>38.450000000000003</v>
      </c>
      <c r="E1439" s="4">
        <v>15</v>
      </c>
      <c r="F1439" s="5">
        <v>5.38</v>
      </c>
      <c r="G1439" s="5">
        <v>58.83</v>
      </c>
      <c r="H1439" s="6">
        <v>40031</v>
      </c>
      <c r="I1439" s="3">
        <v>8</v>
      </c>
      <c r="J1439" s="7" t="s">
        <v>16</v>
      </c>
      <c r="K1439" s="7" t="s">
        <v>14</v>
      </c>
      <c r="L1439" s="7" t="s">
        <v>14</v>
      </c>
    </row>
    <row r="1440" spans="1:12">
      <c r="A1440" s="2">
        <v>67</v>
      </c>
      <c r="B1440" s="2">
        <v>20</v>
      </c>
      <c r="C1440" s="2">
        <v>231</v>
      </c>
      <c r="D1440" s="3">
        <v>55.28</v>
      </c>
      <c r="E1440" s="4">
        <v>35</v>
      </c>
      <c r="F1440" s="5">
        <v>7.74</v>
      </c>
      <c r="G1440" s="5">
        <v>98.02</v>
      </c>
      <c r="H1440" s="6">
        <v>40031</v>
      </c>
      <c r="I1440" s="3">
        <v>8</v>
      </c>
      <c r="J1440" s="7" t="s">
        <v>26</v>
      </c>
      <c r="K1440" s="7" t="s">
        <v>39</v>
      </c>
      <c r="L1440" s="7" t="s">
        <v>39</v>
      </c>
    </row>
    <row r="1441" spans="1:12">
      <c r="A1441" s="2">
        <v>109</v>
      </c>
      <c r="B1441" s="2">
        <v>27</v>
      </c>
      <c r="C1441" s="2">
        <v>258</v>
      </c>
      <c r="D1441" s="3">
        <v>36.869999999999997</v>
      </c>
      <c r="E1441" s="4">
        <v>15</v>
      </c>
      <c r="F1441" s="5">
        <v>5.16</v>
      </c>
      <c r="G1441" s="5">
        <v>57.03</v>
      </c>
      <c r="H1441" s="6">
        <v>40031</v>
      </c>
      <c r="I1441" s="3">
        <v>8</v>
      </c>
      <c r="J1441" s="7" t="s">
        <v>58</v>
      </c>
      <c r="K1441" s="7" t="s">
        <v>14</v>
      </c>
      <c r="L1441" s="7" t="s">
        <v>59</v>
      </c>
    </row>
    <row r="1442" spans="1:12">
      <c r="A1442" s="2">
        <v>37</v>
      </c>
      <c r="B1442" s="2">
        <v>27</v>
      </c>
      <c r="C1442" s="2">
        <v>264</v>
      </c>
      <c r="D1442" s="3">
        <v>68.849999999999994</v>
      </c>
      <c r="E1442" s="4">
        <v>15</v>
      </c>
      <c r="F1442" s="5">
        <v>9.64</v>
      </c>
      <c r="G1442" s="5">
        <v>93.49</v>
      </c>
      <c r="H1442" s="6">
        <v>40031</v>
      </c>
      <c r="I1442" s="3">
        <v>8</v>
      </c>
      <c r="J1442" s="7" t="s">
        <v>31</v>
      </c>
      <c r="K1442" s="7" t="s">
        <v>39</v>
      </c>
      <c r="L1442" s="7" t="s">
        <v>32</v>
      </c>
    </row>
    <row r="1443" spans="1:12">
      <c r="A1443" s="2">
        <v>87</v>
      </c>
      <c r="B1443" s="2">
        <v>26</v>
      </c>
      <c r="C1443" s="2">
        <v>265</v>
      </c>
      <c r="D1443" s="3">
        <v>44.49</v>
      </c>
      <c r="E1443" s="4">
        <v>15</v>
      </c>
      <c r="F1443" s="5">
        <v>6.23</v>
      </c>
      <c r="G1443" s="5">
        <v>65.72</v>
      </c>
      <c r="H1443" s="6">
        <v>40031</v>
      </c>
      <c r="I1443" s="3">
        <v>8</v>
      </c>
      <c r="J1443" s="7" t="s">
        <v>16</v>
      </c>
      <c r="K1443" s="7" t="s">
        <v>14</v>
      </c>
      <c r="L1443" s="7" t="s">
        <v>18</v>
      </c>
    </row>
    <row r="1444" spans="1:12">
      <c r="A1444" s="2">
        <v>41</v>
      </c>
      <c r="B1444" s="2">
        <v>25</v>
      </c>
      <c r="C1444" s="2">
        <v>269</v>
      </c>
      <c r="D1444" s="3">
        <v>45.92</v>
      </c>
      <c r="E1444" s="4">
        <v>15</v>
      </c>
      <c r="F1444" s="5">
        <v>6.43</v>
      </c>
      <c r="G1444" s="5">
        <v>67.349999999999994</v>
      </c>
      <c r="H1444" s="6">
        <v>40031</v>
      </c>
      <c r="I1444" s="3">
        <v>8</v>
      </c>
      <c r="J1444" s="7" t="s">
        <v>16</v>
      </c>
      <c r="K1444" s="7" t="s">
        <v>14</v>
      </c>
      <c r="L1444" s="7" t="s">
        <v>18</v>
      </c>
    </row>
    <row r="1445" spans="1:12">
      <c r="A1445" s="2">
        <v>76</v>
      </c>
      <c r="B1445" s="2">
        <v>24</v>
      </c>
      <c r="C1445" s="2">
        <v>278</v>
      </c>
      <c r="D1445" s="3">
        <v>48.9</v>
      </c>
      <c r="E1445" s="4">
        <v>15</v>
      </c>
      <c r="F1445" s="5">
        <v>6.85</v>
      </c>
      <c r="G1445" s="5">
        <v>70.75</v>
      </c>
      <c r="H1445" s="6">
        <v>40031</v>
      </c>
      <c r="I1445" s="3">
        <v>8</v>
      </c>
      <c r="J1445" s="7" t="s">
        <v>16</v>
      </c>
      <c r="K1445" s="7" t="s">
        <v>14</v>
      </c>
      <c r="L1445" s="7" t="s">
        <v>18</v>
      </c>
    </row>
    <row r="1446" spans="1:12">
      <c r="A1446" s="2">
        <v>137</v>
      </c>
      <c r="B1446" s="2">
        <v>26</v>
      </c>
      <c r="C1446" s="2">
        <v>283</v>
      </c>
      <c r="D1446" s="3">
        <v>48.82</v>
      </c>
      <c r="E1446" s="4">
        <v>15</v>
      </c>
      <c r="F1446" s="5">
        <v>6.83</v>
      </c>
      <c r="G1446" s="5">
        <v>70.650000000000006</v>
      </c>
      <c r="H1446" s="6">
        <v>40031</v>
      </c>
      <c r="I1446" s="3">
        <v>8</v>
      </c>
      <c r="J1446" s="7" t="s">
        <v>57</v>
      </c>
      <c r="K1446" s="7" t="s">
        <v>51</v>
      </c>
      <c r="L1446" s="7" t="s">
        <v>57</v>
      </c>
    </row>
    <row r="1447" spans="1:12">
      <c r="A1447" s="2">
        <v>131</v>
      </c>
      <c r="B1447" s="2">
        <v>27</v>
      </c>
      <c r="C1447" s="2">
        <v>283</v>
      </c>
      <c r="D1447" s="3">
        <v>47.2</v>
      </c>
      <c r="E1447" s="4">
        <v>15</v>
      </c>
      <c r="F1447" s="5">
        <v>8.7100000000000009</v>
      </c>
      <c r="G1447" s="5">
        <v>70.91</v>
      </c>
      <c r="H1447" s="6">
        <v>40031</v>
      </c>
      <c r="I1447" s="3">
        <v>8</v>
      </c>
      <c r="J1447" s="7" t="s">
        <v>7</v>
      </c>
      <c r="K1447" s="7" t="s">
        <v>7</v>
      </c>
      <c r="L1447" s="7" t="s">
        <v>15</v>
      </c>
    </row>
    <row r="1448" spans="1:12">
      <c r="A1448" s="2">
        <v>189</v>
      </c>
      <c r="B1448" s="2">
        <v>29</v>
      </c>
      <c r="C1448" s="2">
        <v>285</v>
      </c>
      <c r="D1448" s="3">
        <v>47.54</v>
      </c>
      <c r="E1448" s="4">
        <v>15</v>
      </c>
      <c r="F1448" s="5">
        <v>8.76</v>
      </c>
      <c r="G1448" s="5">
        <v>71.3</v>
      </c>
      <c r="H1448" s="6">
        <v>40031</v>
      </c>
      <c r="I1448" s="3">
        <v>8</v>
      </c>
      <c r="J1448" s="7" t="s">
        <v>7</v>
      </c>
      <c r="K1448" s="7" t="s">
        <v>7</v>
      </c>
      <c r="L1448" s="7" t="s">
        <v>9</v>
      </c>
    </row>
    <row r="1449" spans="1:12">
      <c r="A1449" s="2">
        <v>117</v>
      </c>
      <c r="B1449" s="2">
        <v>25</v>
      </c>
      <c r="C1449" s="2">
        <v>294</v>
      </c>
      <c r="D1449" s="3">
        <v>49.04</v>
      </c>
      <c r="E1449" s="4">
        <v>15</v>
      </c>
      <c r="F1449" s="5">
        <v>8.9700000000000006</v>
      </c>
      <c r="G1449" s="5">
        <v>73.010000000000005</v>
      </c>
      <c r="H1449" s="6">
        <v>40031</v>
      </c>
      <c r="I1449" s="3">
        <v>8</v>
      </c>
      <c r="J1449" s="7" t="s">
        <v>25</v>
      </c>
      <c r="K1449" s="7" t="s">
        <v>64</v>
      </c>
      <c r="L1449" s="7" t="s">
        <v>25</v>
      </c>
    </row>
    <row r="1450" spans="1:12">
      <c r="A1450" s="2">
        <v>94</v>
      </c>
      <c r="B1450" s="2">
        <v>30</v>
      </c>
      <c r="C1450" s="2">
        <v>296</v>
      </c>
      <c r="D1450" s="3">
        <v>91.2</v>
      </c>
      <c r="E1450" s="4">
        <v>125</v>
      </c>
      <c r="F1450" s="5">
        <v>12.77</v>
      </c>
      <c r="G1450" s="5">
        <v>228.97</v>
      </c>
      <c r="H1450" s="6">
        <v>40031</v>
      </c>
      <c r="I1450" s="3">
        <v>8</v>
      </c>
      <c r="J1450" s="7" t="s">
        <v>27</v>
      </c>
      <c r="K1450" s="7" t="s">
        <v>51</v>
      </c>
      <c r="L1450" s="7" t="s">
        <v>49</v>
      </c>
    </row>
    <row r="1451" spans="1:12">
      <c r="A1451" s="2">
        <v>173</v>
      </c>
      <c r="B1451" s="2">
        <v>28</v>
      </c>
      <c r="C1451" s="2">
        <v>300</v>
      </c>
      <c r="D1451" s="3">
        <v>46.59</v>
      </c>
      <c r="E1451" s="4">
        <v>15</v>
      </c>
      <c r="F1451" s="5">
        <v>6.52</v>
      </c>
      <c r="G1451" s="5">
        <v>68.11</v>
      </c>
      <c r="H1451" s="6">
        <v>40031</v>
      </c>
      <c r="I1451" s="3">
        <v>8</v>
      </c>
      <c r="J1451" s="7" t="s">
        <v>7</v>
      </c>
      <c r="K1451" s="7" t="s">
        <v>7</v>
      </c>
      <c r="L1451" s="7" t="s">
        <v>15</v>
      </c>
    </row>
    <row r="1452" spans="1:12">
      <c r="A1452" s="2">
        <v>101</v>
      </c>
      <c r="B1452" s="2">
        <v>29</v>
      </c>
      <c r="C1452" s="2">
        <v>306</v>
      </c>
      <c r="D1452" s="3">
        <v>52.79</v>
      </c>
      <c r="E1452" s="4">
        <v>15</v>
      </c>
      <c r="F1452" s="5">
        <v>7.39</v>
      </c>
      <c r="G1452" s="5">
        <v>75.180000000000007</v>
      </c>
      <c r="H1452" s="6">
        <v>40031</v>
      </c>
      <c r="I1452" s="3">
        <v>8</v>
      </c>
      <c r="J1452" s="7" t="s">
        <v>57</v>
      </c>
      <c r="K1452" s="7" t="s">
        <v>51</v>
      </c>
      <c r="L1452" s="7" t="s">
        <v>57</v>
      </c>
    </row>
    <row r="1453" spans="1:12">
      <c r="A1453" s="2">
        <v>142</v>
      </c>
      <c r="B1453" s="2">
        <v>31</v>
      </c>
      <c r="C1453" s="2">
        <v>312</v>
      </c>
      <c r="D1453" s="3">
        <v>44.58</v>
      </c>
      <c r="E1453" s="4">
        <v>30</v>
      </c>
      <c r="F1453" s="5">
        <v>6.24</v>
      </c>
      <c r="G1453" s="5">
        <v>80.819999999999993</v>
      </c>
      <c r="H1453" s="6">
        <v>40031</v>
      </c>
      <c r="I1453" s="3">
        <v>8</v>
      </c>
      <c r="J1453" s="7" t="s">
        <v>58</v>
      </c>
      <c r="K1453" s="7" t="s">
        <v>14</v>
      </c>
      <c r="L1453" s="7" t="s">
        <v>59</v>
      </c>
    </row>
    <row r="1454" spans="1:12">
      <c r="A1454" s="2">
        <v>116</v>
      </c>
      <c r="B1454" s="2">
        <v>27</v>
      </c>
      <c r="C1454" s="2">
        <v>314</v>
      </c>
      <c r="D1454" s="3">
        <v>52.38</v>
      </c>
      <c r="E1454" s="4">
        <v>15</v>
      </c>
      <c r="F1454" s="5">
        <v>9.43</v>
      </c>
      <c r="G1454" s="5">
        <v>76.81</v>
      </c>
      <c r="H1454" s="6">
        <v>40031</v>
      </c>
      <c r="I1454" s="3">
        <v>8</v>
      </c>
      <c r="J1454" s="7" t="s">
        <v>10</v>
      </c>
      <c r="K1454" s="7" t="s">
        <v>64</v>
      </c>
      <c r="L1454" s="7" t="s">
        <v>10</v>
      </c>
    </row>
    <row r="1455" spans="1:12">
      <c r="A1455" s="2">
        <v>177</v>
      </c>
      <c r="B1455" s="2">
        <v>31</v>
      </c>
      <c r="C1455" s="2">
        <v>316</v>
      </c>
      <c r="D1455" s="3">
        <v>63.42</v>
      </c>
      <c r="E1455" s="4">
        <v>15</v>
      </c>
      <c r="F1455" s="5">
        <v>8.8800000000000008</v>
      </c>
      <c r="G1455" s="5">
        <v>87.3</v>
      </c>
      <c r="H1455" s="6">
        <v>40031</v>
      </c>
      <c r="I1455" s="3">
        <v>8</v>
      </c>
      <c r="J1455" s="7" t="s">
        <v>66</v>
      </c>
      <c r="K1455" s="7" t="s">
        <v>51</v>
      </c>
      <c r="L1455" s="7" t="s">
        <v>48</v>
      </c>
    </row>
    <row r="1456" spans="1:12">
      <c r="A1456" s="2">
        <v>176</v>
      </c>
      <c r="B1456" s="2">
        <v>30</v>
      </c>
      <c r="C1456" s="2">
        <v>333</v>
      </c>
      <c r="D1456" s="3">
        <v>112.25</v>
      </c>
      <c r="E1456" s="4">
        <v>15</v>
      </c>
      <c r="F1456" s="5">
        <v>15.72</v>
      </c>
      <c r="G1456" s="5">
        <v>142.97</v>
      </c>
      <c r="H1456" s="6">
        <v>40031</v>
      </c>
      <c r="I1456" s="3">
        <v>8</v>
      </c>
      <c r="J1456" s="7" t="s">
        <v>50</v>
      </c>
      <c r="K1456" s="7" t="s">
        <v>14</v>
      </c>
      <c r="L1456" s="7" t="s">
        <v>17</v>
      </c>
    </row>
    <row r="1457" spans="1:12">
      <c r="A1457" s="2">
        <v>13</v>
      </c>
      <c r="B1457" s="2">
        <v>32</v>
      </c>
      <c r="C1457" s="2">
        <v>334</v>
      </c>
      <c r="D1457" s="3">
        <v>55.71</v>
      </c>
      <c r="E1457" s="4">
        <v>15</v>
      </c>
      <c r="F1457" s="5">
        <v>9.9</v>
      </c>
      <c r="G1457" s="5">
        <v>80.61</v>
      </c>
      <c r="H1457" s="6">
        <v>40031</v>
      </c>
      <c r="I1457" s="3">
        <v>8</v>
      </c>
      <c r="J1457" s="7" t="s">
        <v>7</v>
      </c>
      <c r="K1457" s="7" t="s">
        <v>7</v>
      </c>
      <c r="L1457" s="7" t="s">
        <v>15</v>
      </c>
    </row>
    <row r="1458" spans="1:12">
      <c r="A1458" s="2">
        <v>11</v>
      </c>
      <c r="B1458" s="2">
        <v>28</v>
      </c>
      <c r="C1458" s="2">
        <v>336</v>
      </c>
      <c r="D1458" s="3">
        <v>60.61</v>
      </c>
      <c r="E1458" s="4">
        <v>15</v>
      </c>
      <c r="F1458" s="5">
        <v>8.49</v>
      </c>
      <c r="G1458" s="5">
        <v>84.1</v>
      </c>
      <c r="H1458" s="6">
        <v>40031</v>
      </c>
      <c r="I1458" s="3">
        <v>8</v>
      </c>
      <c r="J1458" s="7" t="s">
        <v>12</v>
      </c>
      <c r="K1458" s="7" t="s">
        <v>64</v>
      </c>
      <c r="L1458" s="7" t="s">
        <v>12</v>
      </c>
    </row>
    <row r="1459" spans="1:12">
      <c r="A1459" s="2">
        <v>180</v>
      </c>
      <c r="B1459" s="2">
        <v>28</v>
      </c>
      <c r="C1459" s="2">
        <v>336</v>
      </c>
      <c r="D1459" s="3">
        <v>60.61</v>
      </c>
      <c r="E1459" s="4">
        <v>160</v>
      </c>
      <c r="F1459" s="5">
        <v>8.49</v>
      </c>
      <c r="G1459" s="5">
        <v>229.1</v>
      </c>
      <c r="H1459" s="6">
        <v>40031</v>
      </c>
      <c r="I1459" s="3">
        <v>8</v>
      </c>
      <c r="J1459" s="7" t="s">
        <v>12</v>
      </c>
      <c r="K1459" s="7" t="s">
        <v>64</v>
      </c>
      <c r="L1459" s="7" t="s">
        <v>12</v>
      </c>
    </row>
    <row r="1460" spans="1:12">
      <c r="A1460" s="2">
        <v>10</v>
      </c>
      <c r="B1460" s="2">
        <v>33</v>
      </c>
      <c r="C1460" s="2">
        <v>338</v>
      </c>
      <c r="D1460" s="3">
        <v>60.98</v>
      </c>
      <c r="E1460" s="4">
        <v>160</v>
      </c>
      <c r="F1460" s="5">
        <v>8.5399999999999991</v>
      </c>
      <c r="G1460" s="5">
        <v>229.52</v>
      </c>
      <c r="H1460" s="6">
        <v>40031</v>
      </c>
      <c r="I1460" s="3">
        <v>8</v>
      </c>
      <c r="J1460" s="7" t="s">
        <v>11</v>
      </c>
      <c r="K1460" s="7" t="s">
        <v>64</v>
      </c>
      <c r="L1460" s="7" t="s">
        <v>12</v>
      </c>
    </row>
    <row r="1461" spans="1:12">
      <c r="A1461" s="2">
        <v>158</v>
      </c>
      <c r="B1461" s="2">
        <v>29</v>
      </c>
      <c r="C1461" s="2">
        <v>341</v>
      </c>
      <c r="D1461" s="3">
        <v>56.88</v>
      </c>
      <c r="E1461" s="4">
        <v>15</v>
      </c>
      <c r="F1461" s="5">
        <v>10.06</v>
      </c>
      <c r="G1461" s="5">
        <v>81.94</v>
      </c>
      <c r="H1461" s="6">
        <v>40031</v>
      </c>
      <c r="I1461" s="3">
        <v>8</v>
      </c>
      <c r="J1461" s="7" t="s">
        <v>7</v>
      </c>
      <c r="K1461" s="7" t="s">
        <v>7</v>
      </c>
      <c r="L1461" s="7" t="s">
        <v>8</v>
      </c>
    </row>
    <row r="1462" spans="1:12">
      <c r="A1462" s="2">
        <v>96</v>
      </c>
      <c r="B1462" s="2">
        <v>29</v>
      </c>
      <c r="C1462" s="2">
        <v>354</v>
      </c>
      <c r="D1462" s="3">
        <v>77.489999999999995</v>
      </c>
      <c r="E1462" s="4">
        <v>15</v>
      </c>
      <c r="F1462" s="5">
        <v>10.85</v>
      </c>
      <c r="G1462" s="5">
        <v>103.34</v>
      </c>
      <c r="H1462" s="6">
        <v>40031</v>
      </c>
      <c r="I1462" s="3">
        <v>8</v>
      </c>
      <c r="J1462" s="7" t="s">
        <v>35</v>
      </c>
      <c r="K1462" s="7" t="s">
        <v>14</v>
      </c>
      <c r="L1462" s="7" t="s">
        <v>36</v>
      </c>
    </row>
    <row r="1463" spans="1:12">
      <c r="A1463" s="2">
        <v>12</v>
      </c>
      <c r="B1463" s="2">
        <v>31</v>
      </c>
      <c r="C1463" s="2">
        <v>362</v>
      </c>
      <c r="D1463" s="3">
        <v>67.19</v>
      </c>
      <c r="E1463" s="4">
        <v>15</v>
      </c>
      <c r="F1463" s="5">
        <v>9.41</v>
      </c>
      <c r="G1463" s="5">
        <v>91.6</v>
      </c>
      <c r="H1463" s="6">
        <v>40031</v>
      </c>
      <c r="I1463" s="3">
        <v>8</v>
      </c>
      <c r="J1463" s="7" t="s">
        <v>13</v>
      </c>
      <c r="K1463" s="7" t="s">
        <v>14</v>
      </c>
      <c r="L1463" s="7" t="s">
        <v>14</v>
      </c>
    </row>
    <row r="1464" spans="1:12">
      <c r="A1464" s="2">
        <v>61</v>
      </c>
      <c r="B1464" s="2">
        <v>33</v>
      </c>
      <c r="C1464" s="2">
        <v>365</v>
      </c>
      <c r="D1464" s="3">
        <v>91.29</v>
      </c>
      <c r="E1464" s="4">
        <v>60</v>
      </c>
      <c r="F1464" s="5">
        <v>12.78</v>
      </c>
      <c r="G1464" s="5">
        <v>164.07</v>
      </c>
      <c r="H1464" s="6">
        <v>40031</v>
      </c>
      <c r="I1464" s="3">
        <v>8</v>
      </c>
      <c r="J1464" s="7" t="s">
        <v>31</v>
      </c>
      <c r="K1464" s="7" t="s">
        <v>39</v>
      </c>
      <c r="L1464" s="7" t="s">
        <v>32</v>
      </c>
    </row>
    <row r="1465" spans="1:12">
      <c r="A1465" s="2">
        <v>155</v>
      </c>
      <c r="B1465" s="2">
        <v>31</v>
      </c>
      <c r="C1465" s="2">
        <v>370</v>
      </c>
      <c r="D1465" s="3">
        <v>79.77</v>
      </c>
      <c r="E1465" s="4">
        <v>35</v>
      </c>
      <c r="F1465" s="5">
        <v>11.17</v>
      </c>
      <c r="G1465" s="5">
        <v>125.94</v>
      </c>
      <c r="H1465" s="6">
        <v>40031</v>
      </c>
      <c r="I1465" s="3">
        <v>8</v>
      </c>
      <c r="J1465" s="7" t="s">
        <v>58</v>
      </c>
      <c r="K1465" s="7" t="s">
        <v>14</v>
      </c>
      <c r="L1465" s="7" t="s">
        <v>59</v>
      </c>
    </row>
    <row r="1466" spans="1:12">
      <c r="A1466" s="2">
        <v>72</v>
      </c>
      <c r="B1466" s="2">
        <v>37</v>
      </c>
      <c r="C1466" s="2">
        <v>371</v>
      </c>
      <c r="D1466" s="3">
        <v>61.88</v>
      </c>
      <c r="E1466" s="4">
        <v>15</v>
      </c>
      <c r="F1466" s="5">
        <v>10.76</v>
      </c>
      <c r="G1466" s="5">
        <v>87.64</v>
      </c>
      <c r="H1466" s="6">
        <v>40031</v>
      </c>
      <c r="I1466" s="3">
        <v>8</v>
      </c>
      <c r="J1466" s="7" t="s">
        <v>10</v>
      </c>
      <c r="K1466" s="7" t="s">
        <v>64</v>
      </c>
      <c r="L1466" s="7" t="s">
        <v>10</v>
      </c>
    </row>
    <row r="1467" spans="1:12">
      <c r="A1467" s="2">
        <v>134</v>
      </c>
      <c r="B1467" s="2">
        <v>32</v>
      </c>
      <c r="C1467" s="2">
        <v>375</v>
      </c>
      <c r="D1467" s="3">
        <v>62.55</v>
      </c>
      <c r="E1467" s="4">
        <v>15</v>
      </c>
      <c r="F1467" s="5">
        <v>10.86</v>
      </c>
      <c r="G1467" s="5">
        <v>88.41</v>
      </c>
      <c r="H1467" s="6">
        <v>40031</v>
      </c>
      <c r="I1467" s="3">
        <v>8</v>
      </c>
      <c r="J1467" s="7" t="s">
        <v>10</v>
      </c>
      <c r="K1467" s="7" t="s">
        <v>64</v>
      </c>
      <c r="L1467" s="7" t="s">
        <v>10</v>
      </c>
    </row>
    <row r="1468" spans="1:12">
      <c r="A1468" s="2">
        <v>123</v>
      </c>
      <c r="B1468" s="2">
        <v>33</v>
      </c>
      <c r="C1468" s="2">
        <v>375</v>
      </c>
      <c r="D1468" s="3">
        <v>62.55</v>
      </c>
      <c r="E1468" s="4">
        <v>15</v>
      </c>
      <c r="F1468" s="5">
        <v>10.86</v>
      </c>
      <c r="G1468" s="5">
        <v>88.41</v>
      </c>
      <c r="H1468" s="6">
        <v>40031</v>
      </c>
      <c r="I1468" s="3">
        <v>8</v>
      </c>
      <c r="J1468" s="7" t="s">
        <v>25</v>
      </c>
      <c r="K1468" s="7" t="s">
        <v>64</v>
      </c>
      <c r="L1468" s="7" t="s">
        <v>25</v>
      </c>
    </row>
    <row r="1469" spans="1:12">
      <c r="A1469" s="2">
        <v>112</v>
      </c>
      <c r="B1469" s="2">
        <v>31</v>
      </c>
      <c r="C1469" s="2">
        <v>377</v>
      </c>
      <c r="D1469" s="3">
        <v>68.010000000000005</v>
      </c>
      <c r="E1469" s="4">
        <v>15</v>
      </c>
      <c r="F1469" s="5">
        <v>9.52</v>
      </c>
      <c r="G1469" s="5">
        <v>92.53</v>
      </c>
      <c r="H1469" s="6">
        <v>40031</v>
      </c>
      <c r="I1469" s="3">
        <v>8</v>
      </c>
      <c r="J1469" s="7" t="s">
        <v>12</v>
      </c>
      <c r="K1469" s="7" t="s">
        <v>64</v>
      </c>
      <c r="L1469" s="7" t="s">
        <v>12</v>
      </c>
    </row>
    <row r="1470" spans="1:12">
      <c r="A1470" s="2">
        <v>49</v>
      </c>
      <c r="B1470" s="2">
        <v>30</v>
      </c>
      <c r="C1470" s="2">
        <v>380</v>
      </c>
      <c r="D1470" s="3">
        <v>66.12</v>
      </c>
      <c r="E1470" s="4">
        <v>15</v>
      </c>
      <c r="F1470" s="5">
        <v>9.26</v>
      </c>
      <c r="G1470" s="5">
        <v>90.38</v>
      </c>
      <c r="H1470" s="6">
        <v>40031</v>
      </c>
      <c r="I1470" s="3">
        <v>8</v>
      </c>
      <c r="J1470" s="7" t="s">
        <v>45</v>
      </c>
      <c r="K1470" s="7" t="s">
        <v>64</v>
      </c>
      <c r="L1470" s="7" t="s">
        <v>46</v>
      </c>
    </row>
    <row r="1471" spans="1:12">
      <c r="A1471" s="2">
        <v>14</v>
      </c>
      <c r="B1471" s="2">
        <v>35</v>
      </c>
      <c r="C1471" s="2">
        <v>383</v>
      </c>
      <c r="D1471" s="3">
        <v>65.38</v>
      </c>
      <c r="E1471" s="4">
        <v>15</v>
      </c>
      <c r="F1471" s="5">
        <v>9.15</v>
      </c>
      <c r="G1471" s="5">
        <v>89.53</v>
      </c>
      <c r="H1471" s="6">
        <v>40031</v>
      </c>
      <c r="I1471" s="3">
        <v>8</v>
      </c>
      <c r="J1471" s="7" t="s">
        <v>16</v>
      </c>
      <c r="K1471" s="7" t="s">
        <v>14</v>
      </c>
      <c r="L1471" s="7" t="s">
        <v>17</v>
      </c>
    </row>
    <row r="1472" spans="1:12">
      <c r="A1472" s="2">
        <v>178</v>
      </c>
      <c r="B1472" s="2">
        <v>36</v>
      </c>
      <c r="C1472" s="2">
        <v>392</v>
      </c>
      <c r="D1472" s="3">
        <v>76.2</v>
      </c>
      <c r="E1472" s="4">
        <v>15</v>
      </c>
      <c r="F1472" s="5">
        <v>10.67</v>
      </c>
      <c r="G1472" s="5">
        <v>101.87</v>
      </c>
      <c r="H1472" s="6">
        <v>40031</v>
      </c>
      <c r="I1472" s="3">
        <v>8</v>
      </c>
      <c r="J1472" s="7" t="s">
        <v>26</v>
      </c>
      <c r="K1472" s="7" t="s">
        <v>39</v>
      </c>
      <c r="L1472" s="7" t="s">
        <v>39</v>
      </c>
    </row>
    <row r="1473" spans="1:12">
      <c r="A1473" s="2">
        <v>136</v>
      </c>
      <c r="B1473" s="2">
        <v>37</v>
      </c>
      <c r="C1473" s="2">
        <v>394</v>
      </c>
      <c r="D1473" s="3">
        <v>65.92</v>
      </c>
      <c r="E1473" s="4">
        <v>15</v>
      </c>
      <c r="F1473" s="5">
        <v>9.23</v>
      </c>
      <c r="G1473" s="5">
        <v>90.15</v>
      </c>
      <c r="H1473" s="6">
        <v>40031</v>
      </c>
      <c r="I1473" s="3">
        <v>8</v>
      </c>
      <c r="J1473" s="7" t="s">
        <v>45</v>
      </c>
      <c r="K1473" s="7" t="s">
        <v>64</v>
      </c>
      <c r="L1473" s="7" t="s">
        <v>46</v>
      </c>
    </row>
    <row r="1474" spans="1:12">
      <c r="A1474" s="2">
        <v>85</v>
      </c>
      <c r="B1474" s="2">
        <v>38</v>
      </c>
      <c r="C1474" s="2">
        <v>423</v>
      </c>
      <c r="D1474" s="3">
        <v>101.22</v>
      </c>
      <c r="E1474" s="4">
        <v>15</v>
      </c>
      <c r="F1474" s="5">
        <v>14.17</v>
      </c>
      <c r="G1474" s="5">
        <v>130.38999999999999</v>
      </c>
      <c r="H1474" s="6">
        <v>40031</v>
      </c>
      <c r="I1474" s="3">
        <v>8</v>
      </c>
      <c r="J1474" s="7" t="s">
        <v>26</v>
      </c>
      <c r="K1474" s="7" t="s">
        <v>39</v>
      </c>
      <c r="L1474" s="7" t="s">
        <v>39</v>
      </c>
    </row>
    <row r="1475" spans="1:12">
      <c r="A1475" s="2">
        <v>34</v>
      </c>
      <c r="B1475" s="2">
        <v>38</v>
      </c>
      <c r="C1475" s="2">
        <v>434</v>
      </c>
      <c r="D1475" s="3">
        <v>72.39</v>
      </c>
      <c r="E1475" s="4">
        <v>15</v>
      </c>
      <c r="F1475" s="5">
        <v>12.23</v>
      </c>
      <c r="G1475" s="5">
        <v>99.62</v>
      </c>
      <c r="H1475" s="6">
        <v>40031</v>
      </c>
      <c r="I1475" s="3">
        <v>8</v>
      </c>
      <c r="J1475" s="7" t="s">
        <v>25</v>
      </c>
      <c r="K1475" s="7" t="s">
        <v>64</v>
      </c>
      <c r="L1475" s="7" t="s">
        <v>25</v>
      </c>
    </row>
    <row r="1476" spans="1:12">
      <c r="A1476" s="2">
        <v>15</v>
      </c>
      <c r="B1476" s="2">
        <v>40</v>
      </c>
      <c r="C1476" s="2">
        <v>473</v>
      </c>
      <c r="D1476" s="3">
        <v>79.42</v>
      </c>
      <c r="E1476" s="4">
        <v>15</v>
      </c>
      <c r="F1476" s="5">
        <v>11.12</v>
      </c>
      <c r="G1476" s="5">
        <v>105.54</v>
      </c>
      <c r="H1476" s="6">
        <v>40031</v>
      </c>
      <c r="I1476" s="3">
        <v>8</v>
      </c>
      <c r="J1476" s="7" t="s">
        <v>16</v>
      </c>
      <c r="K1476" s="7" t="s">
        <v>14</v>
      </c>
      <c r="L1476" s="7" t="s">
        <v>18</v>
      </c>
    </row>
    <row r="1477" spans="1:12">
      <c r="A1477" s="2">
        <v>140</v>
      </c>
      <c r="B1477" s="2">
        <v>40</v>
      </c>
      <c r="C1477" s="2">
        <v>480</v>
      </c>
      <c r="D1477" s="3">
        <v>80.06</v>
      </c>
      <c r="E1477" s="4">
        <v>15</v>
      </c>
      <c r="F1477" s="5">
        <v>13.31</v>
      </c>
      <c r="G1477" s="5">
        <v>108.37</v>
      </c>
      <c r="H1477" s="6">
        <v>40031</v>
      </c>
      <c r="I1477" s="3">
        <v>8</v>
      </c>
      <c r="J1477" s="7" t="s">
        <v>7</v>
      </c>
      <c r="K1477" s="7" t="s">
        <v>7</v>
      </c>
      <c r="L1477" s="7" t="s">
        <v>15</v>
      </c>
    </row>
    <row r="1478" spans="1:12">
      <c r="A1478" s="2">
        <v>19</v>
      </c>
      <c r="B1478" s="2">
        <v>46</v>
      </c>
      <c r="C1478" s="2">
        <v>502</v>
      </c>
      <c r="D1478" s="3">
        <v>81.17</v>
      </c>
      <c r="E1478" s="4">
        <v>15</v>
      </c>
      <c r="F1478" s="5">
        <v>11.36</v>
      </c>
      <c r="G1478" s="5">
        <v>107.53</v>
      </c>
      <c r="H1478" s="6">
        <v>40031</v>
      </c>
      <c r="I1478" s="3">
        <v>8</v>
      </c>
      <c r="J1478" s="7" t="s">
        <v>16</v>
      </c>
      <c r="K1478" s="7" t="s">
        <v>14</v>
      </c>
      <c r="L1478" s="7" t="s">
        <v>14</v>
      </c>
    </row>
    <row r="1479" spans="1:12">
      <c r="A1479" s="2">
        <v>78</v>
      </c>
      <c r="B1479" s="2">
        <v>48</v>
      </c>
      <c r="C1479" s="2">
        <v>512</v>
      </c>
      <c r="D1479" s="3">
        <v>155.38999999999999</v>
      </c>
      <c r="E1479" s="4">
        <v>15</v>
      </c>
      <c r="F1479" s="5">
        <v>21.75</v>
      </c>
      <c r="G1479" s="5">
        <v>192.14</v>
      </c>
      <c r="H1479" s="6">
        <v>40031</v>
      </c>
      <c r="I1479" s="3">
        <v>8</v>
      </c>
      <c r="J1479" s="7" t="s">
        <v>27</v>
      </c>
      <c r="K1479" s="7" t="s">
        <v>51</v>
      </c>
      <c r="L1479" s="7" t="s">
        <v>49</v>
      </c>
    </row>
    <row r="1480" spans="1:12">
      <c r="A1480" s="2">
        <v>5</v>
      </c>
      <c r="B1480" s="2">
        <v>57</v>
      </c>
      <c r="C1480" s="2">
        <v>685</v>
      </c>
      <c r="D1480" s="3">
        <v>112.34</v>
      </c>
      <c r="E1480" s="4">
        <v>15</v>
      </c>
      <c r="F1480" s="5">
        <v>17.829999999999998</v>
      </c>
      <c r="G1480" s="5">
        <v>145.16999999999999</v>
      </c>
      <c r="H1480" s="6">
        <v>40031</v>
      </c>
      <c r="I1480" s="3">
        <v>8</v>
      </c>
      <c r="J1480" s="7" t="s">
        <v>10</v>
      </c>
      <c r="K1480" s="7" t="s">
        <v>64</v>
      </c>
      <c r="L1480" s="7" t="s">
        <v>10</v>
      </c>
    </row>
    <row r="1481" spans="1:12">
      <c r="A1481" s="2">
        <v>14</v>
      </c>
      <c r="B1481" s="2">
        <v>1</v>
      </c>
      <c r="C1481" s="2">
        <v>21</v>
      </c>
      <c r="D1481" s="3">
        <v>34.89</v>
      </c>
      <c r="E1481" s="4">
        <v>15</v>
      </c>
      <c r="F1481" s="5">
        <v>5.0599999999999996</v>
      </c>
      <c r="G1481" s="5">
        <v>54.95</v>
      </c>
      <c r="H1481" s="6">
        <v>40032</v>
      </c>
      <c r="I1481" s="3">
        <v>8</v>
      </c>
      <c r="J1481" s="7" t="s">
        <v>16</v>
      </c>
      <c r="K1481" s="7" t="s">
        <v>14</v>
      </c>
      <c r="L1481" s="7" t="s">
        <v>17</v>
      </c>
    </row>
    <row r="1482" spans="1:12">
      <c r="A1482" s="2">
        <v>158</v>
      </c>
      <c r="B1482" s="2">
        <v>2</v>
      </c>
      <c r="C1482" s="2">
        <v>24</v>
      </c>
      <c r="D1482" s="3">
        <v>17.329999999999998</v>
      </c>
      <c r="E1482" s="4">
        <v>15</v>
      </c>
      <c r="F1482" s="5">
        <v>4.53</v>
      </c>
      <c r="G1482" s="5">
        <v>36.86</v>
      </c>
      <c r="H1482" s="6">
        <v>40032</v>
      </c>
      <c r="I1482" s="3">
        <v>8</v>
      </c>
      <c r="J1482" s="7" t="s">
        <v>7</v>
      </c>
      <c r="K1482" s="7" t="s">
        <v>7</v>
      </c>
      <c r="L1482" s="7" t="s">
        <v>8</v>
      </c>
    </row>
    <row r="1483" spans="1:12">
      <c r="A1483" s="2">
        <v>78</v>
      </c>
      <c r="B1483" s="2">
        <v>4</v>
      </c>
      <c r="C1483" s="2">
        <v>60</v>
      </c>
      <c r="D1483" s="3">
        <v>32.61</v>
      </c>
      <c r="E1483" s="4">
        <v>15</v>
      </c>
      <c r="F1483" s="5">
        <v>4.57</v>
      </c>
      <c r="G1483" s="5">
        <v>52.18</v>
      </c>
      <c r="H1483" s="6">
        <v>40032</v>
      </c>
      <c r="I1483" s="3">
        <v>8</v>
      </c>
      <c r="J1483" s="7" t="s">
        <v>27</v>
      </c>
      <c r="K1483" s="7" t="s">
        <v>51</v>
      </c>
      <c r="L1483" s="7" t="s">
        <v>49</v>
      </c>
    </row>
    <row r="1484" spans="1:12">
      <c r="A1484" s="2">
        <v>189</v>
      </c>
      <c r="B1484" s="2">
        <v>14</v>
      </c>
      <c r="C1484" s="2">
        <v>130</v>
      </c>
      <c r="D1484" s="3">
        <v>21.68</v>
      </c>
      <c r="E1484" s="4">
        <v>15</v>
      </c>
      <c r="F1484" s="5">
        <v>5.14</v>
      </c>
      <c r="G1484" s="5">
        <v>41.82</v>
      </c>
      <c r="H1484" s="6">
        <v>40032</v>
      </c>
      <c r="I1484" s="3">
        <v>8</v>
      </c>
      <c r="J1484" s="7" t="s">
        <v>7</v>
      </c>
      <c r="K1484" s="7" t="s">
        <v>7</v>
      </c>
      <c r="L1484" s="7" t="s">
        <v>9</v>
      </c>
    </row>
    <row r="1485" spans="1:12">
      <c r="A1485" s="2">
        <v>99</v>
      </c>
      <c r="B1485" s="2">
        <v>14</v>
      </c>
      <c r="C1485" s="2">
        <v>166</v>
      </c>
      <c r="D1485" s="3">
        <v>38.21</v>
      </c>
      <c r="E1485" s="4">
        <v>15</v>
      </c>
      <c r="F1485" s="5">
        <v>5.35</v>
      </c>
      <c r="G1485" s="5">
        <v>58.56</v>
      </c>
      <c r="H1485" s="6">
        <v>40032</v>
      </c>
      <c r="I1485" s="3">
        <v>8</v>
      </c>
      <c r="J1485" s="7" t="s">
        <v>56</v>
      </c>
      <c r="K1485" s="7" t="s">
        <v>64</v>
      </c>
      <c r="L1485" s="7" t="s">
        <v>56</v>
      </c>
    </row>
    <row r="1486" spans="1:12">
      <c r="A1486" s="2">
        <v>71</v>
      </c>
      <c r="B1486" s="2">
        <v>22</v>
      </c>
      <c r="C1486" s="2">
        <v>199</v>
      </c>
      <c r="D1486" s="3">
        <v>38.770000000000003</v>
      </c>
      <c r="E1486" s="4">
        <v>15</v>
      </c>
      <c r="F1486" s="5">
        <v>5.43</v>
      </c>
      <c r="G1486" s="5">
        <v>59.2</v>
      </c>
      <c r="H1486" s="6">
        <v>40032</v>
      </c>
      <c r="I1486" s="3">
        <v>8</v>
      </c>
      <c r="J1486" s="7" t="s">
        <v>47</v>
      </c>
      <c r="K1486" s="7" t="s">
        <v>51</v>
      </c>
      <c r="L1486" s="7" t="s">
        <v>48</v>
      </c>
    </row>
    <row r="1487" spans="1:12">
      <c r="A1487" s="2">
        <v>47</v>
      </c>
      <c r="B1487" s="2">
        <v>18</v>
      </c>
      <c r="C1487" s="2">
        <v>218</v>
      </c>
      <c r="D1487" s="3">
        <v>71.22</v>
      </c>
      <c r="E1487" s="4">
        <v>15</v>
      </c>
      <c r="F1487" s="5">
        <v>9.9700000000000006</v>
      </c>
      <c r="G1487" s="5">
        <v>96.19</v>
      </c>
      <c r="H1487" s="6">
        <v>40032</v>
      </c>
      <c r="I1487" s="3">
        <v>8</v>
      </c>
      <c r="J1487" s="7" t="s">
        <v>43</v>
      </c>
      <c r="K1487" s="7" t="s">
        <v>64</v>
      </c>
      <c r="L1487" s="7" t="s">
        <v>43</v>
      </c>
    </row>
    <row r="1488" spans="1:12">
      <c r="A1488" s="2">
        <v>124</v>
      </c>
      <c r="B1488" s="2">
        <v>23</v>
      </c>
      <c r="C1488" s="2">
        <v>228</v>
      </c>
      <c r="D1488" s="3">
        <v>62.47</v>
      </c>
      <c r="E1488" s="4">
        <v>15</v>
      </c>
      <c r="F1488" s="5">
        <v>8.75</v>
      </c>
      <c r="G1488" s="5">
        <v>86.22</v>
      </c>
      <c r="H1488" s="6">
        <v>40032</v>
      </c>
      <c r="I1488" s="3">
        <v>8</v>
      </c>
      <c r="J1488" s="7" t="s">
        <v>25</v>
      </c>
      <c r="K1488" s="7" t="s">
        <v>64</v>
      </c>
      <c r="L1488" s="7" t="s">
        <v>25</v>
      </c>
    </row>
    <row r="1489" spans="1:12">
      <c r="A1489" s="2">
        <v>23</v>
      </c>
      <c r="B1489" s="2">
        <v>21</v>
      </c>
      <c r="C1489" s="2">
        <v>231</v>
      </c>
      <c r="D1489" s="3">
        <v>38.53</v>
      </c>
      <c r="E1489" s="4">
        <v>15</v>
      </c>
      <c r="F1489" s="5">
        <v>7.49</v>
      </c>
      <c r="G1489" s="5">
        <v>61.02</v>
      </c>
      <c r="H1489" s="6">
        <v>40032</v>
      </c>
      <c r="I1489" s="3">
        <v>8</v>
      </c>
      <c r="J1489" s="7" t="s">
        <v>7</v>
      </c>
      <c r="K1489" s="7" t="s">
        <v>64</v>
      </c>
      <c r="L1489" s="7" t="s">
        <v>25</v>
      </c>
    </row>
    <row r="1490" spans="1:12">
      <c r="A1490" s="2">
        <v>60</v>
      </c>
      <c r="B1490" s="2">
        <v>22</v>
      </c>
      <c r="C1490" s="2">
        <v>231</v>
      </c>
      <c r="D1490" s="3">
        <v>50.75</v>
      </c>
      <c r="E1490" s="4">
        <v>15</v>
      </c>
      <c r="F1490" s="5">
        <v>7.11</v>
      </c>
      <c r="G1490" s="5">
        <v>72.86</v>
      </c>
      <c r="H1490" s="6">
        <v>40032</v>
      </c>
      <c r="I1490" s="3">
        <v>8</v>
      </c>
      <c r="J1490" s="7" t="s">
        <v>35</v>
      </c>
      <c r="K1490" s="7" t="s">
        <v>14</v>
      </c>
      <c r="L1490" s="7" t="s">
        <v>14</v>
      </c>
    </row>
    <row r="1491" spans="1:12">
      <c r="A1491" s="2">
        <v>69</v>
      </c>
      <c r="B1491" s="2">
        <v>23</v>
      </c>
      <c r="C1491" s="2">
        <v>255</v>
      </c>
      <c r="D1491" s="3">
        <v>46</v>
      </c>
      <c r="E1491" s="4">
        <v>160</v>
      </c>
      <c r="F1491" s="5">
        <v>6.67</v>
      </c>
      <c r="G1491" s="5">
        <v>212.67</v>
      </c>
      <c r="H1491" s="6">
        <v>40032</v>
      </c>
      <c r="I1491" s="3">
        <v>8</v>
      </c>
      <c r="J1491" s="7" t="s">
        <v>11</v>
      </c>
      <c r="K1491" s="7" t="s">
        <v>51</v>
      </c>
      <c r="L1491" s="7" t="s">
        <v>51</v>
      </c>
    </row>
    <row r="1492" spans="1:12">
      <c r="A1492" s="2">
        <v>33</v>
      </c>
      <c r="B1492" s="2">
        <v>21</v>
      </c>
      <c r="C1492" s="2">
        <v>256</v>
      </c>
      <c r="D1492" s="3">
        <v>59.32</v>
      </c>
      <c r="E1492" s="4">
        <v>15</v>
      </c>
      <c r="F1492" s="5">
        <v>8.3000000000000007</v>
      </c>
      <c r="G1492" s="5">
        <v>82.62</v>
      </c>
      <c r="H1492" s="6">
        <v>40032</v>
      </c>
      <c r="I1492" s="3">
        <v>8</v>
      </c>
      <c r="J1492" s="7" t="s">
        <v>35</v>
      </c>
      <c r="K1492" s="7" t="s">
        <v>14</v>
      </c>
      <c r="L1492" s="7" t="s">
        <v>36</v>
      </c>
    </row>
    <row r="1493" spans="1:12">
      <c r="A1493" s="2">
        <v>54</v>
      </c>
      <c r="B1493" s="2">
        <v>27</v>
      </c>
      <c r="C1493" s="2">
        <v>261</v>
      </c>
      <c r="D1493" s="3">
        <v>43.53</v>
      </c>
      <c r="E1493" s="4">
        <v>15</v>
      </c>
      <c r="F1493" s="5">
        <v>8.19</v>
      </c>
      <c r="G1493" s="5">
        <v>66.72</v>
      </c>
      <c r="H1493" s="6">
        <v>40032</v>
      </c>
      <c r="I1493" s="3">
        <v>8</v>
      </c>
      <c r="J1493" s="7" t="s">
        <v>7</v>
      </c>
      <c r="K1493" s="7" t="s">
        <v>7</v>
      </c>
      <c r="L1493" s="7" t="s">
        <v>8</v>
      </c>
    </row>
    <row r="1494" spans="1:12">
      <c r="A1494" s="2">
        <v>64</v>
      </c>
      <c r="B1494" s="2">
        <v>30</v>
      </c>
      <c r="C1494" s="2">
        <v>272</v>
      </c>
      <c r="D1494" s="3">
        <v>59.54</v>
      </c>
      <c r="E1494" s="4">
        <v>15</v>
      </c>
      <c r="F1494" s="5">
        <v>8.34</v>
      </c>
      <c r="G1494" s="5">
        <v>82.88</v>
      </c>
      <c r="H1494" s="6">
        <v>40032</v>
      </c>
      <c r="I1494" s="3">
        <v>8</v>
      </c>
      <c r="J1494" s="7" t="s">
        <v>35</v>
      </c>
      <c r="K1494" s="7" t="s">
        <v>14</v>
      </c>
      <c r="L1494" s="7" t="s">
        <v>36</v>
      </c>
    </row>
    <row r="1495" spans="1:12">
      <c r="A1495" s="2">
        <v>51</v>
      </c>
      <c r="B1495" s="2">
        <v>24</v>
      </c>
      <c r="C1495" s="2">
        <v>273</v>
      </c>
      <c r="D1495" s="3">
        <v>45.54</v>
      </c>
      <c r="E1495" s="4">
        <v>15</v>
      </c>
      <c r="F1495" s="5">
        <v>8.48</v>
      </c>
      <c r="G1495" s="5">
        <v>69.02</v>
      </c>
      <c r="H1495" s="6">
        <v>40032</v>
      </c>
      <c r="I1495" s="3">
        <v>8</v>
      </c>
      <c r="J1495" s="7" t="s">
        <v>7</v>
      </c>
      <c r="K1495" s="7" t="s">
        <v>7</v>
      </c>
      <c r="L1495" s="7" t="s">
        <v>9</v>
      </c>
    </row>
    <row r="1496" spans="1:12">
      <c r="A1496" s="2">
        <v>165</v>
      </c>
      <c r="B1496" s="2">
        <v>25</v>
      </c>
      <c r="C1496" s="2">
        <v>275</v>
      </c>
      <c r="D1496" s="3">
        <v>60.42</v>
      </c>
      <c r="E1496" s="4">
        <v>15</v>
      </c>
      <c r="F1496" s="5">
        <v>8.4600000000000009</v>
      </c>
      <c r="G1496" s="5">
        <v>83.88</v>
      </c>
      <c r="H1496" s="6">
        <v>40032</v>
      </c>
      <c r="I1496" s="3">
        <v>8</v>
      </c>
      <c r="J1496" s="7" t="s">
        <v>35</v>
      </c>
      <c r="K1496" s="7" t="s">
        <v>14</v>
      </c>
      <c r="L1496" s="7" t="s">
        <v>14</v>
      </c>
    </row>
    <row r="1497" spans="1:12">
      <c r="A1497" s="2">
        <v>110</v>
      </c>
      <c r="B1497" s="2">
        <v>24</v>
      </c>
      <c r="C1497" s="2">
        <v>281</v>
      </c>
      <c r="D1497" s="3">
        <v>60.92</v>
      </c>
      <c r="E1497" s="4">
        <v>15</v>
      </c>
      <c r="F1497" s="5">
        <v>8.5299999999999994</v>
      </c>
      <c r="G1497" s="5">
        <v>84.45</v>
      </c>
      <c r="H1497" s="6">
        <v>40032</v>
      </c>
      <c r="I1497" s="3">
        <v>8</v>
      </c>
      <c r="J1497" s="7" t="s">
        <v>45</v>
      </c>
      <c r="K1497" s="7" t="s">
        <v>64</v>
      </c>
      <c r="L1497" s="7" t="s">
        <v>46</v>
      </c>
    </row>
    <row r="1498" spans="1:12">
      <c r="A1498" s="2">
        <v>171</v>
      </c>
      <c r="B1498" s="2">
        <v>26</v>
      </c>
      <c r="C1498" s="2">
        <v>282</v>
      </c>
      <c r="D1498" s="3">
        <v>45.83</v>
      </c>
      <c r="E1498" s="4">
        <v>15</v>
      </c>
      <c r="F1498" s="5">
        <v>6.42</v>
      </c>
      <c r="G1498" s="5">
        <v>67.25</v>
      </c>
      <c r="H1498" s="6">
        <v>40032</v>
      </c>
      <c r="I1498" s="3">
        <v>8</v>
      </c>
      <c r="J1498" s="7" t="s">
        <v>56</v>
      </c>
      <c r="K1498" s="7" t="s">
        <v>64</v>
      </c>
      <c r="L1498" s="7" t="s">
        <v>56</v>
      </c>
    </row>
    <row r="1499" spans="1:12">
      <c r="A1499" s="2">
        <v>163</v>
      </c>
      <c r="B1499" s="2">
        <v>24</v>
      </c>
      <c r="C1499" s="2">
        <v>286</v>
      </c>
      <c r="D1499" s="3">
        <v>61.15</v>
      </c>
      <c r="E1499" s="4">
        <v>15</v>
      </c>
      <c r="F1499" s="5">
        <v>8.56</v>
      </c>
      <c r="G1499" s="5">
        <v>84.71</v>
      </c>
      <c r="H1499" s="6">
        <v>40032</v>
      </c>
      <c r="I1499" s="3">
        <v>8</v>
      </c>
      <c r="J1499" s="7" t="s">
        <v>63</v>
      </c>
      <c r="K1499" s="7" t="s">
        <v>14</v>
      </c>
      <c r="L1499" s="7" t="s">
        <v>36</v>
      </c>
    </row>
    <row r="1500" spans="1:12">
      <c r="A1500" s="2">
        <v>2</v>
      </c>
      <c r="B1500" s="2">
        <v>26</v>
      </c>
      <c r="C1500" s="2">
        <v>287</v>
      </c>
      <c r="D1500" s="3">
        <v>47.87</v>
      </c>
      <c r="E1500" s="4">
        <v>15</v>
      </c>
      <c r="F1500" s="5">
        <v>8.8000000000000007</v>
      </c>
      <c r="G1500" s="5">
        <v>71.67</v>
      </c>
      <c r="H1500" s="6">
        <v>40032</v>
      </c>
      <c r="I1500" s="3">
        <v>8</v>
      </c>
      <c r="J1500" s="7" t="s">
        <v>7</v>
      </c>
      <c r="K1500" s="7" t="s">
        <v>7</v>
      </c>
      <c r="L1500" s="7" t="s">
        <v>8</v>
      </c>
    </row>
    <row r="1501" spans="1:12">
      <c r="A1501" s="2">
        <v>174</v>
      </c>
      <c r="B1501" s="2">
        <v>25</v>
      </c>
      <c r="C1501" s="2">
        <v>290</v>
      </c>
      <c r="D1501" s="3">
        <v>48.37</v>
      </c>
      <c r="E1501" s="4">
        <v>15</v>
      </c>
      <c r="F1501" s="5">
        <v>8.8699999999999992</v>
      </c>
      <c r="G1501" s="5">
        <v>72.239999999999995</v>
      </c>
      <c r="H1501" s="6">
        <v>40032</v>
      </c>
      <c r="I1501" s="3">
        <v>8</v>
      </c>
      <c r="J1501" s="7" t="s">
        <v>10</v>
      </c>
      <c r="K1501" s="7" t="s">
        <v>64</v>
      </c>
      <c r="L1501" s="7" t="s">
        <v>10</v>
      </c>
    </row>
    <row r="1502" spans="1:12">
      <c r="A1502" s="2">
        <v>152</v>
      </c>
      <c r="B1502" s="2">
        <v>25</v>
      </c>
      <c r="C1502" s="2">
        <v>299</v>
      </c>
      <c r="D1502" s="3">
        <v>49.87</v>
      </c>
      <c r="E1502" s="4">
        <v>15</v>
      </c>
      <c r="F1502" s="5">
        <v>9.08</v>
      </c>
      <c r="G1502" s="5">
        <v>73.95</v>
      </c>
      <c r="H1502" s="6">
        <v>40032</v>
      </c>
      <c r="I1502" s="3">
        <v>8</v>
      </c>
      <c r="J1502" s="7" t="s">
        <v>10</v>
      </c>
      <c r="K1502" s="7" t="s">
        <v>64</v>
      </c>
      <c r="L1502" s="7" t="s">
        <v>10</v>
      </c>
    </row>
    <row r="1503" spans="1:12">
      <c r="A1503" s="2">
        <v>80</v>
      </c>
      <c r="B1503" s="2">
        <v>29</v>
      </c>
      <c r="C1503" s="2">
        <v>313</v>
      </c>
      <c r="D1503" s="3">
        <v>62.35</v>
      </c>
      <c r="E1503" s="4">
        <v>15</v>
      </c>
      <c r="F1503" s="5">
        <v>8.73</v>
      </c>
      <c r="G1503" s="5">
        <v>86.08</v>
      </c>
      <c r="H1503" s="6">
        <v>40032</v>
      </c>
      <c r="I1503" s="3">
        <v>8</v>
      </c>
      <c r="J1503" s="7" t="s">
        <v>52</v>
      </c>
      <c r="K1503" s="7" t="s">
        <v>14</v>
      </c>
      <c r="L1503" s="7" t="s">
        <v>36</v>
      </c>
    </row>
    <row r="1504" spans="1:12">
      <c r="A1504" s="2">
        <v>118</v>
      </c>
      <c r="B1504" s="2">
        <v>30</v>
      </c>
      <c r="C1504" s="2">
        <v>331</v>
      </c>
      <c r="D1504" s="3">
        <v>71.760000000000005</v>
      </c>
      <c r="E1504" s="4">
        <v>15</v>
      </c>
      <c r="F1504" s="5">
        <v>10.050000000000001</v>
      </c>
      <c r="G1504" s="5">
        <v>96.81</v>
      </c>
      <c r="H1504" s="6">
        <v>40032</v>
      </c>
      <c r="I1504" s="3">
        <v>8</v>
      </c>
      <c r="J1504" s="7" t="s">
        <v>45</v>
      </c>
      <c r="K1504" s="7" t="s">
        <v>64</v>
      </c>
      <c r="L1504" s="7" t="s">
        <v>46</v>
      </c>
    </row>
    <row r="1505" spans="1:12">
      <c r="A1505" s="2">
        <v>52</v>
      </c>
      <c r="B1505" s="2">
        <v>29</v>
      </c>
      <c r="C1505" s="2">
        <v>338</v>
      </c>
      <c r="D1505" s="3">
        <v>59.79</v>
      </c>
      <c r="E1505" s="4">
        <v>15</v>
      </c>
      <c r="F1505" s="5">
        <v>8.3699999999999992</v>
      </c>
      <c r="G1505" s="5">
        <v>83.16</v>
      </c>
      <c r="H1505" s="6">
        <v>40032</v>
      </c>
      <c r="I1505" s="3">
        <v>8</v>
      </c>
      <c r="J1505" s="7" t="s">
        <v>47</v>
      </c>
      <c r="K1505" s="7" t="s">
        <v>51</v>
      </c>
      <c r="L1505" s="7" t="s">
        <v>48</v>
      </c>
    </row>
    <row r="1506" spans="1:12">
      <c r="A1506" s="2">
        <v>70</v>
      </c>
      <c r="B1506" s="2">
        <v>33</v>
      </c>
      <c r="C1506" s="2">
        <v>338</v>
      </c>
      <c r="D1506" s="3">
        <v>62.73</v>
      </c>
      <c r="E1506" s="4">
        <v>15</v>
      </c>
      <c r="F1506" s="5">
        <v>8.7799999999999994</v>
      </c>
      <c r="G1506" s="5">
        <v>86.51</v>
      </c>
      <c r="H1506" s="6">
        <v>40032</v>
      </c>
      <c r="I1506" s="3">
        <v>8</v>
      </c>
      <c r="J1506" s="7" t="s">
        <v>13</v>
      </c>
      <c r="K1506" s="7" t="s">
        <v>14</v>
      </c>
      <c r="L1506" s="7" t="s">
        <v>14</v>
      </c>
    </row>
    <row r="1507" spans="1:12">
      <c r="A1507" s="2">
        <v>53</v>
      </c>
      <c r="B1507" s="2">
        <v>33</v>
      </c>
      <c r="C1507" s="2">
        <v>346</v>
      </c>
      <c r="D1507" s="3">
        <v>57.71</v>
      </c>
      <c r="E1507" s="4">
        <v>15</v>
      </c>
      <c r="F1507" s="5">
        <v>10.18</v>
      </c>
      <c r="G1507" s="5">
        <v>82.89</v>
      </c>
      <c r="H1507" s="6">
        <v>40032</v>
      </c>
      <c r="I1507" s="3">
        <v>8</v>
      </c>
      <c r="J1507" s="7" t="s">
        <v>7</v>
      </c>
      <c r="K1507" s="7" t="s">
        <v>7</v>
      </c>
      <c r="L1507" s="7" t="s">
        <v>8</v>
      </c>
    </row>
    <row r="1508" spans="1:12">
      <c r="A1508" s="2">
        <v>114</v>
      </c>
      <c r="B1508" s="2">
        <v>33</v>
      </c>
      <c r="C1508" s="2">
        <v>346</v>
      </c>
      <c r="D1508" s="3">
        <v>57.71</v>
      </c>
      <c r="E1508" s="4">
        <v>15</v>
      </c>
      <c r="F1508" s="5">
        <v>10.18</v>
      </c>
      <c r="G1508" s="5">
        <v>82.89</v>
      </c>
      <c r="H1508" s="6">
        <v>40032</v>
      </c>
      <c r="I1508" s="3">
        <v>8</v>
      </c>
      <c r="J1508" s="7" t="s">
        <v>7</v>
      </c>
      <c r="K1508" s="7" t="s">
        <v>7</v>
      </c>
      <c r="L1508" s="7" t="s">
        <v>8</v>
      </c>
    </row>
    <row r="1509" spans="1:12">
      <c r="A1509" s="2">
        <v>75</v>
      </c>
      <c r="B1509" s="2">
        <v>31</v>
      </c>
      <c r="C1509" s="2">
        <v>360</v>
      </c>
      <c r="D1509" s="3">
        <v>63.68</v>
      </c>
      <c r="E1509" s="4">
        <v>15</v>
      </c>
      <c r="F1509" s="5">
        <v>8.92</v>
      </c>
      <c r="G1509" s="5">
        <v>87.6</v>
      </c>
      <c r="H1509" s="6">
        <v>40032</v>
      </c>
      <c r="I1509" s="3">
        <v>8</v>
      </c>
      <c r="J1509" s="7" t="s">
        <v>47</v>
      </c>
      <c r="K1509" s="7" t="s">
        <v>51</v>
      </c>
      <c r="L1509" s="7" t="s">
        <v>48</v>
      </c>
    </row>
    <row r="1510" spans="1:12">
      <c r="A1510" s="2">
        <v>26</v>
      </c>
      <c r="B1510" s="2">
        <v>33</v>
      </c>
      <c r="C1510" s="2">
        <v>369</v>
      </c>
      <c r="D1510" s="3">
        <v>66.569999999999993</v>
      </c>
      <c r="E1510" s="4">
        <v>160</v>
      </c>
      <c r="F1510" s="5">
        <v>9.65</v>
      </c>
      <c r="G1510" s="5">
        <v>236.22</v>
      </c>
      <c r="H1510" s="6">
        <v>40032</v>
      </c>
      <c r="I1510" s="3">
        <v>8</v>
      </c>
      <c r="J1510" s="7" t="s">
        <v>11</v>
      </c>
      <c r="K1510" s="7" t="s">
        <v>51</v>
      </c>
      <c r="L1510" s="7" t="s">
        <v>29</v>
      </c>
    </row>
    <row r="1511" spans="1:12">
      <c r="A1511" s="2">
        <v>150</v>
      </c>
      <c r="B1511" s="2">
        <v>30</v>
      </c>
      <c r="C1511" s="2">
        <v>373</v>
      </c>
      <c r="D1511" s="3">
        <v>62.4</v>
      </c>
      <c r="E1511" s="4">
        <v>15</v>
      </c>
      <c r="F1511" s="5">
        <v>8.74</v>
      </c>
      <c r="G1511" s="5">
        <v>86.14</v>
      </c>
      <c r="H1511" s="6">
        <v>40032</v>
      </c>
      <c r="I1511" s="3">
        <v>8</v>
      </c>
      <c r="J1511" s="7" t="s">
        <v>10</v>
      </c>
      <c r="K1511" s="7" t="s">
        <v>64</v>
      </c>
      <c r="L1511" s="7" t="s">
        <v>46</v>
      </c>
    </row>
    <row r="1512" spans="1:12">
      <c r="A1512" s="2">
        <v>3</v>
      </c>
      <c r="B1512" s="2">
        <v>40</v>
      </c>
      <c r="C1512" s="2">
        <v>377</v>
      </c>
      <c r="D1512" s="3">
        <v>62.88</v>
      </c>
      <c r="E1512" s="4">
        <v>15</v>
      </c>
      <c r="F1512" s="5">
        <v>10.9</v>
      </c>
      <c r="G1512" s="5">
        <v>88.78</v>
      </c>
      <c r="H1512" s="6">
        <v>40032</v>
      </c>
      <c r="I1512" s="3">
        <v>8</v>
      </c>
      <c r="J1512" s="7" t="s">
        <v>7</v>
      </c>
      <c r="K1512" s="7" t="s">
        <v>7</v>
      </c>
      <c r="L1512" s="7" t="s">
        <v>9</v>
      </c>
    </row>
    <row r="1513" spans="1:12">
      <c r="A1513" s="2">
        <v>185</v>
      </c>
      <c r="B1513" s="2">
        <v>32</v>
      </c>
      <c r="C1513" s="2">
        <v>390</v>
      </c>
      <c r="D1513" s="3">
        <v>66.81</v>
      </c>
      <c r="E1513" s="4">
        <v>30</v>
      </c>
      <c r="F1513" s="5">
        <v>9.35</v>
      </c>
      <c r="G1513" s="5">
        <v>106.16</v>
      </c>
      <c r="H1513" s="6">
        <v>40032</v>
      </c>
      <c r="I1513" s="3">
        <v>8</v>
      </c>
      <c r="J1513" s="7" t="s">
        <v>62</v>
      </c>
      <c r="K1513" s="7" t="s">
        <v>14</v>
      </c>
      <c r="L1513" s="7" t="s">
        <v>14</v>
      </c>
    </row>
    <row r="1514" spans="1:12">
      <c r="A1514" s="2">
        <v>97</v>
      </c>
      <c r="B1514" s="2">
        <v>30</v>
      </c>
      <c r="C1514" s="2">
        <v>399</v>
      </c>
      <c r="D1514" s="3">
        <v>71.98</v>
      </c>
      <c r="E1514" s="4">
        <v>15</v>
      </c>
      <c r="F1514" s="5">
        <v>10.08</v>
      </c>
      <c r="G1514" s="5">
        <v>97.06</v>
      </c>
      <c r="H1514" s="6">
        <v>40032</v>
      </c>
      <c r="I1514" s="3">
        <v>8</v>
      </c>
      <c r="J1514" s="7" t="s">
        <v>56</v>
      </c>
      <c r="K1514" s="7" t="s">
        <v>64</v>
      </c>
      <c r="L1514" s="7" t="s">
        <v>56</v>
      </c>
    </row>
    <row r="1515" spans="1:12">
      <c r="A1515" s="2">
        <v>143</v>
      </c>
      <c r="B1515" s="2">
        <v>34</v>
      </c>
      <c r="C1515" s="2">
        <v>432</v>
      </c>
      <c r="D1515" s="3">
        <v>77.930000000000007</v>
      </c>
      <c r="E1515" s="4">
        <v>160</v>
      </c>
      <c r="F1515" s="5">
        <v>11.3</v>
      </c>
      <c r="G1515" s="5">
        <v>249.23</v>
      </c>
      <c r="H1515" s="6">
        <v>40032</v>
      </c>
      <c r="I1515" s="3">
        <v>8</v>
      </c>
      <c r="J1515" s="7" t="s">
        <v>11</v>
      </c>
      <c r="K1515" s="7" t="s">
        <v>51</v>
      </c>
      <c r="L1515" s="7" t="s">
        <v>29</v>
      </c>
    </row>
    <row r="1516" spans="1:12">
      <c r="A1516" s="2">
        <v>42</v>
      </c>
      <c r="B1516" s="2">
        <v>43</v>
      </c>
      <c r="C1516" s="2">
        <v>454</v>
      </c>
      <c r="D1516" s="3">
        <v>75.73</v>
      </c>
      <c r="E1516" s="4">
        <v>15</v>
      </c>
      <c r="F1516" s="5">
        <v>12.7</v>
      </c>
      <c r="G1516" s="5">
        <v>103.43</v>
      </c>
      <c r="H1516" s="6">
        <v>40032</v>
      </c>
      <c r="I1516" s="3">
        <v>8</v>
      </c>
      <c r="J1516" s="7" t="s">
        <v>7</v>
      </c>
      <c r="K1516" s="7" t="s">
        <v>7</v>
      </c>
      <c r="L1516" s="7" t="s">
        <v>9</v>
      </c>
    </row>
    <row r="1517" spans="1:12">
      <c r="A1517" s="2">
        <v>55</v>
      </c>
      <c r="B1517" s="2">
        <v>40</v>
      </c>
      <c r="C1517" s="2">
        <v>455</v>
      </c>
      <c r="D1517" s="3">
        <v>75.89</v>
      </c>
      <c r="E1517" s="4">
        <v>15</v>
      </c>
      <c r="F1517" s="5">
        <v>12.72</v>
      </c>
      <c r="G1517" s="5">
        <v>103.61</v>
      </c>
      <c r="H1517" s="6">
        <v>40032</v>
      </c>
      <c r="I1517" s="3">
        <v>8</v>
      </c>
      <c r="J1517" s="7" t="s">
        <v>7</v>
      </c>
      <c r="K1517" s="7" t="s">
        <v>7</v>
      </c>
      <c r="L1517" s="7" t="s">
        <v>9</v>
      </c>
    </row>
    <row r="1518" spans="1:12">
      <c r="A1518" s="2">
        <v>188</v>
      </c>
      <c r="B1518" s="2">
        <v>39</v>
      </c>
      <c r="C1518" s="2">
        <v>484</v>
      </c>
      <c r="D1518" s="3">
        <v>81.400000000000006</v>
      </c>
      <c r="E1518" s="4">
        <v>15</v>
      </c>
      <c r="F1518" s="5">
        <v>11.4</v>
      </c>
      <c r="G1518" s="5">
        <v>107.8</v>
      </c>
      <c r="H1518" s="6">
        <v>40032</v>
      </c>
      <c r="I1518" s="3">
        <v>8</v>
      </c>
      <c r="J1518" s="7" t="s">
        <v>47</v>
      </c>
      <c r="K1518" s="7" t="s">
        <v>51</v>
      </c>
      <c r="L1518" s="7" t="s">
        <v>48</v>
      </c>
    </row>
    <row r="1519" spans="1:12">
      <c r="A1519" s="2">
        <v>130</v>
      </c>
      <c r="B1519" s="2">
        <v>63</v>
      </c>
      <c r="C1519" s="2">
        <v>547</v>
      </c>
      <c r="D1519" s="3">
        <v>177.94</v>
      </c>
      <c r="E1519" s="4">
        <v>15</v>
      </c>
      <c r="F1519" s="5">
        <v>24.91</v>
      </c>
      <c r="G1519" s="5">
        <v>217.85</v>
      </c>
      <c r="H1519" s="6">
        <v>40032</v>
      </c>
      <c r="I1519" s="3">
        <v>8</v>
      </c>
      <c r="J1519" s="7" t="s">
        <v>43</v>
      </c>
      <c r="K1519" s="7" t="s">
        <v>64</v>
      </c>
      <c r="L1519" s="7" t="s">
        <v>43</v>
      </c>
    </row>
    <row r="1520" spans="1:12">
      <c r="A1520" s="2">
        <v>108</v>
      </c>
      <c r="B1520" s="2">
        <v>52</v>
      </c>
      <c r="C1520" s="2">
        <v>553</v>
      </c>
      <c r="D1520" s="3">
        <v>90.69</v>
      </c>
      <c r="E1520" s="4">
        <v>15</v>
      </c>
      <c r="F1520" s="5">
        <v>14.8</v>
      </c>
      <c r="G1520" s="5">
        <v>120.49</v>
      </c>
      <c r="H1520" s="6">
        <v>40032</v>
      </c>
      <c r="I1520" s="3">
        <v>8</v>
      </c>
      <c r="J1520" s="7" t="s">
        <v>7</v>
      </c>
      <c r="K1520" s="7" t="s">
        <v>7</v>
      </c>
      <c r="L1520" s="7" t="s">
        <v>9</v>
      </c>
    </row>
    <row r="1521" spans="1:12">
      <c r="A1521" s="2">
        <v>107</v>
      </c>
      <c r="B1521" s="2">
        <v>51</v>
      </c>
      <c r="C1521" s="2">
        <v>645</v>
      </c>
      <c r="D1521" s="3">
        <v>209.82</v>
      </c>
      <c r="E1521" s="4">
        <v>15</v>
      </c>
      <c r="F1521" s="5">
        <v>29.37</v>
      </c>
      <c r="G1521" s="5">
        <v>254.19</v>
      </c>
      <c r="H1521" s="6">
        <v>40032</v>
      </c>
      <c r="I1521" s="3">
        <v>8</v>
      </c>
      <c r="J1521" s="7" t="s">
        <v>43</v>
      </c>
      <c r="K1521" s="7" t="s">
        <v>64</v>
      </c>
      <c r="L1521" s="7" t="s">
        <v>43</v>
      </c>
    </row>
    <row r="1522" spans="1:12">
      <c r="A1522" s="2">
        <v>120</v>
      </c>
      <c r="B1522" s="2">
        <v>108</v>
      </c>
      <c r="C1522" s="2">
        <v>962</v>
      </c>
      <c r="D1522" s="3">
        <v>150.30000000000001</v>
      </c>
      <c r="E1522" s="4">
        <v>15</v>
      </c>
      <c r="F1522" s="5">
        <v>21.04</v>
      </c>
      <c r="G1522" s="5">
        <v>186.34</v>
      </c>
      <c r="H1522" s="6">
        <v>40032</v>
      </c>
      <c r="I1522" s="3">
        <v>8</v>
      </c>
      <c r="J1522" s="7" t="s">
        <v>11</v>
      </c>
      <c r="K1522" s="7" t="s">
        <v>55</v>
      </c>
      <c r="L1522" s="7" t="s">
        <v>55</v>
      </c>
    </row>
    <row r="1523" spans="1:12">
      <c r="A1523" s="2">
        <v>183</v>
      </c>
      <c r="B1523" s="2">
        <v>109</v>
      </c>
      <c r="C1523" s="2">
        <v>1033</v>
      </c>
      <c r="D1523" s="3">
        <v>312.79000000000002</v>
      </c>
      <c r="E1523" s="4">
        <v>15</v>
      </c>
      <c r="F1523" s="5">
        <v>43.79</v>
      </c>
      <c r="G1523" s="5">
        <v>371.58</v>
      </c>
      <c r="H1523" s="6">
        <v>40032</v>
      </c>
      <c r="I1523" s="3">
        <v>8</v>
      </c>
      <c r="J1523" s="7" t="s">
        <v>27</v>
      </c>
      <c r="K1523" s="7" t="s">
        <v>55</v>
      </c>
      <c r="L1523" s="7" t="s">
        <v>55</v>
      </c>
    </row>
    <row r="1524" spans="1:12">
      <c r="A1524" s="2">
        <v>127</v>
      </c>
      <c r="B1524" s="2">
        <v>215</v>
      </c>
      <c r="C1524" s="2">
        <v>2146</v>
      </c>
      <c r="D1524" s="3">
        <v>347.65</v>
      </c>
      <c r="E1524" s="4">
        <v>15</v>
      </c>
      <c r="F1524" s="5">
        <v>50.77</v>
      </c>
      <c r="G1524" s="5">
        <v>413.42</v>
      </c>
      <c r="H1524" s="6">
        <v>40032</v>
      </c>
      <c r="I1524" s="3">
        <v>8</v>
      </c>
      <c r="J1524" s="7" t="s">
        <v>7</v>
      </c>
      <c r="K1524" s="7" t="s">
        <v>55</v>
      </c>
      <c r="L1524" s="7" t="s">
        <v>55</v>
      </c>
    </row>
    <row r="1525" spans="1:12">
      <c r="A1525" s="2">
        <v>175</v>
      </c>
      <c r="B1525" s="2">
        <v>1</v>
      </c>
      <c r="C1525" s="2">
        <v>5</v>
      </c>
      <c r="D1525" s="3">
        <v>49.71</v>
      </c>
      <c r="E1525" s="4">
        <v>30</v>
      </c>
      <c r="F1525" s="5">
        <v>7.21</v>
      </c>
      <c r="G1525" s="5">
        <v>86.92</v>
      </c>
      <c r="H1525" s="6">
        <v>40035</v>
      </c>
      <c r="I1525" s="3">
        <v>8</v>
      </c>
      <c r="J1525" s="7" t="s">
        <v>44</v>
      </c>
      <c r="K1525" s="7" t="s">
        <v>39</v>
      </c>
      <c r="L1525" s="7" t="s">
        <v>44</v>
      </c>
    </row>
    <row r="1526" spans="1:12">
      <c r="A1526" s="2">
        <v>63</v>
      </c>
      <c r="B1526" s="2">
        <v>1</v>
      </c>
      <c r="C1526" s="2">
        <v>6</v>
      </c>
      <c r="D1526" s="3">
        <v>49.71</v>
      </c>
      <c r="E1526" s="4">
        <v>30</v>
      </c>
      <c r="F1526" s="5">
        <v>7.21</v>
      </c>
      <c r="G1526" s="5">
        <v>86.92</v>
      </c>
      <c r="H1526" s="6">
        <v>40035</v>
      </c>
      <c r="I1526" s="3">
        <v>8</v>
      </c>
      <c r="J1526" s="7" t="s">
        <v>44</v>
      </c>
      <c r="K1526" s="7" t="s">
        <v>39</v>
      </c>
      <c r="L1526" s="7" t="s">
        <v>44</v>
      </c>
    </row>
    <row r="1527" spans="1:12">
      <c r="A1527" s="2">
        <v>179</v>
      </c>
      <c r="B1527" s="2">
        <v>1</v>
      </c>
      <c r="C1527" s="2">
        <v>6</v>
      </c>
      <c r="D1527" s="3">
        <v>173</v>
      </c>
      <c r="E1527" s="4">
        <v>0</v>
      </c>
      <c r="F1527" s="5">
        <v>25.09</v>
      </c>
      <c r="G1527" s="5">
        <v>198.09</v>
      </c>
      <c r="H1527" s="6">
        <v>40035</v>
      </c>
      <c r="I1527" s="3">
        <v>8</v>
      </c>
      <c r="J1527" s="7" t="s">
        <v>61</v>
      </c>
      <c r="K1527" s="7" t="s">
        <v>23</v>
      </c>
      <c r="L1527" s="7" t="s">
        <v>61</v>
      </c>
    </row>
    <row r="1528" spans="1:12">
      <c r="A1528" s="2">
        <v>20</v>
      </c>
      <c r="B1528" s="2">
        <v>1</v>
      </c>
      <c r="C1528" s="2">
        <v>11</v>
      </c>
      <c r="D1528" s="3">
        <v>44.49</v>
      </c>
      <c r="E1528" s="4">
        <v>15</v>
      </c>
      <c r="F1528" s="5">
        <v>6.45</v>
      </c>
      <c r="G1528" s="5">
        <v>65.94</v>
      </c>
      <c r="H1528" s="6">
        <v>40035</v>
      </c>
      <c r="I1528" s="3">
        <v>8</v>
      </c>
      <c r="J1528" s="7" t="s">
        <v>19</v>
      </c>
      <c r="K1528" s="7" t="s">
        <v>23</v>
      </c>
      <c r="L1528" s="7" t="s">
        <v>23</v>
      </c>
    </row>
    <row r="1529" spans="1:12">
      <c r="A1529" s="2">
        <v>83</v>
      </c>
      <c r="B1529" s="2">
        <v>1</v>
      </c>
      <c r="C1529" s="2">
        <v>11</v>
      </c>
      <c r="D1529" s="3">
        <v>44.49</v>
      </c>
      <c r="E1529" s="4">
        <v>15</v>
      </c>
      <c r="F1529" s="5">
        <v>6.45</v>
      </c>
      <c r="G1529" s="5">
        <v>65.94</v>
      </c>
      <c r="H1529" s="6">
        <v>40035</v>
      </c>
      <c r="I1529" s="3">
        <v>8</v>
      </c>
      <c r="J1529" s="7" t="s">
        <v>19</v>
      </c>
      <c r="K1529" s="7" t="s">
        <v>23</v>
      </c>
      <c r="L1529" s="7" t="s">
        <v>23</v>
      </c>
    </row>
    <row r="1530" spans="1:12">
      <c r="A1530" s="2">
        <v>121</v>
      </c>
      <c r="B1530" s="2">
        <v>1</v>
      </c>
      <c r="C1530" s="2">
        <v>11</v>
      </c>
      <c r="D1530" s="3">
        <v>44.33</v>
      </c>
      <c r="E1530" s="4">
        <v>15</v>
      </c>
      <c r="F1530" s="5">
        <v>6.43</v>
      </c>
      <c r="G1530" s="5">
        <v>65.760000000000005</v>
      </c>
      <c r="H1530" s="6">
        <v>40035</v>
      </c>
      <c r="I1530" s="3">
        <v>8</v>
      </c>
      <c r="J1530" s="7" t="s">
        <v>19</v>
      </c>
      <c r="K1530" s="7" t="s">
        <v>26</v>
      </c>
      <c r="L1530" s="7" t="s">
        <v>24</v>
      </c>
    </row>
    <row r="1531" spans="1:12">
      <c r="A1531" s="2">
        <v>125</v>
      </c>
      <c r="B1531" s="2">
        <v>1</v>
      </c>
      <c r="C1531" s="2">
        <v>11</v>
      </c>
      <c r="D1531" s="3">
        <v>57.56</v>
      </c>
      <c r="E1531" s="4">
        <v>15</v>
      </c>
      <c r="F1531" s="5">
        <v>8.35</v>
      </c>
      <c r="G1531" s="5">
        <v>80.91</v>
      </c>
      <c r="H1531" s="6">
        <v>40035</v>
      </c>
      <c r="I1531" s="3">
        <v>8</v>
      </c>
      <c r="J1531" s="7" t="s">
        <v>41</v>
      </c>
      <c r="K1531" s="7" t="s">
        <v>39</v>
      </c>
      <c r="L1531" s="7" t="s">
        <v>42</v>
      </c>
    </row>
    <row r="1532" spans="1:12">
      <c r="A1532" s="2">
        <v>172</v>
      </c>
      <c r="B1532" s="2">
        <v>2</v>
      </c>
      <c r="C1532" s="2">
        <v>17</v>
      </c>
      <c r="D1532" s="3">
        <v>44.49</v>
      </c>
      <c r="E1532" s="4">
        <v>15</v>
      </c>
      <c r="F1532" s="5">
        <v>6.45</v>
      </c>
      <c r="G1532" s="5">
        <v>65.94</v>
      </c>
      <c r="H1532" s="6">
        <v>40035</v>
      </c>
      <c r="I1532" s="3">
        <v>8</v>
      </c>
      <c r="J1532" s="7" t="s">
        <v>19</v>
      </c>
      <c r="K1532" s="7" t="s">
        <v>23</v>
      </c>
      <c r="L1532" s="7" t="s">
        <v>37</v>
      </c>
    </row>
    <row r="1533" spans="1:12">
      <c r="A1533" s="2">
        <v>35</v>
      </c>
      <c r="B1533" s="2">
        <v>4</v>
      </c>
      <c r="C1533" s="2">
        <v>24</v>
      </c>
      <c r="D1533" s="3">
        <v>44.49</v>
      </c>
      <c r="E1533" s="4">
        <v>15</v>
      </c>
      <c r="F1533" s="5">
        <v>6.45</v>
      </c>
      <c r="G1533" s="5">
        <v>65.94</v>
      </c>
      <c r="H1533" s="6">
        <v>40035</v>
      </c>
      <c r="I1533" s="3">
        <v>8</v>
      </c>
      <c r="J1533" s="7" t="s">
        <v>19</v>
      </c>
      <c r="K1533" s="7" t="s">
        <v>23</v>
      </c>
      <c r="L1533" s="7" t="s">
        <v>37</v>
      </c>
    </row>
    <row r="1534" spans="1:12">
      <c r="A1534" s="2">
        <v>56</v>
      </c>
      <c r="B1534" s="2">
        <v>5</v>
      </c>
      <c r="C1534" s="2">
        <v>36</v>
      </c>
      <c r="D1534" s="3">
        <v>44.49</v>
      </c>
      <c r="E1534" s="4">
        <v>15</v>
      </c>
      <c r="F1534" s="5">
        <v>6.45</v>
      </c>
      <c r="G1534" s="5">
        <v>65.94</v>
      </c>
      <c r="H1534" s="6">
        <v>40035</v>
      </c>
      <c r="I1534" s="3">
        <v>8</v>
      </c>
      <c r="J1534" s="7" t="s">
        <v>19</v>
      </c>
      <c r="K1534" s="7" t="s">
        <v>23</v>
      </c>
      <c r="L1534" s="7" t="s">
        <v>37</v>
      </c>
    </row>
    <row r="1535" spans="1:12">
      <c r="A1535" s="2">
        <v>133</v>
      </c>
      <c r="B1535" s="2">
        <v>8</v>
      </c>
      <c r="C1535" s="2">
        <v>76</v>
      </c>
      <c r="D1535" s="3">
        <v>44.49</v>
      </c>
      <c r="E1535" s="4">
        <v>15</v>
      </c>
      <c r="F1535" s="5">
        <v>6.45</v>
      </c>
      <c r="G1535" s="5">
        <v>65.94</v>
      </c>
      <c r="H1535" s="6">
        <v>40035</v>
      </c>
      <c r="I1535" s="3">
        <v>8</v>
      </c>
      <c r="J1535" s="7" t="s">
        <v>19</v>
      </c>
      <c r="K1535" s="7" t="s">
        <v>23</v>
      </c>
      <c r="L1535" s="7" t="s">
        <v>23</v>
      </c>
    </row>
    <row r="1536" spans="1:12">
      <c r="A1536" s="2">
        <v>38</v>
      </c>
      <c r="B1536" s="2">
        <v>13</v>
      </c>
      <c r="C1536" s="2">
        <v>91</v>
      </c>
      <c r="D1536" s="3">
        <v>75.040000000000006</v>
      </c>
      <c r="E1536" s="4">
        <v>15</v>
      </c>
      <c r="F1536" s="5">
        <v>10.88</v>
      </c>
      <c r="G1536" s="5">
        <v>100.92</v>
      </c>
      <c r="H1536" s="6">
        <v>40035</v>
      </c>
      <c r="I1536" s="3">
        <v>8</v>
      </c>
      <c r="J1536" s="7" t="s">
        <v>38</v>
      </c>
      <c r="K1536" s="7" t="s">
        <v>39</v>
      </c>
      <c r="L1536" s="7" t="s">
        <v>39</v>
      </c>
    </row>
    <row r="1537" spans="1:12">
      <c r="A1537" s="2">
        <v>84</v>
      </c>
      <c r="B1537" s="2">
        <v>10</v>
      </c>
      <c r="C1537" s="2">
        <v>92</v>
      </c>
      <c r="D1537" s="3">
        <v>75.040000000000006</v>
      </c>
      <c r="E1537" s="4">
        <v>15</v>
      </c>
      <c r="F1537" s="5">
        <v>10.88</v>
      </c>
      <c r="G1537" s="5">
        <v>100.92</v>
      </c>
      <c r="H1537" s="6">
        <v>40035</v>
      </c>
      <c r="I1537" s="3">
        <v>8</v>
      </c>
      <c r="J1537" s="7" t="s">
        <v>38</v>
      </c>
      <c r="K1537" s="7" t="s">
        <v>39</v>
      </c>
      <c r="L1537" s="7" t="s">
        <v>39</v>
      </c>
    </row>
    <row r="1538" spans="1:12">
      <c r="A1538" s="2">
        <v>103</v>
      </c>
      <c r="B1538" s="2">
        <v>14</v>
      </c>
      <c r="C1538" s="2">
        <v>107</v>
      </c>
      <c r="D1538" s="3">
        <v>44.33</v>
      </c>
      <c r="E1538" s="4">
        <v>15</v>
      </c>
      <c r="F1538" s="5">
        <v>6.43</v>
      </c>
      <c r="G1538" s="5">
        <v>65.760000000000005</v>
      </c>
      <c r="H1538" s="6">
        <v>40035</v>
      </c>
      <c r="I1538" s="3">
        <v>8</v>
      </c>
      <c r="J1538" s="7" t="s">
        <v>19</v>
      </c>
      <c r="K1538" s="7" t="s">
        <v>26</v>
      </c>
      <c r="L1538" s="7" t="s">
        <v>34</v>
      </c>
    </row>
    <row r="1539" spans="1:12">
      <c r="A1539" s="2">
        <v>100</v>
      </c>
      <c r="B1539" s="2">
        <v>11</v>
      </c>
      <c r="C1539" s="2">
        <v>115</v>
      </c>
      <c r="D1539" s="3">
        <v>63.04</v>
      </c>
      <c r="E1539" s="4">
        <v>30</v>
      </c>
      <c r="F1539" s="5">
        <v>9.14</v>
      </c>
      <c r="G1539" s="5">
        <v>102.18</v>
      </c>
      <c r="H1539" s="6">
        <v>40035</v>
      </c>
      <c r="I1539" s="3">
        <v>8</v>
      </c>
      <c r="J1539" s="7" t="s">
        <v>44</v>
      </c>
      <c r="K1539" s="7" t="s">
        <v>39</v>
      </c>
      <c r="L1539" s="7" t="s">
        <v>44</v>
      </c>
    </row>
    <row r="1540" spans="1:12">
      <c r="A1540" s="2">
        <v>106</v>
      </c>
      <c r="B1540" s="2">
        <v>11</v>
      </c>
      <c r="C1540" s="2">
        <v>142</v>
      </c>
      <c r="D1540" s="3">
        <v>51.81</v>
      </c>
      <c r="E1540" s="4">
        <v>15</v>
      </c>
      <c r="F1540" s="5">
        <v>7.51</v>
      </c>
      <c r="G1540" s="5">
        <v>74.319999999999993</v>
      </c>
      <c r="H1540" s="6">
        <v>40035</v>
      </c>
      <c r="I1540" s="3">
        <v>8</v>
      </c>
      <c r="J1540" s="7" t="s">
        <v>41</v>
      </c>
      <c r="K1540" s="7" t="s">
        <v>39</v>
      </c>
      <c r="L1540" s="7" t="s">
        <v>54</v>
      </c>
    </row>
    <row r="1541" spans="1:12">
      <c r="A1541" s="2">
        <v>111</v>
      </c>
      <c r="B1541" s="2">
        <v>17</v>
      </c>
      <c r="C1541" s="2">
        <v>172</v>
      </c>
      <c r="D1541" s="3">
        <v>49.04</v>
      </c>
      <c r="E1541" s="4">
        <v>15</v>
      </c>
      <c r="F1541" s="5">
        <v>7.11</v>
      </c>
      <c r="G1541" s="5">
        <v>71.150000000000006</v>
      </c>
      <c r="H1541" s="6">
        <v>40035</v>
      </c>
      <c r="I1541" s="3">
        <v>8</v>
      </c>
      <c r="J1541" s="7" t="s">
        <v>19</v>
      </c>
      <c r="K1541" s="7" t="s">
        <v>26</v>
      </c>
      <c r="L1541" s="7" t="s">
        <v>34</v>
      </c>
    </row>
    <row r="1542" spans="1:12">
      <c r="A1542" s="2">
        <v>48</v>
      </c>
      <c r="B1542" s="2">
        <v>15</v>
      </c>
      <c r="C1542" s="2">
        <v>183</v>
      </c>
      <c r="D1542" s="3">
        <v>49.71</v>
      </c>
      <c r="E1542" s="4">
        <v>30</v>
      </c>
      <c r="F1542" s="5">
        <v>7.21</v>
      </c>
      <c r="G1542" s="5">
        <v>86.92</v>
      </c>
      <c r="H1542" s="6">
        <v>40035</v>
      </c>
      <c r="I1542" s="3">
        <v>8</v>
      </c>
      <c r="J1542" s="7" t="s">
        <v>44</v>
      </c>
      <c r="K1542" s="7" t="s">
        <v>39</v>
      </c>
      <c r="L1542" s="7" t="s">
        <v>44</v>
      </c>
    </row>
    <row r="1543" spans="1:12">
      <c r="A1543" s="2">
        <v>24</v>
      </c>
      <c r="B1543" s="2">
        <v>16</v>
      </c>
      <c r="C1543" s="2">
        <v>190</v>
      </c>
      <c r="D1543" s="3">
        <v>54.17</v>
      </c>
      <c r="E1543" s="4">
        <v>15</v>
      </c>
      <c r="F1543" s="5">
        <v>7.85</v>
      </c>
      <c r="G1543" s="5">
        <v>77.02</v>
      </c>
      <c r="H1543" s="6">
        <v>40035</v>
      </c>
      <c r="I1543" s="3">
        <v>8</v>
      </c>
      <c r="J1543" s="7" t="s">
        <v>19</v>
      </c>
      <c r="K1543" s="7" t="s">
        <v>26</v>
      </c>
      <c r="L1543" s="7" t="s">
        <v>26</v>
      </c>
    </row>
    <row r="1544" spans="1:12">
      <c r="A1544" s="2">
        <v>39</v>
      </c>
      <c r="B1544" s="2">
        <v>16</v>
      </c>
      <c r="C1544" s="2">
        <v>199</v>
      </c>
      <c r="D1544" s="3">
        <v>56.73</v>
      </c>
      <c r="E1544" s="4">
        <v>15</v>
      </c>
      <c r="F1544" s="5">
        <v>8.23</v>
      </c>
      <c r="G1544" s="5">
        <v>79.959999999999994</v>
      </c>
      <c r="H1544" s="6">
        <v>40035</v>
      </c>
      <c r="I1544" s="3">
        <v>8</v>
      </c>
      <c r="J1544" s="7" t="s">
        <v>19</v>
      </c>
      <c r="K1544" s="7" t="s">
        <v>26</v>
      </c>
      <c r="L1544" s="7" t="s">
        <v>20</v>
      </c>
    </row>
    <row r="1545" spans="1:12">
      <c r="A1545" s="2">
        <v>151</v>
      </c>
      <c r="B1545" s="2">
        <v>20</v>
      </c>
      <c r="C1545" s="2">
        <v>205</v>
      </c>
      <c r="D1545" s="3">
        <v>173</v>
      </c>
      <c r="E1545" s="4">
        <v>0</v>
      </c>
      <c r="F1545" s="5">
        <v>25.09</v>
      </c>
      <c r="G1545" s="5">
        <v>198.09</v>
      </c>
      <c r="H1545" s="6">
        <v>40035</v>
      </c>
      <c r="I1545" s="3">
        <v>8</v>
      </c>
      <c r="J1545" s="7" t="s">
        <v>61</v>
      </c>
      <c r="K1545" s="7" t="s">
        <v>23</v>
      </c>
      <c r="L1545" s="7" t="s">
        <v>61</v>
      </c>
    </row>
    <row r="1546" spans="1:12">
      <c r="A1546" s="2">
        <v>138</v>
      </c>
      <c r="B1546" s="2">
        <v>19</v>
      </c>
      <c r="C1546" s="2">
        <v>214</v>
      </c>
      <c r="D1546" s="3">
        <v>75.260000000000005</v>
      </c>
      <c r="E1546" s="4">
        <v>15</v>
      </c>
      <c r="F1546" s="5">
        <v>10.91</v>
      </c>
      <c r="G1546" s="5">
        <v>101.17</v>
      </c>
      <c r="H1546" s="6">
        <v>40035</v>
      </c>
      <c r="I1546" s="3">
        <v>8</v>
      </c>
      <c r="J1546" s="7" t="s">
        <v>41</v>
      </c>
      <c r="K1546" s="7" t="s">
        <v>39</v>
      </c>
      <c r="L1546" s="7" t="s">
        <v>54</v>
      </c>
    </row>
    <row r="1547" spans="1:12">
      <c r="A1547" s="2">
        <v>73</v>
      </c>
      <c r="B1547" s="2">
        <v>26</v>
      </c>
      <c r="C1547" s="2">
        <v>229</v>
      </c>
      <c r="D1547" s="3">
        <v>66.14</v>
      </c>
      <c r="E1547" s="4">
        <v>15</v>
      </c>
      <c r="F1547" s="5">
        <v>9.59</v>
      </c>
      <c r="G1547" s="5">
        <v>90.73</v>
      </c>
      <c r="H1547" s="6">
        <v>40035</v>
      </c>
      <c r="I1547" s="3">
        <v>8</v>
      </c>
      <c r="J1547" s="7" t="s">
        <v>19</v>
      </c>
      <c r="K1547" s="7" t="s">
        <v>23</v>
      </c>
      <c r="L1547" s="7" t="s">
        <v>37</v>
      </c>
    </row>
    <row r="1548" spans="1:12">
      <c r="A1548" s="2">
        <v>149</v>
      </c>
      <c r="B1548" s="2">
        <v>27</v>
      </c>
      <c r="C1548" s="2">
        <v>261</v>
      </c>
      <c r="D1548" s="3">
        <v>88.87</v>
      </c>
      <c r="E1548" s="4">
        <v>80</v>
      </c>
      <c r="F1548" s="5">
        <v>12.89</v>
      </c>
      <c r="G1548" s="5">
        <v>181.76</v>
      </c>
      <c r="H1548" s="6">
        <v>40035</v>
      </c>
      <c r="I1548" s="3">
        <v>8</v>
      </c>
      <c r="J1548" s="7" t="s">
        <v>41</v>
      </c>
      <c r="K1548" s="7" t="s">
        <v>39</v>
      </c>
      <c r="L1548" s="7" t="s">
        <v>39</v>
      </c>
    </row>
    <row r="1549" spans="1:12">
      <c r="A1549" s="2">
        <v>122</v>
      </c>
      <c r="B1549" s="2">
        <v>27</v>
      </c>
      <c r="C1549" s="2">
        <v>317</v>
      </c>
      <c r="D1549" s="3">
        <v>99.38</v>
      </c>
      <c r="E1549" s="4">
        <v>150</v>
      </c>
      <c r="F1549" s="5">
        <v>14.41</v>
      </c>
      <c r="G1549" s="5">
        <v>263.79000000000002</v>
      </c>
      <c r="H1549" s="6">
        <v>40035</v>
      </c>
      <c r="I1549" s="3">
        <v>8</v>
      </c>
      <c r="J1549" s="7" t="s">
        <v>41</v>
      </c>
      <c r="K1549" s="7" t="s">
        <v>39</v>
      </c>
      <c r="L1549" s="7" t="s">
        <v>54</v>
      </c>
    </row>
    <row r="1550" spans="1:12">
      <c r="A1550" s="2">
        <v>86</v>
      </c>
      <c r="B1550" s="2">
        <v>24</v>
      </c>
      <c r="C1550" s="2">
        <v>329</v>
      </c>
      <c r="D1550" s="3">
        <v>103.14</v>
      </c>
      <c r="E1550" s="4">
        <v>15</v>
      </c>
      <c r="F1550" s="5">
        <v>14.96</v>
      </c>
      <c r="G1550" s="5">
        <v>133.1</v>
      </c>
      <c r="H1550" s="6">
        <v>40035</v>
      </c>
      <c r="I1550" s="3">
        <v>8</v>
      </c>
      <c r="J1550" s="7" t="s">
        <v>41</v>
      </c>
      <c r="K1550" s="7" t="s">
        <v>39</v>
      </c>
      <c r="L1550" s="7" t="s">
        <v>54</v>
      </c>
    </row>
    <row r="1551" spans="1:12">
      <c r="A1551" s="2">
        <v>146</v>
      </c>
      <c r="B1551" s="2">
        <v>30</v>
      </c>
      <c r="C1551" s="2">
        <v>361</v>
      </c>
      <c r="D1551" s="3">
        <v>238.26</v>
      </c>
      <c r="E1551" s="4">
        <v>0</v>
      </c>
      <c r="F1551" s="5">
        <v>34.549999999999997</v>
      </c>
      <c r="G1551" s="5">
        <v>272.81</v>
      </c>
      <c r="H1551" s="6">
        <v>40035</v>
      </c>
      <c r="I1551" s="3">
        <v>8</v>
      </c>
      <c r="J1551" s="7" t="s">
        <v>61</v>
      </c>
      <c r="K1551" s="7" t="s">
        <v>23</v>
      </c>
      <c r="L1551" s="7" t="s">
        <v>61</v>
      </c>
    </row>
    <row r="1552" spans="1:12">
      <c r="A1552" s="2">
        <v>68</v>
      </c>
      <c r="B1552" s="2">
        <v>34</v>
      </c>
      <c r="C1552" s="2">
        <v>368</v>
      </c>
      <c r="D1552" s="3">
        <v>104.92</v>
      </c>
      <c r="E1552" s="4">
        <v>15</v>
      </c>
      <c r="F1552" s="5">
        <v>15.21</v>
      </c>
      <c r="G1552" s="5">
        <v>135.13</v>
      </c>
      <c r="H1552" s="6">
        <v>40035</v>
      </c>
      <c r="I1552" s="3">
        <v>8</v>
      </c>
      <c r="J1552" s="7" t="s">
        <v>19</v>
      </c>
      <c r="K1552" s="7" t="s">
        <v>26</v>
      </c>
      <c r="L1552" s="7" t="s">
        <v>26</v>
      </c>
    </row>
    <row r="1553" spans="1:12">
      <c r="A1553" s="2">
        <v>144</v>
      </c>
      <c r="B1553" s="2">
        <v>60</v>
      </c>
      <c r="C1553" s="2">
        <v>592</v>
      </c>
      <c r="D1553" s="3">
        <v>158.36000000000001</v>
      </c>
      <c r="E1553" s="4">
        <v>15</v>
      </c>
      <c r="F1553" s="5">
        <v>22.96</v>
      </c>
      <c r="G1553" s="5">
        <v>196.32</v>
      </c>
      <c r="H1553" s="6">
        <v>40035</v>
      </c>
      <c r="I1553" s="3">
        <v>8</v>
      </c>
      <c r="J1553" s="7" t="s">
        <v>19</v>
      </c>
      <c r="K1553" s="7" t="s">
        <v>55</v>
      </c>
      <c r="L1553" s="7" t="s">
        <v>55</v>
      </c>
    </row>
    <row r="1554" spans="1:12">
      <c r="A1554" s="2">
        <v>141</v>
      </c>
      <c r="B1554" s="2">
        <v>57</v>
      </c>
      <c r="C1554" s="2">
        <v>628</v>
      </c>
      <c r="D1554" s="3">
        <v>165.29</v>
      </c>
      <c r="E1554" s="4">
        <v>15</v>
      </c>
      <c r="F1554" s="5">
        <v>23.97</v>
      </c>
      <c r="G1554" s="5">
        <v>204.26</v>
      </c>
      <c r="H1554" s="6">
        <v>40035</v>
      </c>
      <c r="I1554" s="3">
        <v>8</v>
      </c>
      <c r="J1554" s="7" t="s">
        <v>41</v>
      </c>
      <c r="K1554" s="7" t="s">
        <v>55</v>
      </c>
      <c r="L1554" s="7" t="s">
        <v>55</v>
      </c>
    </row>
    <row r="1555" spans="1:12">
      <c r="A1555" s="2">
        <v>145</v>
      </c>
      <c r="B1555" s="2">
        <v>150</v>
      </c>
      <c r="C1555" s="2">
        <v>1458</v>
      </c>
      <c r="D1555" s="3">
        <v>395.41</v>
      </c>
      <c r="E1555" s="4">
        <v>35</v>
      </c>
      <c r="F1555" s="5">
        <v>57.33</v>
      </c>
      <c r="G1555" s="5">
        <v>487.74</v>
      </c>
      <c r="H1555" s="6">
        <v>40035</v>
      </c>
      <c r="I1555" s="3">
        <v>8</v>
      </c>
      <c r="J1555" s="7" t="s">
        <v>21</v>
      </c>
      <c r="K1555" s="7" t="s">
        <v>55</v>
      </c>
      <c r="L1555" s="7" t="s">
        <v>55</v>
      </c>
    </row>
    <row r="1556" spans="1:12">
      <c r="A1556" s="2">
        <v>95</v>
      </c>
      <c r="B1556" s="2">
        <v>243</v>
      </c>
      <c r="C1556" s="2">
        <v>2153</v>
      </c>
      <c r="D1556" s="3">
        <v>656.45</v>
      </c>
      <c r="E1556" s="4">
        <v>15</v>
      </c>
      <c r="F1556" s="5">
        <v>95.19</v>
      </c>
      <c r="G1556" s="5">
        <v>766.64</v>
      </c>
      <c r="H1556" s="6">
        <v>40035</v>
      </c>
      <c r="I1556" s="3">
        <v>8</v>
      </c>
      <c r="J1556" s="7" t="s">
        <v>38</v>
      </c>
      <c r="K1556" s="7" t="s">
        <v>55</v>
      </c>
      <c r="L1556" s="7" t="s">
        <v>55</v>
      </c>
    </row>
    <row r="1557" spans="1:12">
      <c r="A1557" s="2">
        <v>167</v>
      </c>
      <c r="B1557" s="2">
        <v>1</v>
      </c>
      <c r="C1557" s="2">
        <v>6</v>
      </c>
      <c r="D1557" s="3">
        <v>42.92</v>
      </c>
      <c r="E1557" s="4">
        <v>15</v>
      </c>
      <c r="F1557" s="5">
        <v>6.22</v>
      </c>
      <c r="G1557" s="5">
        <v>64.14</v>
      </c>
      <c r="H1557" s="6">
        <v>40036</v>
      </c>
      <c r="I1557" s="3">
        <v>8</v>
      </c>
      <c r="J1557" s="7" t="s">
        <v>64</v>
      </c>
      <c r="K1557" s="7" t="s">
        <v>14</v>
      </c>
      <c r="L1557" s="7" t="s">
        <v>59</v>
      </c>
    </row>
    <row r="1558" spans="1:12">
      <c r="A1558" s="2">
        <v>102</v>
      </c>
      <c r="B1558" s="2">
        <v>1</v>
      </c>
      <c r="C1558" s="2">
        <v>7</v>
      </c>
      <c r="D1558" s="3">
        <v>148.85</v>
      </c>
      <c r="E1558" s="4">
        <v>15</v>
      </c>
      <c r="F1558" s="5">
        <v>21.58</v>
      </c>
      <c r="G1558" s="5">
        <v>185.43</v>
      </c>
      <c r="H1558" s="6">
        <v>40036</v>
      </c>
      <c r="I1558" s="3">
        <v>8</v>
      </c>
      <c r="J1558" s="7" t="s">
        <v>31</v>
      </c>
      <c r="K1558" s="7" t="s">
        <v>39</v>
      </c>
      <c r="L1558" s="7" t="s">
        <v>39</v>
      </c>
    </row>
    <row r="1559" spans="1:12">
      <c r="A1559" s="2">
        <v>115</v>
      </c>
      <c r="B1559" s="2">
        <v>1</v>
      </c>
      <c r="C1559" s="2">
        <v>7</v>
      </c>
      <c r="D1559" s="3">
        <v>35.68</v>
      </c>
      <c r="E1559" s="4">
        <v>15</v>
      </c>
      <c r="F1559" s="5">
        <v>7.35</v>
      </c>
      <c r="G1559" s="5">
        <v>58.03</v>
      </c>
      <c r="H1559" s="6">
        <v>40036</v>
      </c>
      <c r="I1559" s="3">
        <v>8</v>
      </c>
      <c r="J1559" s="7" t="s">
        <v>27</v>
      </c>
      <c r="K1559" s="7" t="s">
        <v>51</v>
      </c>
      <c r="L1559" s="7" t="s">
        <v>30</v>
      </c>
    </row>
    <row r="1560" spans="1:12">
      <c r="A1560" s="2">
        <v>170</v>
      </c>
      <c r="B1560" s="2">
        <v>1</v>
      </c>
      <c r="C1560" s="2">
        <v>7</v>
      </c>
      <c r="D1560" s="3">
        <v>35.68</v>
      </c>
      <c r="E1560" s="4">
        <v>15</v>
      </c>
      <c r="F1560" s="5">
        <v>7.35</v>
      </c>
      <c r="G1560" s="5">
        <v>58.03</v>
      </c>
      <c r="H1560" s="6">
        <v>40036</v>
      </c>
      <c r="I1560" s="3">
        <v>8</v>
      </c>
      <c r="J1560" s="7" t="s">
        <v>27</v>
      </c>
      <c r="K1560" s="7" t="s">
        <v>51</v>
      </c>
      <c r="L1560" s="7" t="s">
        <v>28</v>
      </c>
    </row>
    <row r="1561" spans="1:12">
      <c r="A1561" s="2">
        <v>65</v>
      </c>
      <c r="B1561" s="2">
        <v>1</v>
      </c>
      <c r="C1561" s="2">
        <v>11</v>
      </c>
      <c r="D1561" s="3">
        <v>47.76</v>
      </c>
      <c r="E1561" s="4">
        <v>15</v>
      </c>
      <c r="F1561" s="5">
        <v>6.93</v>
      </c>
      <c r="G1561" s="5">
        <v>69.69</v>
      </c>
      <c r="H1561" s="6">
        <v>40036</v>
      </c>
      <c r="I1561" s="3">
        <v>8</v>
      </c>
      <c r="J1561" s="7" t="s">
        <v>50</v>
      </c>
      <c r="K1561" s="7" t="s">
        <v>14</v>
      </c>
      <c r="L1561" s="7" t="s">
        <v>17</v>
      </c>
    </row>
    <row r="1562" spans="1:12">
      <c r="A1562" s="2">
        <v>105</v>
      </c>
      <c r="B1562" s="2">
        <v>1</v>
      </c>
      <c r="C1562" s="2">
        <v>11</v>
      </c>
      <c r="D1562" s="3">
        <v>35.68</v>
      </c>
      <c r="E1562" s="4">
        <v>15</v>
      </c>
      <c r="F1562" s="5">
        <v>7.35</v>
      </c>
      <c r="G1562" s="5">
        <v>58.03</v>
      </c>
      <c r="H1562" s="6">
        <v>40036</v>
      </c>
      <c r="I1562" s="3">
        <v>8</v>
      </c>
      <c r="J1562" s="7" t="s">
        <v>27</v>
      </c>
      <c r="K1562" s="7" t="s">
        <v>51</v>
      </c>
      <c r="L1562" s="7" t="s">
        <v>30</v>
      </c>
    </row>
    <row r="1563" spans="1:12">
      <c r="A1563" s="2">
        <v>46</v>
      </c>
      <c r="B1563" s="2">
        <v>2</v>
      </c>
      <c r="C1563" s="2">
        <v>17</v>
      </c>
      <c r="D1563" s="3">
        <v>57.56</v>
      </c>
      <c r="E1563" s="4">
        <v>15</v>
      </c>
      <c r="F1563" s="5">
        <v>8.35</v>
      </c>
      <c r="G1563" s="5">
        <v>80.91</v>
      </c>
      <c r="H1563" s="6">
        <v>40036</v>
      </c>
      <c r="I1563" s="3">
        <v>8</v>
      </c>
      <c r="J1563" s="7" t="s">
        <v>41</v>
      </c>
      <c r="K1563" s="7" t="s">
        <v>39</v>
      </c>
      <c r="L1563" s="7" t="s">
        <v>42</v>
      </c>
    </row>
    <row r="1564" spans="1:12">
      <c r="A1564" s="2">
        <v>59</v>
      </c>
      <c r="B1564" s="2">
        <v>2</v>
      </c>
      <c r="C1564" s="2">
        <v>17</v>
      </c>
      <c r="D1564" s="3">
        <v>57.56</v>
      </c>
      <c r="E1564" s="4">
        <v>15</v>
      </c>
      <c r="F1564" s="5">
        <v>8.35</v>
      </c>
      <c r="G1564" s="5">
        <v>80.91</v>
      </c>
      <c r="H1564" s="6">
        <v>40036</v>
      </c>
      <c r="I1564" s="3">
        <v>8</v>
      </c>
      <c r="J1564" s="7" t="s">
        <v>41</v>
      </c>
      <c r="K1564" s="7" t="s">
        <v>39</v>
      </c>
      <c r="L1564" s="7" t="s">
        <v>42</v>
      </c>
    </row>
    <row r="1565" spans="1:12">
      <c r="A1565" s="2">
        <v>77</v>
      </c>
      <c r="B1565" s="2">
        <v>2</v>
      </c>
      <c r="C1565" s="2">
        <v>18</v>
      </c>
      <c r="D1565" s="3">
        <v>35.68</v>
      </c>
      <c r="E1565" s="4">
        <v>15</v>
      </c>
      <c r="F1565" s="5">
        <v>7.35</v>
      </c>
      <c r="G1565" s="5">
        <v>58.03</v>
      </c>
      <c r="H1565" s="6">
        <v>40036</v>
      </c>
      <c r="I1565" s="3">
        <v>8</v>
      </c>
      <c r="J1565" s="7" t="s">
        <v>27</v>
      </c>
      <c r="K1565" s="7" t="s">
        <v>51</v>
      </c>
      <c r="L1565" s="7" t="s">
        <v>28</v>
      </c>
    </row>
    <row r="1566" spans="1:12">
      <c r="A1566" s="2">
        <v>92</v>
      </c>
      <c r="B1566" s="2">
        <v>2</v>
      </c>
      <c r="C1566" s="2">
        <v>18</v>
      </c>
      <c r="D1566" s="3">
        <v>44.49</v>
      </c>
      <c r="E1566" s="4">
        <v>15</v>
      </c>
      <c r="F1566" s="5">
        <v>8.6300000000000008</v>
      </c>
      <c r="G1566" s="5">
        <v>68.12</v>
      </c>
      <c r="H1566" s="6">
        <v>40036</v>
      </c>
      <c r="I1566" s="3">
        <v>8</v>
      </c>
      <c r="J1566" s="7" t="s">
        <v>19</v>
      </c>
      <c r="K1566" s="7" t="s">
        <v>23</v>
      </c>
      <c r="L1566" s="7" t="s">
        <v>53</v>
      </c>
    </row>
    <row r="1567" spans="1:12">
      <c r="A1567" s="2">
        <v>54</v>
      </c>
      <c r="B1567" s="2">
        <v>7</v>
      </c>
      <c r="C1567" s="2">
        <v>86</v>
      </c>
      <c r="D1567" s="3">
        <v>17.329999999999998</v>
      </c>
      <c r="E1567" s="4">
        <v>15</v>
      </c>
      <c r="F1567" s="5">
        <v>4.6900000000000004</v>
      </c>
      <c r="G1567" s="5">
        <v>37.020000000000003</v>
      </c>
      <c r="H1567" s="6">
        <v>40036</v>
      </c>
      <c r="I1567" s="3">
        <v>8</v>
      </c>
      <c r="J1567" s="7" t="s">
        <v>7</v>
      </c>
      <c r="K1567" s="7" t="s">
        <v>7</v>
      </c>
      <c r="L1567" s="7" t="s">
        <v>8</v>
      </c>
    </row>
    <row r="1568" spans="1:12">
      <c r="A1568" s="2">
        <v>3</v>
      </c>
      <c r="B1568" s="2">
        <v>11</v>
      </c>
      <c r="C1568" s="2">
        <v>104</v>
      </c>
      <c r="D1568" s="3">
        <v>17.350000000000001</v>
      </c>
      <c r="E1568" s="4">
        <v>15</v>
      </c>
      <c r="F1568" s="5">
        <v>4.6900000000000004</v>
      </c>
      <c r="G1568" s="5">
        <v>37.04</v>
      </c>
      <c r="H1568" s="6">
        <v>40036</v>
      </c>
      <c r="I1568" s="3">
        <v>8</v>
      </c>
      <c r="J1568" s="7" t="s">
        <v>7</v>
      </c>
      <c r="K1568" s="7" t="s">
        <v>7</v>
      </c>
      <c r="L1568" s="7" t="s">
        <v>9</v>
      </c>
    </row>
    <row r="1569" spans="1:12">
      <c r="A1569" s="2">
        <v>98</v>
      </c>
      <c r="B1569" s="2">
        <v>11</v>
      </c>
      <c r="C1569" s="2">
        <v>107</v>
      </c>
      <c r="D1569" s="3">
        <v>39.39</v>
      </c>
      <c r="E1569" s="4">
        <v>15</v>
      </c>
      <c r="F1569" s="5">
        <v>7.89</v>
      </c>
      <c r="G1569" s="5">
        <v>62.28</v>
      </c>
      <c r="H1569" s="6">
        <v>40036</v>
      </c>
      <c r="I1569" s="3">
        <v>8</v>
      </c>
      <c r="J1569" s="7" t="s">
        <v>27</v>
      </c>
      <c r="K1569" s="7" t="s">
        <v>51</v>
      </c>
      <c r="L1569" s="7" t="s">
        <v>51</v>
      </c>
    </row>
    <row r="1570" spans="1:12">
      <c r="A1570" s="2">
        <v>27</v>
      </c>
      <c r="B1570" s="2">
        <v>12</v>
      </c>
      <c r="C1570" s="2">
        <v>107</v>
      </c>
      <c r="D1570" s="3">
        <v>39.39</v>
      </c>
      <c r="E1570" s="4">
        <v>15</v>
      </c>
      <c r="F1570" s="5">
        <v>5.71</v>
      </c>
      <c r="G1570" s="5">
        <v>60.1</v>
      </c>
      <c r="H1570" s="6">
        <v>40036</v>
      </c>
      <c r="I1570" s="3">
        <v>8</v>
      </c>
      <c r="J1570" s="7" t="s">
        <v>27</v>
      </c>
      <c r="K1570" s="7" t="s">
        <v>51</v>
      </c>
      <c r="L1570" s="7" t="s">
        <v>30</v>
      </c>
    </row>
    <row r="1571" spans="1:12">
      <c r="A1571" s="2">
        <v>53</v>
      </c>
      <c r="B1571" s="2">
        <v>11</v>
      </c>
      <c r="C1571" s="2">
        <v>117</v>
      </c>
      <c r="D1571" s="3">
        <v>19.52</v>
      </c>
      <c r="E1571" s="4">
        <v>15</v>
      </c>
      <c r="F1571" s="5">
        <v>5.01</v>
      </c>
      <c r="G1571" s="5">
        <v>39.53</v>
      </c>
      <c r="H1571" s="6">
        <v>40036</v>
      </c>
      <c r="I1571" s="3">
        <v>8</v>
      </c>
      <c r="J1571" s="7" t="s">
        <v>7</v>
      </c>
      <c r="K1571" s="7" t="s">
        <v>7</v>
      </c>
      <c r="L1571" s="7" t="s">
        <v>8</v>
      </c>
    </row>
    <row r="1572" spans="1:12">
      <c r="A1572" s="2">
        <v>114</v>
      </c>
      <c r="B1572" s="2">
        <v>11</v>
      </c>
      <c r="C1572" s="2">
        <v>117</v>
      </c>
      <c r="D1572" s="3">
        <v>19.52</v>
      </c>
      <c r="E1572" s="4">
        <v>15</v>
      </c>
      <c r="F1572" s="5">
        <v>5.01</v>
      </c>
      <c r="G1572" s="5">
        <v>39.53</v>
      </c>
      <c r="H1572" s="6">
        <v>40036</v>
      </c>
      <c r="I1572" s="3">
        <v>8</v>
      </c>
      <c r="J1572" s="7" t="s">
        <v>7</v>
      </c>
      <c r="K1572" s="7" t="s">
        <v>7</v>
      </c>
      <c r="L1572" s="7" t="s">
        <v>8</v>
      </c>
    </row>
    <row r="1573" spans="1:12">
      <c r="A1573" s="2">
        <v>119</v>
      </c>
      <c r="B1573" s="2">
        <v>14</v>
      </c>
      <c r="C1573" s="2">
        <v>133</v>
      </c>
      <c r="D1573" s="3">
        <v>44.49</v>
      </c>
      <c r="E1573" s="4">
        <v>15</v>
      </c>
      <c r="F1573" s="5">
        <v>8.6300000000000008</v>
      </c>
      <c r="G1573" s="5">
        <v>68.12</v>
      </c>
      <c r="H1573" s="6">
        <v>40036</v>
      </c>
      <c r="I1573" s="3">
        <v>8</v>
      </c>
      <c r="J1573" s="7" t="s">
        <v>19</v>
      </c>
      <c r="K1573" s="7" t="s">
        <v>23</v>
      </c>
      <c r="L1573" s="7" t="s">
        <v>53</v>
      </c>
    </row>
    <row r="1574" spans="1:12">
      <c r="A1574" s="2">
        <v>2</v>
      </c>
      <c r="B1574" s="2">
        <v>12</v>
      </c>
      <c r="C1574" s="2">
        <v>136</v>
      </c>
      <c r="D1574" s="3">
        <v>22.68</v>
      </c>
      <c r="E1574" s="4">
        <v>15</v>
      </c>
      <c r="F1574" s="5">
        <v>5.46</v>
      </c>
      <c r="G1574" s="5">
        <v>43.14</v>
      </c>
      <c r="H1574" s="6">
        <v>40036</v>
      </c>
      <c r="I1574" s="3">
        <v>8</v>
      </c>
      <c r="J1574" s="7" t="s">
        <v>7</v>
      </c>
      <c r="K1574" s="7" t="s">
        <v>7</v>
      </c>
      <c r="L1574" s="7" t="s">
        <v>8</v>
      </c>
    </row>
    <row r="1575" spans="1:12">
      <c r="A1575" s="2">
        <v>25</v>
      </c>
      <c r="B1575" s="2">
        <v>18</v>
      </c>
      <c r="C1575" s="2">
        <v>172</v>
      </c>
      <c r="D1575" s="3">
        <v>63.31</v>
      </c>
      <c r="E1575" s="4">
        <v>15</v>
      </c>
      <c r="F1575" s="5">
        <v>9.18</v>
      </c>
      <c r="G1575" s="5">
        <v>87.49</v>
      </c>
      <c r="H1575" s="6">
        <v>40036</v>
      </c>
      <c r="I1575" s="3">
        <v>8</v>
      </c>
      <c r="J1575" s="7" t="s">
        <v>27</v>
      </c>
      <c r="K1575" s="7" t="s">
        <v>51</v>
      </c>
      <c r="L1575" s="7" t="s">
        <v>28</v>
      </c>
    </row>
    <row r="1576" spans="1:12">
      <c r="A1576" s="2">
        <v>157</v>
      </c>
      <c r="B1576" s="2">
        <v>15</v>
      </c>
      <c r="C1576" s="2">
        <v>173</v>
      </c>
      <c r="D1576" s="3">
        <v>58.91</v>
      </c>
      <c r="E1576" s="4">
        <v>15</v>
      </c>
      <c r="F1576" s="5">
        <v>8.5399999999999991</v>
      </c>
      <c r="G1576" s="5">
        <v>82.45</v>
      </c>
      <c r="H1576" s="6">
        <v>40036</v>
      </c>
      <c r="I1576" s="3">
        <v>8</v>
      </c>
      <c r="J1576" s="7" t="s">
        <v>41</v>
      </c>
      <c r="K1576" s="7" t="s">
        <v>39</v>
      </c>
      <c r="L1576" s="7" t="s">
        <v>42</v>
      </c>
    </row>
    <row r="1577" spans="1:12">
      <c r="A1577" s="2">
        <v>108</v>
      </c>
      <c r="B1577" s="2">
        <v>18</v>
      </c>
      <c r="C1577" s="2">
        <v>203</v>
      </c>
      <c r="D1577" s="3">
        <v>33.86</v>
      </c>
      <c r="E1577" s="4">
        <v>15</v>
      </c>
      <c r="F1577" s="5">
        <v>7.08</v>
      </c>
      <c r="G1577" s="5">
        <v>55.94</v>
      </c>
      <c r="H1577" s="6">
        <v>40036</v>
      </c>
      <c r="I1577" s="3">
        <v>8</v>
      </c>
      <c r="J1577" s="7" t="s">
        <v>7</v>
      </c>
      <c r="K1577" s="7" t="s">
        <v>7</v>
      </c>
      <c r="L1577" s="7" t="s">
        <v>9</v>
      </c>
    </row>
    <row r="1578" spans="1:12">
      <c r="A1578" s="2">
        <v>82</v>
      </c>
      <c r="B1578" s="2">
        <v>21</v>
      </c>
      <c r="C1578" s="2">
        <v>204</v>
      </c>
      <c r="D1578" s="3">
        <v>58.92</v>
      </c>
      <c r="E1578" s="4">
        <v>15</v>
      </c>
      <c r="F1578" s="5">
        <v>10.72</v>
      </c>
      <c r="G1578" s="5">
        <v>84.64</v>
      </c>
      <c r="H1578" s="6">
        <v>40036</v>
      </c>
      <c r="I1578" s="3">
        <v>8</v>
      </c>
      <c r="J1578" s="7" t="s">
        <v>19</v>
      </c>
      <c r="K1578" s="7" t="s">
        <v>23</v>
      </c>
      <c r="L1578" s="7" t="s">
        <v>53</v>
      </c>
    </row>
    <row r="1579" spans="1:12">
      <c r="A1579" s="2">
        <v>81</v>
      </c>
      <c r="B1579" s="2">
        <v>25</v>
      </c>
      <c r="C1579" s="2">
        <v>236</v>
      </c>
      <c r="D1579" s="3">
        <v>68.16</v>
      </c>
      <c r="E1579" s="4">
        <v>15</v>
      </c>
      <c r="F1579" s="5">
        <v>12.06</v>
      </c>
      <c r="G1579" s="5">
        <v>95.22</v>
      </c>
      <c r="H1579" s="6">
        <v>40036</v>
      </c>
      <c r="I1579" s="3">
        <v>8</v>
      </c>
      <c r="J1579" s="7" t="s">
        <v>19</v>
      </c>
      <c r="K1579" s="7" t="s">
        <v>23</v>
      </c>
      <c r="L1579" s="7" t="s">
        <v>22</v>
      </c>
    </row>
    <row r="1580" spans="1:12">
      <c r="A1580" s="2">
        <v>42</v>
      </c>
      <c r="B1580" s="2">
        <v>28</v>
      </c>
      <c r="C1580" s="2">
        <v>355</v>
      </c>
      <c r="D1580" s="3">
        <v>59.21</v>
      </c>
      <c r="E1580" s="4">
        <v>15</v>
      </c>
      <c r="F1580" s="5">
        <v>10.76</v>
      </c>
      <c r="G1580" s="5">
        <v>84.97</v>
      </c>
      <c r="H1580" s="6">
        <v>40036</v>
      </c>
      <c r="I1580" s="3">
        <v>8</v>
      </c>
      <c r="J1580" s="7" t="s">
        <v>7</v>
      </c>
      <c r="K1580" s="7" t="s">
        <v>7</v>
      </c>
      <c r="L1580" s="7" t="s">
        <v>9</v>
      </c>
    </row>
    <row r="1581" spans="1:12">
      <c r="A1581" s="2">
        <v>181</v>
      </c>
      <c r="B1581" s="2">
        <v>35</v>
      </c>
      <c r="C1581" s="2">
        <v>379</v>
      </c>
      <c r="D1581" s="3">
        <v>115</v>
      </c>
      <c r="E1581" s="4">
        <v>305</v>
      </c>
      <c r="F1581" s="5">
        <v>16.68</v>
      </c>
      <c r="G1581" s="5">
        <v>436.68</v>
      </c>
      <c r="H1581" s="6">
        <v>40036</v>
      </c>
      <c r="I1581" s="3">
        <v>8</v>
      </c>
      <c r="J1581" s="7" t="s">
        <v>67</v>
      </c>
      <c r="K1581" s="7" t="s">
        <v>51</v>
      </c>
      <c r="L1581" s="7" t="s">
        <v>51</v>
      </c>
    </row>
    <row r="1582" spans="1:12">
      <c r="A1582" s="2">
        <v>45</v>
      </c>
      <c r="B1582" s="2">
        <v>1</v>
      </c>
      <c r="C1582" s="2">
        <v>12</v>
      </c>
      <c r="D1582" s="3">
        <v>43.17</v>
      </c>
      <c r="E1582" s="4">
        <v>35</v>
      </c>
      <c r="F1582" s="5">
        <v>6.26</v>
      </c>
      <c r="G1582" s="5">
        <v>84.43</v>
      </c>
      <c r="H1582" s="6">
        <v>40037</v>
      </c>
      <c r="I1582" s="3">
        <v>8</v>
      </c>
      <c r="J1582" s="7" t="s">
        <v>21</v>
      </c>
      <c r="K1582" s="7" t="s">
        <v>23</v>
      </c>
      <c r="L1582" s="7" t="s">
        <v>22</v>
      </c>
    </row>
    <row r="1583" spans="1:12">
      <c r="A1583" s="2">
        <v>27</v>
      </c>
      <c r="B1583" s="2">
        <v>4</v>
      </c>
      <c r="C1583" s="2">
        <v>40</v>
      </c>
      <c r="D1583" s="3">
        <v>35.68</v>
      </c>
      <c r="E1583" s="4">
        <v>15</v>
      </c>
      <c r="F1583" s="5">
        <v>5.17</v>
      </c>
      <c r="G1583" s="5">
        <v>55.85</v>
      </c>
      <c r="H1583" s="6">
        <v>40037</v>
      </c>
      <c r="I1583" s="3">
        <v>8</v>
      </c>
      <c r="J1583" s="7" t="s">
        <v>27</v>
      </c>
      <c r="K1583" s="7" t="s">
        <v>51</v>
      </c>
      <c r="L1583" s="7" t="s">
        <v>30</v>
      </c>
    </row>
    <row r="1584" spans="1:12">
      <c r="A1584" s="2">
        <v>18</v>
      </c>
      <c r="B1584" s="2">
        <v>5</v>
      </c>
      <c r="C1584" s="2">
        <v>46</v>
      </c>
      <c r="D1584" s="3">
        <v>43.17</v>
      </c>
      <c r="E1584" s="4">
        <v>35</v>
      </c>
      <c r="F1584" s="5">
        <v>6.26</v>
      </c>
      <c r="G1584" s="5">
        <v>84.43</v>
      </c>
      <c r="H1584" s="6">
        <v>40037</v>
      </c>
      <c r="I1584" s="3">
        <v>8</v>
      </c>
      <c r="J1584" s="7" t="s">
        <v>21</v>
      </c>
      <c r="K1584" s="7" t="s">
        <v>23</v>
      </c>
      <c r="L1584" s="7" t="s">
        <v>22</v>
      </c>
    </row>
    <row r="1585" spans="1:12">
      <c r="A1585" s="2">
        <v>66</v>
      </c>
      <c r="B1585" s="2">
        <v>4</v>
      </c>
      <c r="C1585" s="2">
        <v>53</v>
      </c>
      <c r="D1585" s="3">
        <v>43.17</v>
      </c>
      <c r="E1585" s="4">
        <v>15</v>
      </c>
      <c r="F1585" s="5">
        <v>6.26</v>
      </c>
      <c r="G1585" s="5">
        <v>64.430000000000007</v>
      </c>
      <c r="H1585" s="6">
        <v>40037</v>
      </c>
      <c r="I1585" s="3">
        <v>8</v>
      </c>
      <c r="J1585" s="7" t="s">
        <v>21</v>
      </c>
      <c r="K1585" s="7" t="s">
        <v>23</v>
      </c>
      <c r="L1585" s="7" t="s">
        <v>22</v>
      </c>
    </row>
    <row r="1586" spans="1:12">
      <c r="A1586" s="2">
        <v>135</v>
      </c>
      <c r="B1586" s="2">
        <v>7</v>
      </c>
      <c r="C1586" s="2">
        <v>67</v>
      </c>
      <c r="D1586" s="3">
        <v>44.33</v>
      </c>
      <c r="E1586" s="4">
        <v>15</v>
      </c>
      <c r="F1586" s="5">
        <v>6.43</v>
      </c>
      <c r="G1586" s="5">
        <v>65.760000000000005</v>
      </c>
      <c r="H1586" s="6">
        <v>40037</v>
      </c>
      <c r="I1586" s="3">
        <v>8</v>
      </c>
      <c r="J1586" s="7" t="s">
        <v>19</v>
      </c>
      <c r="K1586" s="7" t="s">
        <v>26</v>
      </c>
      <c r="L1586" s="7" t="s">
        <v>24</v>
      </c>
    </row>
    <row r="1587" spans="1:12">
      <c r="A1587" s="2">
        <v>30</v>
      </c>
      <c r="B1587" s="2">
        <v>12</v>
      </c>
      <c r="C1587" s="2">
        <v>73</v>
      </c>
      <c r="D1587" s="3">
        <v>45.65</v>
      </c>
      <c r="E1587" s="4">
        <v>15</v>
      </c>
      <c r="F1587" s="5">
        <v>6.62</v>
      </c>
      <c r="G1587" s="5">
        <v>67.27</v>
      </c>
      <c r="H1587" s="6">
        <v>40037</v>
      </c>
      <c r="I1587" s="3">
        <v>8</v>
      </c>
      <c r="J1587" s="7" t="s">
        <v>33</v>
      </c>
      <c r="K1587" s="7" t="s">
        <v>23</v>
      </c>
      <c r="L1587" s="7" t="s">
        <v>23</v>
      </c>
    </row>
    <row r="1588" spans="1:12">
      <c r="A1588" s="2">
        <v>57</v>
      </c>
      <c r="B1588" s="2">
        <v>11</v>
      </c>
      <c r="C1588" s="2">
        <v>96</v>
      </c>
      <c r="D1588" s="3">
        <v>45.65</v>
      </c>
      <c r="E1588" s="4">
        <v>15</v>
      </c>
      <c r="F1588" s="5">
        <v>6.62</v>
      </c>
      <c r="G1588" s="5">
        <v>67.27</v>
      </c>
      <c r="H1588" s="6">
        <v>40037</v>
      </c>
      <c r="I1588" s="3">
        <v>8</v>
      </c>
      <c r="J1588" s="7" t="s">
        <v>33</v>
      </c>
      <c r="K1588" s="7" t="s">
        <v>23</v>
      </c>
      <c r="L1588" s="7" t="s">
        <v>23</v>
      </c>
    </row>
    <row r="1589" spans="1:12">
      <c r="A1589" s="2">
        <v>154</v>
      </c>
      <c r="B1589" s="2">
        <v>9</v>
      </c>
      <c r="C1589" s="2">
        <v>102</v>
      </c>
      <c r="D1589" s="3">
        <v>44.33</v>
      </c>
      <c r="E1589" s="4">
        <v>15</v>
      </c>
      <c r="F1589" s="5">
        <v>6.43</v>
      </c>
      <c r="G1589" s="5">
        <v>65.760000000000005</v>
      </c>
      <c r="H1589" s="6">
        <v>40037</v>
      </c>
      <c r="I1589" s="3">
        <v>8</v>
      </c>
      <c r="J1589" s="7" t="s">
        <v>19</v>
      </c>
      <c r="K1589" s="7" t="s">
        <v>26</v>
      </c>
      <c r="L1589" s="7" t="s">
        <v>40</v>
      </c>
    </row>
    <row r="1590" spans="1:12">
      <c r="A1590" s="2">
        <v>153</v>
      </c>
      <c r="B1590" s="2">
        <v>15</v>
      </c>
      <c r="C1590" s="2">
        <v>143</v>
      </c>
      <c r="D1590" s="3">
        <v>34.71</v>
      </c>
      <c r="E1590" s="4">
        <v>30</v>
      </c>
      <c r="F1590" s="5">
        <v>5.03</v>
      </c>
      <c r="G1590" s="5">
        <v>69.739999999999995</v>
      </c>
      <c r="H1590" s="6">
        <v>40037</v>
      </c>
      <c r="I1590" s="3">
        <v>8</v>
      </c>
      <c r="J1590" s="7" t="s">
        <v>62</v>
      </c>
      <c r="K1590" s="7" t="s">
        <v>14</v>
      </c>
      <c r="L1590" s="7" t="s">
        <v>14</v>
      </c>
    </row>
    <row r="1591" spans="1:12">
      <c r="A1591" s="2">
        <v>148</v>
      </c>
      <c r="B1591" s="2">
        <v>13</v>
      </c>
      <c r="C1591" s="2">
        <v>146</v>
      </c>
      <c r="D1591" s="3">
        <v>47.7</v>
      </c>
      <c r="E1591" s="4">
        <v>15</v>
      </c>
      <c r="F1591" s="5">
        <v>6.92</v>
      </c>
      <c r="G1591" s="5">
        <v>69.62</v>
      </c>
      <c r="H1591" s="6">
        <v>40037</v>
      </c>
      <c r="I1591" s="3">
        <v>8</v>
      </c>
      <c r="J1591" s="7" t="s">
        <v>43</v>
      </c>
      <c r="K1591" s="7" t="s">
        <v>64</v>
      </c>
      <c r="L1591" s="7" t="s">
        <v>43</v>
      </c>
    </row>
    <row r="1592" spans="1:12">
      <c r="A1592" s="2">
        <v>129</v>
      </c>
      <c r="B1592" s="2">
        <v>15</v>
      </c>
      <c r="C1592" s="2">
        <v>162</v>
      </c>
      <c r="D1592" s="3">
        <v>46.19</v>
      </c>
      <c r="E1592" s="4">
        <v>15</v>
      </c>
      <c r="F1592" s="5">
        <v>6.7</v>
      </c>
      <c r="G1592" s="5">
        <v>67.89</v>
      </c>
      <c r="H1592" s="6">
        <v>40037</v>
      </c>
      <c r="I1592" s="3">
        <v>8</v>
      </c>
      <c r="J1592" s="7" t="s">
        <v>19</v>
      </c>
      <c r="K1592" s="7" t="s">
        <v>26</v>
      </c>
      <c r="L1592" s="7" t="s">
        <v>40</v>
      </c>
    </row>
    <row r="1593" spans="1:12">
      <c r="A1593" s="2">
        <v>187</v>
      </c>
      <c r="B1593" s="2">
        <v>16</v>
      </c>
      <c r="C1593" s="2">
        <v>169</v>
      </c>
      <c r="D1593" s="3">
        <v>48.18</v>
      </c>
      <c r="E1593" s="4">
        <v>80</v>
      </c>
      <c r="F1593" s="5">
        <v>6.99</v>
      </c>
      <c r="G1593" s="5">
        <v>135.16999999999999</v>
      </c>
      <c r="H1593" s="6">
        <v>40037</v>
      </c>
      <c r="I1593" s="3">
        <v>8</v>
      </c>
      <c r="J1593" s="7" t="s">
        <v>19</v>
      </c>
      <c r="K1593" s="7" t="s">
        <v>26</v>
      </c>
      <c r="L1593" s="7" t="s">
        <v>20</v>
      </c>
    </row>
    <row r="1594" spans="1:12">
      <c r="A1594" s="2">
        <v>139</v>
      </c>
      <c r="B1594" s="2">
        <v>20</v>
      </c>
      <c r="C1594" s="2">
        <v>183</v>
      </c>
      <c r="D1594" s="3">
        <v>42.88</v>
      </c>
      <c r="E1594" s="4">
        <v>15</v>
      </c>
      <c r="F1594" s="5">
        <v>6.22</v>
      </c>
      <c r="G1594" s="5">
        <v>64.099999999999994</v>
      </c>
      <c r="H1594" s="6">
        <v>40037</v>
      </c>
      <c r="I1594" s="3">
        <v>8</v>
      </c>
      <c r="J1594" s="7" t="s">
        <v>60</v>
      </c>
      <c r="K1594" s="7" t="s">
        <v>14</v>
      </c>
      <c r="L1594" s="7" t="s">
        <v>14</v>
      </c>
    </row>
    <row r="1595" spans="1:12">
      <c r="A1595" s="2">
        <v>31</v>
      </c>
      <c r="B1595" s="2">
        <v>19</v>
      </c>
      <c r="C1595" s="2">
        <v>197</v>
      </c>
      <c r="D1595" s="3">
        <v>56.16</v>
      </c>
      <c r="E1595" s="4">
        <v>90</v>
      </c>
      <c r="F1595" s="5">
        <v>8.14</v>
      </c>
      <c r="G1595" s="5">
        <v>154.30000000000001</v>
      </c>
      <c r="H1595" s="6">
        <v>40037</v>
      </c>
      <c r="I1595" s="3">
        <v>8</v>
      </c>
      <c r="J1595" s="7" t="s">
        <v>19</v>
      </c>
      <c r="K1595" s="7" t="s">
        <v>26</v>
      </c>
      <c r="L1595" s="7" t="s">
        <v>34</v>
      </c>
    </row>
    <row r="1596" spans="1:12">
      <c r="A1596" s="2">
        <v>132</v>
      </c>
      <c r="B1596" s="2">
        <v>17</v>
      </c>
      <c r="C1596" s="2">
        <v>203</v>
      </c>
      <c r="D1596" s="3">
        <v>57.88</v>
      </c>
      <c r="E1596" s="4">
        <v>15</v>
      </c>
      <c r="F1596" s="5">
        <v>8.39</v>
      </c>
      <c r="G1596" s="5">
        <v>81.27</v>
      </c>
      <c r="H1596" s="6">
        <v>40037</v>
      </c>
      <c r="I1596" s="3">
        <v>8</v>
      </c>
      <c r="J1596" s="7" t="s">
        <v>19</v>
      </c>
      <c r="K1596" s="7" t="s">
        <v>26</v>
      </c>
      <c r="L1596" s="7" t="s">
        <v>20</v>
      </c>
    </row>
    <row r="1597" spans="1:12">
      <c r="A1597" s="2">
        <v>32</v>
      </c>
      <c r="B1597" s="2">
        <v>21</v>
      </c>
      <c r="C1597" s="2">
        <v>230</v>
      </c>
      <c r="D1597" s="3">
        <v>84.66</v>
      </c>
      <c r="E1597" s="4">
        <v>15</v>
      </c>
      <c r="F1597" s="5">
        <v>14.45</v>
      </c>
      <c r="G1597" s="5">
        <v>114.11</v>
      </c>
      <c r="H1597" s="6">
        <v>40037</v>
      </c>
      <c r="I1597" s="3">
        <v>8</v>
      </c>
      <c r="J1597" s="7" t="s">
        <v>27</v>
      </c>
      <c r="K1597" s="7" t="s">
        <v>51</v>
      </c>
      <c r="L1597" s="7" t="s">
        <v>28</v>
      </c>
    </row>
    <row r="1598" spans="1:12">
      <c r="A1598" s="2">
        <v>22</v>
      </c>
      <c r="B1598" s="2">
        <v>24</v>
      </c>
      <c r="C1598" s="2">
        <v>276</v>
      </c>
      <c r="D1598" s="3">
        <v>78.69</v>
      </c>
      <c r="E1598" s="4">
        <v>90</v>
      </c>
      <c r="F1598" s="5">
        <v>11.41</v>
      </c>
      <c r="G1598" s="5">
        <v>180.1</v>
      </c>
      <c r="H1598" s="6">
        <v>40037</v>
      </c>
      <c r="I1598" s="3">
        <v>8</v>
      </c>
      <c r="J1598" s="7" t="s">
        <v>19</v>
      </c>
      <c r="K1598" s="7" t="s">
        <v>26</v>
      </c>
      <c r="L1598" s="7" t="s">
        <v>24</v>
      </c>
    </row>
    <row r="1599" spans="1:12">
      <c r="A1599" s="2">
        <v>26</v>
      </c>
      <c r="B1599" s="2">
        <v>24</v>
      </c>
      <c r="C1599" s="2">
        <v>297</v>
      </c>
      <c r="D1599" s="3">
        <v>53.58</v>
      </c>
      <c r="E1599" s="4">
        <v>160</v>
      </c>
      <c r="F1599" s="5">
        <v>7.77</v>
      </c>
      <c r="G1599" s="5">
        <v>221.35</v>
      </c>
      <c r="H1599" s="6">
        <v>40037</v>
      </c>
      <c r="I1599" s="3">
        <v>8</v>
      </c>
      <c r="J1599" s="7" t="s">
        <v>11</v>
      </c>
      <c r="K1599" s="7" t="s">
        <v>51</v>
      </c>
      <c r="L1599" s="7" t="s">
        <v>29</v>
      </c>
    </row>
    <row r="1600" spans="1:12">
      <c r="A1600" s="2">
        <v>112</v>
      </c>
      <c r="B1600" s="2">
        <v>8</v>
      </c>
      <c r="C1600" s="2">
        <v>59</v>
      </c>
      <c r="D1600" s="3">
        <v>42.76</v>
      </c>
      <c r="E1600" s="4">
        <v>15</v>
      </c>
      <c r="F1600" s="5">
        <v>6.2</v>
      </c>
      <c r="G1600" s="5">
        <v>63.96</v>
      </c>
      <c r="H1600" s="6">
        <v>40038</v>
      </c>
      <c r="I1600" s="3">
        <v>8</v>
      </c>
      <c r="J1600" s="7" t="s">
        <v>12</v>
      </c>
      <c r="K1600" s="7" t="s">
        <v>64</v>
      </c>
      <c r="L1600" s="7" t="s">
        <v>12</v>
      </c>
    </row>
    <row r="1601" spans="1:12">
      <c r="A1601" s="2">
        <v>66</v>
      </c>
      <c r="B1601" s="2">
        <v>9</v>
      </c>
      <c r="C1601" s="2">
        <v>83</v>
      </c>
      <c r="D1601" s="3">
        <v>43.17</v>
      </c>
      <c r="E1601" s="4">
        <v>15</v>
      </c>
      <c r="F1601" s="5">
        <v>6.26</v>
      </c>
      <c r="G1601" s="5">
        <v>64.430000000000007</v>
      </c>
      <c r="H1601" s="6">
        <v>40038</v>
      </c>
      <c r="I1601" s="3">
        <v>8</v>
      </c>
      <c r="J1601" s="7" t="s">
        <v>21</v>
      </c>
      <c r="K1601" s="7" t="s">
        <v>23</v>
      </c>
      <c r="L1601" s="7" t="s">
        <v>22</v>
      </c>
    </row>
    <row r="1602" spans="1:12">
      <c r="A1602" s="2">
        <v>61</v>
      </c>
      <c r="B1602" s="2">
        <v>7</v>
      </c>
      <c r="C1602" s="2">
        <v>92</v>
      </c>
      <c r="D1602" s="3">
        <v>68.849999999999994</v>
      </c>
      <c r="E1602" s="4">
        <v>60</v>
      </c>
      <c r="F1602" s="5">
        <v>9.98</v>
      </c>
      <c r="G1602" s="5">
        <v>138.83000000000001</v>
      </c>
      <c r="H1602" s="6">
        <v>40038</v>
      </c>
      <c r="I1602" s="3">
        <v>8</v>
      </c>
      <c r="J1602" s="7" t="s">
        <v>31</v>
      </c>
      <c r="K1602" s="7" t="s">
        <v>39</v>
      </c>
      <c r="L1602" s="7" t="s">
        <v>32</v>
      </c>
    </row>
    <row r="1603" spans="1:12">
      <c r="A1603" s="2">
        <v>101</v>
      </c>
      <c r="B1603" s="2">
        <v>10</v>
      </c>
      <c r="C1603" s="2">
        <v>95</v>
      </c>
      <c r="D1603" s="3">
        <v>39.6</v>
      </c>
      <c r="E1603" s="4">
        <v>15</v>
      </c>
      <c r="F1603" s="5">
        <v>5.74</v>
      </c>
      <c r="G1603" s="5">
        <v>60.34</v>
      </c>
      <c r="H1603" s="6">
        <v>40038</v>
      </c>
      <c r="I1603" s="3">
        <v>8</v>
      </c>
      <c r="J1603" s="7" t="s">
        <v>57</v>
      </c>
      <c r="K1603" s="7" t="s">
        <v>51</v>
      </c>
      <c r="L1603" s="7" t="s">
        <v>57</v>
      </c>
    </row>
    <row r="1604" spans="1:12">
      <c r="A1604" s="2">
        <v>87</v>
      </c>
      <c r="B1604" s="2">
        <v>12</v>
      </c>
      <c r="C1604" s="2">
        <v>103</v>
      </c>
      <c r="D1604" s="3">
        <v>34.89</v>
      </c>
      <c r="E1604" s="4">
        <v>15</v>
      </c>
      <c r="F1604" s="5">
        <v>5.0599999999999996</v>
      </c>
      <c r="G1604" s="5">
        <v>54.95</v>
      </c>
      <c r="H1604" s="6">
        <v>40038</v>
      </c>
      <c r="I1604" s="3">
        <v>8</v>
      </c>
      <c r="J1604" s="7" t="s">
        <v>16</v>
      </c>
      <c r="K1604" s="7" t="s">
        <v>14</v>
      </c>
      <c r="L1604" s="7" t="s">
        <v>18</v>
      </c>
    </row>
    <row r="1605" spans="1:12">
      <c r="A1605" s="2">
        <v>28</v>
      </c>
      <c r="B1605" s="2">
        <v>13</v>
      </c>
      <c r="C1605" s="2">
        <v>105</v>
      </c>
      <c r="D1605" s="3">
        <v>34.89</v>
      </c>
      <c r="E1605" s="4">
        <v>15</v>
      </c>
      <c r="F1605" s="5">
        <v>5.0599999999999996</v>
      </c>
      <c r="G1605" s="5">
        <v>54.95</v>
      </c>
      <c r="H1605" s="6">
        <v>40038</v>
      </c>
      <c r="I1605" s="3">
        <v>8</v>
      </c>
      <c r="J1605" s="7" t="s">
        <v>16</v>
      </c>
      <c r="K1605" s="7" t="s">
        <v>14</v>
      </c>
      <c r="L1605" s="7" t="s">
        <v>14</v>
      </c>
    </row>
    <row r="1606" spans="1:12">
      <c r="A1606" s="2">
        <v>15</v>
      </c>
      <c r="B1606" s="2">
        <v>10</v>
      </c>
      <c r="C1606" s="2">
        <v>106</v>
      </c>
      <c r="D1606" s="3">
        <v>34.89</v>
      </c>
      <c r="E1606" s="4">
        <v>15</v>
      </c>
      <c r="F1606" s="5">
        <v>5.0599999999999996</v>
      </c>
      <c r="G1606" s="5">
        <v>54.95</v>
      </c>
      <c r="H1606" s="6">
        <v>40038</v>
      </c>
      <c r="I1606" s="3">
        <v>8</v>
      </c>
      <c r="J1606" s="7" t="s">
        <v>16</v>
      </c>
      <c r="K1606" s="7" t="s">
        <v>14</v>
      </c>
      <c r="L1606" s="7" t="s">
        <v>18</v>
      </c>
    </row>
    <row r="1607" spans="1:12">
      <c r="A1607" s="2">
        <v>140</v>
      </c>
      <c r="B1607" s="2">
        <v>12</v>
      </c>
      <c r="C1607" s="2">
        <v>108</v>
      </c>
      <c r="D1607" s="3">
        <v>18.010000000000002</v>
      </c>
      <c r="E1607" s="4">
        <v>15</v>
      </c>
      <c r="F1607" s="5">
        <v>4.79</v>
      </c>
      <c r="G1607" s="5">
        <v>37.799999999999997</v>
      </c>
      <c r="H1607" s="6">
        <v>40038</v>
      </c>
      <c r="I1607" s="3">
        <v>8</v>
      </c>
      <c r="J1607" s="7" t="s">
        <v>7</v>
      </c>
      <c r="K1607" s="7" t="s">
        <v>7</v>
      </c>
      <c r="L1607" s="7" t="s">
        <v>15</v>
      </c>
    </row>
    <row r="1608" spans="1:12">
      <c r="A1608" s="2">
        <v>12</v>
      </c>
      <c r="B1608" s="2">
        <v>15</v>
      </c>
      <c r="C1608" s="2">
        <v>108</v>
      </c>
      <c r="D1608" s="3">
        <v>34.01</v>
      </c>
      <c r="E1608" s="4">
        <v>15</v>
      </c>
      <c r="F1608" s="5">
        <v>4.93</v>
      </c>
      <c r="G1608" s="5">
        <v>53.94</v>
      </c>
      <c r="H1608" s="6">
        <v>40038</v>
      </c>
      <c r="I1608" s="3">
        <v>8</v>
      </c>
      <c r="J1608" s="7" t="s">
        <v>13</v>
      </c>
      <c r="K1608" s="7" t="s">
        <v>14</v>
      </c>
      <c r="L1608" s="7" t="s">
        <v>14</v>
      </c>
    </row>
    <row r="1609" spans="1:12">
      <c r="A1609" s="2">
        <v>62</v>
      </c>
      <c r="B1609" s="2">
        <v>12</v>
      </c>
      <c r="C1609" s="2">
        <v>113</v>
      </c>
      <c r="D1609" s="3">
        <v>34.82</v>
      </c>
      <c r="E1609" s="4">
        <v>15</v>
      </c>
      <c r="F1609" s="5">
        <v>5.05</v>
      </c>
      <c r="G1609" s="5">
        <v>54.87</v>
      </c>
      <c r="H1609" s="6">
        <v>40038</v>
      </c>
      <c r="I1609" s="3">
        <v>8</v>
      </c>
      <c r="J1609" s="7" t="s">
        <v>27</v>
      </c>
      <c r="K1609" s="7" t="s">
        <v>51</v>
      </c>
      <c r="L1609" s="7" t="s">
        <v>49</v>
      </c>
    </row>
    <row r="1610" spans="1:12">
      <c r="A1610" s="2">
        <v>10</v>
      </c>
      <c r="B1610" s="2">
        <v>13</v>
      </c>
      <c r="C1610" s="2">
        <v>119</v>
      </c>
      <c r="D1610" s="3">
        <v>42.76</v>
      </c>
      <c r="E1610" s="4">
        <v>160</v>
      </c>
      <c r="F1610" s="5">
        <v>6.2</v>
      </c>
      <c r="G1610" s="5">
        <v>208.96</v>
      </c>
      <c r="H1610" s="6">
        <v>40038</v>
      </c>
      <c r="I1610" s="3">
        <v>8</v>
      </c>
      <c r="J1610" s="7" t="s">
        <v>11</v>
      </c>
      <c r="K1610" s="7" t="s">
        <v>64</v>
      </c>
      <c r="L1610" s="7" t="s">
        <v>12</v>
      </c>
    </row>
    <row r="1611" spans="1:12">
      <c r="A1611" s="2">
        <v>11</v>
      </c>
      <c r="B1611" s="2">
        <v>12</v>
      </c>
      <c r="C1611" s="2">
        <v>143</v>
      </c>
      <c r="D1611" s="3">
        <v>42.76</v>
      </c>
      <c r="E1611" s="4">
        <v>15</v>
      </c>
      <c r="F1611" s="5">
        <v>6.2</v>
      </c>
      <c r="G1611" s="5">
        <v>63.96</v>
      </c>
      <c r="H1611" s="6">
        <v>40038</v>
      </c>
      <c r="I1611" s="3">
        <v>8</v>
      </c>
      <c r="J1611" s="7" t="s">
        <v>12</v>
      </c>
      <c r="K1611" s="7" t="s">
        <v>64</v>
      </c>
      <c r="L1611" s="7" t="s">
        <v>12</v>
      </c>
    </row>
    <row r="1612" spans="1:12">
      <c r="A1612" s="2">
        <v>14</v>
      </c>
      <c r="B1612" s="2">
        <v>12</v>
      </c>
      <c r="C1612" s="2">
        <v>143</v>
      </c>
      <c r="D1612" s="3">
        <v>34.89</v>
      </c>
      <c r="E1612" s="4">
        <v>15</v>
      </c>
      <c r="F1612" s="5">
        <v>5.0599999999999996</v>
      </c>
      <c r="G1612" s="5">
        <v>54.95</v>
      </c>
      <c r="H1612" s="6">
        <v>40038</v>
      </c>
      <c r="I1612" s="3">
        <v>8</v>
      </c>
      <c r="J1612" s="7" t="s">
        <v>16</v>
      </c>
      <c r="K1612" s="7" t="s">
        <v>14</v>
      </c>
      <c r="L1612" s="7" t="s">
        <v>17</v>
      </c>
    </row>
    <row r="1613" spans="1:12">
      <c r="A1613" s="2">
        <v>45</v>
      </c>
      <c r="B1613" s="2">
        <v>12</v>
      </c>
      <c r="C1613" s="2">
        <v>149</v>
      </c>
      <c r="D1613" s="3">
        <v>43.17</v>
      </c>
      <c r="E1613" s="4">
        <v>35</v>
      </c>
      <c r="F1613" s="5">
        <v>6.26</v>
      </c>
      <c r="G1613" s="5">
        <v>84.43</v>
      </c>
      <c r="H1613" s="6">
        <v>40038</v>
      </c>
      <c r="I1613" s="3">
        <v>8</v>
      </c>
      <c r="J1613" s="7" t="s">
        <v>21</v>
      </c>
      <c r="K1613" s="7" t="s">
        <v>23</v>
      </c>
      <c r="L1613" s="7" t="s">
        <v>22</v>
      </c>
    </row>
    <row r="1614" spans="1:12">
      <c r="A1614" s="2">
        <v>78</v>
      </c>
      <c r="B1614" s="2">
        <v>18</v>
      </c>
      <c r="C1614" s="2">
        <v>161</v>
      </c>
      <c r="D1614" s="3">
        <v>49.6</v>
      </c>
      <c r="E1614" s="4">
        <v>15</v>
      </c>
      <c r="F1614" s="5">
        <v>7.19</v>
      </c>
      <c r="G1614" s="5">
        <v>71.790000000000006</v>
      </c>
      <c r="H1614" s="6">
        <v>40038</v>
      </c>
      <c r="I1614" s="3">
        <v>8</v>
      </c>
      <c r="J1614" s="7" t="s">
        <v>27</v>
      </c>
      <c r="K1614" s="7" t="s">
        <v>51</v>
      </c>
      <c r="L1614" s="7" t="s">
        <v>49</v>
      </c>
    </row>
    <row r="1615" spans="1:12">
      <c r="A1615" s="2">
        <v>158</v>
      </c>
      <c r="B1615" s="2">
        <v>17</v>
      </c>
      <c r="C1615" s="2">
        <v>183</v>
      </c>
      <c r="D1615" s="3">
        <v>30.52</v>
      </c>
      <c r="E1615" s="4">
        <v>15</v>
      </c>
      <c r="F1615" s="5">
        <v>6.6</v>
      </c>
      <c r="G1615" s="5">
        <v>52.12</v>
      </c>
      <c r="H1615" s="6">
        <v>40038</v>
      </c>
      <c r="I1615" s="3">
        <v>8</v>
      </c>
      <c r="J1615" s="7" t="s">
        <v>7</v>
      </c>
      <c r="K1615" s="7" t="s">
        <v>7</v>
      </c>
      <c r="L1615" s="7" t="s">
        <v>8</v>
      </c>
    </row>
    <row r="1616" spans="1:12">
      <c r="A1616" s="2">
        <v>49</v>
      </c>
      <c r="B1616" s="2">
        <v>19</v>
      </c>
      <c r="C1616" s="2">
        <v>201</v>
      </c>
      <c r="D1616" s="3">
        <v>34.97</v>
      </c>
      <c r="E1616" s="4">
        <v>15</v>
      </c>
      <c r="F1616" s="5">
        <v>5.07</v>
      </c>
      <c r="G1616" s="5">
        <v>55.04</v>
      </c>
      <c r="H1616" s="6">
        <v>40038</v>
      </c>
      <c r="I1616" s="3">
        <v>8</v>
      </c>
      <c r="J1616" s="7" t="s">
        <v>45</v>
      </c>
      <c r="K1616" s="7" t="s">
        <v>64</v>
      </c>
      <c r="L1616" s="7" t="s">
        <v>46</v>
      </c>
    </row>
    <row r="1617" spans="1:12">
      <c r="A1617" s="2">
        <v>18</v>
      </c>
      <c r="B1617" s="2">
        <v>17</v>
      </c>
      <c r="C1617" s="2">
        <v>205</v>
      </c>
      <c r="D1617" s="3">
        <v>44.03</v>
      </c>
      <c r="E1617" s="4">
        <v>35</v>
      </c>
      <c r="F1617" s="5">
        <v>6.38</v>
      </c>
      <c r="G1617" s="5">
        <v>85.41</v>
      </c>
      <c r="H1617" s="6">
        <v>40038</v>
      </c>
      <c r="I1617" s="3">
        <v>8</v>
      </c>
      <c r="J1617" s="7" t="s">
        <v>21</v>
      </c>
      <c r="K1617" s="7" t="s">
        <v>23</v>
      </c>
      <c r="L1617" s="7" t="s">
        <v>22</v>
      </c>
    </row>
    <row r="1618" spans="1:12">
      <c r="A1618" s="2">
        <v>131</v>
      </c>
      <c r="B1618" s="2">
        <v>25</v>
      </c>
      <c r="C1618" s="2">
        <v>245</v>
      </c>
      <c r="D1618" s="3">
        <v>40.869999999999997</v>
      </c>
      <c r="E1618" s="4">
        <v>15</v>
      </c>
      <c r="F1618" s="5">
        <v>8.1</v>
      </c>
      <c r="G1618" s="5">
        <v>63.97</v>
      </c>
      <c r="H1618" s="6">
        <v>40038</v>
      </c>
      <c r="I1618" s="3">
        <v>8</v>
      </c>
      <c r="J1618" s="7" t="s">
        <v>7</v>
      </c>
      <c r="K1618" s="7" t="s">
        <v>7</v>
      </c>
      <c r="L1618" s="7" t="s">
        <v>15</v>
      </c>
    </row>
    <row r="1619" spans="1:12">
      <c r="A1619" s="2">
        <v>116</v>
      </c>
      <c r="B1619" s="2">
        <v>24</v>
      </c>
      <c r="C1619" s="2">
        <v>262</v>
      </c>
      <c r="D1619" s="3">
        <v>43.7</v>
      </c>
      <c r="E1619" s="4">
        <v>15</v>
      </c>
      <c r="F1619" s="5">
        <v>8.51</v>
      </c>
      <c r="G1619" s="5">
        <v>67.209999999999994</v>
      </c>
      <c r="H1619" s="6">
        <v>40038</v>
      </c>
      <c r="I1619" s="3">
        <v>8</v>
      </c>
      <c r="J1619" s="7" t="s">
        <v>10</v>
      </c>
      <c r="K1619" s="7" t="s">
        <v>64</v>
      </c>
      <c r="L1619" s="7" t="s">
        <v>10</v>
      </c>
    </row>
    <row r="1620" spans="1:12">
      <c r="A1620" s="2">
        <v>13</v>
      </c>
      <c r="B1620" s="2">
        <v>22</v>
      </c>
      <c r="C1620" s="2">
        <v>266</v>
      </c>
      <c r="D1620" s="3">
        <v>44.37</v>
      </c>
      <c r="E1620" s="4">
        <v>15</v>
      </c>
      <c r="F1620" s="5">
        <v>8.61</v>
      </c>
      <c r="G1620" s="5">
        <v>67.98</v>
      </c>
      <c r="H1620" s="6">
        <v>40038</v>
      </c>
      <c r="I1620" s="3">
        <v>8</v>
      </c>
      <c r="J1620" s="7" t="s">
        <v>7</v>
      </c>
      <c r="K1620" s="7" t="s">
        <v>7</v>
      </c>
      <c r="L1620" s="7" t="s">
        <v>15</v>
      </c>
    </row>
    <row r="1621" spans="1:12">
      <c r="A1621" s="2">
        <v>5</v>
      </c>
      <c r="B1621" s="2">
        <v>26</v>
      </c>
      <c r="C1621" s="2">
        <v>284</v>
      </c>
      <c r="D1621" s="3">
        <v>47.37</v>
      </c>
      <c r="E1621" s="4">
        <v>15</v>
      </c>
      <c r="F1621" s="5">
        <v>9.0399999999999991</v>
      </c>
      <c r="G1621" s="5">
        <v>71.41</v>
      </c>
      <c r="H1621" s="6">
        <v>40038</v>
      </c>
      <c r="I1621" s="3">
        <v>8</v>
      </c>
      <c r="J1621" s="7" t="s">
        <v>10</v>
      </c>
      <c r="K1621" s="7" t="s">
        <v>64</v>
      </c>
      <c r="L1621" s="7" t="s">
        <v>10</v>
      </c>
    </row>
    <row r="1622" spans="1:12">
      <c r="A1622" s="2">
        <v>19</v>
      </c>
      <c r="B1622" s="2">
        <v>34</v>
      </c>
      <c r="C1622" s="2">
        <v>455</v>
      </c>
      <c r="D1622" s="3">
        <v>76.39</v>
      </c>
      <c r="E1622" s="4">
        <v>15</v>
      </c>
      <c r="F1622" s="5">
        <v>11.08</v>
      </c>
      <c r="G1622" s="5">
        <v>102.47</v>
      </c>
      <c r="H1622" s="6">
        <v>40038</v>
      </c>
      <c r="I1622" s="3">
        <v>8</v>
      </c>
      <c r="J1622" s="7" t="s">
        <v>16</v>
      </c>
      <c r="K1622" s="7" t="s">
        <v>14</v>
      </c>
      <c r="L1622" s="7" t="s">
        <v>14</v>
      </c>
    </row>
    <row r="1623" spans="1:12">
      <c r="A1623" s="2">
        <v>99</v>
      </c>
      <c r="B1623" s="2">
        <v>1</v>
      </c>
      <c r="C1623" s="2">
        <v>2</v>
      </c>
      <c r="D1623" s="3">
        <v>38.21</v>
      </c>
      <c r="E1623" s="4">
        <v>15</v>
      </c>
      <c r="F1623" s="5">
        <v>5.54</v>
      </c>
      <c r="G1623" s="5">
        <v>58.75</v>
      </c>
      <c r="H1623" s="6">
        <v>40039</v>
      </c>
      <c r="I1623" s="3">
        <v>8</v>
      </c>
      <c r="J1623" s="7" t="s">
        <v>56</v>
      </c>
      <c r="K1623" s="7" t="s">
        <v>64</v>
      </c>
      <c r="L1623" s="7" t="s">
        <v>56</v>
      </c>
    </row>
    <row r="1624" spans="1:12">
      <c r="A1624" s="2">
        <v>55</v>
      </c>
      <c r="B1624" s="2">
        <v>1</v>
      </c>
      <c r="C1624" s="2">
        <v>5</v>
      </c>
      <c r="D1624" s="3">
        <v>17.329999999999998</v>
      </c>
      <c r="E1624" s="4">
        <v>15</v>
      </c>
      <c r="F1624" s="5">
        <v>4.6900000000000004</v>
      </c>
      <c r="G1624" s="5">
        <v>37.020000000000003</v>
      </c>
      <c r="H1624" s="6">
        <v>40039</v>
      </c>
      <c r="I1624" s="3">
        <v>8</v>
      </c>
      <c r="J1624" s="7" t="s">
        <v>7</v>
      </c>
      <c r="K1624" s="7" t="s">
        <v>7</v>
      </c>
      <c r="L1624" s="7" t="s">
        <v>9</v>
      </c>
    </row>
    <row r="1625" spans="1:12">
      <c r="A1625" s="2">
        <v>116</v>
      </c>
      <c r="B1625" s="2">
        <v>1</v>
      </c>
      <c r="C1625" s="2">
        <v>8</v>
      </c>
      <c r="D1625" s="3">
        <v>17.329999999999998</v>
      </c>
      <c r="E1625" s="4">
        <v>15</v>
      </c>
      <c r="F1625" s="5">
        <v>4.6900000000000004</v>
      </c>
      <c r="G1625" s="5">
        <v>37.020000000000003</v>
      </c>
      <c r="H1625" s="6">
        <v>40039</v>
      </c>
      <c r="I1625" s="3">
        <v>8</v>
      </c>
      <c r="J1625" s="7" t="s">
        <v>10</v>
      </c>
      <c r="K1625" s="7" t="s">
        <v>64</v>
      </c>
      <c r="L1625" s="7" t="s">
        <v>10</v>
      </c>
    </row>
    <row r="1626" spans="1:12">
      <c r="A1626" s="2">
        <v>171</v>
      </c>
      <c r="B1626" s="2">
        <v>2</v>
      </c>
      <c r="C1626" s="2">
        <v>12</v>
      </c>
      <c r="D1626" s="3">
        <v>38.21</v>
      </c>
      <c r="E1626" s="4">
        <v>15</v>
      </c>
      <c r="F1626" s="5">
        <v>5.54</v>
      </c>
      <c r="G1626" s="5">
        <v>58.75</v>
      </c>
      <c r="H1626" s="6">
        <v>40039</v>
      </c>
      <c r="I1626" s="3">
        <v>8</v>
      </c>
      <c r="J1626" s="7" t="s">
        <v>56</v>
      </c>
      <c r="K1626" s="7" t="s">
        <v>64</v>
      </c>
      <c r="L1626" s="7" t="s">
        <v>56</v>
      </c>
    </row>
    <row r="1627" spans="1:12">
      <c r="A1627" s="2">
        <v>73</v>
      </c>
      <c r="B1627" s="2">
        <v>1</v>
      </c>
      <c r="C1627" s="2">
        <v>17</v>
      </c>
      <c r="D1627" s="3">
        <v>44.49</v>
      </c>
      <c r="E1627" s="4">
        <v>15</v>
      </c>
      <c r="F1627" s="5">
        <v>6.45</v>
      </c>
      <c r="G1627" s="5">
        <v>65.94</v>
      </c>
      <c r="H1627" s="6">
        <v>40039</v>
      </c>
      <c r="I1627" s="3">
        <v>8</v>
      </c>
      <c r="J1627" s="7" t="s">
        <v>19</v>
      </c>
      <c r="K1627" s="7" t="s">
        <v>23</v>
      </c>
      <c r="L1627" s="7" t="s">
        <v>37</v>
      </c>
    </row>
    <row r="1628" spans="1:12">
      <c r="A1628" s="2">
        <v>42</v>
      </c>
      <c r="B1628" s="2">
        <v>4</v>
      </c>
      <c r="C1628" s="2">
        <v>34</v>
      </c>
      <c r="D1628" s="3">
        <v>17.329999999999998</v>
      </c>
      <c r="E1628" s="4">
        <v>15</v>
      </c>
      <c r="F1628" s="5">
        <v>4.6900000000000004</v>
      </c>
      <c r="G1628" s="5">
        <v>37.020000000000003</v>
      </c>
      <c r="H1628" s="6">
        <v>40039</v>
      </c>
      <c r="I1628" s="3">
        <v>8</v>
      </c>
      <c r="J1628" s="7" t="s">
        <v>7</v>
      </c>
      <c r="K1628" s="7" t="s">
        <v>7</v>
      </c>
      <c r="L1628" s="7" t="s">
        <v>9</v>
      </c>
    </row>
    <row r="1629" spans="1:12">
      <c r="A1629" s="2">
        <v>108</v>
      </c>
      <c r="B1629" s="2">
        <v>7</v>
      </c>
      <c r="C1629" s="2">
        <v>73</v>
      </c>
      <c r="D1629" s="3">
        <v>17.329999999999998</v>
      </c>
      <c r="E1629" s="4">
        <v>15</v>
      </c>
      <c r="F1629" s="5">
        <v>4.6900000000000004</v>
      </c>
      <c r="G1629" s="5">
        <v>37.020000000000003</v>
      </c>
      <c r="H1629" s="6">
        <v>40039</v>
      </c>
      <c r="I1629" s="3">
        <v>8</v>
      </c>
      <c r="J1629" s="7" t="s">
        <v>7</v>
      </c>
      <c r="K1629" s="7" t="s">
        <v>7</v>
      </c>
      <c r="L1629" s="7" t="s">
        <v>9</v>
      </c>
    </row>
    <row r="1630" spans="1:12">
      <c r="A1630" s="2">
        <v>114</v>
      </c>
      <c r="B1630" s="2">
        <v>6</v>
      </c>
      <c r="C1630" s="2">
        <v>74</v>
      </c>
      <c r="D1630" s="3">
        <v>17.329999999999998</v>
      </c>
      <c r="E1630" s="4">
        <v>15</v>
      </c>
      <c r="F1630" s="5">
        <v>4.6900000000000004</v>
      </c>
      <c r="G1630" s="5">
        <v>37.020000000000003</v>
      </c>
      <c r="H1630" s="6">
        <v>40039</v>
      </c>
      <c r="I1630" s="3">
        <v>8</v>
      </c>
      <c r="J1630" s="7" t="s">
        <v>7</v>
      </c>
      <c r="K1630" s="7" t="s">
        <v>7</v>
      </c>
      <c r="L1630" s="7" t="s">
        <v>8</v>
      </c>
    </row>
    <row r="1631" spans="1:12">
      <c r="A1631" s="2">
        <v>53</v>
      </c>
      <c r="B1631" s="2">
        <v>8</v>
      </c>
      <c r="C1631" s="2">
        <v>90</v>
      </c>
      <c r="D1631" s="3">
        <v>17.329999999999998</v>
      </c>
      <c r="E1631" s="4">
        <v>15</v>
      </c>
      <c r="F1631" s="5">
        <v>4.6900000000000004</v>
      </c>
      <c r="G1631" s="5">
        <v>37.020000000000003</v>
      </c>
      <c r="H1631" s="6">
        <v>40039</v>
      </c>
      <c r="I1631" s="3">
        <v>8</v>
      </c>
      <c r="J1631" s="7" t="s">
        <v>7</v>
      </c>
      <c r="K1631" s="7" t="s">
        <v>7</v>
      </c>
      <c r="L1631" s="7" t="s">
        <v>8</v>
      </c>
    </row>
    <row r="1632" spans="1:12">
      <c r="A1632" s="2">
        <v>2</v>
      </c>
      <c r="B1632" s="2">
        <v>11</v>
      </c>
      <c r="C1632" s="2">
        <v>94</v>
      </c>
      <c r="D1632" s="3">
        <v>17.329999999999998</v>
      </c>
      <c r="E1632" s="4">
        <v>15</v>
      </c>
      <c r="F1632" s="5">
        <v>4.6900000000000004</v>
      </c>
      <c r="G1632" s="5">
        <v>37.020000000000003</v>
      </c>
      <c r="H1632" s="6">
        <v>40039</v>
      </c>
      <c r="I1632" s="3">
        <v>8</v>
      </c>
      <c r="J1632" s="7" t="s">
        <v>7</v>
      </c>
      <c r="K1632" s="7" t="s">
        <v>7</v>
      </c>
      <c r="L1632" s="7" t="s">
        <v>8</v>
      </c>
    </row>
    <row r="1633" spans="1:12">
      <c r="A1633" s="2">
        <v>136</v>
      </c>
      <c r="B1633" s="2">
        <v>11</v>
      </c>
      <c r="C1633" s="2">
        <v>140</v>
      </c>
      <c r="D1633" s="3">
        <v>31.61</v>
      </c>
      <c r="E1633" s="4">
        <v>15</v>
      </c>
      <c r="F1633" s="5">
        <v>4.58</v>
      </c>
      <c r="G1633" s="5">
        <v>51.19</v>
      </c>
      <c r="H1633" s="6">
        <v>40039</v>
      </c>
      <c r="I1633" s="3">
        <v>8</v>
      </c>
      <c r="J1633" s="7" t="s">
        <v>45</v>
      </c>
      <c r="K1633" s="7" t="s">
        <v>64</v>
      </c>
      <c r="L1633" s="7" t="s">
        <v>46</v>
      </c>
    </row>
    <row r="1634" spans="1:12">
      <c r="A1634" s="2">
        <v>60</v>
      </c>
      <c r="B1634" s="2">
        <v>14</v>
      </c>
      <c r="C1634" s="2">
        <v>140</v>
      </c>
      <c r="D1634" s="3">
        <v>39.450000000000003</v>
      </c>
      <c r="E1634" s="4">
        <v>15</v>
      </c>
      <c r="F1634" s="5">
        <v>5.72</v>
      </c>
      <c r="G1634" s="5">
        <v>60.17</v>
      </c>
      <c r="H1634" s="6">
        <v>40039</v>
      </c>
      <c r="I1634" s="3">
        <v>8</v>
      </c>
      <c r="J1634" s="7" t="s">
        <v>35</v>
      </c>
      <c r="K1634" s="7" t="s">
        <v>14</v>
      </c>
      <c r="L1634" s="7" t="s">
        <v>14</v>
      </c>
    </row>
    <row r="1635" spans="1:12">
      <c r="A1635" s="2">
        <v>97</v>
      </c>
      <c r="B1635" s="2">
        <v>15</v>
      </c>
      <c r="C1635" s="2">
        <v>140</v>
      </c>
      <c r="D1635" s="3">
        <v>42.76</v>
      </c>
      <c r="E1635" s="4">
        <v>15</v>
      </c>
      <c r="F1635" s="5">
        <v>6.2</v>
      </c>
      <c r="G1635" s="5">
        <v>63.96</v>
      </c>
      <c r="H1635" s="6">
        <v>40039</v>
      </c>
      <c r="I1635" s="3">
        <v>8</v>
      </c>
      <c r="J1635" s="7" t="s">
        <v>56</v>
      </c>
      <c r="K1635" s="7" t="s">
        <v>64</v>
      </c>
      <c r="L1635" s="7" t="s">
        <v>56</v>
      </c>
    </row>
    <row r="1636" spans="1:12">
      <c r="A1636" s="2">
        <v>23</v>
      </c>
      <c r="B1636" s="2">
        <v>12</v>
      </c>
      <c r="C1636" s="2">
        <v>150</v>
      </c>
      <c r="D1636" s="3">
        <v>25.02</v>
      </c>
      <c r="E1636" s="4">
        <v>15</v>
      </c>
      <c r="F1636" s="5">
        <v>5.8</v>
      </c>
      <c r="G1636" s="5">
        <v>45.82</v>
      </c>
      <c r="H1636" s="6">
        <v>40039</v>
      </c>
      <c r="I1636" s="3">
        <v>8</v>
      </c>
      <c r="J1636" s="7" t="s">
        <v>7</v>
      </c>
      <c r="K1636" s="7" t="s">
        <v>64</v>
      </c>
      <c r="L1636" s="7" t="s">
        <v>25</v>
      </c>
    </row>
    <row r="1637" spans="1:12">
      <c r="A1637" s="2">
        <v>80</v>
      </c>
      <c r="B1637" s="2">
        <v>15</v>
      </c>
      <c r="C1637" s="2">
        <v>150</v>
      </c>
      <c r="D1637" s="3">
        <v>41.15</v>
      </c>
      <c r="E1637" s="4">
        <v>15</v>
      </c>
      <c r="F1637" s="5">
        <v>5.97</v>
      </c>
      <c r="G1637" s="5">
        <v>62.12</v>
      </c>
      <c r="H1637" s="6">
        <v>40039</v>
      </c>
      <c r="I1637" s="3">
        <v>8</v>
      </c>
      <c r="J1637" s="7" t="s">
        <v>52</v>
      </c>
      <c r="K1637" s="7" t="s">
        <v>14</v>
      </c>
      <c r="L1637" s="7" t="s">
        <v>36</v>
      </c>
    </row>
    <row r="1638" spans="1:12">
      <c r="A1638" s="2">
        <v>3</v>
      </c>
      <c r="B1638" s="2">
        <v>17</v>
      </c>
      <c r="C1638" s="2">
        <v>169</v>
      </c>
      <c r="D1638" s="3">
        <v>28.19</v>
      </c>
      <c r="E1638" s="4">
        <v>15</v>
      </c>
      <c r="F1638" s="5">
        <v>6.26</v>
      </c>
      <c r="G1638" s="5">
        <v>49.45</v>
      </c>
      <c r="H1638" s="6">
        <v>40039</v>
      </c>
      <c r="I1638" s="3">
        <v>8</v>
      </c>
      <c r="J1638" s="7" t="s">
        <v>7</v>
      </c>
      <c r="K1638" s="7" t="s">
        <v>7</v>
      </c>
      <c r="L1638" s="7" t="s">
        <v>9</v>
      </c>
    </row>
    <row r="1639" spans="1:12">
      <c r="A1639" s="2">
        <v>47</v>
      </c>
      <c r="B1639" s="2">
        <v>16</v>
      </c>
      <c r="C1639" s="2">
        <v>178</v>
      </c>
      <c r="D1639" s="3">
        <v>58.15</v>
      </c>
      <c r="E1639" s="4">
        <v>15</v>
      </c>
      <c r="F1639" s="5">
        <v>8.43</v>
      </c>
      <c r="G1639" s="5">
        <v>81.58</v>
      </c>
      <c r="H1639" s="6">
        <v>40039</v>
      </c>
      <c r="I1639" s="3">
        <v>8</v>
      </c>
      <c r="J1639" s="7" t="s">
        <v>43</v>
      </c>
      <c r="K1639" s="7" t="s">
        <v>64</v>
      </c>
      <c r="L1639" s="7" t="s">
        <v>43</v>
      </c>
    </row>
    <row r="1640" spans="1:12">
      <c r="A1640" s="2">
        <v>185</v>
      </c>
      <c r="B1640" s="2">
        <v>17</v>
      </c>
      <c r="C1640" s="2">
        <v>185</v>
      </c>
      <c r="D1640" s="3">
        <v>34.71</v>
      </c>
      <c r="E1640" s="4">
        <v>30</v>
      </c>
      <c r="F1640" s="5">
        <v>5.03</v>
      </c>
      <c r="G1640" s="5">
        <v>69.739999999999995</v>
      </c>
      <c r="H1640" s="6">
        <v>40039</v>
      </c>
      <c r="I1640" s="3">
        <v>8</v>
      </c>
      <c r="J1640" s="7" t="s">
        <v>62</v>
      </c>
      <c r="K1640" s="7" t="s">
        <v>14</v>
      </c>
      <c r="L1640" s="7" t="s">
        <v>14</v>
      </c>
    </row>
    <row r="1641" spans="1:12">
      <c r="A1641" s="2">
        <v>75</v>
      </c>
      <c r="B1641" s="2">
        <v>20</v>
      </c>
      <c r="C1641" s="2">
        <v>244</v>
      </c>
      <c r="D1641" s="3">
        <v>43.16</v>
      </c>
      <c r="E1641" s="4">
        <v>15</v>
      </c>
      <c r="F1641" s="5">
        <v>6.26</v>
      </c>
      <c r="G1641" s="5">
        <v>64.42</v>
      </c>
      <c r="H1641" s="6">
        <v>40039</v>
      </c>
      <c r="I1641" s="3">
        <v>8</v>
      </c>
      <c r="J1641" s="7" t="s">
        <v>47</v>
      </c>
      <c r="K1641" s="7" t="s">
        <v>51</v>
      </c>
      <c r="L1641" s="7" t="s">
        <v>48</v>
      </c>
    </row>
    <row r="1642" spans="1:12">
      <c r="A1642" s="2">
        <v>51</v>
      </c>
      <c r="B1642" s="2">
        <v>18</v>
      </c>
      <c r="C1642" s="2">
        <v>279</v>
      </c>
      <c r="D1642" s="3">
        <v>46.54</v>
      </c>
      <c r="E1642" s="4">
        <v>15</v>
      </c>
      <c r="F1642" s="5">
        <v>8.92</v>
      </c>
      <c r="G1642" s="5">
        <v>70.459999999999994</v>
      </c>
      <c r="H1642" s="6">
        <v>40039</v>
      </c>
      <c r="I1642" s="3">
        <v>8</v>
      </c>
      <c r="J1642" s="7" t="s">
        <v>7</v>
      </c>
      <c r="K1642" s="7" t="s">
        <v>7</v>
      </c>
      <c r="L1642" s="7" t="s">
        <v>9</v>
      </c>
    </row>
    <row r="1643" spans="1:12">
      <c r="A1643" s="2">
        <v>72</v>
      </c>
      <c r="B1643" s="2">
        <v>48</v>
      </c>
      <c r="C1643" s="2">
        <v>469</v>
      </c>
      <c r="D1643" s="3">
        <v>78.23</v>
      </c>
      <c r="E1643" s="4">
        <v>15</v>
      </c>
      <c r="F1643" s="5">
        <v>13.52</v>
      </c>
      <c r="G1643" s="5">
        <v>106.75</v>
      </c>
      <c r="H1643" s="6">
        <v>40039</v>
      </c>
      <c r="I1643" s="3">
        <v>8</v>
      </c>
      <c r="J1643" s="7" t="s">
        <v>10</v>
      </c>
      <c r="K1643" s="7" t="s">
        <v>64</v>
      </c>
      <c r="L1643" s="7" t="s">
        <v>10</v>
      </c>
    </row>
    <row r="1644" spans="1:12">
      <c r="A1644" s="2">
        <v>107</v>
      </c>
      <c r="B1644" s="2">
        <v>47</v>
      </c>
      <c r="C1644" s="2">
        <v>489</v>
      </c>
      <c r="D1644" s="3">
        <v>159.76</v>
      </c>
      <c r="E1644" s="4">
        <v>15</v>
      </c>
      <c r="F1644" s="5">
        <v>23.17</v>
      </c>
      <c r="G1644" s="5">
        <v>197.93</v>
      </c>
      <c r="H1644" s="6">
        <v>40039</v>
      </c>
      <c r="I1644" s="3">
        <v>8</v>
      </c>
      <c r="J1644" s="7" t="s">
        <v>43</v>
      </c>
      <c r="K1644" s="7" t="s">
        <v>64</v>
      </c>
      <c r="L1644" s="7" t="s">
        <v>43</v>
      </c>
    </row>
    <row r="1645" spans="1:12">
      <c r="A1645" s="2">
        <v>189</v>
      </c>
      <c r="B1645" s="2">
        <v>43</v>
      </c>
      <c r="C1645" s="2">
        <v>562</v>
      </c>
      <c r="D1645" s="3">
        <v>92.17</v>
      </c>
      <c r="E1645" s="4">
        <v>15</v>
      </c>
      <c r="F1645" s="5">
        <v>15.54</v>
      </c>
      <c r="G1645" s="5">
        <v>122.71</v>
      </c>
      <c r="H1645" s="6">
        <v>40039</v>
      </c>
      <c r="I1645" s="3">
        <v>8</v>
      </c>
      <c r="J1645" s="7" t="s">
        <v>7</v>
      </c>
      <c r="K1645" s="7" t="s">
        <v>7</v>
      </c>
      <c r="L1645" s="7" t="s">
        <v>9</v>
      </c>
    </row>
    <row r="1646" spans="1:12">
      <c r="A1646" s="2">
        <v>120</v>
      </c>
      <c r="B1646" s="2">
        <v>69</v>
      </c>
      <c r="C1646" s="2">
        <v>624</v>
      </c>
      <c r="D1646" s="3">
        <v>100.65</v>
      </c>
      <c r="E1646" s="4">
        <v>15</v>
      </c>
      <c r="F1646" s="5">
        <v>14.59</v>
      </c>
      <c r="G1646" s="5">
        <v>130.24</v>
      </c>
      <c r="H1646" s="6">
        <v>40039</v>
      </c>
      <c r="I1646" s="3">
        <v>8</v>
      </c>
      <c r="J1646" s="7" t="s">
        <v>11</v>
      </c>
      <c r="K1646" s="7" t="s">
        <v>55</v>
      </c>
      <c r="L1646" s="7" t="s">
        <v>55</v>
      </c>
    </row>
    <row r="1647" spans="1:12">
      <c r="A1647" s="2">
        <v>183</v>
      </c>
      <c r="B1647" s="2">
        <v>119</v>
      </c>
      <c r="C1647" s="2">
        <v>1069</v>
      </c>
      <c r="D1647" s="3">
        <v>323.69</v>
      </c>
      <c r="E1647" s="4">
        <v>15</v>
      </c>
      <c r="F1647" s="5">
        <v>46.94</v>
      </c>
      <c r="G1647" s="5">
        <v>385.63</v>
      </c>
      <c r="H1647" s="6">
        <v>40039</v>
      </c>
      <c r="I1647" s="3">
        <v>8</v>
      </c>
      <c r="J1647" s="7" t="s">
        <v>27</v>
      </c>
      <c r="K1647" s="7" t="s">
        <v>55</v>
      </c>
      <c r="L1647" s="7" t="s">
        <v>55</v>
      </c>
    </row>
    <row r="1648" spans="1:12">
      <c r="A1648" s="2">
        <v>127</v>
      </c>
      <c r="B1648" s="2">
        <v>330</v>
      </c>
      <c r="C1648" s="2">
        <v>2624</v>
      </c>
      <c r="D1648" s="3">
        <v>425.09</v>
      </c>
      <c r="E1648" s="4">
        <v>15</v>
      </c>
      <c r="F1648" s="5">
        <v>63.81</v>
      </c>
      <c r="G1648" s="5">
        <v>503.9</v>
      </c>
      <c r="H1648" s="6">
        <v>40039</v>
      </c>
      <c r="I1648" s="3">
        <v>8</v>
      </c>
      <c r="J1648" s="7" t="s">
        <v>7</v>
      </c>
      <c r="K1648" s="7" t="s">
        <v>55</v>
      </c>
      <c r="L1648" s="7" t="s">
        <v>55</v>
      </c>
    </row>
    <row r="1649" spans="1:12">
      <c r="A1649" s="2">
        <v>188</v>
      </c>
      <c r="B1649" s="2">
        <v>15</v>
      </c>
      <c r="C1649" s="2">
        <v>163</v>
      </c>
      <c r="D1649" s="3">
        <v>38.770000000000003</v>
      </c>
      <c r="E1649" s="4">
        <v>15</v>
      </c>
      <c r="F1649" s="5">
        <v>5.62</v>
      </c>
      <c r="G1649" s="5">
        <v>59.39</v>
      </c>
      <c r="H1649" s="6">
        <v>40040</v>
      </c>
      <c r="I1649" s="3">
        <v>8</v>
      </c>
      <c r="J1649" s="7" t="s">
        <v>47</v>
      </c>
      <c r="K1649" s="7" t="s">
        <v>51</v>
      </c>
      <c r="L1649" s="7" t="s">
        <v>48</v>
      </c>
    </row>
    <row r="1650" spans="1:12">
      <c r="A1650" s="2">
        <v>53</v>
      </c>
      <c r="B1650" s="2">
        <v>1</v>
      </c>
      <c r="C1650" s="2">
        <v>8</v>
      </c>
      <c r="D1650" s="3">
        <v>17.329999999999998</v>
      </c>
      <c r="E1650" s="4">
        <v>15</v>
      </c>
      <c r="F1650" s="5">
        <v>4.8499999999999996</v>
      </c>
      <c r="G1650" s="5">
        <v>37.18</v>
      </c>
      <c r="H1650" s="6">
        <v>40042</v>
      </c>
      <c r="I1650" s="3">
        <v>8</v>
      </c>
      <c r="J1650" s="7" t="s">
        <v>7</v>
      </c>
      <c r="K1650" s="7" t="s">
        <v>7</v>
      </c>
      <c r="L1650" s="7" t="s">
        <v>8</v>
      </c>
    </row>
    <row r="1651" spans="1:12">
      <c r="A1651" s="2">
        <v>120</v>
      </c>
      <c r="B1651" s="2">
        <v>1</v>
      </c>
      <c r="C1651" s="2">
        <v>8</v>
      </c>
      <c r="D1651" s="3">
        <v>41.45</v>
      </c>
      <c r="E1651" s="4">
        <v>15</v>
      </c>
      <c r="F1651" s="5">
        <v>6.22</v>
      </c>
      <c r="G1651" s="5">
        <v>62.67</v>
      </c>
      <c r="H1651" s="6">
        <v>40042</v>
      </c>
      <c r="I1651" s="3">
        <v>8</v>
      </c>
      <c r="J1651" s="7" t="s">
        <v>11</v>
      </c>
      <c r="K1651" s="7" t="s">
        <v>55</v>
      </c>
      <c r="L1651" s="7" t="s">
        <v>55</v>
      </c>
    </row>
    <row r="1652" spans="1:12">
      <c r="A1652" s="2">
        <v>131</v>
      </c>
      <c r="B1652" s="2">
        <v>1</v>
      </c>
      <c r="C1652" s="2">
        <v>9</v>
      </c>
      <c r="D1652" s="3">
        <v>17.329999999999998</v>
      </c>
      <c r="E1652" s="4">
        <v>15</v>
      </c>
      <c r="F1652" s="5">
        <v>4.8499999999999996</v>
      </c>
      <c r="G1652" s="5">
        <v>37.18</v>
      </c>
      <c r="H1652" s="6">
        <v>40042</v>
      </c>
      <c r="I1652" s="3">
        <v>8</v>
      </c>
      <c r="J1652" s="7" t="s">
        <v>7</v>
      </c>
      <c r="K1652" s="7" t="s">
        <v>7</v>
      </c>
      <c r="L1652" s="7" t="s">
        <v>15</v>
      </c>
    </row>
    <row r="1653" spans="1:12">
      <c r="A1653" s="2">
        <v>13</v>
      </c>
      <c r="B1653" s="2">
        <v>1</v>
      </c>
      <c r="C1653" s="2">
        <v>14</v>
      </c>
      <c r="D1653" s="3">
        <v>17.329999999999998</v>
      </c>
      <c r="E1653" s="4">
        <v>15</v>
      </c>
      <c r="F1653" s="5">
        <v>4.8499999999999996</v>
      </c>
      <c r="G1653" s="5">
        <v>37.18</v>
      </c>
      <c r="H1653" s="6">
        <v>40042</v>
      </c>
      <c r="I1653" s="3">
        <v>8</v>
      </c>
      <c r="J1653" s="7" t="s">
        <v>7</v>
      </c>
      <c r="K1653" s="7" t="s">
        <v>7</v>
      </c>
      <c r="L1653" s="7" t="s">
        <v>15</v>
      </c>
    </row>
    <row r="1654" spans="1:12">
      <c r="A1654" s="2">
        <v>140</v>
      </c>
      <c r="B1654" s="2">
        <v>1</v>
      </c>
      <c r="C1654" s="2">
        <v>15</v>
      </c>
      <c r="D1654" s="3">
        <v>17.329999999999998</v>
      </c>
      <c r="E1654" s="4">
        <v>15</v>
      </c>
      <c r="F1654" s="5">
        <v>4.8499999999999996</v>
      </c>
      <c r="G1654" s="5">
        <v>37.18</v>
      </c>
      <c r="H1654" s="6">
        <v>40042</v>
      </c>
      <c r="I1654" s="3">
        <v>8</v>
      </c>
      <c r="J1654" s="7" t="s">
        <v>7</v>
      </c>
      <c r="K1654" s="7" t="s">
        <v>7</v>
      </c>
      <c r="L1654" s="7" t="s">
        <v>15</v>
      </c>
    </row>
    <row r="1655" spans="1:12">
      <c r="A1655" s="2">
        <v>56</v>
      </c>
      <c r="B1655" s="2">
        <v>8</v>
      </c>
      <c r="C1655" s="2">
        <v>31</v>
      </c>
      <c r="D1655" s="3">
        <v>44.49</v>
      </c>
      <c r="E1655" s="4">
        <v>15</v>
      </c>
      <c r="F1655" s="5">
        <v>6.67</v>
      </c>
      <c r="G1655" s="5">
        <v>66.16</v>
      </c>
      <c r="H1655" s="6">
        <v>40042</v>
      </c>
      <c r="I1655" s="3">
        <v>8</v>
      </c>
      <c r="J1655" s="7" t="s">
        <v>19</v>
      </c>
      <c r="K1655" s="7" t="s">
        <v>23</v>
      </c>
      <c r="L1655" s="7" t="s">
        <v>37</v>
      </c>
    </row>
    <row r="1656" spans="1:12">
      <c r="A1656" s="2">
        <v>100</v>
      </c>
      <c r="B1656" s="2">
        <v>4</v>
      </c>
      <c r="C1656" s="2">
        <v>35</v>
      </c>
      <c r="D1656" s="3">
        <v>63.04</v>
      </c>
      <c r="E1656" s="4">
        <v>30</v>
      </c>
      <c r="F1656" s="5">
        <v>9.4600000000000009</v>
      </c>
      <c r="G1656" s="5">
        <v>102.5</v>
      </c>
      <c r="H1656" s="6">
        <v>40042</v>
      </c>
      <c r="I1656" s="3">
        <v>8</v>
      </c>
      <c r="J1656" s="7" t="s">
        <v>44</v>
      </c>
      <c r="K1656" s="7" t="s">
        <v>39</v>
      </c>
      <c r="L1656" s="7" t="s">
        <v>44</v>
      </c>
    </row>
    <row r="1657" spans="1:12">
      <c r="A1657" s="2">
        <v>133</v>
      </c>
      <c r="B1657" s="2">
        <v>9</v>
      </c>
      <c r="C1657" s="2">
        <v>83</v>
      </c>
      <c r="D1657" s="3">
        <v>44.49</v>
      </c>
      <c r="E1657" s="4">
        <v>15</v>
      </c>
      <c r="F1657" s="5">
        <v>6.67</v>
      </c>
      <c r="G1657" s="5">
        <v>66.16</v>
      </c>
      <c r="H1657" s="6">
        <v>40042</v>
      </c>
      <c r="I1657" s="3">
        <v>8</v>
      </c>
      <c r="J1657" s="7" t="s">
        <v>19</v>
      </c>
      <c r="K1657" s="7" t="s">
        <v>23</v>
      </c>
      <c r="L1657" s="7" t="s">
        <v>23</v>
      </c>
    </row>
    <row r="1658" spans="1:12">
      <c r="A1658" s="2">
        <v>20</v>
      </c>
      <c r="B1658" s="2">
        <v>13</v>
      </c>
      <c r="C1658" s="2">
        <v>101</v>
      </c>
      <c r="D1658" s="3">
        <v>44.49</v>
      </c>
      <c r="E1658" s="4">
        <v>15</v>
      </c>
      <c r="F1658" s="5">
        <v>6.67</v>
      </c>
      <c r="G1658" s="5">
        <v>66.16</v>
      </c>
      <c r="H1658" s="6">
        <v>40042</v>
      </c>
      <c r="I1658" s="3">
        <v>8</v>
      </c>
      <c r="J1658" s="7" t="s">
        <v>19</v>
      </c>
      <c r="K1658" s="7" t="s">
        <v>23</v>
      </c>
      <c r="L1658" s="7" t="s">
        <v>23</v>
      </c>
    </row>
    <row r="1659" spans="1:12">
      <c r="A1659" s="2">
        <v>38</v>
      </c>
      <c r="B1659" s="2">
        <v>12</v>
      </c>
      <c r="C1659" s="2">
        <v>103</v>
      </c>
      <c r="D1659" s="3">
        <v>75.040000000000006</v>
      </c>
      <c r="E1659" s="4">
        <v>15</v>
      </c>
      <c r="F1659" s="5">
        <v>11.26</v>
      </c>
      <c r="G1659" s="5">
        <v>101.3</v>
      </c>
      <c r="H1659" s="6">
        <v>40042</v>
      </c>
      <c r="I1659" s="3">
        <v>8</v>
      </c>
      <c r="J1659" s="7" t="s">
        <v>38</v>
      </c>
      <c r="K1659" s="7" t="s">
        <v>39</v>
      </c>
      <c r="L1659" s="7" t="s">
        <v>39</v>
      </c>
    </row>
    <row r="1660" spans="1:12">
      <c r="A1660" s="2">
        <v>126</v>
      </c>
      <c r="B1660" s="2">
        <v>12</v>
      </c>
      <c r="C1660" s="2">
        <v>104</v>
      </c>
      <c r="D1660" s="3">
        <v>44.33</v>
      </c>
      <c r="E1660" s="4">
        <v>15</v>
      </c>
      <c r="F1660" s="5">
        <v>6.65</v>
      </c>
      <c r="G1660" s="5">
        <v>65.98</v>
      </c>
      <c r="H1660" s="6">
        <v>40042</v>
      </c>
      <c r="I1660" s="3">
        <v>8</v>
      </c>
      <c r="J1660" s="7" t="s">
        <v>19</v>
      </c>
      <c r="K1660" s="7" t="s">
        <v>26</v>
      </c>
      <c r="L1660" s="7" t="s">
        <v>20</v>
      </c>
    </row>
    <row r="1661" spans="1:12">
      <c r="A1661" s="2">
        <v>106</v>
      </c>
      <c r="B1661" s="2">
        <v>14</v>
      </c>
      <c r="C1661" s="2">
        <v>104</v>
      </c>
      <c r="D1661" s="3">
        <v>51.81</v>
      </c>
      <c r="E1661" s="4">
        <v>15</v>
      </c>
      <c r="F1661" s="5">
        <v>7.77</v>
      </c>
      <c r="G1661" s="5">
        <v>74.58</v>
      </c>
      <c r="H1661" s="6">
        <v>40042</v>
      </c>
      <c r="I1661" s="3">
        <v>8</v>
      </c>
      <c r="J1661" s="7" t="s">
        <v>41</v>
      </c>
      <c r="K1661" s="7" t="s">
        <v>39</v>
      </c>
      <c r="L1661" s="7" t="s">
        <v>54</v>
      </c>
    </row>
    <row r="1662" spans="1:12">
      <c r="A1662" s="2">
        <v>24</v>
      </c>
      <c r="B1662" s="2">
        <v>10</v>
      </c>
      <c r="C1662" s="2">
        <v>114</v>
      </c>
      <c r="D1662" s="3">
        <v>44.33</v>
      </c>
      <c r="E1662" s="4">
        <v>15</v>
      </c>
      <c r="F1662" s="5">
        <v>6.65</v>
      </c>
      <c r="G1662" s="5">
        <v>65.98</v>
      </c>
      <c r="H1662" s="6">
        <v>40042</v>
      </c>
      <c r="I1662" s="3">
        <v>8</v>
      </c>
      <c r="J1662" s="7" t="s">
        <v>19</v>
      </c>
      <c r="K1662" s="7" t="s">
        <v>26</v>
      </c>
      <c r="L1662" s="7" t="s">
        <v>26</v>
      </c>
    </row>
    <row r="1663" spans="1:12">
      <c r="A1663" s="2">
        <v>103</v>
      </c>
      <c r="B1663" s="2">
        <v>11</v>
      </c>
      <c r="C1663" s="2">
        <v>114</v>
      </c>
      <c r="D1663" s="3">
        <v>44.33</v>
      </c>
      <c r="E1663" s="4">
        <v>15</v>
      </c>
      <c r="F1663" s="5">
        <v>6.65</v>
      </c>
      <c r="G1663" s="5">
        <v>65.98</v>
      </c>
      <c r="H1663" s="6">
        <v>40042</v>
      </c>
      <c r="I1663" s="3">
        <v>8</v>
      </c>
      <c r="J1663" s="7" t="s">
        <v>19</v>
      </c>
      <c r="K1663" s="7" t="s">
        <v>26</v>
      </c>
      <c r="L1663" s="7" t="s">
        <v>34</v>
      </c>
    </row>
    <row r="1664" spans="1:12">
      <c r="A1664" s="2">
        <v>138</v>
      </c>
      <c r="B1664" s="2">
        <v>12</v>
      </c>
      <c r="C1664" s="2">
        <v>125</v>
      </c>
      <c r="D1664" s="3">
        <v>57.01</v>
      </c>
      <c r="E1664" s="4">
        <v>15</v>
      </c>
      <c r="F1664" s="5">
        <v>8.5500000000000007</v>
      </c>
      <c r="G1664" s="5">
        <v>80.56</v>
      </c>
      <c r="H1664" s="6">
        <v>40042</v>
      </c>
      <c r="I1664" s="3">
        <v>8</v>
      </c>
      <c r="J1664" s="7" t="s">
        <v>41</v>
      </c>
      <c r="K1664" s="7" t="s">
        <v>39</v>
      </c>
      <c r="L1664" s="7" t="s">
        <v>54</v>
      </c>
    </row>
    <row r="1665" spans="1:12">
      <c r="A1665" s="2">
        <v>35</v>
      </c>
      <c r="B1665" s="2">
        <v>12</v>
      </c>
      <c r="C1665" s="2">
        <v>130</v>
      </c>
      <c r="D1665" s="3">
        <v>44.49</v>
      </c>
      <c r="E1665" s="4">
        <v>15</v>
      </c>
      <c r="F1665" s="5">
        <v>6.67</v>
      </c>
      <c r="G1665" s="5">
        <v>66.16</v>
      </c>
      <c r="H1665" s="6">
        <v>40042</v>
      </c>
      <c r="I1665" s="3">
        <v>8</v>
      </c>
      <c r="J1665" s="7" t="s">
        <v>19</v>
      </c>
      <c r="K1665" s="7" t="s">
        <v>23</v>
      </c>
      <c r="L1665" s="7" t="s">
        <v>37</v>
      </c>
    </row>
    <row r="1666" spans="1:12">
      <c r="A1666" s="2">
        <v>128</v>
      </c>
      <c r="B1666" s="2">
        <v>13</v>
      </c>
      <c r="C1666" s="2">
        <v>131</v>
      </c>
      <c r="D1666" s="3">
        <v>44.49</v>
      </c>
      <c r="E1666" s="4">
        <v>15</v>
      </c>
      <c r="F1666" s="5">
        <v>6.67</v>
      </c>
      <c r="G1666" s="5">
        <v>66.16</v>
      </c>
      <c r="H1666" s="6">
        <v>40042</v>
      </c>
      <c r="I1666" s="3">
        <v>8</v>
      </c>
      <c r="J1666" s="7" t="s">
        <v>19</v>
      </c>
      <c r="K1666" s="7" t="s">
        <v>23</v>
      </c>
      <c r="L1666" s="7" t="s">
        <v>23</v>
      </c>
    </row>
    <row r="1667" spans="1:12">
      <c r="A1667" s="2">
        <v>73</v>
      </c>
      <c r="B1667" s="2">
        <v>15</v>
      </c>
      <c r="C1667" s="2">
        <v>136</v>
      </c>
      <c r="D1667" s="3">
        <v>44.49</v>
      </c>
      <c r="E1667" s="4">
        <v>15</v>
      </c>
      <c r="F1667" s="5">
        <v>6.67</v>
      </c>
      <c r="G1667" s="5">
        <v>66.16</v>
      </c>
      <c r="H1667" s="6">
        <v>40042</v>
      </c>
      <c r="I1667" s="3">
        <v>8</v>
      </c>
      <c r="J1667" s="7" t="s">
        <v>19</v>
      </c>
      <c r="K1667" s="7" t="s">
        <v>23</v>
      </c>
      <c r="L1667" s="7" t="s">
        <v>37</v>
      </c>
    </row>
    <row r="1668" spans="1:12">
      <c r="A1668" s="2">
        <v>83</v>
      </c>
      <c r="B1668" s="2">
        <v>12</v>
      </c>
      <c r="C1668" s="2">
        <v>146</v>
      </c>
      <c r="D1668" s="3">
        <v>44.49</v>
      </c>
      <c r="E1668" s="4">
        <v>15</v>
      </c>
      <c r="F1668" s="5">
        <v>6.67</v>
      </c>
      <c r="G1668" s="5">
        <v>66.16</v>
      </c>
      <c r="H1668" s="6">
        <v>40042</v>
      </c>
      <c r="I1668" s="3">
        <v>8</v>
      </c>
      <c r="J1668" s="7" t="s">
        <v>19</v>
      </c>
      <c r="K1668" s="7" t="s">
        <v>23</v>
      </c>
      <c r="L1668" s="7" t="s">
        <v>23</v>
      </c>
    </row>
    <row r="1669" spans="1:12">
      <c r="A1669" s="2">
        <v>63</v>
      </c>
      <c r="B1669" s="2">
        <v>21</v>
      </c>
      <c r="C1669" s="2">
        <v>170</v>
      </c>
      <c r="D1669" s="3">
        <v>49.71</v>
      </c>
      <c r="E1669" s="4">
        <v>30</v>
      </c>
      <c r="F1669" s="5">
        <v>7.46</v>
      </c>
      <c r="G1669" s="5">
        <v>87.17</v>
      </c>
      <c r="H1669" s="6">
        <v>40042</v>
      </c>
      <c r="I1669" s="3">
        <v>8</v>
      </c>
      <c r="J1669" s="7" t="s">
        <v>44</v>
      </c>
      <c r="K1669" s="7" t="s">
        <v>39</v>
      </c>
      <c r="L1669" s="7" t="s">
        <v>44</v>
      </c>
    </row>
    <row r="1670" spans="1:12">
      <c r="A1670" s="2">
        <v>172</v>
      </c>
      <c r="B1670" s="2">
        <v>17</v>
      </c>
      <c r="C1670" s="2">
        <v>176</v>
      </c>
      <c r="D1670" s="3">
        <v>50.83</v>
      </c>
      <c r="E1670" s="4">
        <v>15</v>
      </c>
      <c r="F1670" s="5">
        <v>7.62</v>
      </c>
      <c r="G1670" s="5">
        <v>73.45</v>
      </c>
      <c r="H1670" s="6">
        <v>40042</v>
      </c>
      <c r="I1670" s="3">
        <v>8</v>
      </c>
      <c r="J1670" s="7" t="s">
        <v>19</v>
      </c>
      <c r="K1670" s="7" t="s">
        <v>23</v>
      </c>
      <c r="L1670" s="7" t="s">
        <v>37</v>
      </c>
    </row>
    <row r="1671" spans="1:12">
      <c r="A1671" s="2">
        <v>86</v>
      </c>
      <c r="B1671" s="2">
        <v>18</v>
      </c>
      <c r="C1671" s="2">
        <v>177</v>
      </c>
      <c r="D1671" s="3">
        <v>55.49</v>
      </c>
      <c r="E1671" s="4">
        <v>15</v>
      </c>
      <c r="F1671" s="5">
        <v>8.32</v>
      </c>
      <c r="G1671" s="5">
        <v>78.81</v>
      </c>
      <c r="H1671" s="6">
        <v>40042</v>
      </c>
      <c r="I1671" s="3">
        <v>8</v>
      </c>
      <c r="J1671" s="7" t="s">
        <v>41</v>
      </c>
      <c r="K1671" s="7" t="s">
        <v>39</v>
      </c>
      <c r="L1671" s="7" t="s">
        <v>54</v>
      </c>
    </row>
    <row r="1672" spans="1:12">
      <c r="A1672" s="2">
        <v>175</v>
      </c>
      <c r="B1672" s="2">
        <v>21</v>
      </c>
      <c r="C1672" s="2">
        <v>207</v>
      </c>
      <c r="D1672" s="3">
        <v>49.71</v>
      </c>
      <c r="E1672" s="4">
        <v>30</v>
      </c>
      <c r="F1672" s="5">
        <v>7.46</v>
      </c>
      <c r="G1672" s="5">
        <v>87.17</v>
      </c>
      <c r="H1672" s="6">
        <v>40042</v>
      </c>
      <c r="I1672" s="3">
        <v>8</v>
      </c>
      <c r="J1672" s="7" t="s">
        <v>44</v>
      </c>
      <c r="K1672" s="7" t="s">
        <v>39</v>
      </c>
      <c r="L1672" s="7" t="s">
        <v>44</v>
      </c>
    </row>
    <row r="1673" spans="1:12">
      <c r="A1673" s="2">
        <v>84</v>
      </c>
      <c r="B1673" s="2">
        <v>21</v>
      </c>
      <c r="C1673" s="2">
        <v>208</v>
      </c>
      <c r="D1673" s="3">
        <v>75.040000000000006</v>
      </c>
      <c r="E1673" s="4">
        <v>15</v>
      </c>
      <c r="F1673" s="5">
        <v>11.26</v>
      </c>
      <c r="G1673" s="5">
        <v>101.3</v>
      </c>
      <c r="H1673" s="6">
        <v>40042</v>
      </c>
      <c r="I1673" s="3">
        <v>8</v>
      </c>
      <c r="J1673" s="7" t="s">
        <v>38</v>
      </c>
      <c r="K1673" s="7" t="s">
        <v>39</v>
      </c>
      <c r="L1673" s="7" t="s">
        <v>39</v>
      </c>
    </row>
    <row r="1674" spans="1:12">
      <c r="A1674" s="2">
        <v>89</v>
      </c>
      <c r="B1674" s="2">
        <v>18</v>
      </c>
      <c r="C1674" s="2">
        <v>217</v>
      </c>
      <c r="D1674" s="3">
        <v>61.87</v>
      </c>
      <c r="E1674" s="4">
        <v>90</v>
      </c>
      <c r="F1674" s="5">
        <v>9.2799999999999994</v>
      </c>
      <c r="G1674" s="5">
        <v>161.15</v>
      </c>
      <c r="H1674" s="6">
        <v>40042</v>
      </c>
      <c r="I1674" s="3">
        <v>8</v>
      </c>
      <c r="J1674" s="7" t="s">
        <v>19</v>
      </c>
      <c r="K1674" s="7" t="s">
        <v>26</v>
      </c>
      <c r="L1674" s="7" t="s">
        <v>40</v>
      </c>
    </row>
    <row r="1675" spans="1:12">
      <c r="A1675" s="2">
        <v>125</v>
      </c>
      <c r="B1675" s="2">
        <v>24</v>
      </c>
      <c r="C1675" s="2">
        <v>233</v>
      </c>
      <c r="D1675" s="3">
        <v>79.34</v>
      </c>
      <c r="E1675" s="4">
        <v>15</v>
      </c>
      <c r="F1675" s="5">
        <v>11.9</v>
      </c>
      <c r="G1675" s="5">
        <v>106.24</v>
      </c>
      <c r="H1675" s="6">
        <v>40042</v>
      </c>
      <c r="I1675" s="3">
        <v>8</v>
      </c>
      <c r="J1675" s="7" t="s">
        <v>41</v>
      </c>
      <c r="K1675" s="7" t="s">
        <v>39</v>
      </c>
      <c r="L1675" s="7" t="s">
        <v>42</v>
      </c>
    </row>
    <row r="1676" spans="1:12">
      <c r="A1676" s="2">
        <v>91</v>
      </c>
      <c r="B1676" s="2">
        <v>25</v>
      </c>
      <c r="C1676" s="2">
        <v>257</v>
      </c>
      <c r="D1676" s="3">
        <v>80.569999999999993</v>
      </c>
      <c r="E1676" s="4">
        <v>15</v>
      </c>
      <c r="F1676" s="5">
        <v>12.09</v>
      </c>
      <c r="G1676" s="5">
        <v>107.66</v>
      </c>
      <c r="H1676" s="6">
        <v>40042</v>
      </c>
      <c r="I1676" s="3">
        <v>8</v>
      </c>
      <c r="J1676" s="7" t="s">
        <v>41</v>
      </c>
      <c r="K1676" s="7" t="s">
        <v>39</v>
      </c>
      <c r="L1676" s="7" t="s">
        <v>54</v>
      </c>
    </row>
    <row r="1677" spans="1:12">
      <c r="A1677" s="2">
        <v>159</v>
      </c>
      <c r="B1677" s="2">
        <v>24</v>
      </c>
      <c r="C1677" s="2">
        <v>268</v>
      </c>
      <c r="D1677" s="3">
        <v>94.26</v>
      </c>
      <c r="E1677" s="4">
        <v>15</v>
      </c>
      <c r="F1677" s="5">
        <v>14.14</v>
      </c>
      <c r="G1677" s="5">
        <v>123.4</v>
      </c>
      <c r="H1677" s="6">
        <v>40042</v>
      </c>
      <c r="I1677" s="3">
        <v>8</v>
      </c>
      <c r="J1677" s="7" t="s">
        <v>41</v>
      </c>
      <c r="K1677" s="7" t="s">
        <v>39</v>
      </c>
      <c r="L1677" s="7" t="s">
        <v>42</v>
      </c>
    </row>
    <row r="1678" spans="1:12">
      <c r="A1678" s="2">
        <v>111</v>
      </c>
      <c r="B1678" s="2">
        <v>24</v>
      </c>
      <c r="C1678" s="2">
        <v>306</v>
      </c>
      <c r="D1678" s="3">
        <v>87.24</v>
      </c>
      <c r="E1678" s="4">
        <v>15</v>
      </c>
      <c r="F1678" s="5">
        <v>13.09</v>
      </c>
      <c r="G1678" s="5">
        <v>115.33</v>
      </c>
      <c r="H1678" s="6">
        <v>40042</v>
      </c>
      <c r="I1678" s="3">
        <v>8</v>
      </c>
      <c r="J1678" s="7" t="s">
        <v>19</v>
      </c>
      <c r="K1678" s="7" t="s">
        <v>26</v>
      </c>
      <c r="L1678" s="7" t="s">
        <v>34</v>
      </c>
    </row>
    <row r="1679" spans="1:12">
      <c r="A1679" s="2">
        <v>39</v>
      </c>
      <c r="B1679" s="2">
        <v>27</v>
      </c>
      <c r="C1679" s="2">
        <v>315</v>
      </c>
      <c r="D1679" s="3">
        <v>89.81</v>
      </c>
      <c r="E1679" s="4">
        <v>15</v>
      </c>
      <c r="F1679" s="5">
        <v>13.47</v>
      </c>
      <c r="G1679" s="5">
        <v>118.28</v>
      </c>
      <c r="H1679" s="6">
        <v>40042</v>
      </c>
      <c r="I1679" s="3">
        <v>8</v>
      </c>
      <c r="J1679" s="7" t="s">
        <v>19</v>
      </c>
      <c r="K1679" s="7" t="s">
        <v>26</v>
      </c>
      <c r="L1679" s="7" t="s">
        <v>20</v>
      </c>
    </row>
    <row r="1680" spans="1:12">
      <c r="A1680" s="2">
        <v>68</v>
      </c>
      <c r="B1680" s="2">
        <v>29</v>
      </c>
      <c r="C1680" s="2">
        <v>325</v>
      </c>
      <c r="D1680" s="3">
        <v>92.66</v>
      </c>
      <c r="E1680" s="4">
        <v>15</v>
      </c>
      <c r="F1680" s="5">
        <v>13.9</v>
      </c>
      <c r="G1680" s="5">
        <v>121.56</v>
      </c>
      <c r="H1680" s="6">
        <v>40042</v>
      </c>
      <c r="I1680" s="3">
        <v>8</v>
      </c>
      <c r="J1680" s="7" t="s">
        <v>19</v>
      </c>
      <c r="K1680" s="7" t="s">
        <v>26</v>
      </c>
      <c r="L1680" s="7" t="s">
        <v>26</v>
      </c>
    </row>
    <row r="1681" spans="1:12">
      <c r="A1681" s="2">
        <v>149</v>
      </c>
      <c r="B1681" s="2">
        <v>28</v>
      </c>
      <c r="C1681" s="2">
        <v>331</v>
      </c>
      <c r="D1681" s="3">
        <v>112.71</v>
      </c>
      <c r="E1681" s="4">
        <v>80</v>
      </c>
      <c r="F1681" s="5">
        <v>16.91</v>
      </c>
      <c r="G1681" s="5">
        <v>209.62</v>
      </c>
      <c r="H1681" s="6">
        <v>40042</v>
      </c>
      <c r="I1681" s="3">
        <v>8</v>
      </c>
      <c r="J1681" s="7" t="s">
        <v>41</v>
      </c>
      <c r="K1681" s="7" t="s">
        <v>39</v>
      </c>
      <c r="L1681" s="7" t="s">
        <v>39</v>
      </c>
    </row>
    <row r="1682" spans="1:12">
      <c r="A1682" s="2">
        <v>121</v>
      </c>
      <c r="B1682" s="2">
        <v>27</v>
      </c>
      <c r="C1682" s="2">
        <v>367</v>
      </c>
      <c r="D1682" s="3">
        <v>104.63</v>
      </c>
      <c r="E1682" s="4">
        <v>15</v>
      </c>
      <c r="F1682" s="5">
        <v>15.69</v>
      </c>
      <c r="G1682" s="5">
        <v>135.32</v>
      </c>
      <c r="H1682" s="6">
        <v>40042</v>
      </c>
      <c r="I1682" s="3">
        <v>8</v>
      </c>
      <c r="J1682" s="7" t="s">
        <v>19</v>
      </c>
      <c r="K1682" s="7" t="s">
        <v>26</v>
      </c>
      <c r="L1682" s="7" t="s">
        <v>24</v>
      </c>
    </row>
    <row r="1683" spans="1:12">
      <c r="A1683" s="2">
        <v>122</v>
      </c>
      <c r="B1683" s="2">
        <v>40</v>
      </c>
      <c r="C1683" s="2">
        <v>446</v>
      </c>
      <c r="D1683" s="3">
        <v>125.55</v>
      </c>
      <c r="E1683" s="4">
        <v>150</v>
      </c>
      <c r="F1683" s="5">
        <v>18.829999999999998</v>
      </c>
      <c r="G1683" s="5">
        <v>294.38</v>
      </c>
      <c r="H1683" s="6">
        <v>40042</v>
      </c>
      <c r="I1683" s="3">
        <v>8</v>
      </c>
      <c r="J1683" s="7" t="s">
        <v>41</v>
      </c>
      <c r="K1683" s="7" t="s">
        <v>39</v>
      </c>
      <c r="L1683" s="7" t="s">
        <v>54</v>
      </c>
    </row>
    <row r="1684" spans="1:12">
      <c r="A1684" s="2">
        <v>145</v>
      </c>
      <c r="B1684" s="2">
        <v>139</v>
      </c>
      <c r="C1684" s="2">
        <v>1029</v>
      </c>
      <c r="D1684" s="3">
        <v>279.06</v>
      </c>
      <c r="E1684" s="4">
        <v>35</v>
      </c>
      <c r="F1684" s="5">
        <v>41.86</v>
      </c>
      <c r="G1684" s="5">
        <v>355.92</v>
      </c>
      <c r="H1684" s="6">
        <v>40042</v>
      </c>
      <c r="I1684" s="3">
        <v>8</v>
      </c>
      <c r="J1684" s="7" t="s">
        <v>21</v>
      </c>
      <c r="K1684" s="7" t="s">
        <v>55</v>
      </c>
      <c r="L1684" s="7" t="s">
        <v>55</v>
      </c>
    </row>
    <row r="1685" spans="1:12">
      <c r="A1685" s="2">
        <v>141</v>
      </c>
      <c r="B1685" s="2">
        <v>122</v>
      </c>
      <c r="C1685" s="2">
        <v>1045</v>
      </c>
      <c r="D1685" s="3">
        <v>214.12</v>
      </c>
      <c r="E1685" s="4">
        <v>15</v>
      </c>
      <c r="F1685" s="5">
        <v>32.119999999999997</v>
      </c>
      <c r="G1685" s="5">
        <v>261.24</v>
      </c>
      <c r="H1685" s="6">
        <v>40042</v>
      </c>
      <c r="I1685" s="3">
        <v>8</v>
      </c>
      <c r="J1685" s="7" t="s">
        <v>41</v>
      </c>
      <c r="K1685" s="7" t="s">
        <v>55</v>
      </c>
      <c r="L1685" s="7" t="s">
        <v>55</v>
      </c>
    </row>
    <row r="1686" spans="1:12">
      <c r="A1686" s="2">
        <v>95</v>
      </c>
      <c r="B1686" s="2">
        <v>141</v>
      </c>
      <c r="C1686" s="2">
        <v>1302</v>
      </c>
      <c r="D1686" s="3">
        <v>396.98</v>
      </c>
      <c r="E1686" s="4">
        <v>15</v>
      </c>
      <c r="F1686" s="5">
        <v>59.55</v>
      </c>
      <c r="G1686" s="5">
        <v>471.53</v>
      </c>
      <c r="H1686" s="6">
        <v>40042</v>
      </c>
      <c r="I1686" s="3">
        <v>8</v>
      </c>
      <c r="J1686" s="7" t="s">
        <v>38</v>
      </c>
      <c r="K1686" s="7" t="s">
        <v>55</v>
      </c>
      <c r="L1686" s="7" t="s">
        <v>55</v>
      </c>
    </row>
    <row r="1687" spans="1:12">
      <c r="A1687" s="2">
        <v>144</v>
      </c>
      <c r="B1687" s="2">
        <v>144</v>
      </c>
      <c r="C1687" s="2">
        <v>1368</v>
      </c>
      <c r="D1687" s="3">
        <v>360.19</v>
      </c>
      <c r="E1687" s="4">
        <v>15</v>
      </c>
      <c r="F1687" s="5">
        <v>54.03</v>
      </c>
      <c r="G1687" s="5">
        <v>429.22</v>
      </c>
      <c r="H1687" s="6">
        <v>40042</v>
      </c>
      <c r="I1687" s="3">
        <v>8</v>
      </c>
      <c r="J1687" s="7" t="s">
        <v>19</v>
      </c>
      <c r="K1687" s="7" t="s">
        <v>55</v>
      </c>
      <c r="L1687" s="7" t="s">
        <v>55</v>
      </c>
    </row>
    <row r="1688" spans="1:12">
      <c r="A1688" s="2">
        <v>133</v>
      </c>
      <c r="B1688" s="2">
        <v>1</v>
      </c>
      <c r="C1688" s="2">
        <v>5</v>
      </c>
      <c r="D1688" s="3">
        <v>44.49</v>
      </c>
      <c r="E1688" s="4">
        <v>15</v>
      </c>
      <c r="F1688" s="5">
        <v>6.67</v>
      </c>
      <c r="G1688" s="5">
        <v>66.16</v>
      </c>
      <c r="H1688" s="6">
        <v>40043</v>
      </c>
      <c r="I1688" s="3">
        <v>8</v>
      </c>
      <c r="J1688" s="7" t="s">
        <v>19</v>
      </c>
      <c r="K1688" s="7" t="s">
        <v>23</v>
      </c>
      <c r="L1688" s="7" t="s">
        <v>23</v>
      </c>
    </row>
    <row r="1689" spans="1:12">
      <c r="A1689" s="2">
        <v>98</v>
      </c>
      <c r="B1689" s="2">
        <v>6</v>
      </c>
      <c r="C1689" s="2">
        <v>36</v>
      </c>
      <c r="D1689" s="3">
        <v>35.68</v>
      </c>
      <c r="E1689" s="4">
        <v>15</v>
      </c>
      <c r="F1689" s="5">
        <v>7.6</v>
      </c>
      <c r="G1689" s="5">
        <v>58.28</v>
      </c>
      <c r="H1689" s="6">
        <v>40043</v>
      </c>
      <c r="I1689" s="3">
        <v>8</v>
      </c>
      <c r="J1689" s="7" t="s">
        <v>27</v>
      </c>
      <c r="K1689" s="7" t="s">
        <v>51</v>
      </c>
      <c r="L1689" s="7" t="s">
        <v>51</v>
      </c>
    </row>
    <row r="1690" spans="1:12">
      <c r="A1690" s="2">
        <v>27</v>
      </c>
      <c r="B1690" s="2">
        <v>5</v>
      </c>
      <c r="C1690" s="2">
        <v>52</v>
      </c>
      <c r="D1690" s="3">
        <v>35.68</v>
      </c>
      <c r="E1690" s="4">
        <v>15</v>
      </c>
      <c r="F1690" s="5">
        <v>5.35</v>
      </c>
      <c r="G1690" s="5">
        <v>56.03</v>
      </c>
      <c r="H1690" s="6">
        <v>40043</v>
      </c>
      <c r="I1690" s="3">
        <v>8</v>
      </c>
      <c r="J1690" s="7" t="s">
        <v>27</v>
      </c>
      <c r="K1690" s="7" t="s">
        <v>51</v>
      </c>
      <c r="L1690" s="7" t="s">
        <v>30</v>
      </c>
    </row>
    <row r="1691" spans="1:12">
      <c r="A1691" s="2">
        <v>179</v>
      </c>
      <c r="B1691" s="2">
        <v>7</v>
      </c>
      <c r="C1691" s="2">
        <v>55</v>
      </c>
      <c r="D1691" s="3">
        <v>173</v>
      </c>
      <c r="E1691" s="4">
        <v>0</v>
      </c>
      <c r="F1691" s="5">
        <v>25.95</v>
      </c>
      <c r="G1691" s="5">
        <v>198.95</v>
      </c>
      <c r="H1691" s="6">
        <v>40043</v>
      </c>
      <c r="I1691" s="3">
        <v>8</v>
      </c>
      <c r="J1691" s="7" t="s">
        <v>61</v>
      </c>
      <c r="K1691" s="7" t="s">
        <v>23</v>
      </c>
      <c r="L1691" s="7" t="s">
        <v>61</v>
      </c>
    </row>
    <row r="1692" spans="1:12">
      <c r="A1692" s="2">
        <v>119</v>
      </c>
      <c r="B1692" s="2">
        <v>10</v>
      </c>
      <c r="C1692" s="2">
        <v>71</v>
      </c>
      <c r="D1692" s="3">
        <v>44.49</v>
      </c>
      <c r="E1692" s="4">
        <v>15</v>
      </c>
      <c r="F1692" s="5">
        <v>8.92</v>
      </c>
      <c r="G1692" s="5">
        <v>68.41</v>
      </c>
      <c r="H1692" s="6">
        <v>40043</v>
      </c>
      <c r="I1692" s="3">
        <v>8</v>
      </c>
      <c r="J1692" s="7" t="s">
        <v>19</v>
      </c>
      <c r="K1692" s="7" t="s">
        <v>23</v>
      </c>
      <c r="L1692" s="7" t="s">
        <v>53</v>
      </c>
    </row>
    <row r="1693" spans="1:12">
      <c r="A1693" s="2">
        <v>82</v>
      </c>
      <c r="B1693" s="2">
        <v>10</v>
      </c>
      <c r="C1693" s="2">
        <v>84</v>
      </c>
      <c r="D1693" s="3">
        <v>44.49</v>
      </c>
      <c r="E1693" s="4">
        <v>15</v>
      </c>
      <c r="F1693" s="5">
        <v>8.92</v>
      </c>
      <c r="G1693" s="5">
        <v>68.41</v>
      </c>
      <c r="H1693" s="6">
        <v>40043</v>
      </c>
      <c r="I1693" s="3">
        <v>8</v>
      </c>
      <c r="J1693" s="7" t="s">
        <v>19</v>
      </c>
      <c r="K1693" s="7" t="s">
        <v>23</v>
      </c>
      <c r="L1693" s="7" t="s">
        <v>53</v>
      </c>
    </row>
    <row r="1694" spans="1:12">
      <c r="A1694" s="2">
        <v>42</v>
      </c>
      <c r="B1694" s="2">
        <v>9</v>
      </c>
      <c r="C1694" s="2">
        <v>110</v>
      </c>
      <c r="D1694" s="3">
        <v>18.350000000000001</v>
      </c>
      <c r="E1694" s="4">
        <v>15</v>
      </c>
      <c r="F1694" s="5">
        <v>5</v>
      </c>
      <c r="G1694" s="5">
        <v>38.35</v>
      </c>
      <c r="H1694" s="6">
        <v>40043</v>
      </c>
      <c r="I1694" s="3">
        <v>8</v>
      </c>
      <c r="J1694" s="7" t="s">
        <v>7</v>
      </c>
      <c r="K1694" s="7" t="s">
        <v>7</v>
      </c>
      <c r="L1694" s="7" t="s">
        <v>9</v>
      </c>
    </row>
    <row r="1695" spans="1:12">
      <c r="A1695" s="2">
        <v>167</v>
      </c>
      <c r="B1695" s="2">
        <v>15</v>
      </c>
      <c r="C1695" s="2">
        <v>129</v>
      </c>
      <c r="D1695" s="3">
        <v>42.92</v>
      </c>
      <c r="E1695" s="4">
        <v>15</v>
      </c>
      <c r="F1695" s="5">
        <v>6.44</v>
      </c>
      <c r="G1695" s="5">
        <v>64.36</v>
      </c>
      <c r="H1695" s="6">
        <v>40043</v>
      </c>
      <c r="I1695" s="3">
        <v>8</v>
      </c>
      <c r="J1695" s="7" t="s">
        <v>64</v>
      </c>
      <c r="K1695" s="7" t="s">
        <v>14</v>
      </c>
      <c r="L1695" s="7" t="s">
        <v>59</v>
      </c>
    </row>
    <row r="1696" spans="1:12">
      <c r="A1696" s="2">
        <v>59</v>
      </c>
      <c r="B1696" s="2">
        <v>16</v>
      </c>
      <c r="C1696" s="2">
        <v>142</v>
      </c>
      <c r="D1696" s="3">
        <v>57.56</v>
      </c>
      <c r="E1696" s="4">
        <v>15</v>
      </c>
      <c r="F1696" s="5">
        <v>8.6300000000000008</v>
      </c>
      <c r="G1696" s="5">
        <v>81.19</v>
      </c>
      <c r="H1696" s="6">
        <v>40043</v>
      </c>
      <c r="I1696" s="3">
        <v>8</v>
      </c>
      <c r="J1696" s="7" t="s">
        <v>41</v>
      </c>
      <c r="K1696" s="7" t="s">
        <v>39</v>
      </c>
      <c r="L1696" s="7" t="s">
        <v>42</v>
      </c>
    </row>
    <row r="1697" spans="1:12">
      <c r="A1697" s="2">
        <v>48</v>
      </c>
      <c r="B1697" s="2">
        <v>16</v>
      </c>
      <c r="C1697" s="2">
        <v>146</v>
      </c>
      <c r="D1697" s="3">
        <v>49.71</v>
      </c>
      <c r="E1697" s="4">
        <v>30</v>
      </c>
      <c r="F1697" s="5">
        <v>7.46</v>
      </c>
      <c r="G1697" s="5">
        <v>87.17</v>
      </c>
      <c r="H1697" s="6">
        <v>40043</v>
      </c>
      <c r="I1697" s="3">
        <v>8</v>
      </c>
      <c r="J1697" s="7" t="s">
        <v>44</v>
      </c>
      <c r="K1697" s="7" t="s">
        <v>39</v>
      </c>
      <c r="L1697" s="7" t="s">
        <v>44</v>
      </c>
    </row>
    <row r="1698" spans="1:12">
      <c r="A1698" s="2">
        <v>105</v>
      </c>
      <c r="B1698" s="2">
        <v>14</v>
      </c>
      <c r="C1698" s="2">
        <v>150</v>
      </c>
      <c r="D1698" s="3">
        <v>55.22</v>
      </c>
      <c r="E1698" s="4">
        <v>15</v>
      </c>
      <c r="F1698" s="5">
        <v>10.53</v>
      </c>
      <c r="G1698" s="5">
        <v>80.75</v>
      </c>
      <c r="H1698" s="6">
        <v>40043</v>
      </c>
      <c r="I1698" s="3">
        <v>8</v>
      </c>
      <c r="J1698" s="7" t="s">
        <v>27</v>
      </c>
      <c r="K1698" s="7" t="s">
        <v>51</v>
      </c>
      <c r="L1698" s="7" t="s">
        <v>30</v>
      </c>
    </row>
    <row r="1699" spans="1:12">
      <c r="A1699" s="2">
        <v>2</v>
      </c>
      <c r="B1699" s="2">
        <v>18</v>
      </c>
      <c r="C1699" s="2">
        <v>153</v>
      </c>
      <c r="D1699" s="3">
        <v>25.52</v>
      </c>
      <c r="E1699" s="4">
        <v>15</v>
      </c>
      <c r="F1699" s="5">
        <v>6.08</v>
      </c>
      <c r="G1699" s="5">
        <v>46.6</v>
      </c>
      <c r="H1699" s="6">
        <v>40043</v>
      </c>
      <c r="I1699" s="3">
        <v>8</v>
      </c>
      <c r="J1699" s="7" t="s">
        <v>7</v>
      </c>
      <c r="K1699" s="7" t="s">
        <v>7</v>
      </c>
      <c r="L1699" s="7" t="s">
        <v>8</v>
      </c>
    </row>
    <row r="1700" spans="1:12">
      <c r="A1700" s="2">
        <v>113</v>
      </c>
      <c r="B1700" s="2">
        <v>13</v>
      </c>
      <c r="C1700" s="2">
        <v>159</v>
      </c>
      <c r="D1700" s="3">
        <v>68.849999999999994</v>
      </c>
      <c r="E1700" s="4">
        <v>15</v>
      </c>
      <c r="F1700" s="5">
        <v>10.33</v>
      </c>
      <c r="G1700" s="5">
        <v>94.18</v>
      </c>
      <c r="H1700" s="6">
        <v>40043</v>
      </c>
      <c r="I1700" s="3">
        <v>8</v>
      </c>
      <c r="J1700" s="7" t="s">
        <v>31</v>
      </c>
      <c r="K1700" s="7" t="s">
        <v>39</v>
      </c>
      <c r="L1700" s="7" t="s">
        <v>32</v>
      </c>
    </row>
    <row r="1701" spans="1:12">
      <c r="A1701" s="2">
        <v>170</v>
      </c>
      <c r="B1701" s="2">
        <v>17</v>
      </c>
      <c r="C1701" s="2">
        <v>183</v>
      </c>
      <c r="D1701" s="3">
        <v>67.36</v>
      </c>
      <c r="E1701" s="4">
        <v>15</v>
      </c>
      <c r="F1701" s="5">
        <v>12.35</v>
      </c>
      <c r="G1701" s="5">
        <v>94.71</v>
      </c>
      <c r="H1701" s="6">
        <v>40043</v>
      </c>
      <c r="I1701" s="3">
        <v>8</v>
      </c>
      <c r="J1701" s="7" t="s">
        <v>27</v>
      </c>
      <c r="K1701" s="7" t="s">
        <v>51</v>
      </c>
      <c r="L1701" s="7" t="s">
        <v>28</v>
      </c>
    </row>
    <row r="1702" spans="1:12">
      <c r="A1702" s="2">
        <v>53</v>
      </c>
      <c r="B1702" s="2">
        <v>17</v>
      </c>
      <c r="C1702" s="2">
        <v>210</v>
      </c>
      <c r="D1702" s="3">
        <v>35.03</v>
      </c>
      <c r="E1702" s="4">
        <v>15</v>
      </c>
      <c r="F1702" s="5">
        <v>7.5</v>
      </c>
      <c r="G1702" s="5">
        <v>57.53</v>
      </c>
      <c r="H1702" s="6">
        <v>40043</v>
      </c>
      <c r="I1702" s="3">
        <v>8</v>
      </c>
      <c r="J1702" s="7" t="s">
        <v>7</v>
      </c>
      <c r="K1702" s="7" t="s">
        <v>7</v>
      </c>
      <c r="L1702" s="7" t="s">
        <v>8</v>
      </c>
    </row>
    <row r="1703" spans="1:12">
      <c r="A1703" s="2">
        <v>115</v>
      </c>
      <c r="B1703" s="2">
        <v>20</v>
      </c>
      <c r="C1703" s="2">
        <v>211</v>
      </c>
      <c r="D1703" s="3">
        <v>77.67</v>
      </c>
      <c r="E1703" s="4">
        <v>15</v>
      </c>
      <c r="F1703" s="5">
        <v>13.9</v>
      </c>
      <c r="G1703" s="5">
        <v>106.57</v>
      </c>
      <c r="H1703" s="6">
        <v>40043</v>
      </c>
      <c r="I1703" s="3">
        <v>8</v>
      </c>
      <c r="J1703" s="7" t="s">
        <v>27</v>
      </c>
      <c r="K1703" s="7" t="s">
        <v>51</v>
      </c>
      <c r="L1703" s="7" t="s">
        <v>30</v>
      </c>
    </row>
    <row r="1704" spans="1:12">
      <c r="A1704" s="2">
        <v>102</v>
      </c>
      <c r="B1704" s="2">
        <v>20</v>
      </c>
      <c r="C1704" s="2">
        <v>228</v>
      </c>
      <c r="D1704" s="3">
        <v>148.85</v>
      </c>
      <c r="E1704" s="4">
        <v>15</v>
      </c>
      <c r="F1704" s="5">
        <v>22.33</v>
      </c>
      <c r="G1704" s="5">
        <v>186.18</v>
      </c>
      <c r="H1704" s="6">
        <v>40043</v>
      </c>
      <c r="I1704" s="3">
        <v>8</v>
      </c>
      <c r="J1704" s="7" t="s">
        <v>31</v>
      </c>
      <c r="K1704" s="7" t="s">
        <v>39</v>
      </c>
      <c r="L1704" s="7" t="s">
        <v>39</v>
      </c>
    </row>
    <row r="1705" spans="1:12">
      <c r="A1705" s="2">
        <v>92</v>
      </c>
      <c r="B1705" s="2">
        <v>22</v>
      </c>
      <c r="C1705" s="2">
        <v>236</v>
      </c>
      <c r="D1705" s="3">
        <v>68.16</v>
      </c>
      <c r="E1705" s="4">
        <v>15</v>
      </c>
      <c r="F1705" s="5">
        <v>12.47</v>
      </c>
      <c r="G1705" s="5">
        <v>95.63</v>
      </c>
      <c r="H1705" s="6">
        <v>40043</v>
      </c>
      <c r="I1705" s="3">
        <v>8</v>
      </c>
      <c r="J1705" s="7" t="s">
        <v>19</v>
      </c>
      <c r="K1705" s="7" t="s">
        <v>23</v>
      </c>
      <c r="L1705" s="7" t="s">
        <v>53</v>
      </c>
    </row>
    <row r="1706" spans="1:12">
      <c r="A1706" s="2">
        <v>108</v>
      </c>
      <c r="B1706" s="2">
        <v>22</v>
      </c>
      <c r="C1706" s="2">
        <v>253</v>
      </c>
      <c r="D1706" s="3">
        <v>42.2</v>
      </c>
      <c r="E1706" s="4">
        <v>15</v>
      </c>
      <c r="F1706" s="5">
        <v>8.58</v>
      </c>
      <c r="G1706" s="5">
        <v>65.78</v>
      </c>
      <c r="H1706" s="6">
        <v>40043</v>
      </c>
      <c r="I1706" s="3">
        <v>8</v>
      </c>
      <c r="J1706" s="7" t="s">
        <v>7</v>
      </c>
      <c r="K1706" s="7" t="s">
        <v>7</v>
      </c>
      <c r="L1706" s="7" t="s">
        <v>9</v>
      </c>
    </row>
    <row r="1707" spans="1:12">
      <c r="A1707" s="2">
        <v>151</v>
      </c>
      <c r="B1707" s="2">
        <v>34</v>
      </c>
      <c r="C1707" s="2">
        <v>255</v>
      </c>
      <c r="D1707" s="3">
        <v>173</v>
      </c>
      <c r="E1707" s="4">
        <v>0</v>
      </c>
      <c r="F1707" s="5">
        <v>25.95</v>
      </c>
      <c r="G1707" s="5">
        <v>198.95</v>
      </c>
      <c r="H1707" s="6">
        <v>40043</v>
      </c>
      <c r="I1707" s="3">
        <v>8</v>
      </c>
      <c r="J1707" s="7" t="s">
        <v>61</v>
      </c>
      <c r="K1707" s="7" t="s">
        <v>23</v>
      </c>
      <c r="L1707" s="7" t="s">
        <v>61</v>
      </c>
    </row>
    <row r="1708" spans="1:12">
      <c r="A1708" s="2">
        <v>25</v>
      </c>
      <c r="B1708" s="2">
        <v>17</v>
      </c>
      <c r="C1708" s="2">
        <v>263</v>
      </c>
      <c r="D1708" s="3">
        <v>96.81</v>
      </c>
      <c r="E1708" s="4">
        <v>15</v>
      </c>
      <c r="F1708" s="5">
        <v>14.52</v>
      </c>
      <c r="G1708" s="5">
        <v>126.33</v>
      </c>
      <c r="H1708" s="6">
        <v>40043</v>
      </c>
      <c r="I1708" s="3">
        <v>8</v>
      </c>
      <c r="J1708" s="7" t="s">
        <v>27</v>
      </c>
      <c r="K1708" s="7" t="s">
        <v>51</v>
      </c>
      <c r="L1708" s="7" t="s">
        <v>28</v>
      </c>
    </row>
    <row r="1709" spans="1:12">
      <c r="A1709" s="2">
        <v>81</v>
      </c>
      <c r="B1709" s="2">
        <v>25</v>
      </c>
      <c r="C1709" s="2">
        <v>266</v>
      </c>
      <c r="D1709" s="3">
        <v>76.819999999999993</v>
      </c>
      <c r="E1709" s="4">
        <v>15</v>
      </c>
      <c r="F1709" s="5">
        <v>13.77</v>
      </c>
      <c r="G1709" s="5">
        <v>105.59</v>
      </c>
      <c r="H1709" s="6">
        <v>40043</v>
      </c>
      <c r="I1709" s="3">
        <v>8</v>
      </c>
      <c r="J1709" s="7" t="s">
        <v>19</v>
      </c>
      <c r="K1709" s="7" t="s">
        <v>23</v>
      </c>
      <c r="L1709" s="7" t="s">
        <v>22</v>
      </c>
    </row>
    <row r="1710" spans="1:12">
      <c r="A1710" s="2">
        <v>3</v>
      </c>
      <c r="B1710" s="2">
        <v>20</v>
      </c>
      <c r="C1710" s="2">
        <v>272</v>
      </c>
      <c r="D1710" s="3">
        <v>45.37</v>
      </c>
      <c r="E1710" s="4">
        <v>15</v>
      </c>
      <c r="F1710" s="5">
        <v>9.06</v>
      </c>
      <c r="G1710" s="5">
        <v>69.430000000000007</v>
      </c>
      <c r="H1710" s="6">
        <v>40043</v>
      </c>
      <c r="I1710" s="3">
        <v>8</v>
      </c>
      <c r="J1710" s="7" t="s">
        <v>7</v>
      </c>
      <c r="K1710" s="7" t="s">
        <v>7</v>
      </c>
      <c r="L1710" s="7" t="s">
        <v>9</v>
      </c>
    </row>
    <row r="1711" spans="1:12">
      <c r="A1711" s="2">
        <v>146</v>
      </c>
      <c r="B1711" s="2">
        <v>27</v>
      </c>
      <c r="C1711" s="2">
        <v>279</v>
      </c>
      <c r="D1711" s="3">
        <v>184.14</v>
      </c>
      <c r="E1711" s="4">
        <v>0</v>
      </c>
      <c r="F1711" s="5">
        <v>27.62</v>
      </c>
      <c r="G1711" s="5">
        <v>211.76</v>
      </c>
      <c r="H1711" s="6">
        <v>40043</v>
      </c>
      <c r="I1711" s="3">
        <v>8</v>
      </c>
      <c r="J1711" s="7" t="s">
        <v>61</v>
      </c>
      <c r="K1711" s="7" t="s">
        <v>23</v>
      </c>
      <c r="L1711" s="7" t="s">
        <v>61</v>
      </c>
    </row>
    <row r="1712" spans="1:12">
      <c r="A1712" s="2">
        <v>46</v>
      </c>
      <c r="B1712" s="2">
        <v>29</v>
      </c>
      <c r="C1712" s="2">
        <v>289</v>
      </c>
      <c r="D1712" s="3">
        <v>103.23</v>
      </c>
      <c r="E1712" s="4">
        <v>15</v>
      </c>
      <c r="F1712" s="5">
        <v>15.48</v>
      </c>
      <c r="G1712" s="5">
        <v>133.71</v>
      </c>
      <c r="H1712" s="6">
        <v>40043</v>
      </c>
      <c r="I1712" s="3">
        <v>8</v>
      </c>
      <c r="J1712" s="7" t="s">
        <v>41</v>
      </c>
      <c r="K1712" s="7" t="s">
        <v>39</v>
      </c>
      <c r="L1712" s="7" t="s">
        <v>42</v>
      </c>
    </row>
    <row r="1713" spans="1:12">
      <c r="A1713" s="2">
        <v>157</v>
      </c>
      <c r="B1713" s="2">
        <v>23</v>
      </c>
      <c r="C1713" s="2">
        <v>316</v>
      </c>
      <c r="D1713" s="3">
        <v>107.6</v>
      </c>
      <c r="E1713" s="4">
        <v>15</v>
      </c>
      <c r="F1713" s="5">
        <v>16.14</v>
      </c>
      <c r="G1713" s="5">
        <v>138.74</v>
      </c>
      <c r="H1713" s="6">
        <v>40043</v>
      </c>
      <c r="I1713" s="3">
        <v>8</v>
      </c>
      <c r="J1713" s="7" t="s">
        <v>41</v>
      </c>
      <c r="K1713" s="7" t="s">
        <v>39</v>
      </c>
      <c r="L1713" s="7" t="s">
        <v>42</v>
      </c>
    </row>
    <row r="1714" spans="1:12">
      <c r="A1714" s="2">
        <v>181</v>
      </c>
      <c r="B1714" s="2">
        <v>26</v>
      </c>
      <c r="C1714" s="2">
        <v>319</v>
      </c>
      <c r="D1714" s="3">
        <v>115</v>
      </c>
      <c r="E1714" s="4">
        <v>305</v>
      </c>
      <c r="F1714" s="5">
        <v>17.25</v>
      </c>
      <c r="G1714" s="5">
        <v>437.25</v>
      </c>
      <c r="H1714" s="6">
        <v>40043</v>
      </c>
      <c r="I1714" s="3">
        <v>8</v>
      </c>
      <c r="J1714" s="7" t="s">
        <v>67</v>
      </c>
      <c r="K1714" s="7" t="s">
        <v>51</v>
      </c>
      <c r="L1714" s="7" t="s">
        <v>51</v>
      </c>
    </row>
    <row r="1715" spans="1:12">
      <c r="A1715" s="2">
        <v>77</v>
      </c>
      <c r="B1715" s="2">
        <v>25</v>
      </c>
      <c r="C1715" s="2">
        <v>322</v>
      </c>
      <c r="D1715" s="3">
        <v>118.53</v>
      </c>
      <c r="E1715" s="4">
        <v>15</v>
      </c>
      <c r="F1715" s="5">
        <v>20.03</v>
      </c>
      <c r="G1715" s="5">
        <v>153.56</v>
      </c>
      <c r="H1715" s="6">
        <v>40043</v>
      </c>
      <c r="I1715" s="3">
        <v>8</v>
      </c>
      <c r="J1715" s="7" t="s">
        <v>27</v>
      </c>
      <c r="K1715" s="7" t="s">
        <v>51</v>
      </c>
      <c r="L1715" s="7" t="s">
        <v>28</v>
      </c>
    </row>
    <row r="1716" spans="1:12">
      <c r="A1716" s="2">
        <v>114</v>
      </c>
      <c r="B1716" s="2">
        <v>27</v>
      </c>
      <c r="C1716" s="2">
        <v>336</v>
      </c>
      <c r="D1716" s="3">
        <v>56.04</v>
      </c>
      <c r="E1716" s="4">
        <v>15</v>
      </c>
      <c r="F1716" s="5">
        <v>10.66</v>
      </c>
      <c r="G1716" s="5">
        <v>81.7</v>
      </c>
      <c r="H1716" s="6">
        <v>40043</v>
      </c>
      <c r="I1716" s="3">
        <v>8</v>
      </c>
      <c r="J1716" s="7" t="s">
        <v>7</v>
      </c>
      <c r="K1716" s="7" t="s">
        <v>7</v>
      </c>
      <c r="L1716" s="7" t="s">
        <v>8</v>
      </c>
    </row>
    <row r="1717" spans="1:12">
      <c r="A1717" s="2">
        <v>65</v>
      </c>
      <c r="B1717" s="2">
        <v>34</v>
      </c>
      <c r="C1717" s="2">
        <v>366</v>
      </c>
      <c r="D1717" s="3">
        <v>112.25</v>
      </c>
      <c r="E1717" s="4">
        <v>15</v>
      </c>
      <c r="F1717" s="5">
        <v>16.84</v>
      </c>
      <c r="G1717" s="5">
        <v>144.09</v>
      </c>
      <c r="H1717" s="6">
        <v>40043</v>
      </c>
      <c r="I1717" s="3">
        <v>8</v>
      </c>
      <c r="J1717" s="7" t="s">
        <v>50</v>
      </c>
      <c r="K1717" s="7" t="s">
        <v>14</v>
      </c>
      <c r="L1717" s="7" t="s">
        <v>17</v>
      </c>
    </row>
    <row r="1718" spans="1:12">
      <c r="A1718" s="2">
        <v>189</v>
      </c>
      <c r="B1718" s="2">
        <v>30</v>
      </c>
      <c r="C1718" s="2">
        <v>374</v>
      </c>
      <c r="D1718" s="3">
        <v>62.38</v>
      </c>
      <c r="E1718" s="4">
        <v>15</v>
      </c>
      <c r="F1718" s="5">
        <v>11.61</v>
      </c>
      <c r="G1718" s="5">
        <v>88.99</v>
      </c>
      <c r="H1718" s="6">
        <v>40043</v>
      </c>
      <c r="I1718" s="3">
        <v>8</v>
      </c>
      <c r="J1718" s="7" t="s">
        <v>7</v>
      </c>
      <c r="K1718" s="7" t="s">
        <v>7</v>
      </c>
      <c r="L1718" s="7" t="s">
        <v>9</v>
      </c>
    </row>
    <row r="1719" spans="1:12">
      <c r="A1719" s="2">
        <v>30</v>
      </c>
      <c r="B1719" s="2">
        <v>9</v>
      </c>
      <c r="C1719" s="2">
        <v>75</v>
      </c>
      <c r="D1719" s="3">
        <v>45.65</v>
      </c>
      <c r="E1719" s="4">
        <v>15</v>
      </c>
      <c r="F1719" s="5">
        <v>6.85</v>
      </c>
      <c r="G1719" s="5">
        <v>67.5</v>
      </c>
      <c r="H1719" s="6">
        <v>40044</v>
      </c>
      <c r="I1719" s="3">
        <v>8</v>
      </c>
      <c r="J1719" s="7" t="s">
        <v>33</v>
      </c>
      <c r="K1719" s="7" t="s">
        <v>23</v>
      </c>
      <c r="L1719" s="7" t="s">
        <v>23</v>
      </c>
    </row>
    <row r="1720" spans="1:12">
      <c r="A1720" s="2">
        <v>154</v>
      </c>
      <c r="B1720" s="2">
        <v>10</v>
      </c>
      <c r="C1720" s="2">
        <v>101</v>
      </c>
      <c r="D1720" s="3">
        <v>44.33</v>
      </c>
      <c r="E1720" s="4">
        <v>15</v>
      </c>
      <c r="F1720" s="5">
        <v>6.65</v>
      </c>
      <c r="G1720" s="5">
        <v>65.98</v>
      </c>
      <c r="H1720" s="6">
        <v>40044</v>
      </c>
      <c r="I1720" s="3">
        <v>8</v>
      </c>
      <c r="J1720" s="7" t="s">
        <v>19</v>
      </c>
      <c r="K1720" s="7" t="s">
        <v>26</v>
      </c>
      <c r="L1720" s="7" t="s">
        <v>40</v>
      </c>
    </row>
    <row r="1721" spans="1:12">
      <c r="A1721" s="2">
        <v>45</v>
      </c>
      <c r="B1721" s="2">
        <v>10</v>
      </c>
      <c r="C1721" s="2">
        <v>104</v>
      </c>
      <c r="D1721" s="3">
        <v>43.17</v>
      </c>
      <c r="E1721" s="4">
        <v>35</v>
      </c>
      <c r="F1721" s="5">
        <v>6.48</v>
      </c>
      <c r="G1721" s="5">
        <v>84.65</v>
      </c>
      <c r="H1721" s="6">
        <v>40044</v>
      </c>
      <c r="I1721" s="3">
        <v>8</v>
      </c>
      <c r="J1721" s="7" t="s">
        <v>21</v>
      </c>
      <c r="K1721" s="7" t="s">
        <v>23</v>
      </c>
      <c r="L1721" s="7" t="s">
        <v>22</v>
      </c>
    </row>
    <row r="1722" spans="1:12">
      <c r="A1722" s="2">
        <v>90</v>
      </c>
      <c r="B1722" s="2">
        <v>10</v>
      </c>
      <c r="C1722" s="2">
        <v>127</v>
      </c>
      <c r="D1722" s="3">
        <v>46.75</v>
      </c>
      <c r="E1722" s="4">
        <v>15</v>
      </c>
      <c r="F1722" s="5">
        <v>9.26</v>
      </c>
      <c r="G1722" s="5">
        <v>71.010000000000005</v>
      </c>
      <c r="H1722" s="6">
        <v>40044</v>
      </c>
      <c r="I1722" s="3">
        <v>8</v>
      </c>
      <c r="J1722" s="7" t="s">
        <v>27</v>
      </c>
      <c r="K1722" s="7" t="s">
        <v>51</v>
      </c>
      <c r="L1722" s="7" t="s">
        <v>30</v>
      </c>
    </row>
    <row r="1723" spans="1:12">
      <c r="A1723" s="2">
        <v>139</v>
      </c>
      <c r="B1723" s="2">
        <v>12</v>
      </c>
      <c r="C1723" s="2">
        <v>128</v>
      </c>
      <c r="D1723" s="3">
        <v>34.21</v>
      </c>
      <c r="E1723" s="4">
        <v>15</v>
      </c>
      <c r="F1723" s="5">
        <v>5.13</v>
      </c>
      <c r="G1723" s="5">
        <v>54.34</v>
      </c>
      <c r="H1723" s="6">
        <v>40044</v>
      </c>
      <c r="I1723" s="3">
        <v>8</v>
      </c>
      <c r="J1723" s="7" t="s">
        <v>60</v>
      </c>
      <c r="K1723" s="7" t="s">
        <v>14</v>
      </c>
      <c r="L1723" s="7" t="s">
        <v>14</v>
      </c>
    </row>
    <row r="1724" spans="1:12">
      <c r="A1724" s="2">
        <v>79</v>
      </c>
      <c r="B1724" s="2">
        <v>15</v>
      </c>
      <c r="C1724" s="2">
        <v>130</v>
      </c>
      <c r="D1724" s="3">
        <v>43.17</v>
      </c>
      <c r="E1724" s="4">
        <v>15</v>
      </c>
      <c r="F1724" s="5">
        <v>6.48</v>
      </c>
      <c r="G1724" s="5">
        <v>64.650000000000006</v>
      </c>
      <c r="H1724" s="6">
        <v>40044</v>
      </c>
      <c r="I1724" s="3">
        <v>8</v>
      </c>
      <c r="J1724" s="7" t="s">
        <v>21</v>
      </c>
      <c r="K1724" s="7" t="s">
        <v>23</v>
      </c>
      <c r="L1724" s="7" t="s">
        <v>22</v>
      </c>
    </row>
    <row r="1725" spans="1:12">
      <c r="A1725" s="2">
        <v>148</v>
      </c>
      <c r="B1725" s="2">
        <v>10</v>
      </c>
      <c r="C1725" s="2">
        <v>135</v>
      </c>
      <c r="D1725" s="3">
        <v>44.1</v>
      </c>
      <c r="E1725" s="4">
        <v>15</v>
      </c>
      <c r="F1725" s="5">
        <v>6.62</v>
      </c>
      <c r="G1725" s="5">
        <v>65.72</v>
      </c>
      <c r="H1725" s="6">
        <v>40044</v>
      </c>
      <c r="I1725" s="3">
        <v>8</v>
      </c>
      <c r="J1725" s="7" t="s">
        <v>43</v>
      </c>
      <c r="K1725" s="7" t="s">
        <v>64</v>
      </c>
      <c r="L1725" s="7" t="s">
        <v>43</v>
      </c>
    </row>
    <row r="1726" spans="1:12">
      <c r="A1726" s="2">
        <v>57</v>
      </c>
      <c r="B1726" s="2">
        <v>16</v>
      </c>
      <c r="C1726" s="2">
        <v>141</v>
      </c>
      <c r="D1726" s="3">
        <v>45.65</v>
      </c>
      <c r="E1726" s="4">
        <v>15</v>
      </c>
      <c r="F1726" s="5">
        <v>6.85</v>
      </c>
      <c r="G1726" s="5">
        <v>67.5</v>
      </c>
      <c r="H1726" s="6">
        <v>40044</v>
      </c>
      <c r="I1726" s="3">
        <v>8</v>
      </c>
      <c r="J1726" s="7" t="s">
        <v>33</v>
      </c>
      <c r="K1726" s="7" t="s">
        <v>23</v>
      </c>
      <c r="L1726" s="7" t="s">
        <v>23</v>
      </c>
    </row>
    <row r="1727" spans="1:12">
      <c r="A1727" s="2">
        <v>22</v>
      </c>
      <c r="B1727" s="2">
        <v>15</v>
      </c>
      <c r="C1727" s="2">
        <v>149</v>
      </c>
      <c r="D1727" s="3">
        <v>44.33</v>
      </c>
      <c r="E1727" s="4">
        <v>90</v>
      </c>
      <c r="F1727" s="5">
        <v>6.65</v>
      </c>
      <c r="G1727" s="5">
        <v>140.97999999999999</v>
      </c>
      <c r="H1727" s="6">
        <v>40044</v>
      </c>
      <c r="I1727" s="3">
        <v>8</v>
      </c>
      <c r="J1727" s="7" t="s">
        <v>19</v>
      </c>
      <c r="K1727" s="7" t="s">
        <v>26</v>
      </c>
      <c r="L1727" s="7" t="s">
        <v>24</v>
      </c>
    </row>
    <row r="1728" spans="1:12">
      <c r="A1728" s="2">
        <v>135</v>
      </c>
      <c r="B1728" s="2">
        <v>18</v>
      </c>
      <c r="C1728" s="2">
        <v>150</v>
      </c>
      <c r="D1728" s="3">
        <v>44.33</v>
      </c>
      <c r="E1728" s="4">
        <v>15</v>
      </c>
      <c r="F1728" s="5">
        <v>6.65</v>
      </c>
      <c r="G1728" s="5">
        <v>65.98</v>
      </c>
      <c r="H1728" s="6">
        <v>40044</v>
      </c>
      <c r="I1728" s="3">
        <v>8</v>
      </c>
      <c r="J1728" s="7" t="s">
        <v>19</v>
      </c>
      <c r="K1728" s="7" t="s">
        <v>26</v>
      </c>
      <c r="L1728" s="7" t="s">
        <v>24</v>
      </c>
    </row>
    <row r="1729" spans="1:12">
      <c r="A1729" s="2">
        <v>88</v>
      </c>
      <c r="B1729" s="2">
        <v>14</v>
      </c>
      <c r="C1729" s="2">
        <v>158</v>
      </c>
      <c r="D1729" s="3">
        <v>45.05</v>
      </c>
      <c r="E1729" s="4">
        <v>15</v>
      </c>
      <c r="F1729" s="5">
        <v>6.76</v>
      </c>
      <c r="G1729" s="5">
        <v>66.81</v>
      </c>
      <c r="H1729" s="6">
        <v>40044</v>
      </c>
      <c r="I1729" s="3">
        <v>8</v>
      </c>
      <c r="J1729" s="7" t="s">
        <v>19</v>
      </c>
      <c r="K1729" s="7" t="s">
        <v>26</v>
      </c>
      <c r="L1729" s="7" t="s">
        <v>40</v>
      </c>
    </row>
    <row r="1730" spans="1:12">
      <c r="A1730" s="2">
        <v>153</v>
      </c>
      <c r="B1730" s="2">
        <v>17</v>
      </c>
      <c r="C1730" s="2">
        <v>158</v>
      </c>
      <c r="D1730" s="3">
        <v>34.71</v>
      </c>
      <c r="E1730" s="4">
        <v>30</v>
      </c>
      <c r="F1730" s="5">
        <v>5.21</v>
      </c>
      <c r="G1730" s="5">
        <v>69.92</v>
      </c>
      <c r="H1730" s="6">
        <v>40044</v>
      </c>
      <c r="I1730" s="3">
        <v>8</v>
      </c>
      <c r="J1730" s="7" t="s">
        <v>62</v>
      </c>
      <c r="K1730" s="7" t="s">
        <v>14</v>
      </c>
      <c r="L1730" s="7" t="s">
        <v>14</v>
      </c>
    </row>
    <row r="1731" spans="1:12">
      <c r="A1731" s="2">
        <v>161</v>
      </c>
      <c r="B1731" s="2">
        <v>18</v>
      </c>
      <c r="C1731" s="2">
        <v>174</v>
      </c>
      <c r="D1731" s="3">
        <v>45.73</v>
      </c>
      <c r="E1731" s="4">
        <v>15</v>
      </c>
      <c r="F1731" s="5">
        <v>6.86</v>
      </c>
      <c r="G1731" s="5">
        <v>67.59</v>
      </c>
      <c r="H1731" s="6">
        <v>40044</v>
      </c>
      <c r="I1731" s="3">
        <v>8</v>
      </c>
      <c r="J1731" s="7" t="s">
        <v>57</v>
      </c>
      <c r="K1731" s="7" t="s">
        <v>51</v>
      </c>
      <c r="L1731" s="7" t="s">
        <v>57</v>
      </c>
    </row>
    <row r="1732" spans="1:12">
      <c r="A1732" s="2">
        <v>129</v>
      </c>
      <c r="B1732" s="2">
        <v>16</v>
      </c>
      <c r="C1732" s="2">
        <v>186</v>
      </c>
      <c r="D1732" s="3">
        <v>53.03</v>
      </c>
      <c r="E1732" s="4">
        <v>15</v>
      </c>
      <c r="F1732" s="5">
        <v>7.95</v>
      </c>
      <c r="G1732" s="5">
        <v>75.98</v>
      </c>
      <c r="H1732" s="6">
        <v>40044</v>
      </c>
      <c r="I1732" s="3">
        <v>8</v>
      </c>
      <c r="J1732" s="7" t="s">
        <v>19</v>
      </c>
      <c r="K1732" s="7" t="s">
        <v>26</v>
      </c>
      <c r="L1732" s="7" t="s">
        <v>40</v>
      </c>
    </row>
    <row r="1733" spans="1:12">
      <c r="A1733" s="2">
        <v>166</v>
      </c>
      <c r="B1733" s="2">
        <v>18</v>
      </c>
      <c r="C1733" s="2">
        <v>207</v>
      </c>
      <c r="D1733" s="3">
        <v>67.63</v>
      </c>
      <c r="E1733" s="4">
        <v>15</v>
      </c>
      <c r="F1733" s="5">
        <v>10.14</v>
      </c>
      <c r="G1733" s="5">
        <v>92.77</v>
      </c>
      <c r="H1733" s="6">
        <v>40044</v>
      </c>
      <c r="I1733" s="3">
        <v>8</v>
      </c>
      <c r="J1733" s="7" t="s">
        <v>43</v>
      </c>
      <c r="K1733" s="7" t="s">
        <v>64</v>
      </c>
      <c r="L1733" s="7" t="s">
        <v>43</v>
      </c>
    </row>
    <row r="1734" spans="1:12">
      <c r="A1734" s="2">
        <v>93</v>
      </c>
      <c r="B1734" s="2">
        <v>20</v>
      </c>
      <c r="C1734" s="2">
        <v>228</v>
      </c>
      <c r="D1734" s="3">
        <v>41.45</v>
      </c>
      <c r="E1734" s="4">
        <v>15</v>
      </c>
      <c r="F1734" s="5">
        <v>6.22</v>
      </c>
      <c r="G1734" s="5">
        <v>62.67</v>
      </c>
      <c r="H1734" s="6">
        <v>40044</v>
      </c>
      <c r="I1734" s="3">
        <v>8</v>
      </c>
      <c r="J1734" s="7" t="s">
        <v>11</v>
      </c>
      <c r="K1734" s="7" t="s">
        <v>51</v>
      </c>
      <c r="L1734" s="7" t="s">
        <v>29</v>
      </c>
    </row>
    <row r="1735" spans="1:12">
      <c r="A1735" s="2">
        <v>66</v>
      </c>
      <c r="B1735" s="2">
        <v>20</v>
      </c>
      <c r="C1735" s="2">
        <v>231</v>
      </c>
      <c r="D1735" s="3">
        <v>49.62</v>
      </c>
      <c r="E1735" s="4">
        <v>15</v>
      </c>
      <c r="F1735" s="5">
        <v>7.44</v>
      </c>
      <c r="G1735" s="5">
        <v>72.06</v>
      </c>
      <c r="H1735" s="6">
        <v>40044</v>
      </c>
      <c r="I1735" s="3">
        <v>8</v>
      </c>
      <c r="J1735" s="7" t="s">
        <v>21</v>
      </c>
      <c r="K1735" s="7" t="s">
        <v>23</v>
      </c>
      <c r="L1735" s="7" t="s">
        <v>22</v>
      </c>
    </row>
    <row r="1736" spans="1:12">
      <c r="A1736" s="2">
        <v>155</v>
      </c>
      <c r="B1736" s="2">
        <v>19</v>
      </c>
      <c r="C1736" s="2">
        <v>237</v>
      </c>
      <c r="D1736" s="3">
        <v>51.1</v>
      </c>
      <c r="E1736" s="4">
        <v>35</v>
      </c>
      <c r="F1736" s="5">
        <v>7.67</v>
      </c>
      <c r="G1736" s="5">
        <v>93.77</v>
      </c>
      <c r="H1736" s="6">
        <v>40044</v>
      </c>
      <c r="I1736" s="3">
        <v>8</v>
      </c>
      <c r="J1736" s="7" t="s">
        <v>58</v>
      </c>
      <c r="K1736" s="7" t="s">
        <v>14</v>
      </c>
      <c r="L1736" s="7" t="s">
        <v>59</v>
      </c>
    </row>
    <row r="1737" spans="1:12">
      <c r="A1737" s="2">
        <v>187</v>
      </c>
      <c r="B1737" s="2">
        <v>22</v>
      </c>
      <c r="C1737" s="2">
        <v>254</v>
      </c>
      <c r="D1737" s="3">
        <v>72.42</v>
      </c>
      <c r="E1737" s="4">
        <v>80</v>
      </c>
      <c r="F1737" s="5">
        <v>10.86</v>
      </c>
      <c r="G1737" s="5">
        <v>163.28</v>
      </c>
      <c r="H1737" s="6">
        <v>40044</v>
      </c>
      <c r="I1737" s="3">
        <v>8</v>
      </c>
      <c r="J1737" s="7" t="s">
        <v>19</v>
      </c>
      <c r="K1737" s="7" t="s">
        <v>26</v>
      </c>
      <c r="L1737" s="7" t="s">
        <v>20</v>
      </c>
    </row>
    <row r="1738" spans="1:12">
      <c r="A1738" s="2">
        <v>32</v>
      </c>
      <c r="B1738" s="2">
        <v>23</v>
      </c>
      <c r="C1738" s="2">
        <v>277</v>
      </c>
      <c r="D1738" s="3">
        <v>101.96</v>
      </c>
      <c r="E1738" s="4">
        <v>15</v>
      </c>
      <c r="F1738" s="5">
        <v>17.54</v>
      </c>
      <c r="G1738" s="5">
        <v>134.5</v>
      </c>
      <c r="H1738" s="6">
        <v>40044</v>
      </c>
      <c r="I1738" s="3">
        <v>8</v>
      </c>
      <c r="J1738" s="7" t="s">
        <v>27</v>
      </c>
      <c r="K1738" s="7" t="s">
        <v>51</v>
      </c>
      <c r="L1738" s="7" t="s">
        <v>28</v>
      </c>
    </row>
    <row r="1739" spans="1:12">
      <c r="A1739" s="2">
        <v>18</v>
      </c>
      <c r="B1739" s="2">
        <v>25</v>
      </c>
      <c r="C1739" s="2">
        <v>281</v>
      </c>
      <c r="D1739" s="3">
        <v>60.36</v>
      </c>
      <c r="E1739" s="4">
        <v>35</v>
      </c>
      <c r="F1739" s="5">
        <v>9.0500000000000007</v>
      </c>
      <c r="G1739" s="5">
        <v>104.41</v>
      </c>
      <c r="H1739" s="6">
        <v>40044</v>
      </c>
      <c r="I1739" s="3">
        <v>8</v>
      </c>
      <c r="J1739" s="7" t="s">
        <v>21</v>
      </c>
      <c r="K1739" s="7" t="s">
        <v>23</v>
      </c>
      <c r="L1739" s="7" t="s">
        <v>22</v>
      </c>
    </row>
    <row r="1740" spans="1:12">
      <c r="A1740" s="2">
        <v>31</v>
      </c>
      <c r="B1740" s="2">
        <v>26</v>
      </c>
      <c r="C1740" s="2">
        <v>326</v>
      </c>
      <c r="D1740" s="3">
        <v>92.94</v>
      </c>
      <c r="E1740" s="4">
        <v>90</v>
      </c>
      <c r="F1740" s="5">
        <v>13.94</v>
      </c>
      <c r="G1740" s="5">
        <v>196.88</v>
      </c>
      <c r="H1740" s="6">
        <v>40044</v>
      </c>
      <c r="I1740" s="3">
        <v>8</v>
      </c>
      <c r="J1740" s="7" t="s">
        <v>19</v>
      </c>
      <c r="K1740" s="7" t="s">
        <v>26</v>
      </c>
      <c r="L1740" s="7" t="s">
        <v>34</v>
      </c>
    </row>
    <row r="1741" spans="1:12">
      <c r="A1741" s="2">
        <v>69</v>
      </c>
      <c r="B1741" s="2">
        <v>28</v>
      </c>
      <c r="C1741" s="2">
        <v>329</v>
      </c>
      <c r="D1741" s="3">
        <v>59.35</v>
      </c>
      <c r="E1741" s="4">
        <v>160</v>
      </c>
      <c r="F1741" s="5">
        <v>8.9</v>
      </c>
      <c r="G1741" s="5">
        <v>228.25</v>
      </c>
      <c r="H1741" s="6">
        <v>40044</v>
      </c>
      <c r="I1741" s="3">
        <v>8</v>
      </c>
      <c r="J1741" s="7" t="s">
        <v>11</v>
      </c>
      <c r="K1741" s="7" t="s">
        <v>51</v>
      </c>
      <c r="L1741" s="7" t="s">
        <v>51</v>
      </c>
    </row>
    <row r="1742" spans="1:12">
      <c r="A1742" s="2">
        <v>168</v>
      </c>
      <c r="B1742" s="2">
        <v>32</v>
      </c>
      <c r="C1742" s="2">
        <v>329</v>
      </c>
      <c r="D1742" s="3">
        <v>83.57</v>
      </c>
      <c r="E1742" s="4">
        <v>15</v>
      </c>
      <c r="F1742" s="5">
        <v>12.54</v>
      </c>
      <c r="G1742" s="5">
        <v>111.11</v>
      </c>
      <c r="H1742" s="6">
        <v>40044</v>
      </c>
      <c r="I1742" s="3">
        <v>8</v>
      </c>
      <c r="J1742" s="7" t="s">
        <v>65</v>
      </c>
      <c r="K1742" s="7" t="s">
        <v>39</v>
      </c>
      <c r="L1742" s="7" t="s">
        <v>44</v>
      </c>
    </row>
    <row r="1743" spans="1:12">
      <c r="A1743" s="2">
        <v>40</v>
      </c>
      <c r="B1743" s="2">
        <v>29</v>
      </c>
      <c r="C1743" s="2">
        <v>355</v>
      </c>
      <c r="D1743" s="3">
        <v>101.21</v>
      </c>
      <c r="E1743" s="4">
        <v>15</v>
      </c>
      <c r="F1743" s="5">
        <v>15.18</v>
      </c>
      <c r="G1743" s="5">
        <v>131.38999999999999</v>
      </c>
      <c r="H1743" s="6">
        <v>40044</v>
      </c>
      <c r="I1743" s="3">
        <v>8</v>
      </c>
      <c r="J1743" s="7" t="s">
        <v>19</v>
      </c>
      <c r="K1743" s="7" t="s">
        <v>26</v>
      </c>
      <c r="L1743" s="7" t="s">
        <v>40</v>
      </c>
    </row>
    <row r="1744" spans="1:12">
      <c r="A1744" s="2">
        <v>132</v>
      </c>
      <c r="B1744" s="2">
        <v>33</v>
      </c>
      <c r="C1744" s="2">
        <v>372</v>
      </c>
      <c r="D1744" s="3">
        <v>106.06</v>
      </c>
      <c r="E1744" s="4">
        <v>15</v>
      </c>
      <c r="F1744" s="5">
        <v>15.91</v>
      </c>
      <c r="G1744" s="5">
        <v>136.97</v>
      </c>
      <c r="H1744" s="6">
        <v>40044</v>
      </c>
      <c r="I1744" s="3">
        <v>8</v>
      </c>
      <c r="J1744" s="7" t="s">
        <v>19</v>
      </c>
      <c r="K1744" s="7" t="s">
        <v>26</v>
      </c>
      <c r="L1744" s="7" t="s">
        <v>20</v>
      </c>
    </row>
    <row r="1745" spans="1:12">
      <c r="A1745" s="2">
        <v>143</v>
      </c>
      <c r="B1745" s="2">
        <v>34</v>
      </c>
      <c r="C1745" s="2">
        <v>377</v>
      </c>
      <c r="D1745" s="3">
        <v>68.010000000000005</v>
      </c>
      <c r="E1745" s="4">
        <v>160</v>
      </c>
      <c r="F1745" s="5">
        <v>10.199999999999999</v>
      </c>
      <c r="G1745" s="5">
        <v>238.21</v>
      </c>
      <c r="H1745" s="6">
        <v>40044</v>
      </c>
      <c r="I1745" s="3">
        <v>8</v>
      </c>
      <c r="J1745" s="7" t="s">
        <v>11</v>
      </c>
      <c r="K1745" s="7" t="s">
        <v>51</v>
      </c>
      <c r="L1745" s="7" t="s">
        <v>29</v>
      </c>
    </row>
    <row r="1746" spans="1:12">
      <c r="A1746" s="2">
        <v>156</v>
      </c>
      <c r="B1746" s="2">
        <v>32</v>
      </c>
      <c r="C1746" s="2">
        <v>386</v>
      </c>
      <c r="D1746" s="3">
        <v>65.89</v>
      </c>
      <c r="E1746" s="4">
        <v>15</v>
      </c>
      <c r="F1746" s="5">
        <v>9.8800000000000008</v>
      </c>
      <c r="G1746" s="5">
        <v>90.77</v>
      </c>
      <c r="H1746" s="6">
        <v>40044</v>
      </c>
      <c r="I1746" s="3">
        <v>8</v>
      </c>
      <c r="J1746" s="7" t="s">
        <v>16</v>
      </c>
      <c r="K1746" s="7" t="s">
        <v>14</v>
      </c>
      <c r="L1746" s="7" t="s">
        <v>17</v>
      </c>
    </row>
    <row r="1747" spans="1:12">
      <c r="A1747" s="2">
        <v>26</v>
      </c>
      <c r="B1747" s="2">
        <v>41</v>
      </c>
      <c r="C1747" s="2">
        <v>524</v>
      </c>
      <c r="D1747" s="3">
        <v>85.15</v>
      </c>
      <c r="E1747" s="4">
        <v>160</v>
      </c>
      <c r="F1747" s="5">
        <v>12.77</v>
      </c>
      <c r="G1747" s="5">
        <v>257.92</v>
      </c>
      <c r="H1747" s="6">
        <v>40044</v>
      </c>
      <c r="I1747" s="3">
        <v>8</v>
      </c>
      <c r="J1747" s="7" t="s">
        <v>11</v>
      </c>
      <c r="K1747" s="7" t="s">
        <v>51</v>
      </c>
      <c r="L1747" s="7" t="s">
        <v>29</v>
      </c>
    </row>
    <row r="1748" spans="1:12">
      <c r="A1748" s="2">
        <v>28</v>
      </c>
      <c r="B1748" s="2">
        <v>9</v>
      </c>
      <c r="C1748" s="2">
        <v>81</v>
      </c>
      <c r="D1748" s="3">
        <v>34.89</v>
      </c>
      <c r="E1748" s="4">
        <v>15</v>
      </c>
      <c r="F1748" s="5">
        <v>5.23</v>
      </c>
      <c r="G1748" s="5">
        <v>55.12</v>
      </c>
      <c r="H1748" s="6">
        <v>40045</v>
      </c>
      <c r="I1748" s="3">
        <v>8</v>
      </c>
      <c r="J1748" s="7" t="s">
        <v>16</v>
      </c>
      <c r="K1748" s="7" t="s">
        <v>14</v>
      </c>
      <c r="L1748" s="7" t="s">
        <v>14</v>
      </c>
    </row>
    <row r="1749" spans="1:12">
      <c r="A1749" s="2">
        <v>12</v>
      </c>
      <c r="B1749" s="2">
        <v>15</v>
      </c>
      <c r="C1749" s="2">
        <v>108</v>
      </c>
      <c r="D1749" s="3">
        <v>34.01</v>
      </c>
      <c r="E1749" s="4">
        <v>15</v>
      </c>
      <c r="F1749" s="5">
        <v>5.0999999999999996</v>
      </c>
      <c r="G1749" s="5">
        <v>54.11</v>
      </c>
      <c r="H1749" s="6">
        <v>40045</v>
      </c>
      <c r="I1749" s="3">
        <v>8</v>
      </c>
      <c r="J1749" s="7" t="s">
        <v>13</v>
      </c>
      <c r="K1749" s="7" t="s">
        <v>14</v>
      </c>
      <c r="L1749" s="7" t="s">
        <v>14</v>
      </c>
    </row>
    <row r="1750" spans="1:12">
      <c r="A1750" s="2">
        <v>49</v>
      </c>
      <c r="B1750" s="2">
        <v>14</v>
      </c>
      <c r="C1750" s="2">
        <v>121</v>
      </c>
      <c r="D1750" s="3">
        <v>33.229999999999997</v>
      </c>
      <c r="E1750" s="4">
        <v>15</v>
      </c>
      <c r="F1750" s="5">
        <v>4.9800000000000004</v>
      </c>
      <c r="G1750" s="5">
        <v>53.21</v>
      </c>
      <c r="H1750" s="6">
        <v>40045</v>
      </c>
      <c r="I1750" s="3">
        <v>8</v>
      </c>
      <c r="J1750" s="7" t="s">
        <v>45</v>
      </c>
      <c r="K1750" s="7" t="s">
        <v>64</v>
      </c>
      <c r="L1750" s="7" t="s">
        <v>46</v>
      </c>
    </row>
    <row r="1751" spans="1:12">
      <c r="A1751" s="2">
        <v>176</v>
      </c>
      <c r="B1751" s="2">
        <v>12</v>
      </c>
      <c r="C1751" s="2">
        <v>126</v>
      </c>
      <c r="D1751" s="3">
        <v>50.24</v>
      </c>
      <c r="E1751" s="4">
        <v>15</v>
      </c>
      <c r="F1751" s="5">
        <v>7.54</v>
      </c>
      <c r="G1751" s="5">
        <v>72.78</v>
      </c>
      <c r="H1751" s="6">
        <v>40045</v>
      </c>
      <c r="I1751" s="3">
        <v>8</v>
      </c>
      <c r="J1751" s="7" t="s">
        <v>50</v>
      </c>
      <c r="K1751" s="7" t="s">
        <v>14</v>
      </c>
      <c r="L1751" s="7" t="s">
        <v>17</v>
      </c>
    </row>
    <row r="1752" spans="1:12">
      <c r="A1752" s="2">
        <v>137</v>
      </c>
      <c r="B1752" s="2">
        <v>13</v>
      </c>
      <c r="C1752" s="2">
        <v>128</v>
      </c>
      <c r="D1752" s="3">
        <v>39.6</v>
      </c>
      <c r="E1752" s="4">
        <v>15</v>
      </c>
      <c r="F1752" s="5">
        <v>5.94</v>
      </c>
      <c r="G1752" s="5">
        <v>60.54</v>
      </c>
      <c r="H1752" s="6">
        <v>40045</v>
      </c>
      <c r="I1752" s="3">
        <v>8</v>
      </c>
      <c r="J1752" s="7" t="s">
        <v>57</v>
      </c>
      <c r="K1752" s="7" t="s">
        <v>51</v>
      </c>
      <c r="L1752" s="7" t="s">
        <v>57</v>
      </c>
    </row>
    <row r="1753" spans="1:12">
      <c r="A1753" s="2">
        <v>72</v>
      </c>
      <c r="B1753" s="2">
        <v>15</v>
      </c>
      <c r="C1753" s="2">
        <v>129</v>
      </c>
      <c r="D1753" s="3">
        <v>21.52</v>
      </c>
      <c r="E1753" s="4">
        <v>15</v>
      </c>
      <c r="F1753" s="5">
        <v>5.48</v>
      </c>
      <c r="G1753" s="5">
        <v>42</v>
      </c>
      <c r="H1753" s="6">
        <v>40045</v>
      </c>
      <c r="I1753" s="3">
        <v>8</v>
      </c>
      <c r="J1753" s="7" t="s">
        <v>10</v>
      </c>
      <c r="K1753" s="7" t="s">
        <v>64</v>
      </c>
      <c r="L1753" s="7" t="s">
        <v>10</v>
      </c>
    </row>
    <row r="1754" spans="1:12">
      <c r="A1754" s="2">
        <v>62</v>
      </c>
      <c r="B1754" s="2">
        <v>16</v>
      </c>
      <c r="C1754" s="2">
        <v>131</v>
      </c>
      <c r="D1754" s="3">
        <v>40.36</v>
      </c>
      <c r="E1754" s="4">
        <v>15</v>
      </c>
      <c r="F1754" s="5">
        <v>6.05</v>
      </c>
      <c r="G1754" s="5">
        <v>61.41</v>
      </c>
      <c r="H1754" s="6">
        <v>40045</v>
      </c>
      <c r="I1754" s="3">
        <v>8</v>
      </c>
      <c r="J1754" s="7" t="s">
        <v>27</v>
      </c>
      <c r="K1754" s="7" t="s">
        <v>51</v>
      </c>
      <c r="L1754" s="7" t="s">
        <v>49</v>
      </c>
    </row>
    <row r="1755" spans="1:12">
      <c r="A1755" s="2">
        <v>136</v>
      </c>
      <c r="B1755" s="2">
        <v>14</v>
      </c>
      <c r="C1755" s="2">
        <v>136</v>
      </c>
      <c r="D1755" s="3">
        <v>31.61</v>
      </c>
      <c r="E1755" s="4">
        <v>15</v>
      </c>
      <c r="F1755" s="5">
        <v>4.74</v>
      </c>
      <c r="G1755" s="5">
        <v>51.35</v>
      </c>
      <c r="H1755" s="6">
        <v>40045</v>
      </c>
      <c r="I1755" s="3">
        <v>8</v>
      </c>
      <c r="J1755" s="7" t="s">
        <v>45</v>
      </c>
      <c r="K1755" s="7" t="s">
        <v>64</v>
      </c>
      <c r="L1755" s="7" t="s">
        <v>46</v>
      </c>
    </row>
    <row r="1756" spans="1:12">
      <c r="A1756" s="2">
        <v>101</v>
      </c>
      <c r="B1756" s="2">
        <v>12</v>
      </c>
      <c r="C1756" s="2">
        <v>148</v>
      </c>
      <c r="D1756" s="3">
        <v>39.6</v>
      </c>
      <c r="E1756" s="4">
        <v>15</v>
      </c>
      <c r="F1756" s="5">
        <v>5.94</v>
      </c>
      <c r="G1756" s="5">
        <v>60.54</v>
      </c>
      <c r="H1756" s="6">
        <v>40045</v>
      </c>
      <c r="I1756" s="3">
        <v>8</v>
      </c>
      <c r="J1756" s="7" t="s">
        <v>57</v>
      </c>
      <c r="K1756" s="7" t="s">
        <v>51</v>
      </c>
      <c r="L1756" s="7" t="s">
        <v>57</v>
      </c>
    </row>
    <row r="1757" spans="1:12">
      <c r="A1757" s="2">
        <v>10</v>
      </c>
      <c r="B1757" s="2">
        <v>17</v>
      </c>
      <c r="C1757" s="2">
        <v>149</v>
      </c>
      <c r="D1757" s="3">
        <v>42.76</v>
      </c>
      <c r="E1757" s="4">
        <v>160</v>
      </c>
      <c r="F1757" s="5">
        <v>6.41</v>
      </c>
      <c r="G1757" s="5">
        <v>209.17</v>
      </c>
      <c r="H1757" s="6">
        <v>40045</v>
      </c>
      <c r="I1757" s="3">
        <v>8</v>
      </c>
      <c r="J1757" s="7" t="s">
        <v>11</v>
      </c>
      <c r="K1757" s="7" t="s">
        <v>64</v>
      </c>
      <c r="L1757" s="7" t="s">
        <v>12</v>
      </c>
    </row>
    <row r="1758" spans="1:12">
      <c r="A1758" s="2">
        <v>11</v>
      </c>
      <c r="B1758" s="2">
        <v>17</v>
      </c>
      <c r="C1758" s="2">
        <v>154</v>
      </c>
      <c r="D1758" s="3">
        <v>42.76</v>
      </c>
      <c r="E1758" s="4">
        <v>15</v>
      </c>
      <c r="F1758" s="5">
        <v>6.41</v>
      </c>
      <c r="G1758" s="5">
        <v>64.17</v>
      </c>
      <c r="H1758" s="6">
        <v>40045</v>
      </c>
      <c r="I1758" s="3">
        <v>8</v>
      </c>
      <c r="J1758" s="7" t="s">
        <v>12</v>
      </c>
      <c r="K1758" s="7" t="s">
        <v>64</v>
      </c>
      <c r="L1758" s="7" t="s">
        <v>12</v>
      </c>
    </row>
    <row r="1759" spans="1:12">
      <c r="A1759" s="2">
        <v>173</v>
      </c>
      <c r="B1759" s="2">
        <v>18</v>
      </c>
      <c r="C1759" s="2">
        <v>154</v>
      </c>
      <c r="D1759" s="3">
        <v>23.92</v>
      </c>
      <c r="E1759" s="4">
        <v>15</v>
      </c>
      <c r="F1759" s="5">
        <v>3.59</v>
      </c>
      <c r="G1759" s="5">
        <v>42.51</v>
      </c>
      <c r="H1759" s="6">
        <v>40045</v>
      </c>
      <c r="I1759" s="3">
        <v>8</v>
      </c>
      <c r="J1759" s="7" t="s">
        <v>7</v>
      </c>
      <c r="K1759" s="7" t="s">
        <v>7</v>
      </c>
      <c r="L1759" s="7" t="s">
        <v>15</v>
      </c>
    </row>
    <row r="1760" spans="1:12">
      <c r="A1760" s="2">
        <v>117</v>
      </c>
      <c r="B1760" s="2">
        <v>15</v>
      </c>
      <c r="C1760" s="2">
        <v>155</v>
      </c>
      <c r="D1760" s="3">
        <v>25.85</v>
      </c>
      <c r="E1760" s="4">
        <v>15</v>
      </c>
      <c r="F1760" s="5">
        <v>6.13</v>
      </c>
      <c r="G1760" s="5">
        <v>46.98</v>
      </c>
      <c r="H1760" s="6">
        <v>40045</v>
      </c>
      <c r="I1760" s="3">
        <v>8</v>
      </c>
      <c r="J1760" s="7" t="s">
        <v>25</v>
      </c>
      <c r="K1760" s="7" t="s">
        <v>64</v>
      </c>
      <c r="L1760" s="7" t="s">
        <v>25</v>
      </c>
    </row>
    <row r="1761" spans="1:12">
      <c r="A1761" s="2">
        <v>67</v>
      </c>
      <c r="B1761" s="2">
        <v>19</v>
      </c>
      <c r="C1761" s="2">
        <v>171</v>
      </c>
      <c r="D1761" s="3">
        <v>40.92</v>
      </c>
      <c r="E1761" s="4">
        <v>35</v>
      </c>
      <c r="F1761" s="5">
        <v>6.14</v>
      </c>
      <c r="G1761" s="5">
        <v>82.06</v>
      </c>
      <c r="H1761" s="6">
        <v>40045</v>
      </c>
      <c r="I1761" s="3">
        <v>8</v>
      </c>
      <c r="J1761" s="7" t="s">
        <v>26</v>
      </c>
      <c r="K1761" s="7" t="s">
        <v>39</v>
      </c>
      <c r="L1761" s="7" t="s">
        <v>39</v>
      </c>
    </row>
    <row r="1762" spans="1:12">
      <c r="A1762" s="2">
        <v>180</v>
      </c>
      <c r="B1762" s="2">
        <v>15</v>
      </c>
      <c r="C1762" s="2">
        <v>173</v>
      </c>
      <c r="D1762" s="3">
        <v>42.76</v>
      </c>
      <c r="E1762" s="4">
        <v>160</v>
      </c>
      <c r="F1762" s="5">
        <v>6.41</v>
      </c>
      <c r="G1762" s="5">
        <v>209.17</v>
      </c>
      <c r="H1762" s="6">
        <v>40045</v>
      </c>
      <c r="I1762" s="3">
        <v>8</v>
      </c>
      <c r="J1762" s="7" t="s">
        <v>12</v>
      </c>
      <c r="K1762" s="7" t="s">
        <v>64</v>
      </c>
      <c r="L1762" s="7" t="s">
        <v>12</v>
      </c>
    </row>
    <row r="1763" spans="1:12">
      <c r="A1763" s="2">
        <v>116</v>
      </c>
      <c r="B1763" s="2">
        <v>15</v>
      </c>
      <c r="C1763" s="2">
        <v>174</v>
      </c>
      <c r="D1763" s="3">
        <v>29.02</v>
      </c>
      <c r="E1763" s="4">
        <v>15</v>
      </c>
      <c r="F1763" s="5">
        <v>6.6</v>
      </c>
      <c r="G1763" s="5">
        <v>50.62</v>
      </c>
      <c r="H1763" s="6">
        <v>40045</v>
      </c>
      <c r="I1763" s="3">
        <v>8</v>
      </c>
      <c r="J1763" s="7" t="s">
        <v>10</v>
      </c>
      <c r="K1763" s="7" t="s">
        <v>64</v>
      </c>
      <c r="L1763" s="7" t="s">
        <v>10</v>
      </c>
    </row>
    <row r="1764" spans="1:12">
      <c r="A1764" s="2">
        <v>134</v>
      </c>
      <c r="B1764" s="2">
        <v>17</v>
      </c>
      <c r="C1764" s="2">
        <v>174</v>
      </c>
      <c r="D1764" s="3">
        <v>29.02</v>
      </c>
      <c r="E1764" s="4">
        <v>15</v>
      </c>
      <c r="F1764" s="5">
        <v>6.6</v>
      </c>
      <c r="G1764" s="5">
        <v>50.62</v>
      </c>
      <c r="H1764" s="6">
        <v>40045</v>
      </c>
      <c r="I1764" s="3">
        <v>8</v>
      </c>
      <c r="J1764" s="7" t="s">
        <v>10</v>
      </c>
      <c r="K1764" s="7" t="s">
        <v>64</v>
      </c>
      <c r="L1764" s="7" t="s">
        <v>10</v>
      </c>
    </row>
    <row r="1765" spans="1:12">
      <c r="A1765" s="2">
        <v>61</v>
      </c>
      <c r="B1765" s="2">
        <v>18</v>
      </c>
      <c r="C1765" s="2">
        <v>187</v>
      </c>
      <c r="D1765" s="3">
        <v>68.849999999999994</v>
      </c>
      <c r="E1765" s="4">
        <v>60</v>
      </c>
      <c r="F1765" s="5">
        <v>10.33</v>
      </c>
      <c r="G1765" s="5">
        <v>139.18</v>
      </c>
      <c r="H1765" s="6">
        <v>40045</v>
      </c>
      <c r="I1765" s="3">
        <v>8</v>
      </c>
      <c r="J1765" s="7" t="s">
        <v>31</v>
      </c>
      <c r="K1765" s="7" t="s">
        <v>39</v>
      </c>
      <c r="L1765" s="7" t="s">
        <v>32</v>
      </c>
    </row>
    <row r="1766" spans="1:12">
      <c r="A1766" s="2">
        <v>41</v>
      </c>
      <c r="B1766" s="2">
        <v>20</v>
      </c>
      <c r="C1766" s="2">
        <v>194</v>
      </c>
      <c r="D1766" s="3">
        <v>34.89</v>
      </c>
      <c r="E1766" s="4">
        <v>15</v>
      </c>
      <c r="F1766" s="5">
        <v>5.23</v>
      </c>
      <c r="G1766" s="5">
        <v>55.12</v>
      </c>
      <c r="H1766" s="6">
        <v>40045</v>
      </c>
      <c r="I1766" s="3">
        <v>8</v>
      </c>
      <c r="J1766" s="7" t="s">
        <v>16</v>
      </c>
      <c r="K1766" s="7" t="s">
        <v>14</v>
      </c>
      <c r="L1766" s="7" t="s">
        <v>18</v>
      </c>
    </row>
    <row r="1767" spans="1:12">
      <c r="A1767" s="2">
        <v>13</v>
      </c>
      <c r="B1767" s="2">
        <v>20</v>
      </c>
      <c r="C1767" s="2">
        <v>201</v>
      </c>
      <c r="D1767" s="3">
        <v>33.53</v>
      </c>
      <c r="E1767" s="4">
        <v>15</v>
      </c>
      <c r="F1767" s="5">
        <v>7.28</v>
      </c>
      <c r="G1767" s="5">
        <v>55.81</v>
      </c>
      <c r="H1767" s="6">
        <v>40045</v>
      </c>
      <c r="I1767" s="3">
        <v>8</v>
      </c>
      <c r="J1767" s="7" t="s">
        <v>7</v>
      </c>
      <c r="K1767" s="7" t="s">
        <v>7</v>
      </c>
      <c r="L1767" s="7" t="s">
        <v>15</v>
      </c>
    </row>
    <row r="1768" spans="1:12">
      <c r="A1768" s="2">
        <v>131</v>
      </c>
      <c r="B1768" s="2">
        <v>23</v>
      </c>
      <c r="C1768" s="2">
        <v>206</v>
      </c>
      <c r="D1768" s="3">
        <v>34.36</v>
      </c>
      <c r="E1768" s="4">
        <v>15</v>
      </c>
      <c r="F1768" s="5">
        <v>7.4</v>
      </c>
      <c r="G1768" s="5">
        <v>56.76</v>
      </c>
      <c r="H1768" s="6">
        <v>40045</v>
      </c>
      <c r="I1768" s="3">
        <v>8</v>
      </c>
      <c r="J1768" s="7" t="s">
        <v>7</v>
      </c>
      <c r="K1768" s="7" t="s">
        <v>7</v>
      </c>
      <c r="L1768" s="7" t="s">
        <v>15</v>
      </c>
    </row>
    <row r="1769" spans="1:12">
      <c r="A1769" s="2">
        <v>85</v>
      </c>
      <c r="B1769" s="2">
        <v>20</v>
      </c>
      <c r="C1769" s="2">
        <v>207</v>
      </c>
      <c r="D1769" s="3">
        <v>49.54</v>
      </c>
      <c r="E1769" s="4">
        <v>15</v>
      </c>
      <c r="F1769" s="5">
        <v>7.43</v>
      </c>
      <c r="G1769" s="5">
        <v>71.97</v>
      </c>
      <c r="H1769" s="6">
        <v>40045</v>
      </c>
      <c r="I1769" s="3">
        <v>8</v>
      </c>
      <c r="J1769" s="7" t="s">
        <v>26</v>
      </c>
      <c r="K1769" s="7" t="s">
        <v>39</v>
      </c>
      <c r="L1769" s="7" t="s">
        <v>39</v>
      </c>
    </row>
    <row r="1770" spans="1:12">
      <c r="A1770" s="2">
        <v>94</v>
      </c>
      <c r="B1770" s="2">
        <v>20</v>
      </c>
      <c r="C1770" s="2">
        <v>211</v>
      </c>
      <c r="D1770" s="3">
        <v>65.010000000000005</v>
      </c>
      <c r="E1770" s="4">
        <v>125</v>
      </c>
      <c r="F1770" s="5">
        <v>9.75</v>
      </c>
      <c r="G1770" s="5">
        <v>199.76</v>
      </c>
      <c r="H1770" s="6">
        <v>40045</v>
      </c>
      <c r="I1770" s="3">
        <v>8</v>
      </c>
      <c r="J1770" s="7" t="s">
        <v>27</v>
      </c>
      <c r="K1770" s="7" t="s">
        <v>51</v>
      </c>
      <c r="L1770" s="7" t="s">
        <v>49</v>
      </c>
    </row>
    <row r="1771" spans="1:12">
      <c r="A1771" s="2">
        <v>96</v>
      </c>
      <c r="B1771" s="2">
        <v>17</v>
      </c>
      <c r="C1771" s="2">
        <v>216</v>
      </c>
      <c r="D1771" s="3">
        <v>47.28</v>
      </c>
      <c r="E1771" s="4">
        <v>15</v>
      </c>
      <c r="F1771" s="5">
        <v>7.09</v>
      </c>
      <c r="G1771" s="5">
        <v>69.37</v>
      </c>
      <c r="H1771" s="6">
        <v>40045</v>
      </c>
      <c r="I1771" s="3">
        <v>8</v>
      </c>
      <c r="J1771" s="7" t="s">
        <v>35</v>
      </c>
      <c r="K1771" s="7" t="s">
        <v>14</v>
      </c>
      <c r="L1771" s="7" t="s">
        <v>36</v>
      </c>
    </row>
    <row r="1772" spans="1:12">
      <c r="A1772" s="2">
        <v>37</v>
      </c>
      <c r="B1772" s="2">
        <v>19</v>
      </c>
      <c r="C1772" s="2">
        <v>226</v>
      </c>
      <c r="D1772" s="3">
        <v>68.849999999999994</v>
      </c>
      <c r="E1772" s="4">
        <v>15</v>
      </c>
      <c r="F1772" s="5">
        <v>10.33</v>
      </c>
      <c r="G1772" s="5">
        <v>94.18</v>
      </c>
      <c r="H1772" s="6">
        <v>40045</v>
      </c>
      <c r="I1772" s="3">
        <v>8</v>
      </c>
      <c r="J1772" s="7" t="s">
        <v>31</v>
      </c>
      <c r="K1772" s="7" t="s">
        <v>39</v>
      </c>
      <c r="L1772" s="7" t="s">
        <v>32</v>
      </c>
    </row>
    <row r="1773" spans="1:12">
      <c r="A1773" s="2">
        <v>178</v>
      </c>
      <c r="B1773" s="2">
        <v>19</v>
      </c>
      <c r="C1773" s="2">
        <v>240</v>
      </c>
      <c r="D1773" s="3">
        <v>46.66</v>
      </c>
      <c r="E1773" s="4">
        <v>15</v>
      </c>
      <c r="F1773" s="5">
        <v>7</v>
      </c>
      <c r="G1773" s="5">
        <v>68.66</v>
      </c>
      <c r="H1773" s="6">
        <v>40045</v>
      </c>
      <c r="I1773" s="3">
        <v>8</v>
      </c>
      <c r="J1773" s="7" t="s">
        <v>26</v>
      </c>
      <c r="K1773" s="7" t="s">
        <v>39</v>
      </c>
      <c r="L1773" s="7" t="s">
        <v>39</v>
      </c>
    </row>
    <row r="1774" spans="1:12">
      <c r="A1774" s="2">
        <v>29</v>
      </c>
      <c r="B1774" s="2">
        <v>23</v>
      </c>
      <c r="C1774" s="2">
        <v>242</v>
      </c>
      <c r="D1774" s="3">
        <v>68.849999999999994</v>
      </c>
      <c r="E1774" s="4">
        <v>15</v>
      </c>
      <c r="F1774" s="5">
        <v>10.33</v>
      </c>
      <c r="G1774" s="5">
        <v>94.18</v>
      </c>
      <c r="H1774" s="6">
        <v>40045</v>
      </c>
      <c r="I1774" s="3">
        <v>8</v>
      </c>
      <c r="J1774" s="7" t="s">
        <v>31</v>
      </c>
      <c r="K1774" s="7" t="s">
        <v>39</v>
      </c>
      <c r="L1774" s="7" t="s">
        <v>32</v>
      </c>
    </row>
    <row r="1775" spans="1:12">
      <c r="A1775" s="2">
        <v>112</v>
      </c>
      <c r="B1775" s="2">
        <v>22</v>
      </c>
      <c r="C1775" s="2">
        <v>254</v>
      </c>
      <c r="D1775" s="3">
        <v>45.82</v>
      </c>
      <c r="E1775" s="4">
        <v>15</v>
      </c>
      <c r="F1775" s="5">
        <v>6.87</v>
      </c>
      <c r="G1775" s="5">
        <v>67.69</v>
      </c>
      <c r="H1775" s="6">
        <v>40045</v>
      </c>
      <c r="I1775" s="3">
        <v>8</v>
      </c>
      <c r="J1775" s="7" t="s">
        <v>12</v>
      </c>
      <c r="K1775" s="7" t="s">
        <v>64</v>
      </c>
      <c r="L1775" s="7" t="s">
        <v>12</v>
      </c>
    </row>
    <row r="1776" spans="1:12">
      <c r="A1776" s="2">
        <v>109</v>
      </c>
      <c r="B1776" s="2">
        <v>24</v>
      </c>
      <c r="C1776" s="2">
        <v>273</v>
      </c>
      <c r="D1776" s="3">
        <v>39.01</v>
      </c>
      <c r="E1776" s="4">
        <v>15</v>
      </c>
      <c r="F1776" s="5">
        <v>5.85</v>
      </c>
      <c r="G1776" s="5">
        <v>59.86</v>
      </c>
      <c r="H1776" s="6">
        <v>40045</v>
      </c>
      <c r="I1776" s="3">
        <v>8</v>
      </c>
      <c r="J1776" s="7" t="s">
        <v>58</v>
      </c>
      <c r="K1776" s="7" t="s">
        <v>14</v>
      </c>
      <c r="L1776" s="7" t="s">
        <v>59</v>
      </c>
    </row>
    <row r="1777" spans="1:12">
      <c r="A1777" s="2">
        <v>177</v>
      </c>
      <c r="B1777" s="2">
        <v>24</v>
      </c>
      <c r="C1777" s="2">
        <v>290</v>
      </c>
      <c r="D1777" s="3">
        <v>58.2</v>
      </c>
      <c r="E1777" s="4">
        <v>15</v>
      </c>
      <c r="F1777" s="5">
        <v>8.73</v>
      </c>
      <c r="G1777" s="5">
        <v>81.93</v>
      </c>
      <c r="H1777" s="6">
        <v>40045</v>
      </c>
      <c r="I1777" s="3">
        <v>8</v>
      </c>
      <c r="J1777" s="7" t="s">
        <v>66</v>
      </c>
      <c r="K1777" s="7" t="s">
        <v>51</v>
      </c>
      <c r="L1777" s="7" t="s">
        <v>48</v>
      </c>
    </row>
    <row r="1778" spans="1:12">
      <c r="A1778" s="2">
        <v>76</v>
      </c>
      <c r="B1778" s="2">
        <v>35</v>
      </c>
      <c r="C1778" s="2">
        <v>292</v>
      </c>
      <c r="D1778" s="3">
        <v>51.36</v>
      </c>
      <c r="E1778" s="4">
        <v>15</v>
      </c>
      <c r="F1778" s="5">
        <v>7.7</v>
      </c>
      <c r="G1778" s="5">
        <v>74.06</v>
      </c>
      <c r="H1778" s="6">
        <v>40045</v>
      </c>
      <c r="I1778" s="3">
        <v>8</v>
      </c>
      <c r="J1778" s="7" t="s">
        <v>16</v>
      </c>
      <c r="K1778" s="7" t="s">
        <v>14</v>
      </c>
      <c r="L1778" s="7" t="s">
        <v>18</v>
      </c>
    </row>
    <row r="1779" spans="1:12">
      <c r="A1779" s="2">
        <v>34</v>
      </c>
      <c r="B1779" s="2">
        <v>23</v>
      </c>
      <c r="C1779" s="2">
        <v>293</v>
      </c>
      <c r="D1779" s="3">
        <v>48.87</v>
      </c>
      <c r="E1779" s="4">
        <v>15</v>
      </c>
      <c r="F1779" s="5">
        <v>9.58</v>
      </c>
      <c r="G1779" s="5">
        <v>73.45</v>
      </c>
      <c r="H1779" s="6">
        <v>40045</v>
      </c>
      <c r="I1779" s="3">
        <v>8</v>
      </c>
      <c r="J1779" s="7" t="s">
        <v>25</v>
      </c>
      <c r="K1779" s="7" t="s">
        <v>64</v>
      </c>
      <c r="L1779" s="7" t="s">
        <v>25</v>
      </c>
    </row>
    <row r="1780" spans="1:12">
      <c r="A1780" s="2">
        <v>158</v>
      </c>
      <c r="B1780" s="2">
        <v>25</v>
      </c>
      <c r="C1780" s="2">
        <v>293</v>
      </c>
      <c r="D1780" s="3">
        <v>48.87</v>
      </c>
      <c r="E1780" s="4">
        <v>15</v>
      </c>
      <c r="F1780" s="5">
        <v>9.58</v>
      </c>
      <c r="G1780" s="5">
        <v>73.45</v>
      </c>
      <c r="H1780" s="6">
        <v>40045</v>
      </c>
      <c r="I1780" s="3">
        <v>8</v>
      </c>
      <c r="J1780" s="7" t="s">
        <v>7</v>
      </c>
      <c r="K1780" s="7" t="s">
        <v>7</v>
      </c>
      <c r="L1780" s="7" t="s">
        <v>8</v>
      </c>
    </row>
    <row r="1781" spans="1:12">
      <c r="A1781" s="2">
        <v>142</v>
      </c>
      <c r="B1781" s="2">
        <v>20</v>
      </c>
      <c r="C1781" s="2">
        <v>297</v>
      </c>
      <c r="D1781" s="3">
        <v>42.44</v>
      </c>
      <c r="E1781" s="4">
        <v>30</v>
      </c>
      <c r="F1781" s="5">
        <v>6.37</v>
      </c>
      <c r="G1781" s="5">
        <v>78.81</v>
      </c>
      <c r="H1781" s="6">
        <v>40045</v>
      </c>
      <c r="I1781" s="3">
        <v>8</v>
      </c>
      <c r="J1781" s="7" t="s">
        <v>58</v>
      </c>
      <c r="K1781" s="7" t="s">
        <v>14</v>
      </c>
      <c r="L1781" s="7" t="s">
        <v>59</v>
      </c>
    </row>
    <row r="1782" spans="1:12">
      <c r="A1782" s="2">
        <v>123</v>
      </c>
      <c r="B1782" s="2">
        <v>21</v>
      </c>
      <c r="C1782" s="2">
        <v>299</v>
      </c>
      <c r="D1782" s="3">
        <v>49.87</v>
      </c>
      <c r="E1782" s="4">
        <v>15</v>
      </c>
      <c r="F1782" s="5">
        <v>9.73</v>
      </c>
      <c r="G1782" s="5">
        <v>74.599999999999994</v>
      </c>
      <c r="H1782" s="6">
        <v>40045</v>
      </c>
      <c r="I1782" s="3">
        <v>8</v>
      </c>
      <c r="J1782" s="7" t="s">
        <v>25</v>
      </c>
      <c r="K1782" s="7" t="s">
        <v>64</v>
      </c>
      <c r="L1782" s="7" t="s">
        <v>25</v>
      </c>
    </row>
    <row r="1783" spans="1:12">
      <c r="A1783" s="2">
        <v>140</v>
      </c>
      <c r="B1783" s="2">
        <v>26</v>
      </c>
      <c r="C1783" s="2">
        <v>309</v>
      </c>
      <c r="D1783" s="3">
        <v>51.54</v>
      </c>
      <c r="E1783" s="4">
        <v>15</v>
      </c>
      <c r="F1783" s="5">
        <v>9.98</v>
      </c>
      <c r="G1783" s="5">
        <v>76.52</v>
      </c>
      <c r="H1783" s="6">
        <v>40045</v>
      </c>
      <c r="I1783" s="3">
        <v>8</v>
      </c>
      <c r="J1783" s="7" t="s">
        <v>7</v>
      </c>
      <c r="K1783" s="7" t="s">
        <v>7</v>
      </c>
      <c r="L1783" s="7" t="s">
        <v>15</v>
      </c>
    </row>
    <row r="1784" spans="1:12">
      <c r="A1784" s="2">
        <v>87</v>
      </c>
      <c r="B1784" s="2">
        <v>27</v>
      </c>
      <c r="C1784" s="2">
        <v>314</v>
      </c>
      <c r="D1784" s="3">
        <v>52.72</v>
      </c>
      <c r="E1784" s="4">
        <v>15</v>
      </c>
      <c r="F1784" s="5">
        <v>7.91</v>
      </c>
      <c r="G1784" s="5">
        <v>75.63</v>
      </c>
      <c r="H1784" s="6">
        <v>40045</v>
      </c>
      <c r="I1784" s="3">
        <v>8</v>
      </c>
      <c r="J1784" s="7" t="s">
        <v>16</v>
      </c>
      <c r="K1784" s="7" t="s">
        <v>14</v>
      </c>
      <c r="L1784" s="7" t="s">
        <v>18</v>
      </c>
    </row>
    <row r="1785" spans="1:12">
      <c r="A1785" s="2">
        <v>14</v>
      </c>
      <c r="B1785" s="2">
        <v>28</v>
      </c>
      <c r="C1785" s="2">
        <v>335</v>
      </c>
      <c r="D1785" s="3">
        <v>57.18</v>
      </c>
      <c r="E1785" s="4">
        <v>15</v>
      </c>
      <c r="F1785" s="5">
        <v>8.58</v>
      </c>
      <c r="G1785" s="5">
        <v>80.760000000000005</v>
      </c>
      <c r="H1785" s="6">
        <v>40045</v>
      </c>
      <c r="I1785" s="3">
        <v>8</v>
      </c>
      <c r="J1785" s="7" t="s">
        <v>16</v>
      </c>
      <c r="K1785" s="7" t="s">
        <v>14</v>
      </c>
      <c r="L1785" s="7" t="s">
        <v>17</v>
      </c>
    </row>
    <row r="1786" spans="1:12">
      <c r="A1786" s="2">
        <v>19</v>
      </c>
      <c r="B1786" s="2">
        <v>32</v>
      </c>
      <c r="C1786" s="2">
        <v>378</v>
      </c>
      <c r="D1786" s="3">
        <v>63.47</v>
      </c>
      <c r="E1786" s="4">
        <v>15</v>
      </c>
      <c r="F1786" s="5">
        <v>9.52</v>
      </c>
      <c r="G1786" s="5">
        <v>87.99</v>
      </c>
      <c r="H1786" s="6">
        <v>40045</v>
      </c>
      <c r="I1786" s="3">
        <v>8</v>
      </c>
      <c r="J1786" s="7" t="s">
        <v>16</v>
      </c>
      <c r="K1786" s="7" t="s">
        <v>14</v>
      </c>
      <c r="L1786" s="7" t="s">
        <v>14</v>
      </c>
    </row>
    <row r="1787" spans="1:12">
      <c r="A1787" s="2">
        <v>78</v>
      </c>
      <c r="B1787" s="2">
        <v>30</v>
      </c>
      <c r="C1787" s="2">
        <v>387</v>
      </c>
      <c r="D1787" s="3">
        <v>119.23</v>
      </c>
      <c r="E1787" s="4">
        <v>15</v>
      </c>
      <c r="F1787" s="5">
        <v>17.88</v>
      </c>
      <c r="G1787" s="5">
        <v>152.11000000000001</v>
      </c>
      <c r="H1787" s="6">
        <v>40045</v>
      </c>
      <c r="I1787" s="3">
        <v>8</v>
      </c>
      <c r="J1787" s="7" t="s">
        <v>27</v>
      </c>
      <c r="K1787" s="7" t="s">
        <v>51</v>
      </c>
      <c r="L1787" s="7" t="s">
        <v>49</v>
      </c>
    </row>
    <row r="1788" spans="1:12">
      <c r="A1788" s="2">
        <v>15</v>
      </c>
      <c r="B1788" s="2">
        <v>32</v>
      </c>
      <c r="C1788" s="2">
        <v>415</v>
      </c>
      <c r="D1788" s="3">
        <v>69.680000000000007</v>
      </c>
      <c r="E1788" s="4">
        <v>15</v>
      </c>
      <c r="F1788" s="5">
        <v>10.45</v>
      </c>
      <c r="G1788" s="5">
        <v>95.13</v>
      </c>
      <c r="H1788" s="6">
        <v>40045</v>
      </c>
      <c r="I1788" s="3">
        <v>8</v>
      </c>
      <c r="J1788" s="7" t="s">
        <v>16</v>
      </c>
      <c r="K1788" s="7" t="s">
        <v>14</v>
      </c>
      <c r="L1788" s="7" t="s">
        <v>18</v>
      </c>
    </row>
    <row r="1789" spans="1:12">
      <c r="A1789" s="2">
        <v>5</v>
      </c>
      <c r="B1789" s="2">
        <v>47</v>
      </c>
      <c r="C1789" s="2">
        <v>506</v>
      </c>
      <c r="D1789" s="3">
        <v>82.98</v>
      </c>
      <c r="E1789" s="4">
        <v>15</v>
      </c>
      <c r="F1789" s="5">
        <v>14.7</v>
      </c>
      <c r="G1789" s="5">
        <v>112.68</v>
      </c>
      <c r="H1789" s="6">
        <v>40045</v>
      </c>
      <c r="I1789" s="3">
        <v>8</v>
      </c>
      <c r="J1789" s="7" t="s">
        <v>10</v>
      </c>
      <c r="K1789" s="7" t="s">
        <v>64</v>
      </c>
      <c r="L1789" s="7" t="s">
        <v>10</v>
      </c>
    </row>
    <row r="1790" spans="1:12">
      <c r="A1790" s="2">
        <v>2</v>
      </c>
      <c r="B1790" s="2">
        <v>2</v>
      </c>
      <c r="C1790" s="2">
        <v>16</v>
      </c>
      <c r="D1790" s="3">
        <v>17.329999999999998</v>
      </c>
      <c r="E1790" s="4">
        <v>15</v>
      </c>
      <c r="F1790" s="5">
        <v>4.8499999999999996</v>
      </c>
      <c r="G1790" s="5">
        <v>37.18</v>
      </c>
      <c r="H1790" s="6">
        <v>40046</v>
      </c>
      <c r="I1790" s="3">
        <v>8</v>
      </c>
      <c r="J1790" s="7" t="s">
        <v>7</v>
      </c>
      <c r="K1790" s="7" t="s">
        <v>7</v>
      </c>
      <c r="L1790" s="7" t="s">
        <v>8</v>
      </c>
    </row>
    <row r="1791" spans="1:12">
      <c r="A1791" s="2">
        <v>108</v>
      </c>
      <c r="B1791" s="2">
        <v>2</v>
      </c>
      <c r="C1791" s="2">
        <v>17</v>
      </c>
      <c r="D1791" s="3">
        <v>17.329999999999998</v>
      </c>
      <c r="E1791" s="4">
        <v>15</v>
      </c>
      <c r="F1791" s="5">
        <v>4.8499999999999996</v>
      </c>
      <c r="G1791" s="5">
        <v>37.18</v>
      </c>
      <c r="H1791" s="6">
        <v>40046</v>
      </c>
      <c r="I1791" s="3">
        <v>8</v>
      </c>
      <c r="J1791" s="7" t="s">
        <v>7</v>
      </c>
      <c r="K1791" s="7" t="s">
        <v>7</v>
      </c>
      <c r="L1791" s="7" t="s">
        <v>9</v>
      </c>
    </row>
    <row r="1792" spans="1:12">
      <c r="A1792" s="2">
        <v>53</v>
      </c>
      <c r="B1792" s="2">
        <v>4</v>
      </c>
      <c r="C1792" s="2">
        <v>43</v>
      </c>
      <c r="D1792" s="3">
        <v>17.329999999999998</v>
      </c>
      <c r="E1792" s="4">
        <v>15</v>
      </c>
      <c r="F1792" s="5">
        <v>4.8499999999999996</v>
      </c>
      <c r="G1792" s="5">
        <v>37.18</v>
      </c>
      <c r="H1792" s="6">
        <v>40046</v>
      </c>
      <c r="I1792" s="3">
        <v>8</v>
      </c>
      <c r="J1792" s="7" t="s">
        <v>7</v>
      </c>
      <c r="K1792" s="7" t="s">
        <v>7</v>
      </c>
      <c r="L1792" s="7" t="s">
        <v>8</v>
      </c>
    </row>
    <row r="1793" spans="1:12">
      <c r="A1793" s="2">
        <v>127</v>
      </c>
      <c r="B1793" s="2">
        <v>5</v>
      </c>
      <c r="C1793" s="2">
        <v>43</v>
      </c>
      <c r="D1793" s="3">
        <v>17.329999999999998</v>
      </c>
      <c r="E1793" s="4">
        <v>15</v>
      </c>
      <c r="F1793" s="5">
        <v>4.8499999999999996</v>
      </c>
      <c r="G1793" s="5">
        <v>37.18</v>
      </c>
      <c r="H1793" s="6">
        <v>40046</v>
      </c>
      <c r="I1793" s="3">
        <v>8</v>
      </c>
      <c r="J1793" s="7" t="s">
        <v>7</v>
      </c>
      <c r="K1793" s="7" t="s">
        <v>55</v>
      </c>
      <c r="L1793" s="7" t="s">
        <v>55</v>
      </c>
    </row>
    <row r="1794" spans="1:12">
      <c r="A1794" s="2">
        <v>60</v>
      </c>
      <c r="B1794" s="2">
        <v>8</v>
      </c>
      <c r="C1794" s="2">
        <v>92</v>
      </c>
      <c r="D1794" s="3">
        <v>39.450000000000003</v>
      </c>
      <c r="E1794" s="4">
        <v>15</v>
      </c>
      <c r="F1794" s="5">
        <v>5.92</v>
      </c>
      <c r="G1794" s="5">
        <v>60.37</v>
      </c>
      <c r="H1794" s="6">
        <v>40046</v>
      </c>
      <c r="I1794" s="3">
        <v>8</v>
      </c>
      <c r="J1794" s="7" t="s">
        <v>35</v>
      </c>
      <c r="K1794" s="7" t="s">
        <v>14</v>
      </c>
      <c r="L1794" s="7" t="s">
        <v>14</v>
      </c>
    </row>
    <row r="1795" spans="1:12">
      <c r="A1795" s="2">
        <v>165</v>
      </c>
      <c r="B1795" s="2">
        <v>13</v>
      </c>
      <c r="C1795" s="2">
        <v>106</v>
      </c>
      <c r="D1795" s="3">
        <v>39.450000000000003</v>
      </c>
      <c r="E1795" s="4">
        <v>15</v>
      </c>
      <c r="F1795" s="5">
        <v>5.92</v>
      </c>
      <c r="G1795" s="5">
        <v>60.37</v>
      </c>
      <c r="H1795" s="6">
        <v>40046</v>
      </c>
      <c r="I1795" s="3">
        <v>8</v>
      </c>
      <c r="J1795" s="7" t="s">
        <v>35</v>
      </c>
      <c r="K1795" s="7" t="s">
        <v>14</v>
      </c>
      <c r="L1795" s="7" t="s">
        <v>14</v>
      </c>
    </row>
    <row r="1796" spans="1:12">
      <c r="A1796" s="2">
        <v>47</v>
      </c>
      <c r="B1796" s="2">
        <v>12</v>
      </c>
      <c r="C1796" s="2">
        <v>110</v>
      </c>
      <c r="D1796" s="3">
        <v>35.94</v>
      </c>
      <c r="E1796" s="4">
        <v>15</v>
      </c>
      <c r="F1796" s="5">
        <v>5.39</v>
      </c>
      <c r="G1796" s="5">
        <v>56.33</v>
      </c>
      <c r="H1796" s="6">
        <v>40046</v>
      </c>
      <c r="I1796" s="3">
        <v>8</v>
      </c>
      <c r="J1796" s="7" t="s">
        <v>43</v>
      </c>
      <c r="K1796" s="7" t="s">
        <v>64</v>
      </c>
      <c r="L1796" s="7" t="s">
        <v>43</v>
      </c>
    </row>
    <row r="1797" spans="1:12">
      <c r="A1797" s="2">
        <v>174</v>
      </c>
      <c r="B1797" s="2">
        <v>14</v>
      </c>
      <c r="C1797" s="2">
        <v>117</v>
      </c>
      <c r="D1797" s="3">
        <v>19.52</v>
      </c>
      <c r="E1797" s="4">
        <v>15</v>
      </c>
      <c r="F1797" s="5">
        <v>5.18</v>
      </c>
      <c r="G1797" s="5">
        <v>39.700000000000003</v>
      </c>
      <c r="H1797" s="6">
        <v>40046</v>
      </c>
      <c r="I1797" s="3">
        <v>8</v>
      </c>
      <c r="J1797" s="7" t="s">
        <v>10</v>
      </c>
      <c r="K1797" s="7" t="s">
        <v>64</v>
      </c>
      <c r="L1797" s="7" t="s">
        <v>10</v>
      </c>
    </row>
    <row r="1798" spans="1:12">
      <c r="A1798" s="2">
        <v>124</v>
      </c>
      <c r="B1798" s="2">
        <v>14</v>
      </c>
      <c r="C1798" s="2">
        <v>125</v>
      </c>
      <c r="D1798" s="3">
        <v>34.25</v>
      </c>
      <c r="E1798" s="4">
        <v>15</v>
      </c>
      <c r="F1798" s="5">
        <v>5.14</v>
      </c>
      <c r="G1798" s="5">
        <v>54.39</v>
      </c>
      <c r="H1798" s="6">
        <v>40046</v>
      </c>
      <c r="I1798" s="3">
        <v>8</v>
      </c>
      <c r="J1798" s="7" t="s">
        <v>25</v>
      </c>
      <c r="K1798" s="7" t="s">
        <v>64</v>
      </c>
      <c r="L1798" s="7" t="s">
        <v>25</v>
      </c>
    </row>
    <row r="1799" spans="1:12">
      <c r="A1799" s="2">
        <v>75</v>
      </c>
      <c r="B1799" s="2">
        <v>14</v>
      </c>
      <c r="C1799" s="2">
        <v>142</v>
      </c>
      <c r="D1799" s="3">
        <v>38.770000000000003</v>
      </c>
      <c r="E1799" s="4">
        <v>15</v>
      </c>
      <c r="F1799" s="5">
        <v>5.82</v>
      </c>
      <c r="G1799" s="5">
        <v>59.59</v>
      </c>
      <c r="H1799" s="6">
        <v>40046</v>
      </c>
      <c r="I1799" s="3">
        <v>8</v>
      </c>
      <c r="J1799" s="7" t="s">
        <v>47</v>
      </c>
      <c r="K1799" s="7" t="s">
        <v>51</v>
      </c>
      <c r="L1799" s="7" t="s">
        <v>48</v>
      </c>
    </row>
    <row r="1800" spans="1:12">
      <c r="A1800" s="2">
        <v>70</v>
      </c>
      <c r="B1800" s="2">
        <v>15</v>
      </c>
      <c r="C1800" s="2">
        <v>144</v>
      </c>
      <c r="D1800" s="3">
        <v>34.01</v>
      </c>
      <c r="E1800" s="4">
        <v>15</v>
      </c>
      <c r="F1800" s="5">
        <v>5.0999999999999996</v>
      </c>
      <c r="G1800" s="5">
        <v>54.11</v>
      </c>
      <c r="H1800" s="6">
        <v>40046</v>
      </c>
      <c r="I1800" s="3">
        <v>8</v>
      </c>
      <c r="J1800" s="7" t="s">
        <v>13</v>
      </c>
      <c r="K1800" s="7" t="s">
        <v>14</v>
      </c>
      <c r="L1800" s="7" t="s">
        <v>14</v>
      </c>
    </row>
    <row r="1801" spans="1:12">
      <c r="A1801" s="2">
        <v>80</v>
      </c>
      <c r="B1801" s="2">
        <v>15</v>
      </c>
      <c r="C1801" s="2">
        <v>149</v>
      </c>
      <c r="D1801" s="3">
        <v>41.15</v>
      </c>
      <c r="E1801" s="4">
        <v>15</v>
      </c>
      <c r="F1801" s="5">
        <v>6.17</v>
      </c>
      <c r="G1801" s="5">
        <v>62.32</v>
      </c>
      <c r="H1801" s="6">
        <v>40046</v>
      </c>
      <c r="I1801" s="3">
        <v>8</v>
      </c>
      <c r="J1801" s="7" t="s">
        <v>52</v>
      </c>
      <c r="K1801" s="7" t="s">
        <v>14</v>
      </c>
      <c r="L1801" s="7" t="s">
        <v>36</v>
      </c>
    </row>
    <row r="1802" spans="1:12">
      <c r="A1802" s="2">
        <v>163</v>
      </c>
      <c r="B1802" s="2">
        <v>14</v>
      </c>
      <c r="C1802" s="2">
        <v>152</v>
      </c>
      <c r="D1802" s="3">
        <v>61.15</v>
      </c>
      <c r="E1802" s="4">
        <v>15</v>
      </c>
      <c r="F1802" s="5">
        <v>9.17</v>
      </c>
      <c r="G1802" s="5">
        <v>85.32</v>
      </c>
      <c r="H1802" s="6">
        <v>40046</v>
      </c>
      <c r="I1802" s="3">
        <v>8</v>
      </c>
      <c r="J1802" s="7" t="s">
        <v>63</v>
      </c>
      <c r="K1802" s="7" t="s">
        <v>14</v>
      </c>
      <c r="L1802" s="7" t="s">
        <v>36</v>
      </c>
    </row>
    <row r="1803" spans="1:12">
      <c r="A1803" s="2">
        <v>114</v>
      </c>
      <c r="B1803" s="2">
        <v>19</v>
      </c>
      <c r="C1803" s="2">
        <v>154</v>
      </c>
      <c r="D1803" s="3">
        <v>25.69</v>
      </c>
      <c r="E1803" s="4">
        <v>15</v>
      </c>
      <c r="F1803" s="5">
        <v>6.1</v>
      </c>
      <c r="G1803" s="5">
        <v>46.79</v>
      </c>
      <c r="H1803" s="6">
        <v>40046</v>
      </c>
      <c r="I1803" s="3">
        <v>8</v>
      </c>
      <c r="J1803" s="7" t="s">
        <v>7</v>
      </c>
      <c r="K1803" s="7" t="s">
        <v>7</v>
      </c>
      <c r="L1803" s="7" t="s">
        <v>8</v>
      </c>
    </row>
    <row r="1804" spans="1:12">
      <c r="A1804" s="2">
        <v>171</v>
      </c>
      <c r="B1804" s="2">
        <v>17</v>
      </c>
      <c r="C1804" s="2">
        <v>155</v>
      </c>
      <c r="D1804" s="3">
        <v>38.21</v>
      </c>
      <c r="E1804" s="4">
        <v>15</v>
      </c>
      <c r="F1804" s="5">
        <v>5.73</v>
      </c>
      <c r="G1804" s="5">
        <v>58.94</v>
      </c>
      <c r="H1804" s="6">
        <v>40046</v>
      </c>
      <c r="I1804" s="3">
        <v>8</v>
      </c>
      <c r="J1804" s="7" t="s">
        <v>56</v>
      </c>
      <c r="K1804" s="7" t="s">
        <v>64</v>
      </c>
      <c r="L1804" s="7" t="s">
        <v>56</v>
      </c>
    </row>
    <row r="1805" spans="1:12">
      <c r="A1805" s="2">
        <v>99</v>
      </c>
      <c r="B1805" s="2">
        <v>16</v>
      </c>
      <c r="C1805" s="2">
        <v>158</v>
      </c>
      <c r="D1805" s="3">
        <v>38.21</v>
      </c>
      <c r="E1805" s="4">
        <v>15</v>
      </c>
      <c r="F1805" s="5">
        <v>5.73</v>
      </c>
      <c r="G1805" s="5">
        <v>58.94</v>
      </c>
      <c r="H1805" s="6">
        <v>40046</v>
      </c>
      <c r="I1805" s="3">
        <v>8</v>
      </c>
      <c r="J1805" s="7" t="s">
        <v>56</v>
      </c>
      <c r="K1805" s="7" t="s">
        <v>64</v>
      </c>
      <c r="L1805" s="7" t="s">
        <v>56</v>
      </c>
    </row>
    <row r="1806" spans="1:12">
      <c r="A1806" s="2">
        <v>54</v>
      </c>
      <c r="B1806" s="2">
        <v>18</v>
      </c>
      <c r="C1806" s="2">
        <v>172</v>
      </c>
      <c r="D1806" s="3">
        <v>28.69</v>
      </c>
      <c r="E1806" s="4">
        <v>15</v>
      </c>
      <c r="F1806" s="5">
        <v>6.55</v>
      </c>
      <c r="G1806" s="5">
        <v>50.24</v>
      </c>
      <c r="H1806" s="6">
        <v>40046</v>
      </c>
      <c r="I1806" s="3">
        <v>8</v>
      </c>
      <c r="J1806" s="7" t="s">
        <v>7</v>
      </c>
      <c r="K1806" s="7" t="s">
        <v>7</v>
      </c>
      <c r="L1806" s="7" t="s">
        <v>8</v>
      </c>
    </row>
    <row r="1807" spans="1:12">
      <c r="A1807" s="2">
        <v>3</v>
      </c>
      <c r="B1807" s="2">
        <v>17</v>
      </c>
      <c r="C1807" s="2">
        <v>182</v>
      </c>
      <c r="D1807" s="3">
        <v>30.36</v>
      </c>
      <c r="E1807" s="4">
        <v>15</v>
      </c>
      <c r="F1807" s="5">
        <v>6.8</v>
      </c>
      <c r="G1807" s="5">
        <v>52.16</v>
      </c>
      <c r="H1807" s="6">
        <v>40046</v>
      </c>
      <c r="I1807" s="3">
        <v>8</v>
      </c>
      <c r="J1807" s="7" t="s">
        <v>7</v>
      </c>
      <c r="K1807" s="7" t="s">
        <v>7</v>
      </c>
      <c r="L1807" s="7" t="s">
        <v>9</v>
      </c>
    </row>
    <row r="1808" spans="1:12">
      <c r="A1808" s="2">
        <v>188</v>
      </c>
      <c r="B1808" s="2">
        <v>23</v>
      </c>
      <c r="C1808" s="2">
        <v>185</v>
      </c>
      <c r="D1808" s="3">
        <v>38.770000000000003</v>
      </c>
      <c r="E1808" s="4">
        <v>15</v>
      </c>
      <c r="F1808" s="5">
        <v>5.82</v>
      </c>
      <c r="G1808" s="5">
        <v>59.59</v>
      </c>
      <c r="H1808" s="6">
        <v>40046</v>
      </c>
      <c r="I1808" s="3">
        <v>8</v>
      </c>
      <c r="J1808" s="7" t="s">
        <v>47</v>
      </c>
      <c r="K1808" s="7" t="s">
        <v>51</v>
      </c>
      <c r="L1808" s="7" t="s">
        <v>48</v>
      </c>
    </row>
    <row r="1809" spans="1:12">
      <c r="A1809" s="2">
        <v>2</v>
      </c>
      <c r="B1809" s="2">
        <v>24</v>
      </c>
      <c r="C1809" s="2">
        <v>190</v>
      </c>
      <c r="D1809" s="3">
        <v>31.69</v>
      </c>
      <c r="E1809" s="4">
        <v>15</v>
      </c>
      <c r="F1809" s="5">
        <v>7</v>
      </c>
      <c r="G1809" s="5">
        <v>53.69</v>
      </c>
      <c r="H1809" s="6">
        <v>40046</v>
      </c>
      <c r="I1809" s="3">
        <v>8</v>
      </c>
      <c r="J1809" s="7" t="s">
        <v>7</v>
      </c>
      <c r="K1809" s="7" t="s">
        <v>7</v>
      </c>
      <c r="L1809" s="7" t="s">
        <v>8</v>
      </c>
    </row>
    <row r="1810" spans="1:12">
      <c r="A1810" s="2">
        <v>97</v>
      </c>
      <c r="B1810" s="2">
        <v>18</v>
      </c>
      <c r="C1810" s="2">
        <v>203</v>
      </c>
      <c r="D1810" s="3">
        <v>42.76</v>
      </c>
      <c r="E1810" s="4">
        <v>15</v>
      </c>
      <c r="F1810" s="5">
        <v>6.41</v>
      </c>
      <c r="G1810" s="5">
        <v>64.17</v>
      </c>
      <c r="H1810" s="6">
        <v>40046</v>
      </c>
      <c r="I1810" s="3">
        <v>8</v>
      </c>
      <c r="J1810" s="7" t="s">
        <v>56</v>
      </c>
      <c r="K1810" s="7" t="s">
        <v>64</v>
      </c>
      <c r="L1810" s="7" t="s">
        <v>56</v>
      </c>
    </row>
    <row r="1811" spans="1:12">
      <c r="A1811" s="2">
        <v>152</v>
      </c>
      <c r="B1811" s="2">
        <v>22</v>
      </c>
      <c r="C1811" s="2">
        <v>203</v>
      </c>
      <c r="D1811" s="3">
        <v>33.86</v>
      </c>
      <c r="E1811" s="4">
        <v>15</v>
      </c>
      <c r="F1811" s="5">
        <v>7.33</v>
      </c>
      <c r="G1811" s="5">
        <v>56.19</v>
      </c>
      <c r="H1811" s="6">
        <v>40046</v>
      </c>
      <c r="I1811" s="3">
        <v>8</v>
      </c>
      <c r="J1811" s="7" t="s">
        <v>10</v>
      </c>
      <c r="K1811" s="7" t="s">
        <v>64</v>
      </c>
      <c r="L1811" s="7" t="s">
        <v>10</v>
      </c>
    </row>
    <row r="1812" spans="1:12">
      <c r="A1812" s="2">
        <v>64</v>
      </c>
      <c r="B1812" s="2">
        <v>16</v>
      </c>
      <c r="C1812" s="2">
        <v>215</v>
      </c>
      <c r="D1812" s="3">
        <v>47.06</v>
      </c>
      <c r="E1812" s="4">
        <v>15</v>
      </c>
      <c r="F1812" s="5">
        <v>7.06</v>
      </c>
      <c r="G1812" s="5">
        <v>69.12</v>
      </c>
      <c r="H1812" s="6">
        <v>40046</v>
      </c>
      <c r="I1812" s="3">
        <v>8</v>
      </c>
      <c r="J1812" s="7" t="s">
        <v>35</v>
      </c>
      <c r="K1812" s="7" t="s">
        <v>14</v>
      </c>
      <c r="L1812" s="7" t="s">
        <v>36</v>
      </c>
    </row>
    <row r="1813" spans="1:12">
      <c r="A1813" s="2">
        <v>42</v>
      </c>
      <c r="B1813" s="2">
        <v>22</v>
      </c>
      <c r="C1813" s="2">
        <v>222</v>
      </c>
      <c r="D1813" s="3">
        <v>37.03</v>
      </c>
      <c r="E1813" s="4">
        <v>15</v>
      </c>
      <c r="F1813" s="5">
        <v>7.8</v>
      </c>
      <c r="G1813" s="5">
        <v>59.83</v>
      </c>
      <c r="H1813" s="6">
        <v>40046</v>
      </c>
      <c r="I1813" s="3">
        <v>8</v>
      </c>
      <c r="J1813" s="7" t="s">
        <v>7</v>
      </c>
      <c r="K1813" s="7" t="s">
        <v>7</v>
      </c>
      <c r="L1813" s="7" t="s">
        <v>9</v>
      </c>
    </row>
    <row r="1814" spans="1:12">
      <c r="A1814" s="2">
        <v>189</v>
      </c>
      <c r="B1814" s="2">
        <v>19</v>
      </c>
      <c r="C1814" s="2">
        <v>227</v>
      </c>
      <c r="D1814" s="3">
        <v>37.86</v>
      </c>
      <c r="E1814" s="4">
        <v>15</v>
      </c>
      <c r="F1814" s="5">
        <v>7.93</v>
      </c>
      <c r="G1814" s="5">
        <v>60.79</v>
      </c>
      <c r="H1814" s="6">
        <v>40046</v>
      </c>
      <c r="I1814" s="3">
        <v>8</v>
      </c>
      <c r="J1814" s="7" t="s">
        <v>7</v>
      </c>
      <c r="K1814" s="7" t="s">
        <v>7</v>
      </c>
      <c r="L1814" s="7" t="s">
        <v>9</v>
      </c>
    </row>
    <row r="1815" spans="1:12">
      <c r="A1815" s="2">
        <v>110</v>
      </c>
      <c r="B1815" s="2">
        <v>22</v>
      </c>
      <c r="C1815" s="2">
        <v>227</v>
      </c>
      <c r="D1815" s="3">
        <v>49.21</v>
      </c>
      <c r="E1815" s="4">
        <v>15</v>
      </c>
      <c r="F1815" s="5">
        <v>7.38</v>
      </c>
      <c r="G1815" s="5">
        <v>71.59</v>
      </c>
      <c r="H1815" s="6">
        <v>40046</v>
      </c>
      <c r="I1815" s="3">
        <v>8</v>
      </c>
      <c r="J1815" s="7" t="s">
        <v>45</v>
      </c>
      <c r="K1815" s="7" t="s">
        <v>64</v>
      </c>
      <c r="L1815" s="7" t="s">
        <v>46</v>
      </c>
    </row>
    <row r="1816" spans="1:12">
      <c r="A1816" s="2">
        <v>33</v>
      </c>
      <c r="B1816" s="2">
        <v>21</v>
      </c>
      <c r="C1816" s="2">
        <v>236</v>
      </c>
      <c r="D1816" s="3">
        <v>54.68</v>
      </c>
      <c r="E1816" s="4">
        <v>15</v>
      </c>
      <c r="F1816" s="5">
        <v>8.1999999999999993</v>
      </c>
      <c r="G1816" s="5">
        <v>77.88</v>
      </c>
      <c r="H1816" s="6">
        <v>40046</v>
      </c>
      <c r="I1816" s="3">
        <v>8</v>
      </c>
      <c r="J1816" s="7" t="s">
        <v>35</v>
      </c>
      <c r="K1816" s="7" t="s">
        <v>14</v>
      </c>
      <c r="L1816" s="7" t="s">
        <v>36</v>
      </c>
    </row>
    <row r="1817" spans="1:12">
      <c r="A1817" s="2">
        <v>23</v>
      </c>
      <c r="B1817" s="2">
        <v>26</v>
      </c>
      <c r="C1817" s="2">
        <v>237</v>
      </c>
      <c r="D1817" s="3">
        <v>39.53</v>
      </c>
      <c r="E1817" s="4">
        <v>15</v>
      </c>
      <c r="F1817" s="5">
        <v>8.18</v>
      </c>
      <c r="G1817" s="5">
        <v>62.71</v>
      </c>
      <c r="H1817" s="6">
        <v>40046</v>
      </c>
      <c r="I1817" s="3">
        <v>8</v>
      </c>
      <c r="J1817" s="7" t="s">
        <v>7</v>
      </c>
      <c r="K1817" s="7" t="s">
        <v>64</v>
      </c>
      <c r="L1817" s="7" t="s">
        <v>25</v>
      </c>
    </row>
    <row r="1818" spans="1:12">
      <c r="A1818" s="2">
        <v>71</v>
      </c>
      <c r="B1818" s="2">
        <v>25</v>
      </c>
      <c r="C1818" s="2">
        <v>238</v>
      </c>
      <c r="D1818" s="3">
        <v>42.1</v>
      </c>
      <c r="E1818" s="4">
        <v>15</v>
      </c>
      <c r="F1818" s="5">
        <v>6.32</v>
      </c>
      <c r="G1818" s="5">
        <v>63.42</v>
      </c>
      <c r="H1818" s="6">
        <v>40046</v>
      </c>
      <c r="I1818" s="3">
        <v>8</v>
      </c>
      <c r="J1818" s="7" t="s">
        <v>47</v>
      </c>
      <c r="K1818" s="7" t="s">
        <v>51</v>
      </c>
      <c r="L1818" s="7" t="s">
        <v>48</v>
      </c>
    </row>
    <row r="1819" spans="1:12">
      <c r="A1819" s="2">
        <v>53</v>
      </c>
      <c r="B1819" s="2">
        <v>22</v>
      </c>
      <c r="C1819" s="2">
        <v>253</v>
      </c>
      <c r="D1819" s="3">
        <v>42.2</v>
      </c>
      <c r="E1819" s="4">
        <v>15</v>
      </c>
      <c r="F1819" s="5">
        <v>8.58</v>
      </c>
      <c r="G1819" s="5">
        <v>65.78</v>
      </c>
      <c r="H1819" s="6">
        <v>40046</v>
      </c>
      <c r="I1819" s="3">
        <v>8</v>
      </c>
      <c r="J1819" s="7" t="s">
        <v>7</v>
      </c>
      <c r="K1819" s="7" t="s">
        <v>7</v>
      </c>
      <c r="L1819" s="7" t="s">
        <v>8</v>
      </c>
    </row>
    <row r="1820" spans="1:12">
      <c r="A1820" s="2">
        <v>55</v>
      </c>
      <c r="B1820" s="2">
        <v>22</v>
      </c>
      <c r="C1820" s="2">
        <v>255</v>
      </c>
      <c r="D1820" s="3">
        <v>42.53</v>
      </c>
      <c r="E1820" s="4">
        <v>15</v>
      </c>
      <c r="F1820" s="5">
        <v>8.6300000000000008</v>
      </c>
      <c r="G1820" s="5">
        <v>66.16</v>
      </c>
      <c r="H1820" s="6">
        <v>40046</v>
      </c>
      <c r="I1820" s="3">
        <v>8</v>
      </c>
      <c r="J1820" s="7" t="s">
        <v>7</v>
      </c>
      <c r="K1820" s="7" t="s">
        <v>7</v>
      </c>
      <c r="L1820" s="7" t="s">
        <v>9</v>
      </c>
    </row>
    <row r="1821" spans="1:12">
      <c r="A1821" s="2">
        <v>150</v>
      </c>
      <c r="B1821" s="2">
        <v>25</v>
      </c>
      <c r="C1821" s="2">
        <v>263</v>
      </c>
      <c r="D1821" s="3">
        <v>44</v>
      </c>
      <c r="E1821" s="4">
        <v>15</v>
      </c>
      <c r="F1821" s="5">
        <v>6.6</v>
      </c>
      <c r="G1821" s="5">
        <v>65.599999999999994</v>
      </c>
      <c r="H1821" s="6">
        <v>40046</v>
      </c>
      <c r="I1821" s="3">
        <v>8</v>
      </c>
      <c r="J1821" s="7" t="s">
        <v>10</v>
      </c>
      <c r="K1821" s="7" t="s">
        <v>64</v>
      </c>
      <c r="L1821" s="7" t="s">
        <v>46</v>
      </c>
    </row>
    <row r="1822" spans="1:12">
      <c r="A1822" s="2">
        <v>108</v>
      </c>
      <c r="B1822" s="2">
        <v>27</v>
      </c>
      <c r="C1822" s="2">
        <v>273</v>
      </c>
      <c r="D1822" s="3">
        <v>45.54</v>
      </c>
      <c r="E1822" s="4">
        <v>15</v>
      </c>
      <c r="F1822" s="5">
        <v>9.08</v>
      </c>
      <c r="G1822" s="5">
        <v>69.62</v>
      </c>
      <c r="H1822" s="6">
        <v>40046</v>
      </c>
      <c r="I1822" s="3">
        <v>8</v>
      </c>
      <c r="J1822" s="7" t="s">
        <v>7</v>
      </c>
      <c r="K1822" s="7" t="s">
        <v>7</v>
      </c>
      <c r="L1822" s="7" t="s">
        <v>9</v>
      </c>
    </row>
    <row r="1823" spans="1:12">
      <c r="A1823" s="2">
        <v>51</v>
      </c>
      <c r="B1823" s="2">
        <v>28</v>
      </c>
      <c r="C1823" s="2">
        <v>303</v>
      </c>
      <c r="D1823" s="3">
        <v>50.54</v>
      </c>
      <c r="E1823" s="4">
        <v>15</v>
      </c>
      <c r="F1823" s="5">
        <v>9.83</v>
      </c>
      <c r="G1823" s="5">
        <v>75.37</v>
      </c>
      <c r="H1823" s="6">
        <v>40046</v>
      </c>
      <c r="I1823" s="3">
        <v>8</v>
      </c>
      <c r="J1823" s="7" t="s">
        <v>7</v>
      </c>
      <c r="K1823" s="7" t="s">
        <v>7</v>
      </c>
      <c r="L1823" s="7" t="s">
        <v>9</v>
      </c>
    </row>
    <row r="1824" spans="1:12">
      <c r="A1824" s="2">
        <v>52</v>
      </c>
      <c r="B1824" s="2">
        <v>32</v>
      </c>
      <c r="C1824" s="2">
        <v>313</v>
      </c>
      <c r="D1824" s="3">
        <v>55.37</v>
      </c>
      <c r="E1824" s="4">
        <v>15</v>
      </c>
      <c r="F1824" s="5">
        <v>8.31</v>
      </c>
      <c r="G1824" s="5">
        <v>78.680000000000007</v>
      </c>
      <c r="H1824" s="6">
        <v>40046</v>
      </c>
      <c r="I1824" s="3">
        <v>8</v>
      </c>
      <c r="J1824" s="7" t="s">
        <v>47</v>
      </c>
      <c r="K1824" s="7" t="s">
        <v>51</v>
      </c>
      <c r="L1824" s="7" t="s">
        <v>48</v>
      </c>
    </row>
    <row r="1825" spans="1:12">
      <c r="A1825" s="2">
        <v>118</v>
      </c>
      <c r="B1825" s="2">
        <v>28</v>
      </c>
      <c r="C1825" s="2">
        <v>321</v>
      </c>
      <c r="D1825" s="3">
        <v>69.59</v>
      </c>
      <c r="E1825" s="4">
        <v>15</v>
      </c>
      <c r="F1825" s="5">
        <v>10.44</v>
      </c>
      <c r="G1825" s="5">
        <v>95.03</v>
      </c>
      <c r="H1825" s="6">
        <v>40046</v>
      </c>
      <c r="I1825" s="3">
        <v>8</v>
      </c>
      <c r="J1825" s="7" t="s">
        <v>45</v>
      </c>
      <c r="K1825" s="7" t="s">
        <v>64</v>
      </c>
      <c r="L1825" s="7" t="s">
        <v>46</v>
      </c>
    </row>
    <row r="1826" spans="1:12">
      <c r="A1826" s="2">
        <v>107</v>
      </c>
      <c r="B1826" s="2">
        <v>27</v>
      </c>
      <c r="C1826" s="2">
        <v>322</v>
      </c>
      <c r="D1826" s="3">
        <v>105.2</v>
      </c>
      <c r="E1826" s="4">
        <v>15</v>
      </c>
      <c r="F1826" s="5">
        <v>15.78</v>
      </c>
      <c r="G1826" s="5">
        <v>135.97999999999999</v>
      </c>
      <c r="H1826" s="6">
        <v>40046</v>
      </c>
      <c r="I1826" s="3">
        <v>8</v>
      </c>
      <c r="J1826" s="7" t="s">
        <v>43</v>
      </c>
      <c r="K1826" s="7" t="s">
        <v>64</v>
      </c>
      <c r="L1826" s="7" t="s">
        <v>43</v>
      </c>
    </row>
    <row r="1827" spans="1:12">
      <c r="A1827" s="2">
        <v>185</v>
      </c>
      <c r="B1827" s="2">
        <v>31</v>
      </c>
      <c r="C1827" s="2">
        <v>325</v>
      </c>
      <c r="D1827" s="3">
        <v>55.67</v>
      </c>
      <c r="E1827" s="4">
        <v>30</v>
      </c>
      <c r="F1827" s="5">
        <v>8.35</v>
      </c>
      <c r="G1827" s="5">
        <v>94.02</v>
      </c>
      <c r="H1827" s="6">
        <v>40046</v>
      </c>
      <c r="I1827" s="3">
        <v>8</v>
      </c>
      <c r="J1827" s="7" t="s">
        <v>62</v>
      </c>
      <c r="K1827" s="7" t="s">
        <v>14</v>
      </c>
      <c r="L1827" s="7" t="s">
        <v>14</v>
      </c>
    </row>
    <row r="1828" spans="1:12">
      <c r="A1828" s="2">
        <v>130</v>
      </c>
      <c r="B1828" s="2">
        <v>41</v>
      </c>
      <c r="C1828" s="2">
        <v>363</v>
      </c>
      <c r="D1828" s="3">
        <v>118.59</v>
      </c>
      <c r="E1828" s="4">
        <v>15</v>
      </c>
      <c r="F1828" s="5">
        <v>17.79</v>
      </c>
      <c r="G1828" s="5">
        <v>151.38</v>
      </c>
      <c r="H1828" s="6">
        <v>40046</v>
      </c>
      <c r="I1828" s="3">
        <v>8</v>
      </c>
      <c r="J1828" s="7" t="s">
        <v>43</v>
      </c>
      <c r="K1828" s="7" t="s">
        <v>64</v>
      </c>
      <c r="L1828" s="7" t="s">
        <v>43</v>
      </c>
    </row>
    <row r="1829" spans="1:12">
      <c r="A1829" s="2">
        <v>120</v>
      </c>
      <c r="B1829" s="2">
        <v>111</v>
      </c>
      <c r="C1829" s="2">
        <v>1031</v>
      </c>
      <c r="D1829" s="3">
        <v>154.96</v>
      </c>
      <c r="E1829" s="4">
        <v>15</v>
      </c>
      <c r="F1829" s="5">
        <v>23.24</v>
      </c>
      <c r="G1829" s="5">
        <v>193.2</v>
      </c>
      <c r="H1829" s="6">
        <v>40046</v>
      </c>
      <c r="I1829" s="3">
        <v>8</v>
      </c>
      <c r="J1829" s="7" t="s">
        <v>11</v>
      </c>
      <c r="K1829" s="7" t="s">
        <v>55</v>
      </c>
      <c r="L1829" s="7" t="s">
        <v>55</v>
      </c>
    </row>
    <row r="1830" spans="1:12">
      <c r="A1830" s="2">
        <v>183</v>
      </c>
      <c r="B1830" s="2">
        <v>147</v>
      </c>
      <c r="C1830" s="2">
        <v>1411</v>
      </c>
      <c r="D1830" s="3">
        <v>427.25</v>
      </c>
      <c r="E1830" s="4">
        <v>15</v>
      </c>
      <c r="F1830" s="5">
        <v>64.09</v>
      </c>
      <c r="G1830" s="5">
        <v>506.34</v>
      </c>
      <c r="H1830" s="6">
        <v>40046</v>
      </c>
      <c r="I1830" s="3">
        <v>8</v>
      </c>
      <c r="J1830" s="7" t="s">
        <v>27</v>
      </c>
      <c r="K1830" s="7" t="s">
        <v>55</v>
      </c>
      <c r="L1830" s="7" t="s">
        <v>55</v>
      </c>
    </row>
    <row r="1831" spans="1:12">
      <c r="A1831" s="2">
        <v>127</v>
      </c>
      <c r="B1831" s="2">
        <v>381</v>
      </c>
      <c r="C1831" s="2">
        <v>3741</v>
      </c>
      <c r="D1831" s="3">
        <v>636.16999999999996</v>
      </c>
      <c r="E1831" s="4">
        <v>15</v>
      </c>
      <c r="F1831" s="5">
        <v>97.68</v>
      </c>
      <c r="G1831" s="5">
        <v>748.85</v>
      </c>
      <c r="H1831" s="6">
        <v>40046</v>
      </c>
      <c r="I1831" s="3">
        <v>8</v>
      </c>
      <c r="J1831" s="7" t="s">
        <v>7</v>
      </c>
      <c r="K1831" s="7" t="s">
        <v>55</v>
      </c>
      <c r="L1831" s="7" t="s">
        <v>55</v>
      </c>
    </row>
    <row r="1832" spans="1:12">
      <c r="A1832" s="2">
        <v>63</v>
      </c>
      <c r="B1832" s="2">
        <v>31</v>
      </c>
      <c r="C1832" s="2">
        <v>337</v>
      </c>
      <c r="D1832" s="3">
        <v>74.239999999999995</v>
      </c>
      <c r="E1832" s="4">
        <v>30</v>
      </c>
      <c r="F1832" s="5">
        <v>10.76</v>
      </c>
      <c r="G1832" s="5">
        <v>115</v>
      </c>
      <c r="H1832" s="6">
        <v>40049</v>
      </c>
      <c r="I1832" s="3">
        <v>8</v>
      </c>
      <c r="J1832" s="7" t="s">
        <v>44</v>
      </c>
      <c r="K1832" s="7" t="s">
        <v>39</v>
      </c>
      <c r="L1832" s="7" t="s">
        <v>44</v>
      </c>
    </row>
    <row r="1833" spans="1:12">
      <c r="A1833" s="2">
        <v>20</v>
      </c>
      <c r="B1833" s="2">
        <v>33</v>
      </c>
      <c r="C1833" s="2">
        <v>347</v>
      </c>
      <c r="D1833" s="3">
        <v>100.21</v>
      </c>
      <c r="E1833" s="4">
        <v>15</v>
      </c>
      <c r="F1833" s="5">
        <v>14.53</v>
      </c>
      <c r="G1833" s="5">
        <v>129.74</v>
      </c>
      <c r="H1833" s="6">
        <v>40049</v>
      </c>
      <c r="I1833" s="3">
        <v>8</v>
      </c>
      <c r="J1833" s="7" t="s">
        <v>19</v>
      </c>
      <c r="K1833" s="7" t="s">
        <v>23</v>
      </c>
      <c r="L1833" s="7" t="s">
        <v>23</v>
      </c>
    </row>
    <row r="1834" spans="1:12">
      <c r="A1834" s="2">
        <v>89</v>
      </c>
      <c r="B1834" s="2">
        <v>28</v>
      </c>
      <c r="C1834" s="2">
        <v>349</v>
      </c>
      <c r="D1834" s="3">
        <v>99.5</v>
      </c>
      <c r="E1834" s="4">
        <v>90</v>
      </c>
      <c r="F1834" s="5">
        <v>14.43</v>
      </c>
      <c r="G1834" s="5">
        <v>203.93</v>
      </c>
      <c r="H1834" s="6">
        <v>40049</v>
      </c>
      <c r="I1834" s="3">
        <v>8</v>
      </c>
      <c r="J1834" s="7" t="s">
        <v>19</v>
      </c>
      <c r="K1834" s="7" t="s">
        <v>26</v>
      </c>
      <c r="L1834" s="7" t="s">
        <v>40</v>
      </c>
    </row>
    <row r="1835" spans="1:12">
      <c r="A1835" s="2">
        <v>126</v>
      </c>
      <c r="B1835" s="2">
        <v>31</v>
      </c>
      <c r="C1835" s="2">
        <v>354</v>
      </c>
      <c r="D1835" s="3">
        <v>100.93</v>
      </c>
      <c r="E1835" s="4">
        <v>15</v>
      </c>
      <c r="F1835" s="5">
        <v>14.63</v>
      </c>
      <c r="G1835" s="5">
        <v>130.56</v>
      </c>
      <c r="H1835" s="6">
        <v>40049</v>
      </c>
      <c r="I1835" s="3">
        <v>8</v>
      </c>
      <c r="J1835" s="7" t="s">
        <v>19</v>
      </c>
      <c r="K1835" s="7" t="s">
        <v>26</v>
      </c>
      <c r="L1835" s="7" t="s">
        <v>20</v>
      </c>
    </row>
    <row r="1836" spans="1:12">
      <c r="A1836" s="2">
        <v>125</v>
      </c>
      <c r="B1836" s="2">
        <v>36</v>
      </c>
      <c r="C1836" s="2">
        <v>385</v>
      </c>
      <c r="D1836" s="3">
        <v>131.09</v>
      </c>
      <c r="E1836" s="4">
        <v>15</v>
      </c>
      <c r="F1836" s="5">
        <v>19.010000000000002</v>
      </c>
      <c r="G1836" s="5">
        <v>165.1</v>
      </c>
      <c r="H1836" s="6">
        <v>40049</v>
      </c>
      <c r="I1836" s="3">
        <v>8</v>
      </c>
      <c r="J1836" s="7" t="s">
        <v>41</v>
      </c>
      <c r="K1836" s="7" t="s">
        <v>39</v>
      </c>
      <c r="L1836" s="7" t="s">
        <v>42</v>
      </c>
    </row>
    <row r="1837" spans="1:12">
      <c r="A1837" s="2">
        <v>128</v>
      </c>
      <c r="B1837" s="2">
        <v>34</v>
      </c>
      <c r="C1837" s="2">
        <v>390</v>
      </c>
      <c r="D1837" s="3">
        <v>112.63</v>
      </c>
      <c r="E1837" s="4">
        <v>15</v>
      </c>
      <c r="F1837" s="5">
        <v>16.329999999999998</v>
      </c>
      <c r="G1837" s="5">
        <v>143.96</v>
      </c>
      <c r="H1837" s="6">
        <v>40049</v>
      </c>
      <c r="I1837" s="3">
        <v>8</v>
      </c>
      <c r="J1837" s="7" t="s">
        <v>19</v>
      </c>
      <c r="K1837" s="7" t="s">
        <v>23</v>
      </c>
      <c r="L1837" s="7" t="s">
        <v>23</v>
      </c>
    </row>
    <row r="1838" spans="1:12">
      <c r="A1838" s="2">
        <v>100</v>
      </c>
      <c r="B1838" s="2">
        <v>35</v>
      </c>
      <c r="C1838" s="2">
        <v>401</v>
      </c>
      <c r="D1838" s="3">
        <v>117.37</v>
      </c>
      <c r="E1838" s="4">
        <v>30</v>
      </c>
      <c r="F1838" s="5">
        <v>17.02</v>
      </c>
      <c r="G1838" s="5">
        <v>164.39</v>
      </c>
      <c r="H1838" s="6">
        <v>40049</v>
      </c>
      <c r="I1838" s="3">
        <v>8</v>
      </c>
      <c r="J1838" s="7" t="s">
        <v>44</v>
      </c>
      <c r="K1838" s="7" t="s">
        <v>39</v>
      </c>
      <c r="L1838" s="7" t="s">
        <v>44</v>
      </c>
    </row>
    <row r="1839" spans="1:12">
      <c r="A1839" s="2">
        <v>24</v>
      </c>
      <c r="B1839" s="2">
        <v>38</v>
      </c>
      <c r="C1839" s="2">
        <v>414</v>
      </c>
      <c r="D1839" s="3">
        <v>118.03</v>
      </c>
      <c r="E1839" s="4">
        <v>15</v>
      </c>
      <c r="F1839" s="5">
        <v>17.11</v>
      </c>
      <c r="G1839" s="5">
        <v>150.13999999999999</v>
      </c>
      <c r="H1839" s="6">
        <v>40049</v>
      </c>
      <c r="I1839" s="3">
        <v>8</v>
      </c>
      <c r="J1839" s="7" t="s">
        <v>19</v>
      </c>
      <c r="K1839" s="7" t="s">
        <v>26</v>
      </c>
      <c r="L1839" s="7" t="s">
        <v>26</v>
      </c>
    </row>
    <row r="1840" spans="1:12">
      <c r="A1840" s="2">
        <v>159</v>
      </c>
      <c r="B1840" s="2">
        <v>36</v>
      </c>
      <c r="C1840" s="2">
        <v>422</v>
      </c>
      <c r="D1840" s="3">
        <v>131.6</v>
      </c>
      <c r="E1840" s="4">
        <v>15</v>
      </c>
      <c r="F1840" s="5">
        <v>19.079999999999998</v>
      </c>
      <c r="G1840" s="5">
        <v>165.68</v>
      </c>
      <c r="H1840" s="6">
        <v>40049</v>
      </c>
      <c r="I1840" s="3">
        <v>8</v>
      </c>
      <c r="J1840" s="7" t="s">
        <v>41</v>
      </c>
      <c r="K1840" s="7" t="s">
        <v>39</v>
      </c>
      <c r="L1840" s="7" t="s">
        <v>42</v>
      </c>
    </row>
    <row r="1841" spans="1:12">
      <c r="A1841" s="2">
        <v>91</v>
      </c>
      <c r="B1841" s="2">
        <v>35</v>
      </c>
      <c r="C1841" s="2">
        <v>424</v>
      </c>
      <c r="D1841" s="3">
        <v>125.55</v>
      </c>
      <c r="E1841" s="4">
        <v>15</v>
      </c>
      <c r="F1841" s="5">
        <v>18.2</v>
      </c>
      <c r="G1841" s="5">
        <v>158.75</v>
      </c>
      <c r="H1841" s="6">
        <v>40049</v>
      </c>
      <c r="I1841" s="3">
        <v>8</v>
      </c>
      <c r="J1841" s="7" t="s">
        <v>41</v>
      </c>
      <c r="K1841" s="7" t="s">
        <v>39</v>
      </c>
      <c r="L1841" s="7" t="s">
        <v>54</v>
      </c>
    </row>
    <row r="1842" spans="1:12">
      <c r="A1842" s="2">
        <v>179</v>
      </c>
      <c r="B1842" s="2">
        <v>40</v>
      </c>
      <c r="C1842" s="2">
        <v>433</v>
      </c>
      <c r="D1842" s="3">
        <v>285.77999999999997</v>
      </c>
      <c r="E1842" s="4">
        <v>0</v>
      </c>
      <c r="F1842" s="5">
        <v>41.44</v>
      </c>
      <c r="G1842" s="5">
        <v>327.22000000000003</v>
      </c>
      <c r="H1842" s="6">
        <v>40049</v>
      </c>
      <c r="I1842" s="3">
        <v>8</v>
      </c>
      <c r="J1842" s="7" t="s">
        <v>61</v>
      </c>
      <c r="K1842" s="7" t="s">
        <v>23</v>
      </c>
      <c r="L1842" s="7" t="s">
        <v>61</v>
      </c>
    </row>
    <row r="1843" spans="1:12">
      <c r="A1843" s="2">
        <v>175</v>
      </c>
      <c r="B1843" s="2">
        <v>36</v>
      </c>
      <c r="C1843" s="2">
        <v>447</v>
      </c>
      <c r="D1843" s="3">
        <v>98.47</v>
      </c>
      <c r="E1843" s="4">
        <v>30</v>
      </c>
      <c r="F1843" s="5">
        <v>14.28</v>
      </c>
      <c r="G1843" s="5">
        <v>142.75</v>
      </c>
      <c r="H1843" s="6">
        <v>40049</v>
      </c>
      <c r="I1843" s="3">
        <v>8</v>
      </c>
      <c r="J1843" s="7" t="s">
        <v>44</v>
      </c>
      <c r="K1843" s="7" t="s">
        <v>39</v>
      </c>
      <c r="L1843" s="7" t="s">
        <v>44</v>
      </c>
    </row>
    <row r="1844" spans="1:12">
      <c r="A1844" s="2">
        <v>138</v>
      </c>
      <c r="B1844" s="2">
        <v>38</v>
      </c>
      <c r="C1844" s="2">
        <v>450</v>
      </c>
      <c r="D1844" s="3">
        <v>131.6</v>
      </c>
      <c r="E1844" s="4">
        <v>15</v>
      </c>
      <c r="F1844" s="5">
        <v>19.079999999999998</v>
      </c>
      <c r="G1844" s="5">
        <v>165.68</v>
      </c>
      <c r="H1844" s="6">
        <v>40049</v>
      </c>
      <c r="I1844" s="3">
        <v>8</v>
      </c>
      <c r="J1844" s="7" t="s">
        <v>41</v>
      </c>
      <c r="K1844" s="7" t="s">
        <v>39</v>
      </c>
      <c r="L1844" s="7" t="s">
        <v>54</v>
      </c>
    </row>
    <row r="1845" spans="1:12">
      <c r="A1845" s="2">
        <v>35</v>
      </c>
      <c r="B1845" s="2">
        <v>40</v>
      </c>
      <c r="C1845" s="2">
        <v>459</v>
      </c>
      <c r="D1845" s="3">
        <v>132.56</v>
      </c>
      <c r="E1845" s="4">
        <v>15</v>
      </c>
      <c r="F1845" s="5">
        <v>19.22</v>
      </c>
      <c r="G1845" s="5">
        <v>166.78</v>
      </c>
      <c r="H1845" s="6">
        <v>40049</v>
      </c>
      <c r="I1845" s="3">
        <v>8</v>
      </c>
      <c r="J1845" s="7" t="s">
        <v>19</v>
      </c>
      <c r="K1845" s="7" t="s">
        <v>23</v>
      </c>
      <c r="L1845" s="7" t="s">
        <v>37</v>
      </c>
    </row>
    <row r="1846" spans="1:12">
      <c r="A1846" s="2">
        <v>48</v>
      </c>
      <c r="B1846" s="2">
        <v>39</v>
      </c>
      <c r="C1846" s="2">
        <v>494</v>
      </c>
      <c r="D1846" s="3">
        <v>107.15</v>
      </c>
      <c r="E1846" s="4">
        <v>30</v>
      </c>
      <c r="F1846" s="5">
        <v>15.54</v>
      </c>
      <c r="G1846" s="5">
        <v>152.69</v>
      </c>
      <c r="H1846" s="6">
        <v>40049</v>
      </c>
      <c r="I1846" s="3">
        <v>8</v>
      </c>
      <c r="J1846" s="7" t="s">
        <v>44</v>
      </c>
      <c r="K1846" s="7" t="s">
        <v>39</v>
      </c>
      <c r="L1846" s="7" t="s">
        <v>44</v>
      </c>
    </row>
    <row r="1847" spans="1:12">
      <c r="A1847" s="2">
        <v>106</v>
      </c>
      <c r="B1847" s="2">
        <v>46</v>
      </c>
      <c r="C1847" s="2">
        <v>495</v>
      </c>
      <c r="D1847" s="3">
        <v>125.55</v>
      </c>
      <c r="E1847" s="4">
        <v>15</v>
      </c>
      <c r="F1847" s="5">
        <v>18.2</v>
      </c>
      <c r="G1847" s="5">
        <v>158.75</v>
      </c>
      <c r="H1847" s="6">
        <v>40049</v>
      </c>
      <c r="I1847" s="3">
        <v>8</v>
      </c>
      <c r="J1847" s="7" t="s">
        <v>41</v>
      </c>
      <c r="K1847" s="7" t="s">
        <v>39</v>
      </c>
      <c r="L1847" s="7" t="s">
        <v>54</v>
      </c>
    </row>
    <row r="1848" spans="1:12">
      <c r="A1848" s="2">
        <v>83</v>
      </c>
      <c r="B1848" s="2">
        <v>42</v>
      </c>
      <c r="C1848" s="2">
        <v>497</v>
      </c>
      <c r="D1848" s="3">
        <v>135.75</v>
      </c>
      <c r="E1848" s="4">
        <v>15</v>
      </c>
      <c r="F1848" s="5">
        <v>19.68</v>
      </c>
      <c r="G1848" s="5">
        <v>170.43</v>
      </c>
      <c r="H1848" s="6">
        <v>40049</v>
      </c>
      <c r="I1848" s="3">
        <v>8</v>
      </c>
      <c r="J1848" s="7" t="s">
        <v>19</v>
      </c>
      <c r="K1848" s="7" t="s">
        <v>23</v>
      </c>
      <c r="L1848" s="7" t="s">
        <v>23</v>
      </c>
    </row>
    <row r="1849" spans="1:12">
      <c r="A1849" s="2">
        <v>38</v>
      </c>
      <c r="B1849" s="2">
        <v>45</v>
      </c>
      <c r="C1849" s="2">
        <v>498</v>
      </c>
      <c r="D1849" s="3">
        <v>152.44999999999999</v>
      </c>
      <c r="E1849" s="4">
        <v>15</v>
      </c>
      <c r="F1849" s="5">
        <v>22.11</v>
      </c>
      <c r="G1849" s="5">
        <v>189.56</v>
      </c>
      <c r="H1849" s="6">
        <v>40049</v>
      </c>
      <c r="I1849" s="3">
        <v>8</v>
      </c>
      <c r="J1849" s="7" t="s">
        <v>38</v>
      </c>
      <c r="K1849" s="7" t="s">
        <v>39</v>
      </c>
      <c r="L1849" s="7" t="s">
        <v>39</v>
      </c>
    </row>
    <row r="1850" spans="1:12">
      <c r="A1850" s="2">
        <v>121</v>
      </c>
      <c r="B1850" s="2">
        <v>39</v>
      </c>
      <c r="C1850" s="2">
        <v>513</v>
      </c>
      <c r="D1850" s="3">
        <v>137.22999999999999</v>
      </c>
      <c r="E1850" s="4">
        <v>15</v>
      </c>
      <c r="F1850" s="5">
        <v>19.899999999999999</v>
      </c>
      <c r="G1850" s="5">
        <v>172.13</v>
      </c>
      <c r="H1850" s="6">
        <v>40049</v>
      </c>
      <c r="I1850" s="3">
        <v>8</v>
      </c>
      <c r="J1850" s="7" t="s">
        <v>19</v>
      </c>
      <c r="K1850" s="7" t="s">
        <v>26</v>
      </c>
      <c r="L1850" s="7" t="s">
        <v>24</v>
      </c>
    </row>
    <row r="1851" spans="1:12">
      <c r="A1851" s="2">
        <v>56</v>
      </c>
      <c r="B1851" s="2">
        <v>48</v>
      </c>
      <c r="C1851" s="2">
        <v>518</v>
      </c>
      <c r="D1851" s="3">
        <v>140.63999999999999</v>
      </c>
      <c r="E1851" s="4">
        <v>15</v>
      </c>
      <c r="F1851" s="5">
        <v>20.39</v>
      </c>
      <c r="G1851" s="5">
        <v>176.03</v>
      </c>
      <c r="H1851" s="6">
        <v>40049</v>
      </c>
      <c r="I1851" s="3">
        <v>8</v>
      </c>
      <c r="J1851" s="7" t="s">
        <v>19</v>
      </c>
      <c r="K1851" s="7" t="s">
        <v>23</v>
      </c>
      <c r="L1851" s="7" t="s">
        <v>37</v>
      </c>
    </row>
    <row r="1852" spans="1:12">
      <c r="A1852" s="2">
        <v>172</v>
      </c>
      <c r="B1852" s="2">
        <v>45</v>
      </c>
      <c r="C1852" s="2">
        <v>532</v>
      </c>
      <c r="D1852" s="3">
        <v>144.44</v>
      </c>
      <c r="E1852" s="4">
        <v>15</v>
      </c>
      <c r="F1852" s="5">
        <v>20.94</v>
      </c>
      <c r="G1852" s="5">
        <v>180.38</v>
      </c>
      <c r="H1852" s="6">
        <v>40049</v>
      </c>
      <c r="I1852" s="3">
        <v>8</v>
      </c>
      <c r="J1852" s="7" t="s">
        <v>19</v>
      </c>
      <c r="K1852" s="7" t="s">
        <v>23</v>
      </c>
      <c r="L1852" s="7" t="s">
        <v>37</v>
      </c>
    </row>
    <row r="1853" spans="1:12">
      <c r="A1853" s="2">
        <v>103</v>
      </c>
      <c r="B1853" s="2">
        <v>45</v>
      </c>
      <c r="C1853" s="2">
        <v>604</v>
      </c>
      <c r="D1853" s="3">
        <v>161.57</v>
      </c>
      <c r="E1853" s="4">
        <v>15</v>
      </c>
      <c r="F1853" s="5">
        <v>23.43</v>
      </c>
      <c r="G1853" s="5">
        <v>200</v>
      </c>
      <c r="H1853" s="6">
        <v>40049</v>
      </c>
      <c r="I1853" s="3">
        <v>8</v>
      </c>
      <c r="J1853" s="7" t="s">
        <v>19</v>
      </c>
      <c r="K1853" s="7" t="s">
        <v>26</v>
      </c>
      <c r="L1853" s="7" t="s">
        <v>34</v>
      </c>
    </row>
    <row r="1854" spans="1:12">
      <c r="A1854" s="2">
        <v>84</v>
      </c>
      <c r="B1854" s="2">
        <v>55</v>
      </c>
      <c r="C1854" s="2">
        <v>633</v>
      </c>
      <c r="D1854" s="3">
        <v>193</v>
      </c>
      <c r="E1854" s="4">
        <v>15</v>
      </c>
      <c r="F1854" s="5">
        <v>27.99</v>
      </c>
      <c r="G1854" s="5">
        <v>235.99</v>
      </c>
      <c r="H1854" s="6">
        <v>40049</v>
      </c>
      <c r="I1854" s="3">
        <v>8</v>
      </c>
      <c r="J1854" s="7" t="s">
        <v>38</v>
      </c>
      <c r="K1854" s="7" t="s">
        <v>39</v>
      </c>
      <c r="L1854" s="7" t="s">
        <v>39</v>
      </c>
    </row>
    <row r="1855" spans="1:12">
      <c r="A1855" s="2">
        <v>133</v>
      </c>
      <c r="B1855" s="2">
        <v>52</v>
      </c>
      <c r="C1855" s="2">
        <v>681</v>
      </c>
      <c r="D1855" s="3">
        <v>184.89</v>
      </c>
      <c r="E1855" s="4">
        <v>15</v>
      </c>
      <c r="F1855" s="5">
        <v>26.81</v>
      </c>
      <c r="G1855" s="5">
        <v>226.7</v>
      </c>
      <c r="H1855" s="6">
        <v>40049</v>
      </c>
      <c r="I1855" s="3">
        <v>8</v>
      </c>
      <c r="J1855" s="7" t="s">
        <v>19</v>
      </c>
      <c r="K1855" s="7" t="s">
        <v>23</v>
      </c>
      <c r="L1855" s="7" t="s">
        <v>23</v>
      </c>
    </row>
    <row r="1856" spans="1:12">
      <c r="A1856" s="2">
        <v>86</v>
      </c>
      <c r="B1856" s="2">
        <v>61</v>
      </c>
      <c r="C1856" s="2">
        <v>734</v>
      </c>
      <c r="D1856" s="3">
        <v>184.31</v>
      </c>
      <c r="E1856" s="4">
        <v>15</v>
      </c>
      <c r="F1856" s="5">
        <v>26.72</v>
      </c>
      <c r="G1856" s="5">
        <v>226.03</v>
      </c>
      <c r="H1856" s="6">
        <v>40049</v>
      </c>
      <c r="I1856" s="3">
        <v>8</v>
      </c>
      <c r="J1856" s="7" t="s">
        <v>41</v>
      </c>
      <c r="K1856" s="7" t="s">
        <v>39</v>
      </c>
      <c r="L1856" s="7" t="s">
        <v>54</v>
      </c>
    </row>
    <row r="1857" spans="1:12">
      <c r="A1857" s="2">
        <v>68</v>
      </c>
      <c r="B1857" s="2">
        <v>64</v>
      </c>
      <c r="C1857" s="2">
        <v>800</v>
      </c>
      <c r="D1857" s="3">
        <v>214</v>
      </c>
      <c r="E1857" s="4">
        <v>15</v>
      </c>
      <c r="F1857" s="5">
        <v>31.03</v>
      </c>
      <c r="G1857" s="5">
        <v>260.02999999999997</v>
      </c>
      <c r="H1857" s="6">
        <v>40049</v>
      </c>
      <c r="I1857" s="3">
        <v>8</v>
      </c>
      <c r="J1857" s="7" t="s">
        <v>19</v>
      </c>
      <c r="K1857" s="7" t="s">
        <v>26</v>
      </c>
      <c r="L1857" s="7" t="s">
        <v>26</v>
      </c>
    </row>
    <row r="1858" spans="1:12">
      <c r="A1858" s="2">
        <v>73</v>
      </c>
      <c r="B1858" s="2">
        <v>66</v>
      </c>
      <c r="C1858" s="2">
        <v>804</v>
      </c>
      <c r="D1858" s="3">
        <v>218.29</v>
      </c>
      <c r="E1858" s="4">
        <v>15</v>
      </c>
      <c r="F1858" s="5">
        <v>31.65</v>
      </c>
      <c r="G1858" s="5">
        <v>264.94</v>
      </c>
      <c r="H1858" s="6">
        <v>40049</v>
      </c>
      <c r="I1858" s="3">
        <v>8</v>
      </c>
      <c r="J1858" s="7" t="s">
        <v>19</v>
      </c>
      <c r="K1858" s="7" t="s">
        <v>23</v>
      </c>
      <c r="L1858" s="7" t="s">
        <v>37</v>
      </c>
    </row>
    <row r="1859" spans="1:12">
      <c r="A1859" s="2">
        <v>149</v>
      </c>
      <c r="B1859" s="2">
        <v>75</v>
      </c>
      <c r="C1859" s="2">
        <v>888</v>
      </c>
      <c r="D1859" s="3">
        <v>210.4</v>
      </c>
      <c r="E1859" s="4">
        <v>80</v>
      </c>
      <c r="F1859" s="5">
        <v>30.51</v>
      </c>
      <c r="G1859" s="5">
        <v>320.91000000000003</v>
      </c>
      <c r="H1859" s="6">
        <v>40049</v>
      </c>
      <c r="I1859" s="3">
        <v>8</v>
      </c>
      <c r="J1859" s="7" t="s">
        <v>41</v>
      </c>
      <c r="K1859" s="7" t="s">
        <v>39</v>
      </c>
      <c r="L1859" s="7" t="s">
        <v>39</v>
      </c>
    </row>
    <row r="1860" spans="1:12">
      <c r="A1860" s="2">
        <v>39</v>
      </c>
      <c r="B1860" s="2">
        <v>74</v>
      </c>
      <c r="C1860" s="2">
        <v>889</v>
      </c>
      <c r="D1860" s="3">
        <v>237.81</v>
      </c>
      <c r="E1860" s="4">
        <v>15</v>
      </c>
      <c r="F1860" s="5">
        <v>34.479999999999997</v>
      </c>
      <c r="G1860" s="5">
        <v>287.29000000000002</v>
      </c>
      <c r="H1860" s="6">
        <v>40049</v>
      </c>
      <c r="I1860" s="3">
        <v>8</v>
      </c>
      <c r="J1860" s="7" t="s">
        <v>19</v>
      </c>
      <c r="K1860" s="7" t="s">
        <v>26</v>
      </c>
      <c r="L1860" s="7" t="s">
        <v>20</v>
      </c>
    </row>
    <row r="1861" spans="1:12">
      <c r="A1861" s="2">
        <v>146</v>
      </c>
      <c r="B1861" s="2">
        <v>84</v>
      </c>
      <c r="C1861" s="2">
        <v>902</v>
      </c>
      <c r="D1861" s="3">
        <v>595.32000000000005</v>
      </c>
      <c r="E1861" s="4">
        <v>0</v>
      </c>
      <c r="F1861" s="5">
        <v>86.32</v>
      </c>
      <c r="G1861" s="5">
        <v>681.64</v>
      </c>
      <c r="H1861" s="6">
        <v>40049</v>
      </c>
      <c r="I1861" s="3">
        <v>8</v>
      </c>
      <c r="J1861" s="7" t="s">
        <v>61</v>
      </c>
      <c r="K1861" s="7" t="s">
        <v>23</v>
      </c>
      <c r="L1861" s="7" t="s">
        <v>61</v>
      </c>
    </row>
    <row r="1862" spans="1:12">
      <c r="A1862" s="2">
        <v>141</v>
      </c>
      <c r="B1862" s="2">
        <v>105</v>
      </c>
      <c r="C1862" s="2">
        <v>978</v>
      </c>
      <c r="D1862" s="3">
        <v>204.9</v>
      </c>
      <c r="E1862" s="4">
        <v>15</v>
      </c>
      <c r="F1862" s="5">
        <v>29.71</v>
      </c>
      <c r="G1862" s="5">
        <v>249.61</v>
      </c>
      <c r="H1862" s="6">
        <v>40049</v>
      </c>
      <c r="I1862" s="3">
        <v>8</v>
      </c>
      <c r="J1862" s="7" t="s">
        <v>41</v>
      </c>
      <c r="K1862" s="7" t="s">
        <v>55</v>
      </c>
      <c r="L1862" s="7" t="s">
        <v>55</v>
      </c>
    </row>
    <row r="1863" spans="1:12">
      <c r="A1863" s="2">
        <v>111</v>
      </c>
      <c r="B1863" s="2">
        <v>77</v>
      </c>
      <c r="C1863" s="2">
        <v>985</v>
      </c>
      <c r="D1863" s="3">
        <v>263.3</v>
      </c>
      <c r="E1863" s="4">
        <v>15</v>
      </c>
      <c r="F1863" s="5">
        <v>38.18</v>
      </c>
      <c r="G1863" s="5">
        <v>316.48</v>
      </c>
      <c r="H1863" s="6">
        <v>40049</v>
      </c>
      <c r="I1863" s="3">
        <v>8</v>
      </c>
      <c r="J1863" s="7" t="s">
        <v>19</v>
      </c>
      <c r="K1863" s="7" t="s">
        <v>26</v>
      </c>
      <c r="L1863" s="7" t="s">
        <v>34</v>
      </c>
    </row>
    <row r="1864" spans="1:12">
      <c r="A1864" s="2">
        <v>151</v>
      </c>
      <c r="B1864" s="2">
        <v>93</v>
      </c>
      <c r="C1864" s="2">
        <v>1008</v>
      </c>
      <c r="D1864" s="3">
        <v>665.28</v>
      </c>
      <c r="E1864" s="4">
        <v>0</v>
      </c>
      <c r="F1864" s="5">
        <v>96.47</v>
      </c>
      <c r="G1864" s="5">
        <v>761.75</v>
      </c>
      <c r="H1864" s="6">
        <v>40049</v>
      </c>
      <c r="I1864" s="3">
        <v>8</v>
      </c>
      <c r="J1864" s="7" t="s">
        <v>61</v>
      </c>
      <c r="K1864" s="7" t="s">
        <v>23</v>
      </c>
      <c r="L1864" s="7" t="s">
        <v>61</v>
      </c>
    </row>
    <row r="1865" spans="1:12">
      <c r="A1865" s="2">
        <v>122</v>
      </c>
      <c r="B1865" s="2">
        <v>88</v>
      </c>
      <c r="C1865" s="2">
        <v>1033</v>
      </c>
      <c r="D1865" s="3">
        <v>206.7</v>
      </c>
      <c r="E1865" s="4">
        <v>150</v>
      </c>
      <c r="F1865" s="5">
        <v>29.97</v>
      </c>
      <c r="G1865" s="5">
        <v>386.67</v>
      </c>
      <c r="H1865" s="6">
        <v>40049</v>
      </c>
      <c r="I1865" s="3">
        <v>8</v>
      </c>
      <c r="J1865" s="7" t="s">
        <v>41</v>
      </c>
      <c r="K1865" s="7" t="s">
        <v>39</v>
      </c>
      <c r="L1865" s="7" t="s">
        <v>54</v>
      </c>
    </row>
    <row r="1866" spans="1:12">
      <c r="A1866" s="2">
        <v>144</v>
      </c>
      <c r="B1866" s="2">
        <v>225</v>
      </c>
      <c r="C1866" s="2">
        <v>2097</v>
      </c>
      <c r="D1866" s="3">
        <v>543.54</v>
      </c>
      <c r="E1866" s="4">
        <v>15</v>
      </c>
      <c r="F1866" s="5">
        <v>78.81</v>
      </c>
      <c r="G1866" s="5">
        <v>637.35</v>
      </c>
      <c r="H1866" s="6">
        <v>40049</v>
      </c>
      <c r="I1866" s="3">
        <v>8</v>
      </c>
      <c r="J1866" s="7" t="s">
        <v>19</v>
      </c>
      <c r="K1866" s="7" t="s">
        <v>55</v>
      </c>
      <c r="L1866" s="7" t="s">
        <v>55</v>
      </c>
    </row>
    <row r="1867" spans="1:12">
      <c r="A1867" s="2">
        <v>102</v>
      </c>
      <c r="B1867" s="2">
        <v>29</v>
      </c>
      <c r="C1867" s="2">
        <v>330</v>
      </c>
      <c r="D1867" s="3">
        <v>148.85</v>
      </c>
      <c r="E1867" s="4">
        <v>15</v>
      </c>
      <c r="F1867" s="5">
        <v>21.58</v>
      </c>
      <c r="G1867" s="5">
        <v>185.43</v>
      </c>
      <c r="H1867" s="6">
        <v>40050</v>
      </c>
      <c r="I1867" s="3">
        <v>8</v>
      </c>
      <c r="J1867" s="7" t="s">
        <v>31</v>
      </c>
      <c r="K1867" s="7" t="s">
        <v>39</v>
      </c>
      <c r="L1867" s="7" t="s">
        <v>39</v>
      </c>
    </row>
    <row r="1868" spans="1:12">
      <c r="A1868" s="2">
        <v>170</v>
      </c>
      <c r="B1868" s="2">
        <v>36</v>
      </c>
      <c r="C1868" s="2">
        <v>376</v>
      </c>
      <c r="D1868" s="3">
        <v>138.41</v>
      </c>
      <c r="E1868" s="4">
        <v>15</v>
      </c>
      <c r="F1868" s="5">
        <v>22.24</v>
      </c>
      <c r="G1868" s="5">
        <v>175.65</v>
      </c>
      <c r="H1868" s="6">
        <v>40050</v>
      </c>
      <c r="I1868" s="3">
        <v>8</v>
      </c>
      <c r="J1868" s="7" t="s">
        <v>27</v>
      </c>
      <c r="K1868" s="7" t="s">
        <v>51</v>
      </c>
      <c r="L1868" s="7" t="s">
        <v>28</v>
      </c>
    </row>
    <row r="1869" spans="1:12">
      <c r="A1869" s="2">
        <v>167</v>
      </c>
      <c r="B1869" s="2">
        <v>31</v>
      </c>
      <c r="C1869" s="2">
        <v>378</v>
      </c>
      <c r="D1869" s="3">
        <v>91.51</v>
      </c>
      <c r="E1869" s="4">
        <v>15</v>
      </c>
      <c r="F1869" s="5">
        <v>13.27</v>
      </c>
      <c r="G1869" s="5">
        <v>119.78</v>
      </c>
      <c r="H1869" s="6">
        <v>40050</v>
      </c>
      <c r="I1869" s="3">
        <v>8</v>
      </c>
      <c r="J1869" s="7" t="s">
        <v>64</v>
      </c>
      <c r="K1869" s="7" t="s">
        <v>14</v>
      </c>
      <c r="L1869" s="7" t="s">
        <v>59</v>
      </c>
    </row>
    <row r="1870" spans="1:12">
      <c r="A1870" s="2">
        <v>27</v>
      </c>
      <c r="B1870" s="2">
        <v>31</v>
      </c>
      <c r="C1870" s="2">
        <v>381</v>
      </c>
      <c r="D1870" s="3">
        <v>140.25</v>
      </c>
      <c r="E1870" s="4">
        <v>15</v>
      </c>
      <c r="F1870" s="5">
        <v>20.34</v>
      </c>
      <c r="G1870" s="5">
        <v>175.59</v>
      </c>
      <c r="H1870" s="6">
        <v>40050</v>
      </c>
      <c r="I1870" s="3">
        <v>8</v>
      </c>
      <c r="J1870" s="7" t="s">
        <v>27</v>
      </c>
      <c r="K1870" s="7" t="s">
        <v>51</v>
      </c>
      <c r="L1870" s="7" t="s">
        <v>30</v>
      </c>
    </row>
    <row r="1871" spans="1:12">
      <c r="A1871" s="2">
        <v>115</v>
      </c>
      <c r="B1871" s="2">
        <v>32</v>
      </c>
      <c r="C1871" s="2">
        <v>388</v>
      </c>
      <c r="D1871" s="3">
        <v>142.82</v>
      </c>
      <c r="E1871" s="4">
        <v>15</v>
      </c>
      <c r="F1871" s="5">
        <v>22.88</v>
      </c>
      <c r="G1871" s="5">
        <v>180.7</v>
      </c>
      <c r="H1871" s="6">
        <v>40050</v>
      </c>
      <c r="I1871" s="3">
        <v>8</v>
      </c>
      <c r="J1871" s="7" t="s">
        <v>27</v>
      </c>
      <c r="K1871" s="7" t="s">
        <v>51</v>
      </c>
      <c r="L1871" s="7" t="s">
        <v>30</v>
      </c>
    </row>
    <row r="1872" spans="1:12">
      <c r="A1872" s="2">
        <v>92</v>
      </c>
      <c r="B1872" s="2">
        <v>35</v>
      </c>
      <c r="C1872" s="2">
        <v>389</v>
      </c>
      <c r="D1872" s="3">
        <v>112.34</v>
      </c>
      <c r="E1872" s="4">
        <v>15</v>
      </c>
      <c r="F1872" s="5">
        <v>18.46</v>
      </c>
      <c r="G1872" s="5">
        <v>145.80000000000001</v>
      </c>
      <c r="H1872" s="6">
        <v>40050</v>
      </c>
      <c r="I1872" s="3">
        <v>8</v>
      </c>
      <c r="J1872" s="7" t="s">
        <v>19</v>
      </c>
      <c r="K1872" s="7" t="s">
        <v>23</v>
      </c>
      <c r="L1872" s="7" t="s">
        <v>53</v>
      </c>
    </row>
    <row r="1873" spans="1:12">
      <c r="A1873" s="2">
        <v>113</v>
      </c>
      <c r="B1873" s="2">
        <v>35</v>
      </c>
      <c r="C1873" s="2">
        <v>411</v>
      </c>
      <c r="D1873" s="3">
        <v>102.79</v>
      </c>
      <c r="E1873" s="4">
        <v>15</v>
      </c>
      <c r="F1873" s="5">
        <v>14.9</v>
      </c>
      <c r="G1873" s="5">
        <v>132.69</v>
      </c>
      <c r="H1873" s="6">
        <v>40050</v>
      </c>
      <c r="I1873" s="3">
        <v>8</v>
      </c>
      <c r="J1873" s="7" t="s">
        <v>31</v>
      </c>
      <c r="K1873" s="7" t="s">
        <v>39</v>
      </c>
      <c r="L1873" s="7" t="s">
        <v>32</v>
      </c>
    </row>
    <row r="1874" spans="1:12">
      <c r="A1874" s="2">
        <v>105</v>
      </c>
      <c r="B1874" s="2">
        <v>34</v>
      </c>
      <c r="C1874" s="2">
        <v>416</v>
      </c>
      <c r="D1874" s="3">
        <v>153.13</v>
      </c>
      <c r="E1874" s="4">
        <v>15</v>
      </c>
      <c r="F1874" s="5">
        <v>24.38</v>
      </c>
      <c r="G1874" s="5">
        <v>192.51</v>
      </c>
      <c r="H1874" s="6">
        <v>40050</v>
      </c>
      <c r="I1874" s="3">
        <v>8</v>
      </c>
      <c r="J1874" s="7" t="s">
        <v>27</v>
      </c>
      <c r="K1874" s="7" t="s">
        <v>51</v>
      </c>
      <c r="L1874" s="7" t="s">
        <v>30</v>
      </c>
    </row>
    <row r="1875" spans="1:12">
      <c r="A1875" s="2">
        <v>189</v>
      </c>
      <c r="B1875" s="2">
        <v>35</v>
      </c>
      <c r="C1875" s="2">
        <v>450</v>
      </c>
      <c r="D1875" s="3">
        <v>75.06</v>
      </c>
      <c r="E1875" s="4">
        <v>15</v>
      </c>
      <c r="F1875" s="5">
        <v>13.06</v>
      </c>
      <c r="G1875" s="5">
        <v>103.12</v>
      </c>
      <c r="H1875" s="6">
        <v>40050</v>
      </c>
      <c r="I1875" s="3">
        <v>8</v>
      </c>
      <c r="J1875" s="7" t="s">
        <v>7</v>
      </c>
      <c r="K1875" s="7" t="s">
        <v>7</v>
      </c>
      <c r="L1875" s="7" t="s">
        <v>9</v>
      </c>
    </row>
    <row r="1876" spans="1:12">
      <c r="A1876" s="2">
        <v>65</v>
      </c>
      <c r="B1876" s="2">
        <v>38</v>
      </c>
      <c r="C1876" s="2">
        <v>459</v>
      </c>
      <c r="D1876" s="3">
        <v>112.25</v>
      </c>
      <c r="E1876" s="4">
        <v>15</v>
      </c>
      <c r="F1876" s="5">
        <v>16.28</v>
      </c>
      <c r="G1876" s="5">
        <v>143.53</v>
      </c>
      <c r="H1876" s="6">
        <v>40050</v>
      </c>
      <c r="I1876" s="3">
        <v>8</v>
      </c>
      <c r="J1876" s="7" t="s">
        <v>50</v>
      </c>
      <c r="K1876" s="7" t="s">
        <v>14</v>
      </c>
      <c r="L1876" s="7" t="s">
        <v>17</v>
      </c>
    </row>
    <row r="1877" spans="1:12">
      <c r="A1877" s="2">
        <v>25</v>
      </c>
      <c r="B1877" s="2">
        <v>41</v>
      </c>
      <c r="C1877" s="2">
        <v>471</v>
      </c>
      <c r="D1877" s="3">
        <v>173.38</v>
      </c>
      <c r="E1877" s="4">
        <v>15</v>
      </c>
      <c r="F1877" s="5">
        <v>25.14</v>
      </c>
      <c r="G1877" s="5">
        <v>213.52</v>
      </c>
      <c r="H1877" s="6">
        <v>40050</v>
      </c>
      <c r="I1877" s="3">
        <v>8</v>
      </c>
      <c r="J1877" s="7" t="s">
        <v>27</v>
      </c>
      <c r="K1877" s="7" t="s">
        <v>51</v>
      </c>
      <c r="L1877" s="7" t="s">
        <v>28</v>
      </c>
    </row>
    <row r="1878" spans="1:12">
      <c r="A1878" s="2">
        <v>59</v>
      </c>
      <c r="B1878" s="2">
        <v>38</v>
      </c>
      <c r="C1878" s="2">
        <v>505</v>
      </c>
      <c r="D1878" s="3">
        <v>135.69</v>
      </c>
      <c r="E1878" s="4">
        <v>15</v>
      </c>
      <c r="F1878" s="5">
        <v>19.68</v>
      </c>
      <c r="G1878" s="5">
        <v>170.37</v>
      </c>
      <c r="H1878" s="6">
        <v>40050</v>
      </c>
      <c r="I1878" s="3">
        <v>8</v>
      </c>
      <c r="J1878" s="7" t="s">
        <v>41</v>
      </c>
      <c r="K1878" s="7" t="s">
        <v>39</v>
      </c>
      <c r="L1878" s="7" t="s">
        <v>42</v>
      </c>
    </row>
    <row r="1879" spans="1:12">
      <c r="A1879" s="2">
        <v>46</v>
      </c>
      <c r="B1879" s="2">
        <v>43</v>
      </c>
      <c r="C1879" s="2">
        <v>519</v>
      </c>
      <c r="D1879" s="3">
        <v>139.46</v>
      </c>
      <c r="E1879" s="4">
        <v>15</v>
      </c>
      <c r="F1879" s="5">
        <v>20.22</v>
      </c>
      <c r="G1879" s="5">
        <v>174.68</v>
      </c>
      <c r="H1879" s="6">
        <v>40050</v>
      </c>
      <c r="I1879" s="3">
        <v>8</v>
      </c>
      <c r="J1879" s="7" t="s">
        <v>41</v>
      </c>
      <c r="K1879" s="7" t="s">
        <v>39</v>
      </c>
      <c r="L1879" s="7" t="s">
        <v>42</v>
      </c>
    </row>
    <row r="1880" spans="1:12">
      <c r="A1880" s="2">
        <v>98</v>
      </c>
      <c r="B1880" s="2">
        <v>47</v>
      </c>
      <c r="C1880" s="2">
        <v>519</v>
      </c>
      <c r="D1880" s="3">
        <v>189.59</v>
      </c>
      <c r="E1880" s="4">
        <v>15</v>
      </c>
      <c r="F1880" s="5">
        <v>29.67</v>
      </c>
      <c r="G1880" s="5">
        <v>234.26</v>
      </c>
      <c r="H1880" s="6">
        <v>40050</v>
      </c>
      <c r="I1880" s="3">
        <v>8</v>
      </c>
      <c r="J1880" s="7" t="s">
        <v>27</v>
      </c>
      <c r="K1880" s="7" t="s">
        <v>51</v>
      </c>
      <c r="L1880" s="7" t="s">
        <v>51</v>
      </c>
    </row>
    <row r="1881" spans="1:12">
      <c r="A1881" s="2">
        <v>77</v>
      </c>
      <c r="B1881" s="2">
        <v>43</v>
      </c>
      <c r="C1881" s="2">
        <v>533</v>
      </c>
      <c r="D1881" s="3">
        <v>194.7</v>
      </c>
      <c r="E1881" s="4">
        <v>15</v>
      </c>
      <c r="F1881" s="5">
        <v>30.41</v>
      </c>
      <c r="G1881" s="5">
        <v>240.11</v>
      </c>
      <c r="H1881" s="6">
        <v>40050</v>
      </c>
      <c r="I1881" s="3">
        <v>8</v>
      </c>
      <c r="J1881" s="7" t="s">
        <v>27</v>
      </c>
      <c r="K1881" s="7" t="s">
        <v>51</v>
      </c>
      <c r="L1881" s="7" t="s">
        <v>28</v>
      </c>
    </row>
    <row r="1882" spans="1:12">
      <c r="A1882" s="2">
        <v>181</v>
      </c>
      <c r="B1882" s="2">
        <v>58</v>
      </c>
      <c r="C1882" s="2">
        <v>755</v>
      </c>
      <c r="D1882" s="3">
        <v>177.43</v>
      </c>
      <c r="E1882" s="4">
        <v>305</v>
      </c>
      <c r="F1882" s="5">
        <v>25.73</v>
      </c>
      <c r="G1882" s="5">
        <v>508.16</v>
      </c>
      <c r="H1882" s="6">
        <v>40050</v>
      </c>
      <c r="I1882" s="3">
        <v>8</v>
      </c>
      <c r="J1882" s="7" t="s">
        <v>67</v>
      </c>
      <c r="K1882" s="7" t="s">
        <v>51</v>
      </c>
      <c r="L1882" s="7" t="s">
        <v>51</v>
      </c>
    </row>
    <row r="1883" spans="1:12">
      <c r="A1883" s="2">
        <v>82</v>
      </c>
      <c r="B1883" s="2">
        <v>66</v>
      </c>
      <c r="C1883" s="2">
        <v>813</v>
      </c>
      <c r="D1883" s="3">
        <v>220.73</v>
      </c>
      <c r="E1883" s="4">
        <v>15</v>
      </c>
      <c r="F1883" s="5">
        <v>34.18</v>
      </c>
      <c r="G1883" s="5">
        <v>269.91000000000003</v>
      </c>
      <c r="H1883" s="6">
        <v>40050</v>
      </c>
      <c r="I1883" s="3">
        <v>8</v>
      </c>
      <c r="J1883" s="7" t="s">
        <v>19</v>
      </c>
      <c r="K1883" s="7" t="s">
        <v>23</v>
      </c>
      <c r="L1883" s="7" t="s">
        <v>53</v>
      </c>
    </row>
    <row r="1884" spans="1:12">
      <c r="A1884" s="2">
        <v>119</v>
      </c>
      <c r="B1884" s="2">
        <v>68</v>
      </c>
      <c r="C1884" s="2">
        <v>909</v>
      </c>
      <c r="D1884" s="3">
        <v>246.79</v>
      </c>
      <c r="E1884" s="4">
        <v>15</v>
      </c>
      <c r="F1884" s="5">
        <v>37.96</v>
      </c>
      <c r="G1884" s="5">
        <v>299.75</v>
      </c>
      <c r="H1884" s="6">
        <v>40050</v>
      </c>
      <c r="I1884" s="3">
        <v>8</v>
      </c>
      <c r="J1884" s="7" t="s">
        <v>19</v>
      </c>
      <c r="K1884" s="7" t="s">
        <v>23</v>
      </c>
      <c r="L1884" s="7" t="s">
        <v>53</v>
      </c>
    </row>
    <row r="1885" spans="1:12">
      <c r="A1885" s="2">
        <v>157</v>
      </c>
      <c r="B1885" s="2">
        <v>75</v>
      </c>
      <c r="C1885" s="2">
        <v>941</v>
      </c>
      <c r="D1885" s="3">
        <v>252.85</v>
      </c>
      <c r="E1885" s="4">
        <v>15</v>
      </c>
      <c r="F1885" s="5">
        <v>36.659999999999997</v>
      </c>
      <c r="G1885" s="5">
        <v>304.51</v>
      </c>
      <c r="H1885" s="6">
        <v>40050</v>
      </c>
      <c r="I1885" s="3">
        <v>8</v>
      </c>
      <c r="J1885" s="7" t="s">
        <v>41</v>
      </c>
      <c r="K1885" s="7" t="s">
        <v>39</v>
      </c>
      <c r="L1885" s="7" t="s">
        <v>42</v>
      </c>
    </row>
    <row r="1886" spans="1:12">
      <c r="A1886" s="2">
        <v>81</v>
      </c>
      <c r="B1886" s="2">
        <v>86</v>
      </c>
      <c r="C1886" s="2">
        <v>1157</v>
      </c>
      <c r="D1886" s="3">
        <v>311.58</v>
      </c>
      <c r="E1886" s="4">
        <v>15</v>
      </c>
      <c r="F1886" s="5">
        <v>47.35</v>
      </c>
      <c r="G1886" s="5">
        <v>373.93</v>
      </c>
      <c r="H1886" s="6">
        <v>40050</v>
      </c>
      <c r="I1886" s="3">
        <v>8</v>
      </c>
      <c r="J1886" s="7" t="s">
        <v>19</v>
      </c>
      <c r="K1886" s="7" t="s">
        <v>23</v>
      </c>
      <c r="L1886" s="7" t="s">
        <v>22</v>
      </c>
    </row>
    <row r="1887" spans="1:12">
      <c r="A1887" s="2">
        <v>145</v>
      </c>
      <c r="B1887" s="2">
        <v>203</v>
      </c>
      <c r="C1887" s="2">
        <v>1880</v>
      </c>
      <c r="D1887" s="3">
        <v>509.86</v>
      </c>
      <c r="E1887" s="4">
        <v>35</v>
      </c>
      <c r="F1887" s="5">
        <v>73.930000000000007</v>
      </c>
      <c r="G1887" s="5">
        <v>618.79</v>
      </c>
      <c r="H1887" s="6">
        <v>40050</v>
      </c>
      <c r="I1887" s="3">
        <v>8</v>
      </c>
      <c r="J1887" s="7" t="s">
        <v>21</v>
      </c>
      <c r="K1887" s="7" t="s">
        <v>55</v>
      </c>
      <c r="L1887" s="7" t="s">
        <v>55</v>
      </c>
    </row>
    <row r="1888" spans="1:12">
      <c r="A1888" s="2">
        <v>95</v>
      </c>
      <c r="B1888" s="2">
        <v>230</v>
      </c>
      <c r="C1888" s="2">
        <v>2015</v>
      </c>
      <c r="D1888" s="3">
        <v>614.37</v>
      </c>
      <c r="E1888" s="4">
        <v>15</v>
      </c>
      <c r="F1888" s="5">
        <v>89.08</v>
      </c>
      <c r="G1888" s="5">
        <v>718.45</v>
      </c>
      <c r="H1888" s="6">
        <v>40050</v>
      </c>
      <c r="I1888" s="3">
        <v>8</v>
      </c>
      <c r="J1888" s="7" t="s">
        <v>38</v>
      </c>
      <c r="K1888" s="7" t="s">
        <v>55</v>
      </c>
      <c r="L1888" s="7" t="s">
        <v>55</v>
      </c>
    </row>
    <row r="1889" spans="1:12">
      <c r="A1889" s="2">
        <v>123</v>
      </c>
      <c r="B1889" s="2">
        <v>1</v>
      </c>
      <c r="C1889" s="2">
        <v>2</v>
      </c>
      <c r="D1889" s="3">
        <v>17.329999999999998</v>
      </c>
      <c r="E1889" s="4">
        <v>15</v>
      </c>
      <c r="F1889" s="5">
        <v>4.6900000000000004</v>
      </c>
      <c r="G1889" s="5">
        <v>37.020000000000003</v>
      </c>
      <c r="H1889" s="6">
        <v>40051</v>
      </c>
      <c r="I1889" s="3">
        <v>8</v>
      </c>
      <c r="J1889" s="7" t="s">
        <v>25</v>
      </c>
      <c r="K1889" s="7" t="s">
        <v>64</v>
      </c>
      <c r="L1889" s="7" t="s">
        <v>25</v>
      </c>
    </row>
    <row r="1890" spans="1:12">
      <c r="A1890" s="2">
        <v>158</v>
      </c>
      <c r="B1890" s="2">
        <v>1</v>
      </c>
      <c r="C1890" s="2">
        <v>6</v>
      </c>
      <c r="D1890" s="3">
        <v>17.329999999999998</v>
      </c>
      <c r="E1890" s="4">
        <v>15</v>
      </c>
      <c r="F1890" s="5">
        <v>4.6900000000000004</v>
      </c>
      <c r="G1890" s="5">
        <v>37.020000000000003</v>
      </c>
      <c r="H1890" s="6">
        <v>40051</v>
      </c>
      <c r="I1890" s="3">
        <v>8</v>
      </c>
      <c r="J1890" s="7" t="s">
        <v>7</v>
      </c>
      <c r="K1890" s="7" t="s">
        <v>7</v>
      </c>
      <c r="L1890" s="7" t="s">
        <v>8</v>
      </c>
    </row>
    <row r="1891" spans="1:12">
      <c r="A1891" s="2">
        <v>180</v>
      </c>
      <c r="B1891" s="2">
        <v>1</v>
      </c>
      <c r="C1891" s="2">
        <v>6</v>
      </c>
      <c r="D1891" s="3">
        <v>42.76</v>
      </c>
      <c r="E1891" s="4">
        <v>160</v>
      </c>
      <c r="F1891" s="5">
        <v>6.2</v>
      </c>
      <c r="G1891" s="5">
        <v>208.96</v>
      </c>
      <c r="H1891" s="6">
        <v>40051</v>
      </c>
      <c r="I1891" s="3">
        <v>8</v>
      </c>
      <c r="J1891" s="7" t="s">
        <v>12</v>
      </c>
      <c r="K1891" s="7" t="s">
        <v>64</v>
      </c>
      <c r="L1891" s="7" t="s">
        <v>12</v>
      </c>
    </row>
    <row r="1892" spans="1:12">
      <c r="A1892" s="2">
        <v>11</v>
      </c>
      <c r="B1892" s="2">
        <v>1</v>
      </c>
      <c r="C1892" s="2">
        <v>12</v>
      </c>
      <c r="D1892" s="3">
        <v>42.76</v>
      </c>
      <c r="E1892" s="4">
        <v>15</v>
      </c>
      <c r="F1892" s="5">
        <v>6.2</v>
      </c>
      <c r="G1892" s="5">
        <v>63.96</v>
      </c>
      <c r="H1892" s="6">
        <v>40051</v>
      </c>
      <c r="I1892" s="3">
        <v>8</v>
      </c>
      <c r="J1892" s="7" t="s">
        <v>12</v>
      </c>
      <c r="K1892" s="7" t="s">
        <v>64</v>
      </c>
      <c r="L1892" s="7" t="s">
        <v>12</v>
      </c>
    </row>
    <row r="1893" spans="1:12">
      <c r="A1893" s="2">
        <v>94</v>
      </c>
      <c r="B1893" s="2">
        <v>1</v>
      </c>
      <c r="C1893" s="2">
        <v>12</v>
      </c>
      <c r="D1893" s="3">
        <v>32.61</v>
      </c>
      <c r="E1893" s="4">
        <v>125</v>
      </c>
      <c r="F1893" s="5">
        <v>4.7300000000000004</v>
      </c>
      <c r="G1893" s="5">
        <v>162.34</v>
      </c>
      <c r="H1893" s="6">
        <v>40051</v>
      </c>
      <c r="I1893" s="3">
        <v>8</v>
      </c>
      <c r="J1893" s="7" t="s">
        <v>27</v>
      </c>
      <c r="K1893" s="7" t="s">
        <v>51</v>
      </c>
      <c r="L1893" s="7" t="s">
        <v>49</v>
      </c>
    </row>
    <row r="1894" spans="1:12">
      <c r="A1894" s="2">
        <v>112</v>
      </c>
      <c r="B1894" s="2">
        <v>1</v>
      </c>
      <c r="C1894" s="2">
        <v>12</v>
      </c>
      <c r="D1894" s="3">
        <v>42.76</v>
      </c>
      <c r="E1894" s="4">
        <v>15</v>
      </c>
      <c r="F1894" s="5">
        <v>6.2</v>
      </c>
      <c r="G1894" s="5">
        <v>63.96</v>
      </c>
      <c r="H1894" s="6">
        <v>40051</v>
      </c>
      <c r="I1894" s="3">
        <v>8</v>
      </c>
      <c r="J1894" s="7" t="s">
        <v>12</v>
      </c>
      <c r="K1894" s="7" t="s">
        <v>64</v>
      </c>
      <c r="L1894" s="7" t="s">
        <v>12</v>
      </c>
    </row>
    <row r="1895" spans="1:12">
      <c r="A1895" s="2">
        <v>140</v>
      </c>
      <c r="B1895" s="2">
        <v>2</v>
      </c>
      <c r="C1895" s="2">
        <v>17</v>
      </c>
      <c r="D1895" s="3">
        <v>17.329999999999998</v>
      </c>
      <c r="E1895" s="4">
        <v>15</v>
      </c>
      <c r="F1895" s="5">
        <v>4.6900000000000004</v>
      </c>
      <c r="G1895" s="5">
        <v>37.020000000000003</v>
      </c>
      <c r="H1895" s="6">
        <v>40051</v>
      </c>
      <c r="I1895" s="3">
        <v>8</v>
      </c>
      <c r="J1895" s="7" t="s">
        <v>7</v>
      </c>
      <c r="K1895" s="7" t="s">
        <v>7</v>
      </c>
      <c r="L1895" s="7" t="s">
        <v>15</v>
      </c>
    </row>
    <row r="1896" spans="1:12">
      <c r="A1896" s="2">
        <v>10</v>
      </c>
      <c r="B1896" s="2">
        <v>1</v>
      </c>
      <c r="C1896" s="2">
        <v>20</v>
      </c>
      <c r="D1896" s="3">
        <v>42.76</v>
      </c>
      <c r="E1896" s="4">
        <v>160</v>
      </c>
      <c r="F1896" s="5">
        <v>6.2</v>
      </c>
      <c r="G1896" s="5">
        <v>208.96</v>
      </c>
      <c r="H1896" s="6">
        <v>40051</v>
      </c>
      <c r="I1896" s="3">
        <v>8</v>
      </c>
      <c r="J1896" s="7" t="s">
        <v>11</v>
      </c>
      <c r="K1896" s="7" t="s">
        <v>64</v>
      </c>
      <c r="L1896" s="7" t="s">
        <v>12</v>
      </c>
    </row>
    <row r="1897" spans="1:12">
      <c r="A1897" s="2">
        <v>49</v>
      </c>
      <c r="B1897" s="2">
        <v>1</v>
      </c>
      <c r="C1897" s="2">
        <v>20</v>
      </c>
      <c r="D1897" s="3">
        <v>33.229999999999997</v>
      </c>
      <c r="E1897" s="4">
        <v>15</v>
      </c>
      <c r="F1897" s="5">
        <v>4.82</v>
      </c>
      <c r="G1897" s="5">
        <v>53.05</v>
      </c>
      <c r="H1897" s="6">
        <v>40051</v>
      </c>
      <c r="I1897" s="3">
        <v>8</v>
      </c>
      <c r="J1897" s="7" t="s">
        <v>45</v>
      </c>
      <c r="K1897" s="7" t="s">
        <v>64</v>
      </c>
      <c r="L1897" s="7" t="s">
        <v>46</v>
      </c>
    </row>
    <row r="1898" spans="1:12">
      <c r="A1898" s="2">
        <v>72</v>
      </c>
      <c r="B1898" s="2">
        <v>1</v>
      </c>
      <c r="C1898" s="2">
        <v>20</v>
      </c>
      <c r="D1898" s="3">
        <v>17.329999999999998</v>
      </c>
      <c r="E1898" s="4">
        <v>15</v>
      </c>
      <c r="F1898" s="5">
        <v>4.6900000000000004</v>
      </c>
      <c r="G1898" s="5">
        <v>37.020000000000003</v>
      </c>
      <c r="H1898" s="6">
        <v>40051</v>
      </c>
      <c r="I1898" s="3">
        <v>8</v>
      </c>
      <c r="J1898" s="7" t="s">
        <v>10</v>
      </c>
      <c r="K1898" s="7" t="s">
        <v>64</v>
      </c>
      <c r="L1898" s="7" t="s">
        <v>10</v>
      </c>
    </row>
    <row r="1899" spans="1:12">
      <c r="A1899" s="2">
        <v>116</v>
      </c>
      <c r="B1899" s="2">
        <v>1</v>
      </c>
      <c r="C1899" s="2">
        <v>20</v>
      </c>
      <c r="D1899" s="3">
        <v>17.329999999999998</v>
      </c>
      <c r="E1899" s="4">
        <v>15</v>
      </c>
      <c r="F1899" s="5">
        <v>4.6900000000000004</v>
      </c>
      <c r="G1899" s="5">
        <v>37.020000000000003</v>
      </c>
      <c r="H1899" s="6">
        <v>40051</v>
      </c>
      <c r="I1899" s="3">
        <v>8</v>
      </c>
      <c r="J1899" s="7" t="s">
        <v>10</v>
      </c>
      <c r="K1899" s="7" t="s">
        <v>64</v>
      </c>
      <c r="L1899" s="7" t="s">
        <v>10</v>
      </c>
    </row>
    <row r="1900" spans="1:12">
      <c r="A1900" s="2">
        <v>131</v>
      </c>
      <c r="B1900" s="2">
        <v>2</v>
      </c>
      <c r="C1900" s="2">
        <v>23</v>
      </c>
      <c r="D1900" s="3">
        <v>17.329999999999998</v>
      </c>
      <c r="E1900" s="4">
        <v>15</v>
      </c>
      <c r="F1900" s="5">
        <v>4.6900000000000004</v>
      </c>
      <c r="G1900" s="5">
        <v>37.020000000000003</v>
      </c>
      <c r="H1900" s="6">
        <v>40051</v>
      </c>
      <c r="I1900" s="3">
        <v>8</v>
      </c>
      <c r="J1900" s="7" t="s">
        <v>7</v>
      </c>
      <c r="K1900" s="7" t="s">
        <v>7</v>
      </c>
      <c r="L1900" s="7" t="s">
        <v>15</v>
      </c>
    </row>
    <row r="1901" spans="1:12">
      <c r="A1901" s="2">
        <v>78</v>
      </c>
      <c r="B1901" s="2">
        <v>2</v>
      </c>
      <c r="C1901" s="2">
        <v>24</v>
      </c>
      <c r="D1901" s="3">
        <v>32.61</v>
      </c>
      <c r="E1901" s="4">
        <v>15</v>
      </c>
      <c r="F1901" s="5">
        <v>4.7300000000000004</v>
      </c>
      <c r="G1901" s="5">
        <v>52.34</v>
      </c>
      <c r="H1901" s="6">
        <v>40051</v>
      </c>
      <c r="I1901" s="3">
        <v>8</v>
      </c>
      <c r="J1901" s="7" t="s">
        <v>27</v>
      </c>
      <c r="K1901" s="7" t="s">
        <v>51</v>
      </c>
      <c r="L1901" s="7" t="s">
        <v>49</v>
      </c>
    </row>
    <row r="1902" spans="1:12">
      <c r="A1902" s="2">
        <v>13</v>
      </c>
      <c r="B1902" s="2">
        <v>2</v>
      </c>
      <c r="C1902" s="2">
        <v>32</v>
      </c>
      <c r="D1902" s="3">
        <v>17.329999999999998</v>
      </c>
      <c r="E1902" s="4">
        <v>15</v>
      </c>
      <c r="F1902" s="5">
        <v>4.6900000000000004</v>
      </c>
      <c r="G1902" s="5">
        <v>37.020000000000003</v>
      </c>
      <c r="H1902" s="6">
        <v>40051</v>
      </c>
      <c r="I1902" s="3">
        <v>8</v>
      </c>
      <c r="J1902" s="7" t="s">
        <v>7</v>
      </c>
      <c r="K1902" s="7" t="s">
        <v>7</v>
      </c>
      <c r="L1902" s="7" t="s">
        <v>15</v>
      </c>
    </row>
    <row r="1903" spans="1:12">
      <c r="A1903" s="2">
        <v>5</v>
      </c>
      <c r="B1903" s="2">
        <v>3</v>
      </c>
      <c r="C1903" s="2">
        <v>44</v>
      </c>
      <c r="D1903" s="3">
        <v>17.329999999999998</v>
      </c>
      <c r="E1903" s="4">
        <v>15</v>
      </c>
      <c r="F1903" s="5">
        <v>4.6900000000000004</v>
      </c>
      <c r="G1903" s="5">
        <v>37.020000000000003</v>
      </c>
      <c r="H1903" s="6">
        <v>40051</v>
      </c>
      <c r="I1903" s="3">
        <v>8</v>
      </c>
      <c r="J1903" s="7" t="s">
        <v>10</v>
      </c>
      <c r="K1903" s="7" t="s">
        <v>64</v>
      </c>
      <c r="L1903" s="7" t="s">
        <v>10</v>
      </c>
    </row>
    <row r="1904" spans="1:12">
      <c r="A1904" s="2">
        <v>189</v>
      </c>
      <c r="B1904" s="2">
        <v>3</v>
      </c>
      <c r="C1904" s="2">
        <v>52</v>
      </c>
      <c r="D1904" s="3">
        <v>17.329999999999998</v>
      </c>
      <c r="E1904" s="4">
        <v>15</v>
      </c>
      <c r="F1904" s="5">
        <v>4.6900000000000004</v>
      </c>
      <c r="G1904" s="5">
        <v>37.020000000000003</v>
      </c>
      <c r="H1904" s="6">
        <v>40051</v>
      </c>
      <c r="I1904" s="3">
        <v>8</v>
      </c>
      <c r="J1904" s="7" t="s">
        <v>7</v>
      </c>
      <c r="K1904" s="7" t="s">
        <v>7</v>
      </c>
      <c r="L1904" s="7" t="s">
        <v>9</v>
      </c>
    </row>
    <row r="1905" spans="1:12">
      <c r="A1905" s="2">
        <v>156</v>
      </c>
      <c r="B1905" s="2">
        <v>32</v>
      </c>
      <c r="C1905" s="2">
        <v>373</v>
      </c>
      <c r="D1905" s="3">
        <v>63.67</v>
      </c>
      <c r="E1905" s="4">
        <v>15</v>
      </c>
      <c r="F1905" s="5">
        <v>9.23</v>
      </c>
      <c r="G1905" s="5">
        <v>87.9</v>
      </c>
      <c r="H1905" s="6">
        <v>40051</v>
      </c>
      <c r="I1905" s="3">
        <v>8</v>
      </c>
      <c r="J1905" s="7" t="s">
        <v>16</v>
      </c>
      <c r="K1905" s="7" t="s">
        <v>14</v>
      </c>
      <c r="L1905" s="7" t="s">
        <v>17</v>
      </c>
    </row>
    <row r="1906" spans="1:12">
      <c r="A1906" s="2">
        <v>90</v>
      </c>
      <c r="B1906" s="2">
        <v>34</v>
      </c>
      <c r="C1906" s="2">
        <v>379</v>
      </c>
      <c r="D1906" s="3">
        <v>139.51</v>
      </c>
      <c r="E1906" s="4">
        <v>15</v>
      </c>
      <c r="F1906" s="5">
        <v>22.4</v>
      </c>
      <c r="G1906" s="5">
        <v>176.91</v>
      </c>
      <c r="H1906" s="6">
        <v>40051</v>
      </c>
      <c r="I1906" s="3">
        <v>8</v>
      </c>
      <c r="J1906" s="7" t="s">
        <v>27</v>
      </c>
      <c r="K1906" s="7" t="s">
        <v>51</v>
      </c>
      <c r="L1906" s="7" t="s">
        <v>30</v>
      </c>
    </row>
    <row r="1907" spans="1:12">
      <c r="A1907" s="2">
        <v>88</v>
      </c>
      <c r="B1907" s="2">
        <v>33</v>
      </c>
      <c r="C1907" s="2">
        <v>386</v>
      </c>
      <c r="D1907" s="3">
        <v>110.05</v>
      </c>
      <c r="E1907" s="4">
        <v>15</v>
      </c>
      <c r="F1907" s="5">
        <v>15.96</v>
      </c>
      <c r="G1907" s="5">
        <v>141.01</v>
      </c>
      <c r="H1907" s="6">
        <v>40051</v>
      </c>
      <c r="I1907" s="3">
        <v>8</v>
      </c>
      <c r="J1907" s="7" t="s">
        <v>19</v>
      </c>
      <c r="K1907" s="7" t="s">
        <v>26</v>
      </c>
      <c r="L1907" s="7" t="s">
        <v>40</v>
      </c>
    </row>
    <row r="1908" spans="1:12">
      <c r="A1908" s="2">
        <v>69</v>
      </c>
      <c r="B1908" s="2">
        <v>37</v>
      </c>
      <c r="C1908" s="2">
        <v>421</v>
      </c>
      <c r="D1908" s="3">
        <v>75.95</v>
      </c>
      <c r="E1908" s="4">
        <v>160</v>
      </c>
      <c r="F1908" s="5">
        <v>11.01</v>
      </c>
      <c r="G1908" s="5">
        <v>246.96</v>
      </c>
      <c r="H1908" s="6">
        <v>40051</v>
      </c>
      <c r="I1908" s="3">
        <v>8</v>
      </c>
      <c r="J1908" s="7" t="s">
        <v>11</v>
      </c>
      <c r="K1908" s="7" t="s">
        <v>51</v>
      </c>
      <c r="L1908" s="7" t="s">
        <v>51</v>
      </c>
    </row>
    <row r="1909" spans="1:12">
      <c r="A1909" s="2">
        <v>93</v>
      </c>
      <c r="B1909" s="2">
        <v>34</v>
      </c>
      <c r="C1909" s="2">
        <v>452</v>
      </c>
      <c r="D1909" s="3">
        <v>79.91</v>
      </c>
      <c r="E1909" s="4">
        <v>15</v>
      </c>
      <c r="F1909" s="5">
        <v>11.59</v>
      </c>
      <c r="G1909" s="5">
        <v>106.5</v>
      </c>
      <c r="H1909" s="6">
        <v>40051</v>
      </c>
      <c r="I1909" s="3">
        <v>8</v>
      </c>
      <c r="J1909" s="7" t="s">
        <v>11</v>
      </c>
      <c r="K1909" s="7" t="s">
        <v>51</v>
      </c>
      <c r="L1909" s="7" t="s">
        <v>29</v>
      </c>
    </row>
    <row r="1910" spans="1:12">
      <c r="A1910" s="2">
        <v>30</v>
      </c>
      <c r="B1910" s="2">
        <v>40</v>
      </c>
      <c r="C1910" s="2">
        <v>475</v>
      </c>
      <c r="D1910" s="3">
        <v>113.95</v>
      </c>
      <c r="E1910" s="4">
        <v>15</v>
      </c>
      <c r="F1910" s="5">
        <v>16.52</v>
      </c>
      <c r="G1910" s="5">
        <v>145.47</v>
      </c>
      <c r="H1910" s="6">
        <v>40051</v>
      </c>
      <c r="I1910" s="3">
        <v>8</v>
      </c>
      <c r="J1910" s="7" t="s">
        <v>33</v>
      </c>
      <c r="K1910" s="7" t="s">
        <v>23</v>
      </c>
      <c r="L1910" s="7" t="s">
        <v>23</v>
      </c>
    </row>
    <row r="1911" spans="1:12">
      <c r="A1911" s="2">
        <v>139</v>
      </c>
      <c r="B1911" s="2">
        <v>41</v>
      </c>
      <c r="C1911" s="2">
        <v>475</v>
      </c>
      <c r="D1911" s="3">
        <v>111.29</v>
      </c>
      <c r="E1911" s="4">
        <v>15</v>
      </c>
      <c r="F1911" s="5">
        <v>16.14</v>
      </c>
      <c r="G1911" s="5">
        <v>142.43</v>
      </c>
      <c r="H1911" s="6">
        <v>40051</v>
      </c>
      <c r="I1911" s="3">
        <v>8</v>
      </c>
      <c r="J1911" s="7" t="s">
        <v>60</v>
      </c>
      <c r="K1911" s="7" t="s">
        <v>14</v>
      </c>
      <c r="L1911" s="7" t="s">
        <v>14</v>
      </c>
    </row>
    <row r="1912" spans="1:12">
      <c r="A1912" s="2">
        <v>187</v>
      </c>
      <c r="B1912" s="2">
        <v>41</v>
      </c>
      <c r="C1912" s="2">
        <v>487</v>
      </c>
      <c r="D1912" s="3">
        <v>133.75</v>
      </c>
      <c r="E1912" s="4">
        <v>80</v>
      </c>
      <c r="F1912" s="5">
        <v>19.39</v>
      </c>
      <c r="G1912" s="5">
        <v>233.14</v>
      </c>
      <c r="H1912" s="6">
        <v>40051</v>
      </c>
      <c r="I1912" s="3">
        <v>8</v>
      </c>
      <c r="J1912" s="7" t="s">
        <v>19</v>
      </c>
      <c r="K1912" s="7" t="s">
        <v>26</v>
      </c>
      <c r="L1912" s="7" t="s">
        <v>20</v>
      </c>
    </row>
    <row r="1913" spans="1:12">
      <c r="A1913" s="2">
        <v>166</v>
      </c>
      <c r="B1913" s="2">
        <v>41</v>
      </c>
      <c r="C1913" s="2">
        <v>510</v>
      </c>
      <c r="D1913" s="3">
        <v>165.9</v>
      </c>
      <c r="E1913" s="4">
        <v>15</v>
      </c>
      <c r="F1913" s="5">
        <v>24.06</v>
      </c>
      <c r="G1913" s="5">
        <v>204.96</v>
      </c>
      <c r="H1913" s="6">
        <v>40051</v>
      </c>
      <c r="I1913" s="3">
        <v>8</v>
      </c>
      <c r="J1913" s="7" t="s">
        <v>43</v>
      </c>
      <c r="K1913" s="7" t="s">
        <v>64</v>
      </c>
      <c r="L1913" s="7" t="s">
        <v>43</v>
      </c>
    </row>
    <row r="1914" spans="1:12">
      <c r="A1914" s="2">
        <v>143</v>
      </c>
      <c r="B1914" s="2">
        <v>42</v>
      </c>
      <c r="C1914" s="2">
        <v>510</v>
      </c>
      <c r="D1914" s="3">
        <v>82.88</v>
      </c>
      <c r="E1914" s="4">
        <v>160</v>
      </c>
      <c r="F1914" s="5">
        <v>12.02</v>
      </c>
      <c r="G1914" s="5">
        <v>254.9</v>
      </c>
      <c r="H1914" s="6">
        <v>40051</v>
      </c>
      <c r="I1914" s="3">
        <v>8</v>
      </c>
      <c r="J1914" s="7" t="s">
        <v>11</v>
      </c>
      <c r="K1914" s="7" t="s">
        <v>51</v>
      </c>
      <c r="L1914" s="7" t="s">
        <v>29</v>
      </c>
    </row>
    <row r="1915" spans="1:12">
      <c r="A1915" s="2">
        <v>57</v>
      </c>
      <c r="B1915" s="2">
        <v>45</v>
      </c>
      <c r="C1915" s="2">
        <v>516</v>
      </c>
      <c r="D1915" s="3">
        <v>123.79</v>
      </c>
      <c r="E1915" s="4">
        <v>15</v>
      </c>
      <c r="F1915" s="5">
        <v>17.95</v>
      </c>
      <c r="G1915" s="5">
        <v>156.74</v>
      </c>
      <c r="H1915" s="6">
        <v>40051</v>
      </c>
      <c r="I1915" s="3">
        <v>8</v>
      </c>
      <c r="J1915" s="7" t="s">
        <v>33</v>
      </c>
      <c r="K1915" s="7" t="s">
        <v>23</v>
      </c>
      <c r="L1915" s="7" t="s">
        <v>23</v>
      </c>
    </row>
    <row r="1916" spans="1:12">
      <c r="A1916" s="2">
        <v>40</v>
      </c>
      <c r="B1916" s="2">
        <v>45</v>
      </c>
      <c r="C1916" s="2">
        <v>523</v>
      </c>
      <c r="D1916" s="3">
        <v>139.9</v>
      </c>
      <c r="E1916" s="4">
        <v>15</v>
      </c>
      <c r="F1916" s="5">
        <v>20.29</v>
      </c>
      <c r="G1916" s="5">
        <v>175.19</v>
      </c>
      <c r="H1916" s="6">
        <v>40051</v>
      </c>
      <c r="I1916" s="3">
        <v>8</v>
      </c>
      <c r="J1916" s="7" t="s">
        <v>19</v>
      </c>
      <c r="K1916" s="7" t="s">
        <v>26</v>
      </c>
      <c r="L1916" s="7" t="s">
        <v>40</v>
      </c>
    </row>
    <row r="1917" spans="1:12">
      <c r="A1917" s="2">
        <v>22</v>
      </c>
      <c r="B1917" s="2">
        <v>50</v>
      </c>
      <c r="C1917" s="2">
        <v>553</v>
      </c>
      <c r="D1917" s="3">
        <v>147.93</v>
      </c>
      <c r="E1917" s="4">
        <v>90</v>
      </c>
      <c r="F1917" s="5">
        <v>21.45</v>
      </c>
      <c r="G1917" s="5">
        <v>259.38</v>
      </c>
      <c r="H1917" s="6">
        <v>40051</v>
      </c>
      <c r="I1917" s="3">
        <v>8</v>
      </c>
      <c r="J1917" s="7" t="s">
        <v>19</v>
      </c>
      <c r="K1917" s="7" t="s">
        <v>26</v>
      </c>
      <c r="L1917" s="7" t="s">
        <v>24</v>
      </c>
    </row>
    <row r="1918" spans="1:12">
      <c r="A1918" s="2">
        <v>161</v>
      </c>
      <c r="B1918" s="2">
        <v>47</v>
      </c>
      <c r="C1918" s="2">
        <v>574</v>
      </c>
      <c r="D1918" s="3">
        <v>109.35</v>
      </c>
      <c r="E1918" s="4">
        <v>15</v>
      </c>
      <c r="F1918" s="5">
        <v>15.86</v>
      </c>
      <c r="G1918" s="5">
        <v>140.21</v>
      </c>
      <c r="H1918" s="6">
        <v>40051</v>
      </c>
      <c r="I1918" s="3">
        <v>8</v>
      </c>
      <c r="J1918" s="7" t="s">
        <v>57</v>
      </c>
      <c r="K1918" s="7" t="s">
        <v>51</v>
      </c>
      <c r="L1918" s="7" t="s">
        <v>57</v>
      </c>
    </row>
    <row r="1919" spans="1:12">
      <c r="A1919" s="2">
        <v>148</v>
      </c>
      <c r="B1919" s="2">
        <v>49</v>
      </c>
      <c r="C1919" s="2">
        <v>575</v>
      </c>
      <c r="D1919" s="3">
        <v>187.05</v>
      </c>
      <c r="E1919" s="4">
        <v>15</v>
      </c>
      <c r="F1919" s="5">
        <v>27.12</v>
      </c>
      <c r="G1919" s="5">
        <v>229.17</v>
      </c>
      <c r="H1919" s="6">
        <v>40051</v>
      </c>
      <c r="I1919" s="3">
        <v>8</v>
      </c>
      <c r="J1919" s="7" t="s">
        <v>43</v>
      </c>
      <c r="K1919" s="7" t="s">
        <v>64</v>
      </c>
      <c r="L1919" s="7" t="s">
        <v>43</v>
      </c>
    </row>
    <row r="1920" spans="1:12">
      <c r="A1920" s="2">
        <v>154</v>
      </c>
      <c r="B1920" s="2">
        <v>48</v>
      </c>
      <c r="C1920" s="2">
        <v>577</v>
      </c>
      <c r="D1920" s="3">
        <v>154.35</v>
      </c>
      <c r="E1920" s="4">
        <v>15</v>
      </c>
      <c r="F1920" s="5">
        <v>22.38</v>
      </c>
      <c r="G1920" s="5">
        <v>191.73</v>
      </c>
      <c r="H1920" s="6">
        <v>40051</v>
      </c>
      <c r="I1920" s="3">
        <v>8</v>
      </c>
      <c r="J1920" s="7" t="s">
        <v>19</v>
      </c>
      <c r="K1920" s="7" t="s">
        <v>26</v>
      </c>
      <c r="L1920" s="7" t="s">
        <v>40</v>
      </c>
    </row>
    <row r="1921" spans="1:12">
      <c r="A1921" s="2">
        <v>79</v>
      </c>
      <c r="B1921" s="2">
        <v>51</v>
      </c>
      <c r="C1921" s="2">
        <v>577</v>
      </c>
      <c r="D1921" s="3">
        <v>123.94</v>
      </c>
      <c r="E1921" s="4">
        <v>15</v>
      </c>
      <c r="F1921" s="5">
        <v>17.97</v>
      </c>
      <c r="G1921" s="5">
        <v>156.91</v>
      </c>
      <c r="H1921" s="6">
        <v>40051</v>
      </c>
      <c r="I1921" s="3">
        <v>8</v>
      </c>
      <c r="J1921" s="7" t="s">
        <v>21</v>
      </c>
      <c r="K1921" s="7" t="s">
        <v>23</v>
      </c>
      <c r="L1921" s="7" t="s">
        <v>22</v>
      </c>
    </row>
    <row r="1922" spans="1:12">
      <c r="A1922" s="2">
        <v>45</v>
      </c>
      <c r="B1922" s="2">
        <v>51</v>
      </c>
      <c r="C1922" s="2">
        <v>589</v>
      </c>
      <c r="D1922" s="3">
        <v>126.52</v>
      </c>
      <c r="E1922" s="4">
        <v>35</v>
      </c>
      <c r="F1922" s="5">
        <v>18.350000000000001</v>
      </c>
      <c r="G1922" s="5">
        <v>179.87</v>
      </c>
      <c r="H1922" s="6">
        <v>40051</v>
      </c>
      <c r="I1922" s="3">
        <v>8</v>
      </c>
      <c r="J1922" s="7" t="s">
        <v>21</v>
      </c>
      <c r="K1922" s="7" t="s">
        <v>23</v>
      </c>
      <c r="L1922" s="7" t="s">
        <v>22</v>
      </c>
    </row>
    <row r="1923" spans="1:12">
      <c r="A1923" s="2">
        <v>135</v>
      </c>
      <c r="B1923" s="2">
        <v>54</v>
      </c>
      <c r="C1923" s="2">
        <v>608</v>
      </c>
      <c r="D1923" s="3">
        <v>162.63999999999999</v>
      </c>
      <c r="E1923" s="4">
        <v>15</v>
      </c>
      <c r="F1923" s="5">
        <v>23.58</v>
      </c>
      <c r="G1923" s="5">
        <v>201.22</v>
      </c>
      <c r="H1923" s="6">
        <v>40051</v>
      </c>
      <c r="I1923" s="3">
        <v>8</v>
      </c>
      <c r="J1923" s="7" t="s">
        <v>19</v>
      </c>
      <c r="K1923" s="7" t="s">
        <v>26</v>
      </c>
      <c r="L1923" s="7" t="s">
        <v>24</v>
      </c>
    </row>
    <row r="1924" spans="1:12">
      <c r="A1924" s="2">
        <v>32</v>
      </c>
      <c r="B1924" s="2">
        <v>52</v>
      </c>
      <c r="C1924" s="2">
        <v>646</v>
      </c>
      <c r="D1924" s="3">
        <v>235.98</v>
      </c>
      <c r="E1924" s="4">
        <v>15</v>
      </c>
      <c r="F1924" s="5">
        <v>36.39</v>
      </c>
      <c r="G1924" s="5">
        <v>287.37</v>
      </c>
      <c r="H1924" s="6">
        <v>40051</v>
      </c>
      <c r="I1924" s="3">
        <v>8</v>
      </c>
      <c r="J1924" s="7" t="s">
        <v>27</v>
      </c>
      <c r="K1924" s="7" t="s">
        <v>51</v>
      </c>
      <c r="L1924" s="7" t="s">
        <v>28</v>
      </c>
    </row>
    <row r="1925" spans="1:12">
      <c r="A1925" s="2">
        <v>26</v>
      </c>
      <c r="B1925" s="2">
        <v>58</v>
      </c>
      <c r="C1925" s="2">
        <v>720</v>
      </c>
      <c r="D1925" s="3">
        <v>117</v>
      </c>
      <c r="E1925" s="4">
        <v>160</v>
      </c>
      <c r="F1925" s="5">
        <v>16.97</v>
      </c>
      <c r="G1925" s="5">
        <v>293.97000000000003</v>
      </c>
      <c r="H1925" s="6">
        <v>40051</v>
      </c>
      <c r="I1925" s="3">
        <v>8</v>
      </c>
      <c r="J1925" s="7" t="s">
        <v>11</v>
      </c>
      <c r="K1925" s="7" t="s">
        <v>51</v>
      </c>
      <c r="L1925" s="7" t="s">
        <v>29</v>
      </c>
    </row>
    <row r="1926" spans="1:12">
      <c r="A1926" s="2">
        <v>168</v>
      </c>
      <c r="B1926" s="2">
        <v>59</v>
      </c>
      <c r="C1926" s="2">
        <v>746</v>
      </c>
      <c r="D1926" s="3">
        <v>189.48</v>
      </c>
      <c r="E1926" s="4">
        <v>15</v>
      </c>
      <c r="F1926" s="5">
        <v>27.47</v>
      </c>
      <c r="G1926" s="5">
        <v>231.95</v>
      </c>
      <c r="H1926" s="6">
        <v>40051</v>
      </c>
      <c r="I1926" s="3">
        <v>8</v>
      </c>
      <c r="J1926" s="7" t="s">
        <v>65</v>
      </c>
      <c r="K1926" s="7" t="s">
        <v>39</v>
      </c>
      <c r="L1926" s="7" t="s">
        <v>44</v>
      </c>
    </row>
    <row r="1927" spans="1:12">
      <c r="A1927" s="2">
        <v>66</v>
      </c>
      <c r="B1927" s="2">
        <v>62</v>
      </c>
      <c r="C1927" s="2">
        <v>747</v>
      </c>
      <c r="D1927" s="3">
        <v>160.46</v>
      </c>
      <c r="E1927" s="4">
        <v>15</v>
      </c>
      <c r="F1927" s="5">
        <v>23.27</v>
      </c>
      <c r="G1927" s="5">
        <v>198.73</v>
      </c>
      <c r="H1927" s="6">
        <v>40051</v>
      </c>
      <c r="I1927" s="3">
        <v>8</v>
      </c>
      <c r="J1927" s="7" t="s">
        <v>21</v>
      </c>
      <c r="K1927" s="7" t="s">
        <v>23</v>
      </c>
      <c r="L1927" s="7" t="s">
        <v>22</v>
      </c>
    </row>
    <row r="1928" spans="1:12">
      <c r="A1928" s="2">
        <v>129</v>
      </c>
      <c r="B1928" s="2">
        <v>61</v>
      </c>
      <c r="C1928" s="2">
        <v>755</v>
      </c>
      <c r="D1928" s="3">
        <v>201.96</v>
      </c>
      <c r="E1928" s="4">
        <v>15</v>
      </c>
      <c r="F1928" s="5">
        <v>29.28</v>
      </c>
      <c r="G1928" s="5">
        <v>246.24</v>
      </c>
      <c r="H1928" s="6">
        <v>40051</v>
      </c>
      <c r="I1928" s="3">
        <v>8</v>
      </c>
      <c r="J1928" s="7" t="s">
        <v>19</v>
      </c>
      <c r="K1928" s="7" t="s">
        <v>26</v>
      </c>
      <c r="L1928" s="7" t="s">
        <v>40</v>
      </c>
    </row>
    <row r="1929" spans="1:12">
      <c r="A1929" s="2">
        <v>153</v>
      </c>
      <c r="B1929" s="2">
        <v>69</v>
      </c>
      <c r="C1929" s="2">
        <v>769</v>
      </c>
      <c r="D1929" s="3">
        <v>129.19</v>
      </c>
      <c r="E1929" s="4">
        <v>30</v>
      </c>
      <c r="F1929" s="5">
        <v>18.73</v>
      </c>
      <c r="G1929" s="5">
        <v>177.92</v>
      </c>
      <c r="H1929" s="6">
        <v>40051</v>
      </c>
      <c r="I1929" s="3">
        <v>8</v>
      </c>
      <c r="J1929" s="7" t="s">
        <v>62</v>
      </c>
      <c r="K1929" s="7" t="s">
        <v>14</v>
      </c>
      <c r="L1929" s="7" t="s">
        <v>14</v>
      </c>
    </row>
    <row r="1930" spans="1:12">
      <c r="A1930" s="2">
        <v>31</v>
      </c>
      <c r="B1930" s="2">
        <v>71</v>
      </c>
      <c r="C1930" s="2">
        <v>861</v>
      </c>
      <c r="D1930" s="3">
        <v>230.32</v>
      </c>
      <c r="E1930" s="4">
        <v>90</v>
      </c>
      <c r="F1930" s="5">
        <v>33.4</v>
      </c>
      <c r="G1930" s="5">
        <v>353.72</v>
      </c>
      <c r="H1930" s="6">
        <v>40051</v>
      </c>
      <c r="I1930" s="3">
        <v>8</v>
      </c>
      <c r="J1930" s="7" t="s">
        <v>19</v>
      </c>
      <c r="K1930" s="7" t="s">
        <v>26</v>
      </c>
      <c r="L1930" s="7" t="s">
        <v>34</v>
      </c>
    </row>
    <row r="1931" spans="1:12">
      <c r="A1931" s="2">
        <v>18</v>
      </c>
      <c r="B1931" s="2">
        <v>97</v>
      </c>
      <c r="C1931" s="2">
        <v>1257</v>
      </c>
      <c r="D1931" s="3">
        <v>264.10000000000002</v>
      </c>
      <c r="E1931" s="4">
        <v>35</v>
      </c>
      <c r="F1931" s="5">
        <v>38.29</v>
      </c>
      <c r="G1931" s="5">
        <v>337.39</v>
      </c>
      <c r="H1931" s="6">
        <v>40051</v>
      </c>
      <c r="I1931" s="3">
        <v>8</v>
      </c>
      <c r="J1931" s="7" t="s">
        <v>21</v>
      </c>
      <c r="K1931" s="7" t="s">
        <v>23</v>
      </c>
      <c r="L1931" s="7" t="s">
        <v>22</v>
      </c>
    </row>
    <row r="1932" spans="1:12">
      <c r="A1932" s="2">
        <v>132</v>
      </c>
      <c r="B1932" s="2">
        <v>109</v>
      </c>
      <c r="C1932" s="2">
        <v>1305</v>
      </c>
      <c r="D1932" s="3">
        <v>343.61</v>
      </c>
      <c r="E1932" s="4">
        <v>15</v>
      </c>
      <c r="F1932" s="5">
        <v>49.82</v>
      </c>
      <c r="G1932" s="5">
        <v>408.43</v>
      </c>
      <c r="H1932" s="6">
        <v>40051</v>
      </c>
      <c r="I1932" s="3">
        <v>8</v>
      </c>
      <c r="J1932" s="7" t="s">
        <v>19</v>
      </c>
      <c r="K1932" s="7" t="s">
        <v>26</v>
      </c>
      <c r="L1932" s="7" t="s">
        <v>20</v>
      </c>
    </row>
    <row r="1933" spans="1:12">
      <c r="A1933" s="2">
        <v>87</v>
      </c>
      <c r="B1933" s="2">
        <v>1</v>
      </c>
      <c r="C1933" s="2">
        <v>15</v>
      </c>
      <c r="D1933" s="3">
        <v>34.89</v>
      </c>
      <c r="E1933" s="4">
        <v>15</v>
      </c>
      <c r="F1933" s="5">
        <v>5.0599999999999996</v>
      </c>
      <c r="G1933" s="5">
        <v>54.95</v>
      </c>
      <c r="H1933" s="6">
        <v>40052</v>
      </c>
      <c r="I1933" s="3">
        <v>8</v>
      </c>
      <c r="J1933" s="7" t="s">
        <v>16</v>
      </c>
      <c r="K1933" s="7" t="s">
        <v>14</v>
      </c>
      <c r="L1933" s="7" t="s">
        <v>18</v>
      </c>
    </row>
    <row r="1934" spans="1:12">
      <c r="A1934" s="2">
        <v>96</v>
      </c>
      <c r="B1934" s="2">
        <v>1</v>
      </c>
      <c r="C1934" s="2">
        <v>15</v>
      </c>
      <c r="D1934" s="3">
        <v>39.369999999999997</v>
      </c>
      <c r="E1934" s="4">
        <v>15</v>
      </c>
      <c r="F1934" s="5">
        <v>5.71</v>
      </c>
      <c r="G1934" s="5">
        <v>60.08</v>
      </c>
      <c r="H1934" s="6">
        <v>40052</v>
      </c>
      <c r="I1934" s="3">
        <v>8</v>
      </c>
      <c r="J1934" s="7" t="s">
        <v>35</v>
      </c>
      <c r="K1934" s="7" t="s">
        <v>14</v>
      </c>
      <c r="L1934" s="7" t="s">
        <v>36</v>
      </c>
    </row>
    <row r="1935" spans="1:12">
      <c r="A1935" s="2">
        <v>28</v>
      </c>
      <c r="B1935" s="2">
        <v>2</v>
      </c>
      <c r="C1935" s="2">
        <v>17</v>
      </c>
      <c r="D1935" s="3">
        <v>34.89</v>
      </c>
      <c r="E1935" s="4">
        <v>15</v>
      </c>
      <c r="F1935" s="5">
        <v>5.0599999999999996</v>
      </c>
      <c r="G1935" s="5">
        <v>54.95</v>
      </c>
      <c r="H1935" s="6">
        <v>40052</v>
      </c>
      <c r="I1935" s="3">
        <v>8</v>
      </c>
      <c r="J1935" s="7" t="s">
        <v>16</v>
      </c>
      <c r="K1935" s="7" t="s">
        <v>14</v>
      </c>
      <c r="L1935" s="7" t="s">
        <v>14</v>
      </c>
    </row>
    <row r="1936" spans="1:12">
      <c r="A1936" s="2">
        <v>41</v>
      </c>
      <c r="B1936" s="2">
        <v>2</v>
      </c>
      <c r="C1936" s="2">
        <v>18</v>
      </c>
      <c r="D1936" s="3">
        <v>34.89</v>
      </c>
      <c r="E1936" s="4">
        <v>15</v>
      </c>
      <c r="F1936" s="5">
        <v>5.0599999999999996</v>
      </c>
      <c r="G1936" s="5">
        <v>54.95</v>
      </c>
      <c r="H1936" s="6">
        <v>40052</v>
      </c>
      <c r="I1936" s="3">
        <v>8</v>
      </c>
      <c r="J1936" s="7" t="s">
        <v>16</v>
      </c>
      <c r="K1936" s="7" t="s">
        <v>14</v>
      </c>
      <c r="L1936" s="7" t="s">
        <v>18</v>
      </c>
    </row>
    <row r="1937" spans="1:12">
      <c r="A1937" s="2">
        <v>76</v>
      </c>
      <c r="B1937" s="2">
        <v>2</v>
      </c>
      <c r="C1937" s="2">
        <v>18</v>
      </c>
      <c r="D1937" s="3">
        <v>39.47</v>
      </c>
      <c r="E1937" s="4">
        <v>15</v>
      </c>
      <c r="F1937" s="5">
        <v>5.72</v>
      </c>
      <c r="G1937" s="5">
        <v>60.19</v>
      </c>
      <c r="H1937" s="6">
        <v>40052</v>
      </c>
      <c r="I1937" s="3">
        <v>8</v>
      </c>
      <c r="J1937" s="7" t="s">
        <v>16</v>
      </c>
      <c r="K1937" s="7" t="s">
        <v>14</v>
      </c>
      <c r="L1937" s="7" t="s">
        <v>18</v>
      </c>
    </row>
    <row r="1938" spans="1:12">
      <c r="A1938" s="2">
        <v>136</v>
      </c>
      <c r="B1938" s="2">
        <v>2</v>
      </c>
      <c r="C1938" s="2">
        <v>23</v>
      </c>
      <c r="D1938" s="3">
        <v>31.61</v>
      </c>
      <c r="E1938" s="4">
        <v>15</v>
      </c>
      <c r="F1938" s="5">
        <v>4.58</v>
      </c>
      <c r="G1938" s="5">
        <v>51.19</v>
      </c>
      <c r="H1938" s="6">
        <v>40052</v>
      </c>
      <c r="I1938" s="3">
        <v>8</v>
      </c>
      <c r="J1938" s="7" t="s">
        <v>45</v>
      </c>
      <c r="K1938" s="7" t="s">
        <v>64</v>
      </c>
      <c r="L1938" s="7" t="s">
        <v>46</v>
      </c>
    </row>
    <row r="1939" spans="1:12">
      <c r="A1939" s="2">
        <v>15</v>
      </c>
      <c r="B1939" s="2">
        <v>3</v>
      </c>
      <c r="C1939" s="2">
        <v>24</v>
      </c>
      <c r="D1939" s="3">
        <v>34.89</v>
      </c>
      <c r="E1939" s="4">
        <v>15</v>
      </c>
      <c r="F1939" s="5">
        <v>5.0599999999999996</v>
      </c>
      <c r="G1939" s="5">
        <v>54.95</v>
      </c>
      <c r="H1939" s="6">
        <v>40052</v>
      </c>
      <c r="I1939" s="3">
        <v>8</v>
      </c>
      <c r="J1939" s="7" t="s">
        <v>16</v>
      </c>
      <c r="K1939" s="7" t="s">
        <v>14</v>
      </c>
      <c r="L1939" s="7" t="s">
        <v>18</v>
      </c>
    </row>
    <row r="1940" spans="1:12">
      <c r="A1940" s="2">
        <v>19</v>
      </c>
      <c r="B1940" s="2">
        <v>3</v>
      </c>
      <c r="C1940" s="2">
        <v>25</v>
      </c>
      <c r="D1940" s="3">
        <v>34.89</v>
      </c>
      <c r="E1940" s="4">
        <v>15</v>
      </c>
      <c r="F1940" s="5">
        <v>5.0599999999999996</v>
      </c>
      <c r="G1940" s="5">
        <v>54.95</v>
      </c>
      <c r="H1940" s="6">
        <v>40052</v>
      </c>
      <c r="I1940" s="3">
        <v>8</v>
      </c>
      <c r="J1940" s="7" t="s">
        <v>16</v>
      </c>
      <c r="K1940" s="7" t="s">
        <v>14</v>
      </c>
      <c r="L1940" s="7" t="s">
        <v>14</v>
      </c>
    </row>
    <row r="1941" spans="1:12">
      <c r="A1941" s="2">
        <v>12</v>
      </c>
      <c r="B1941" s="2">
        <v>3</v>
      </c>
      <c r="C1941" s="2">
        <v>32</v>
      </c>
      <c r="D1941" s="3">
        <v>34.01</v>
      </c>
      <c r="E1941" s="4">
        <v>15</v>
      </c>
      <c r="F1941" s="5">
        <v>4.93</v>
      </c>
      <c r="G1941" s="5">
        <v>53.94</v>
      </c>
      <c r="H1941" s="6">
        <v>40052</v>
      </c>
      <c r="I1941" s="3">
        <v>8</v>
      </c>
      <c r="J1941" s="7" t="s">
        <v>13</v>
      </c>
      <c r="K1941" s="7" t="s">
        <v>14</v>
      </c>
      <c r="L1941" s="7" t="s">
        <v>14</v>
      </c>
    </row>
    <row r="1942" spans="1:12">
      <c r="A1942" s="2">
        <v>14</v>
      </c>
      <c r="B1942" s="2">
        <v>3</v>
      </c>
      <c r="C1942" s="2">
        <v>39</v>
      </c>
      <c r="D1942" s="3">
        <v>34.89</v>
      </c>
      <c r="E1942" s="4">
        <v>15</v>
      </c>
      <c r="F1942" s="5">
        <v>5.0599999999999996</v>
      </c>
      <c r="G1942" s="5">
        <v>54.95</v>
      </c>
      <c r="H1942" s="6">
        <v>40052</v>
      </c>
      <c r="I1942" s="3">
        <v>8</v>
      </c>
      <c r="J1942" s="7" t="s">
        <v>16</v>
      </c>
      <c r="K1942" s="7" t="s">
        <v>14</v>
      </c>
      <c r="L1942" s="7" t="s">
        <v>17</v>
      </c>
    </row>
    <row r="1943" spans="1:12">
      <c r="A1943" s="2">
        <v>67</v>
      </c>
      <c r="B1943" s="2">
        <v>30</v>
      </c>
      <c r="C1943" s="2">
        <v>333</v>
      </c>
      <c r="D1943" s="3">
        <v>79.69</v>
      </c>
      <c r="E1943" s="4">
        <v>35</v>
      </c>
      <c r="F1943" s="5">
        <v>11.56</v>
      </c>
      <c r="G1943" s="5">
        <v>126.25</v>
      </c>
      <c r="H1943" s="6">
        <v>40052</v>
      </c>
      <c r="I1943" s="3">
        <v>8</v>
      </c>
      <c r="J1943" s="7" t="s">
        <v>26</v>
      </c>
      <c r="K1943" s="7" t="s">
        <v>39</v>
      </c>
      <c r="L1943" s="7" t="s">
        <v>39</v>
      </c>
    </row>
    <row r="1944" spans="1:12">
      <c r="A1944" s="2">
        <v>137</v>
      </c>
      <c r="B1944" s="2">
        <v>32</v>
      </c>
      <c r="C1944" s="2">
        <v>385</v>
      </c>
      <c r="D1944" s="3">
        <v>66.41</v>
      </c>
      <c r="E1944" s="4">
        <v>15</v>
      </c>
      <c r="F1944" s="5">
        <v>9.6300000000000008</v>
      </c>
      <c r="G1944" s="5">
        <v>91.04</v>
      </c>
      <c r="H1944" s="6">
        <v>40052</v>
      </c>
      <c r="I1944" s="3">
        <v>8</v>
      </c>
      <c r="J1944" s="7" t="s">
        <v>57</v>
      </c>
      <c r="K1944" s="7" t="s">
        <v>51</v>
      </c>
      <c r="L1944" s="7" t="s">
        <v>57</v>
      </c>
    </row>
    <row r="1945" spans="1:12">
      <c r="A1945" s="2">
        <v>173</v>
      </c>
      <c r="B1945" s="2">
        <v>33</v>
      </c>
      <c r="C1945" s="2">
        <v>393</v>
      </c>
      <c r="D1945" s="3">
        <v>61.03</v>
      </c>
      <c r="E1945" s="4">
        <v>15</v>
      </c>
      <c r="F1945" s="5">
        <v>8.85</v>
      </c>
      <c r="G1945" s="5">
        <v>84.88</v>
      </c>
      <c r="H1945" s="6">
        <v>40052</v>
      </c>
      <c r="I1945" s="3">
        <v>8</v>
      </c>
      <c r="J1945" s="7" t="s">
        <v>7</v>
      </c>
      <c r="K1945" s="7" t="s">
        <v>7</v>
      </c>
      <c r="L1945" s="7" t="s">
        <v>15</v>
      </c>
    </row>
    <row r="1946" spans="1:12">
      <c r="A1946" s="2">
        <v>37</v>
      </c>
      <c r="B1946" s="2">
        <v>38</v>
      </c>
      <c r="C1946" s="2">
        <v>423</v>
      </c>
      <c r="D1946" s="3">
        <v>105.79</v>
      </c>
      <c r="E1946" s="4">
        <v>15</v>
      </c>
      <c r="F1946" s="5">
        <v>15.34</v>
      </c>
      <c r="G1946" s="5">
        <v>136.13</v>
      </c>
      <c r="H1946" s="6">
        <v>40052</v>
      </c>
      <c r="I1946" s="3">
        <v>8</v>
      </c>
      <c r="J1946" s="7" t="s">
        <v>31</v>
      </c>
      <c r="K1946" s="7" t="s">
        <v>39</v>
      </c>
      <c r="L1946" s="7" t="s">
        <v>32</v>
      </c>
    </row>
    <row r="1947" spans="1:12">
      <c r="A1947" s="2">
        <v>101</v>
      </c>
      <c r="B1947" s="2">
        <v>36</v>
      </c>
      <c r="C1947" s="2">
        <v>425</v>
      </c>
      <c r="D1947" s="3">
        <v>73.31</v>
      </c>
      <c r="E1947" s="4">
        <v>15</v>
      </c>
      <c r="F1947" s="5">
        <v>10.63</v>
      </c>
      <c r="G1947" s="5">
        <v>98.94</v>
      </c>
      <c r="H1947" s="6">
        <v>40052</v>
      </c>
      <c r="I1947" s="3">
        <v>8</v>
      </c>
      <c r="J1947" s="7" t="s">
        <v>57</v>
      </c>
      <c r="K1947" s="7" t="s">
        <v>51</v>
      </c>
      <c r="L1947" s="7" t="s">
        <v>57</v>
      </c>
    </row>
    <row r="1948" spans="1:12">
      <c r="A1948" s="2">
        <v>180</v>
      </c>
      <c r="B1948" s="2">
        <v>36</v>
      </c>
      <c r="C1948" s="2">
        <v>426</v>
      </c>
      <c r="D1948" s="3">
        <v>76.849999999999994</v>
      </c>
      <c r="E1948" s="4">
        <v>160</v>
      </c>
      <c r="F1948" s="5">
        <v>11.14</v>
      </c>
      <c r="G1948" s="5">
        <v>247.99</v>
      </c>
      <c r="H1948" s="6">
        <v>40052</v>
      </c>
      <c r="I1948" s="3">
        <v>8</v>
      </c>
      <c r="J1948" s="7" t="s">
        <v>12</v>
      </c>
      <c r="K1948" s="7" t="s">
        <v>64</v>
      </c>
      <c r="L1948" s="7" t="s">
        <v>12</v>
      </c>
    </row>
    <row r="1949" spans="1:12">
      <c r="A1949" s="2">
        <v>155</v>
      </c>
      <c r="B1949" s="2">
        <v>37</v>
      </c>
      <c r="C1949" s="2">
        <v>428</v>
      </c>
      <c r="D1949" s="3">
        <v>92.28</v>
      </c>
      <c r="E1949" s="4">
        <v>35</v>
      </c>
      <c r="F1949" s="5">
        <v>13.38</v>
      </c>
      <c r="G1949" s="5">
        <v>140.66</v>
      </c>
      <c r="H1949" s="6">
        <v>40052</v>
      </c>
      <c r="I1949" s="3">
        <v>8</v>
      </c>
      <c r="J1949" s="7" t="s">
        <v>58</v>
      </c>
      <c r="K1949" s="7" t="s">
        <v>14</v>
      </c>
      <c r="L1949" s="7" t="s">
        <v>59</v>
      </c>
    </row>
    <row r="1950" spans="1:12">
      <c r="A1950" s="2">
        <v>29</v>
      </c>
      <c r="B1950" s="2">
        <v>34</v>
      </c>
      <c r="C1950" s="2">
        <v>442</v>
      </c>
      <c r="D1950" s="3">
        <v>119.3</v>
      </c>
      <c r="E1950" s="4">
        <v>15</v>
      </c>
      <c r="F1950" s="5">
        <v>17.3</v>
      </c>
      <c r="G1950" s="5">
        <v>151.6</v>
      </c>
      <c r="H1950" s="6">
        <v>40052</v>
      </c>
      <c r="I1950" s="3">
        <v>8</v>
      </c>
      <c r="J1950" s="7" t="s">
        <v>31</v>
      </c>
      <c r="K1950" s="7" t="s">
        <v>39</v>
      </c>
      <c r="L1950" s="7" t="s">
        <v>32</v>
      </c>
    </row>
    <row r="1951" spans="1:12">
      <c r="A1951" s="2">
        <v>94</v>
      </c>
      <c r="B1951" s="2">
        <v>42</v>
      </c>
      <c r="C1951" s="2">
        <v>446</v>
      </c>
      <c r="D1951" s="3">
        <v>137.41</v>
      </c>
      <c r="E1951" s="4">
        <v>125</v>
      </c>
      <c r="F1951" s="5">
        <v>19.920000000000002</v>
      </c>
      <c r="G1951" s="5">
        <v>282.33</v>
      </c>
      <c r="H1951" s="6">
        <v>40052</v>
      </c>
      <c r="I1951" s="3">
        <v>8</v>
      </c>
      <c r="J1951" s="7" t="s">
        <v>27</v>
      </c>
      <c r="K1951" s="7" t="s">
        <v>51</v>
      </c>
      <c r="L1951" s="7" t="s">
        <v>49</v>
      </c>
    </row>
    <row r="1952" spans="1:12">
      <c r="A1952" s="2">
        <v>109</v>
      </c>
      <c r="B1952" s="2">
        <v>36</v>
      </c>
      <c r="C1952" s="2">
        <v>447</v>
      </c>
      <c r="D1952" s="3">
        <v>63.88</v>
      </c>
      <c r="E1952" s="4">
        <v>15</v>
      </c>
      <c r="F1952" s="5">
        <v>9.26</v>
      </c>
      <c r="G1952" s="5">
        <v>88.14</v>
      </c>
      <c r="H1952" s="6">
        <v>40052</v>
      </c>
      <c r="I1952" s="3">
        <v>8</v>
      </c>
      <c r="J1952" s="7" t="s">
        <v>58</v>
      </c>
      <c r="K1952" s="7" t="s">
        <v>14</v>
      </c>
      <c r="L1952" s="7" t="s">
        <v>59</v>
      </c>
    </row>
    <row r="1953" spans="1:12">
      <c r="A1953" s="2">
        <v>85</v>
      </c>
      <c r="B1953" s="2">
        <v>40</v>
      </c>
      <c r="C1953" s="2">
        <v>459</v>
      </c>
      <c r="D1953" s="3">
        <v>109.84</v>
      </c>
      <c r="E1953" s="4">
        <v>15</v>
      </c>
      <c r="F1953" s="5">
        <v>15.93</v>
      </c>
      <c r="G1953" s="5">
        <v>140.77000000000001</v>
      </c>
      <c r="H1953" s="6">
        <v>40052</v>
      </c>
      <c r="I1953" s="3">
        <v>8</v>
      </c>
      <c r="J1953" s="7" t="s">
        <v>26</v>
      </c>
      <c r="K1953" s="7" t="s">
        <v>39</v>
      </c>
      <c r="L1953" s="7" t="s">
        <v>39</v>
      </c>
    </row>
    <row r="1954" spans="1:12">
      <c r="A1954" s="2">
        <v>62</v>
      </c>
      <c r="B1954" s="2">
        <v>40</v>
      </c>
      <c r="C1954" s="2">
        <v>462</v>
      </c>
      <c r="D1954" s="3">
        <v>142.34</v>
      </c>
      <c r="E1954" s="4">
        <v>15</v>
      </c>
      <c r="F1954" s="5">
        <v>20.64</v>
      </c>
      <c r="G1954" s="5">
        <v>177.98</v>
      </c>
      <c r="H1954" s="6">
        <v>40052</v>
      </c>
      <c r="I1954" s="3">
        <v>8</v>
      </c>
      <c r="J1954" s="7" t="s">
        <v>27</v>
      </c>
      <c r="K1954" s="7" t="s">
        <v>51</v>
      </c>
      <c r="L1954" s="7" t="s">
        <v>49</v>
      </c>
    </row>
    <row r="1955" spans="1:12">
      <c r="A1955" s="2">
        <v>134</v>
      </c>
      <c r="B1955" s="2">
        <v>41</v>
      </c>
      <c r="C1955" s="2">
        <v>470</v>
      </c>
      <c r="D1955" s="3">
        <v>78.400000000000006</v>
      </c>
      <c r="E1955" s="4">
        <v>15</v>
      </c>
      <c r="F1955" s="5">
        <v>13.54</v>
      </c>
      <c r="G1955" s="5">
        <v>106.94</v>
      </c>
      <c r="H1955" s="6">
        <v>40052</v>
      </c>
      <c r="I1955" s="3">
        <v>8</v>
      </c>
      <c r="J1955" s="7" t="s">
        <v>10</v>
      </c>
      <c r="K1955" s="7" t="s">
        <v>64</v>
      </c>
      <c r="L1955" s="7" t="s">
        <v>10</v>
      </c>
    </row>
    <row r="1956" spans="1:12">
      <c r="A1956" s="2">
        <v>189</v>
      </c>
      <c r="B1956" s="2">
        <v>43</v>
      </c>
      <c r="C1956" s="2">
        <v>475</v>
      </c>
      <c r="D1956" s="3">
        <v>79.23</v>
      </c>
      <c r="E1956" s="4">
        <v>15</v>
      </c>
      <c r="F1956" s="5">
        <v>13.66</v>
      </c>
      <c r="G1956" s="5">
        <v>107.89</v>
      </c>
      <c r="H1956" s="6">
        <v>40052</v>
      </c>
      <c r="I1956" s="3">
        <v>8</v>
      </c>
      <c r="J1956" s="7" t="s">
        <v>7</v>
      </c>
      <c r="K1956" s="7" t="s">
        <v>7</v>
      </c>
      <c r="L1956" s="7" t="s">
        <v>9</v>
      </c>
    </row>
    <row r="1957" spans="1:12">
      <c r="A1957" s="2">
        <v>177</v>
      </c>
      <c r="B1957" s="2">
        <v>40</v>
      </c>
      <c r="C1957" s="2">
        <v>481</v>
      </c>
      <c r="D1957" s="3">
        <v>91.45</v>
      </c>
      <c r="E1957" s="4">
        <v>15</v>
      </c>
      <c r="F1957" s="5">
        <v>13.26</v>
      </c>
      <c r="G1957" s="5">
        <v>119.71</v>
      </c>
      <c r="H1957" s="6">
        <v>40052</v>
      </c>
      <c r="I1957" s="3">
        <v>8</v>
      </c>
      <c r="J1957" s="7" t="s">
        <v>66</v>
      </c>
      <c r="K1957" s="7" t="s">
        <v>51</v>
      </c>
      <c r="L1957" s="7" t="s">
        <v>48</v>
      </c>
    </row>
    <row r="1958" spans="1:12">
      <c r="A1958" s="2">
        <v>34</v>
      </c>
      <c r="B1958" s="2">
        <v>38</v>
      </c>
      <c r="C1958" s="2">
        <v>499</v>
      </c>
      <c r="D1958" s="3">
        <v>82</v>
      </c>
      <c r="E1958" s="4">
        <v>15</v>
      </c>
      <c r="F1958" s="5">
        <v>14.07</v>
      </c>
      <c r="G1958" s="5">
        <v>111.07</v>
      </c>
      <c r="H1958" s="6">
        <v>40052</v>
      </c>
      <c r="I1958" s="3">
        <v>8</v>
      </c>
      <c r="J1958" s="7" t="s">
        <v>25</v>
      </c>
      <c r="K1958" s="7" t="s">
        <v>64</v>
      </c>
      <c r="L1958" s="7" t="s">
        <v>25</v>
      </c>
    </row>
    <row r="1959" spans="1:12">
      <c r="A1959" s="2">
        <v>178</v>
      </c>
      <c r="B1959" s="2">
        <v>42</v>
      </c>
      <c r="C1959" s="2">
        <v>500</v>
      </c>
      <c r="D1959" s="3">
        <v>97.2</v>
      </c>
      <c r="E1959" s="4">
        <v>15</v>
      </c>
      <c r="F1959" s="5">
        <v>14.09</v>
      </c>
      <c r="G1959" s="5">
        <v>126.29</v>
      </c>
      <c r="H1959" s="6">
        <v>40052</v>
      </c>
      <c r="I1959" s="3">
        <v>8</v>
      </c>
      <c r="J1959" s="7" t="s">
        <v>26</v>
      </c>
      <c r="K1959" s="7" t="s">
        <v>39</v>
      </c>
      <c r="L1959" s="7" t="s">
        <v>39</v>
      </c>
    </row>
    <row r="1960" spans="1:12">
      <c r="A1960" s="2">
        <v>142</v>
      </c>
      <c r="B1960" s="2">
        <v>44</v>
      </c>
      <c r="C1960" s="2">
        <v>502</v>
      </c>
      <c r="D1960" s="3">
        <v>71.739999999999995</v>
      </c>
      <c r="E1960" s="4">
        <v>30</v>
      </c>
      <c r="F1960" s="5">
        <v>10.4</v>
      </c>
      <c r="G1960" s="5">
        <v>112.14</v>
      </c>
      <c r="H1960" s="6">
        <v>40052</v>
      </c>
      <c r="I1960" s="3">
        <v>8</v>
      </c>
      <c r="J1960" s="7" t="s">
        <v>58</v>
      </c>
      <c r="K1960" s="7" t="s">
        <v>14</v>
      </c>
      <c r="L1960" s="7" t="s">
        <v>59</v>
      </c>
    </row>
    <row r="1961" spans="1:12">
      <c r="A1961" s="2">
        <v>117</v>
      </c>
      <c r="B1961" s="2">
        <v>45</v>
      </c>
      <c r="C1961" s="2">
        <v>568</v>
      </c>
      <c r="D1961" s="3">
        <v>93.15</v>
      </c>
      <c r="E1961" s="4">
        <v>15</v>
      </c>
      <c r="F1961" s="5">
        <v>15.68</v>
      </c>
      <c r="G1961" s="5">
        <v>123.83</v>
      </c>
      <c r="H1961" s="6">
        <v>40052</v>
      </c>
      <c r="I1961" s="3">
        <v>8</v>
      </c>
      <c r="J1961" s="7" t="s">
        <v>25</v>
      </c>
      <c r="K1961" s="7" t="s">
        <v>64</v>
      </c>
      <c r="L1961" s="7" t="s">
        <v>25</v>
      </c>
    </row>
    <row r="1962" spans="1:12">
      <c r="A1962" s="2">
        <v>11</v>
      </c>
      <c r="B1962" s="2">
        <v>49</v>
      </c>
      <c r="C1962" s="2">
        <v>598</v>
      </c>
      <c r="D1962" s="3">
        <v>97.18</v>
      </c>
      <c r="E1962" s="4">
        <v>15</v>
      </c>
      <c r="F1962" s="5">
        <v>14.09</v>
      </c>
      <c r="G1962" s="5">
        <v>126.27</v>
      </c>
      <c r="H1962" s="6">
        <v>40052</v>
      </c>
      <c r="I1962" s="3">
        <v>8</v>
      </c>
      <c r="J1962" s="7" t="s">
        <v>12</v>
      </c>
      <c r="K1962" s="7" t="s">
        <v>64</v>
      </c>
      <c r="L1962" s="7" t="s">
        <v>12</v>
      </c>
    </row>
    <row r="1963" spans="1:12">
      <c r="A1963" s="2">
        <v>112</v>
      </c>
      <c r="B1963" s="2">
        <v>49</v>
      </c>
      <c r="C1963" s="2">
        <v>606</v>
      </c>
      <c r="D1963" s="3">
        <v>98.48</v>
      </c>
      <c r="E1963" s="4">
        <v>15</v>
      </c>
      <c r="F1963" s="5">
        <v>14.28</v>
      </c>
      <c r="G1963" s="5">
        <v>127.76</v>
      </c>
      <c r="H1963" s="6">
        <v>40052</v>
      </c>
      <c r="I1963" s="3">
        <v>8</v>
      </c>
      <c r="J1963" s="7" t="s">
        <v>12</v>
      </c>
      <c r="K1963" s="7" t="s">
        <v>64</v>
      </c>
      <c r="L1963" s="7" t="s">
        <v>12</v>
      </c>
    </row>
    <row r="1964" spans="1:12">
      <c r="A1964" s="2">
        <v>131</v>
      </c>
      <c r="B1964" s="2">
        <v>56</v>
      </c>
      <c r="C1964" s="2">
        <v>633</v>
      </c>
      <c r="D1964" s="3">
        <v>103.81</v>
      </c>
      <c r="E1964" s="4">
        <v>15</v>
      </c>
      <c r="F1964" s="5">
        <v>17.23</v>
      </c>
      <c r="G1964" s="5">
        <v>136.04</v>
      </c>
      <c r="H1964" s="6">
        <v>40052</v>
      </c>
      <c r="I1964" s="3">
        <v>8</v>
      </c>
      <c r="J1964" s="7" t="s">
        <v>7</v>
      </c>
      <c r="K1964" s="7" t="s">
        <v>7</v>
      </c>
      <c r="L1964" s="7" t="s">
        <v>15</v>
      </c>
    </row>
    <row r="1965" spans="1:12">
      <c r="A1965" s="2">
        <v>49</v>
      </c>
      <c r="B1965" s="2">
        <v>54</v>
      </c>
      <c r="C1965" s="2">
        <v>639</v>
      </c>
      <c r="D1965" s="3">
        <v>97.89</v>
      </c>
      <c r="E1965" s="4">
        <v>15</v>
      </c>
      <c r="F1965" s="5">
        <v>14.19</v>
      </c>
      <c r="G1965" s="5">
        <v>127.08</v>
      </c>
      <c r="H1965" s="6">
        <v>40052</v>
      </c>
      <c r="I1965" s="3">
        <v>8</v>
      </c>
      <c r="J1965" s="7" t="s">
        <v>45</v>
      </c>
      <c r="K1965" s="7" t="s">
        <v>64</v>
      </c>
      <c r="L1965" s="7" t="s">
        <v>46</v>
      </c>
    </row>
    <row r="1966" spans="1:12">
      <c r="A1966" s="2">
        <v>13</v>
      </c>
      <c r="B1966" s="2">
        <v>56</v>
      </c>
      <c r="C1966" s="2">
        <v>645</v>
      </c>
      <c r="D1966" s="3">
        <v>105.78</v>
      </c>
      <c r="E1966" s="4">
        <v>15</v>
      </c>
      <c r="F1966" s="5">
        <v>17.510000000000002</v>
      </c>
      <c r="G1966" s="5">
        <v>138.29</v>
      </c>
      <c r="H1966" s="6">
        <v>40052</v>
      </c>
      <c r="I1966" s="3">
        <v>8</v>
      </c>
      <c r="J1966" s="7" t="s">
        <v>7</v>
      </c>
      <c r="K1966" s="7" t="s">
        <v>7</v>
      </c>
      <c r="L1966" s="7" t="s">
        <v>15</v>
      </c>
    </row>
    <row r="1967" spans="1:12">
      <c r="A1967" s="2">
        <v>123</v>
      </c>
      <c r="B1967" s="2">
        <v>52</v>
      </c>
      <c r="C1967" s="2">
        <v>673</v>
      </c>
      <c r="D1967" s="3">
        <v>110.37</v>
      </c>
      <c r="E1967" s="4">
        <v>15</v>
      </c>
      <c r="F1967" s="5">
        <v>18.18</v>
      </c>
      <c r="G1967" s="5">
        <v>143.55000000000001</v>
      </c>
      <c r="H1967" s="6">
        <v>40052</v>
      </c>
      <c r="I1967" s="3">
        <v>8</v>
      </c>
      <c r="J1967" s="7" t="s">
        <v>25</v>
      </c>
      <c r="K1967" s="7" t="s">
        <v>64</v>
      </c>
      <c r="L1967" s="7" t="s">
        <v>25</v>
      </c>
    </row>
    <row r="1968" spans="1:12">
      <c r="A1968" s="2">
        <v>10</v>
      </c>
      <c r="B1968" s="2">
        <v>60</v>
      </c>
      <c r="C1968" s="2">
        <v>676</v>
      </c>
      <c r="D1968" s="3">
        <v>109.85</v>
      </c>
      <c r="E1968" s="4">
        <v>160</v>
      </c>
      <c r="F1968" s="5">
        <v>15.93</v>
      </c>
      <c r="G1968" s="5">
        <v>285.77999999999997</v>
      </c>
      <c r="H1968" s="6">
        <v>40052</v>
      </c>
      <c r="I1968" s="3">
        <v>8</v>
      </c>
      <c r="J1968" s="7" t="s">
        <v>11</v>
      </c>
      <c r="K1968" s="7" t="s">
        <v>64</v>
      </c>
      <c r="L1968" s="7" t="s">
        <v>12</v>
      </c>
    </row>
    <row r="1969" spans="1:12">
      <c r="A1969" s="2">
        <v>158</v>
      </c>
      <c r="B1969" s="2">
        <v>57</v>
      </c>
      <c r="C1969" s="2">
        <v>706</v>
      </c>
      <c r="D1969" s="3">
        <v>115.78</v>
      </c>
      <c r="E1969" s="4">
        <v>15</v>
      </c>
      <c r="F1969" s="5">
        <v>18.96</v>
      </c>
      <c r="G1969" s="5">
        <v>149.74</v>
      </c>
      <c r="H1969" s="6">
        <v>40052</v>
      </c>
      <c r="I1969" s="3">
        <v>8</v>
      </c>
      <c r="J1969" s="7" t="s">
        <v>7</v>
      </c>
      <c r="K1969" s="7" t="s">
        <v>7</v>
      </c>
      <c r="L1969" s="7" t="s">
        <v>8</v>
      </c>
    </row>
    <row r="1970" spans="1:12">
      <c r="A1970" s="2">
        <v>78</v>
      </c>
      <c r="B1970" s="2">
        <v>66</v>
      </c>
      <c r="C1970" s="2">
        <v>706</v>
      </c>
      <c r="D1970" s="3">
        <v>214.27</v>
      </c>
      <c r="E1970" s="4">
        <v>15</v>
      </c>
      <c r="F1970" s="5">
        <v>31.07</v>
      </c>
      <c r="G1970" s="5">
        <v>260.33999999999997</v>
      </c>
      <c r="H1970" s="6">
        <v>40052</v>
      </c>
      <c r="I1970" s="3">
        <v>8</v>
      </c>
      <c r="J1970" s="7" t="s">
        <v>27</v>
      </c>
      <c r="K1970" s="7" t="s">
        <v>51</v>
      </c>
      <c r="L1970" s="7" t="s">
        <v>49</v>
      </c>
    </row>
    <row r="1971" spans="1:12">
      <c r="A1971" s="2">
        <v>72</v>
      </c>
      <c r="B1971" s="2">
        <v>67</v>
      </c>
      <c r="C1971" s="2">
        <v>717</v>
      </c>
      <c r="D1971" s="3">
        <v>117.59</v>
      </c>
      <c r="E1971" s="4">
        <v>15</v>
      </c>
      <c r="F1971" s="5">
        <v>19.23</v>
      </c>
      <c r="G1971" s="5">
        <v>151.82</v>
      </c>
      <c r="H1971" s="6">
        <v>40052</v>
      </c>
      <c r="I1971" s="3">
        <v>8</v>
      </c>
      <c r="J1971" s="7" t="s">
        <v>10</v>
      </c>
      <c r="K1971" s="7" t="s">
        <v>64</v>
      </c>
      <c r="L1971" s="7" t="s">
        <v>10</v>
      </c>
    </row>
    <row r="1972" spans="1:12">
      <c r="A1972" s="2">
        <v>116</v>
      </c>
      <c r="B1972" s="2">
        <v>59</v>
      </c>
      <c r="C1972" s="2">
        <v>733</v>
      </c>
      <c r="D1972" s="3">
        <v>120.21</v>
      </c>
      <c r="E1972" s="4">
        <v>15</v>
      </c>
      <c r="F1972" s="5">
        <v>19.61</v>
      </c>
      <c r="G1972" s="5">
        <v>154.82</v>
      </c>
      <c r="H1972" s="6">
        <v>40052</v>
      </c>
      <c r="I1972" s="3">
        <v>8</v>
      </c>
      <c r="J1972" s="7" t="s">
        <v>10</v>
      </c>
      <c r="K1972" s="7" t="s">
        <v>64</v>
      </c>
      <c r="L1972" s="7" t="s">
        <v>10</v>
      </c>
    </row>
    <row r="1973" spans="1:12">
      <c r="A1973" s="2">
        <v>61</v>
      </c>
      <c r="B1973" s="2">
        <v>68</v>
      </c>
      <c r="C1973" s="2">
        <v>770</v>
      </c>
      <c r="D1973" s="3">
        <v>184.18</v>
      </c>
      <c r="E1973" s="4">
        <v>60</v>
      </c>
      <c r="F1973" s="5">
        <v>26.71</v>
      </c>
      <c r="G1973" s="5">
        <v>270.89</v>
      </c>
      <c r="H1973" s="6">
        <v>40052</v>
      </c>
      <c r="I1973" s="3">
        <v>8</v>
      </c>
      <c r="J1973" s="7" t="s">
        <v>31</v>
      </c>
      <c r="K1973" s="7" t="s">
        <v>39</v>
      </c>
      <c r="L1973" s="7" t="s">
        <v>32</v>
      </c>
    </row>
    <row r="1974" spans="1:12">
      <c r="A1974" s="2">
        <v>140</v>
      </c>
      <c r="B1974" s="2">
        <v>73</v>
      </c>
      <c r="C1974" s="2">
        <v>839</v>
      </c>
      <c r="D1974" s="3">
        <v>137.6</v>
      </c>
      <c r="E1974" s="4">
        <v>15</v>
      </c>
      <c r="F1974" s="5">
        <v>22.13</v>
      </c>
      <c r="G1974" s="5">
        <v>174.73</v>
      </c>
      <c r="H1974" s="6">
        <v>40052</v>
      </c>
      <c r="I1974" s="3">
        <v>8</v>
      </c>
      <c r="J1974" s="7" t="s">
        <v>7</v>
      </c>
      <c r="K1974" s="7" t="s">
        <v>7</v>
      </c>
      <c r="L1974" s="7" t="s">
        <v>15</v>
      </c>
    </row>
    <row r="1975" spans="1:12">
      <c r="A1975" s="2">
        <v>5</v>
      </c>
      <c r="B1975" s="2">
        <v>86</v>
      </c>
      <c r="C1975" s="2">
        <v>1078</v>
      </c>
      <c r="D1975" s="3">
        <v>175.71</v>
      </c>
      <c r="E1975" s="4">
        <v>15</v>
      </c>
      <c r="F1975" s="5">
        <v>27.65</v>
      </c>
      <c r="G1975" s="5">
        <v>218.36</v>
      </c>
      <c r="H1975" s="6">
        <v>40052</v>
      </c>
      <c r="I1975" s="3">
        <v>8</v>
      </c>
      <c r="J1975" s="7" t="s">
        <v>10</v>
      </c>
      <c r="K1975" s="7" t="s">
        <v>64</v>
      </c>
      <c r="L1975" s="7" t="s">
        <v>10</v>
      </c>
    </row>
    <row r="1976" spans="1:12">
      <c r="A1976" s="2">
        <v>158</v>
      </c>
      <c r="B1976" s="2">
        <v>1</v>
      </c>
      <c r="C1976" s="2">
        <v>15</v>
      </c>
      <c r="D1976" s="3">
        <v>17.329999999999998</v>
      </c>
      <c r="E1976" s="4">
        <v>15</v>
      </c>
      <c r="F1976" s="5">
        <v>4.8499999999999996</v>
      </c>
      <c r="G1976" s="5">
        <v>37.18</v>
      </c>
      <c r="H1976" s="6">
        <v>40053</v>
      </c>
      <c r="I1976" s="3">
        <v>8</v>
      </c>
      <c r="J1976" s="7" t="s">
        <v>7</v>
      </c>
      <c r="K1976" s="7" t="s">
        <v>7</v>
      </c>
      <c r="L1976" s="7" t="s">
        <v>8</v>
      </c>
    </row>
    <row r="1977" spans="1:12">
      <c r="A1977" s="2">
        <v>5</v>
      </c>
      <c r="B1977" s="2">
        <v>1</v>
      </c>
      <c r="C1977" s="2">
        <v>23</v>
      </c>
      <c r="D1977" s="3">
        <v>17.329999999999998</v>
      </c>
      <c r="E1977" s="4">
        <v>15</v>
      </c>
      <c r="F1977" s="5">
        <v>4.8499999999999996</v>
      </c>
      <c r="G1977" s="5">
        <v>37.18</v>
      </c>
      <c r="H1977" s="6">
        <v>40053</v>
      </c>
      <c r="I1977" s="3">
        <v>8</v>
      </c>
      <c r="J1977" s="7" t="s">
        <v>10</v>
      </c>
      <c r="K1977" s="7" t="s">
        <v>64</v>
      </c>
      <c r="L1977" s="7" t="s">
        <v>10</v>
      </c>
    </row>
    <row r="1978" spans="1:12">
      <c r="A1978" s="2">
        <v>174</v>
      </c>
      <c r="B1978" s="2">
        <v>10</v>
      </c>
      <c r="C1978" s="2">
        <v>92</v>
      </c>
      <c r="D1978" s="3">
        <v>17.329999999999998</v>
      </c>
      <c r="E1978" s="4">
        <v>15</v>
      </c>
      <c r="F1978" s="5">
        <v>4.8499999999999996</v>
      </c>
      <c r="G1978" s="5">
        <v>37.18</v>
      </c>
      <c r="H1978" s="6">
        <v>40053</v>
      </c>
      <c r="I1978" s="3">
        <v>8</v>
      </c>
      <c r="J1978" s="7" t="s">
        <v>10</v>
      </c>
      <c r="K1978" s="7" t="s">
        <v>64</v>
      </c>
      <c r="L1978" s="7" t="s">
        <v>10</v>
      </c>
    </row>
    <row r="1979" spans="1:12">
      <c r="A1979" s="2">
        <v>54</v>
      </c>
      <c r="B1979" s="2">
        <v>13</v>
      </c>
      <c r="C1979" s="2">
        <v>118</v>
      </c>
      <c r="D1979" s="3">
        <v>19.68</v>
      </c>
      <c r="E1979" s="4">
        <v>15</v>
      </c>
      <c r="F1979" s="5">
        <v>5.2</v>
      </c>
      <c r="G1979" s="5">
        <v>39.880000000000003</v>
      </c>
      <c r="H1979" s="6">
        <v>40053</v>
      </c>
      <c r="I1979" s="3">
        <v>8</v>
      </c>
      <c r="J1979" s="7" t="s">
        <v>7</v>
      </c>
      <c r="K1979" s="7" t="s">
        <v>7</v>
      </c>
      <c r="L1979" s="7" t="s">
        <v>8</v>
      </c>
    </row>
    <row r="1980" spans="1:12">
      <c r="A1980" s="2">
        <v>152</v>
      </c>
      <c r="B1980" s="2">
        <v>15</v>
      </c>
      <c r="C1980" s="2">
        <v>142</v>
      </c>
      <c r="D1980" s="3">
        <v>23.69</v>
      </c>
      <c r="E1980" s="4">
        <v>15</v>
      </c>
      <c r="F1980" s="5">
        <v>5.8</v>
      </c>
      <c r="G1980" s="5">
        <v>44.49</v>
      </c>
      <c r="H1980" s="6">
        <v>40053</v>
      </c>
      <c r="I1980" s="3">
        <v>8</v>
      </c>
      <c r="J1980" s="7" t="s">
        <v>10</v>
      </c>
      <c r="K1980" s="7" t="s">
        <v>64</v>
      </c>
      <c r="L1980" s="7" t="s">
        <v>10</v>
      </c>
    </row>
    <row r="1981" spans="1:12">
      <c r="A1981" s="2">
        <v>51</v>
      </c>
      <c r="B1981" s="2">
        <v>18</v>
      </c>
      <c r="C1981" s="2">
        <v>169</v>
      </c>
      <c r="D1981" s="3">
        <v>28.19</v>
      </c>
      <c r="E1981" s="4">
        <v>15</v>
      </c>
      <c r="F1981" s="5">
        <v>6.48</v>
      </c>
      <c r="G1981" s="5">
        <v>49.67</v>
      </c>
      <c r="H1981" s="6">
        <v>40053</v>
      </c>
      <c r="I1981" s="3">
        <v>8</v>
      </c>
      <c r="J1981" s="7" t="s">
        <v>7</v>
      </c>
      <c r="K1981" s="7" t="s">
        <v>7</v>
      </c>
      <c r="L1981" s="7" t="s">
        <v>9</v>
      </c>
    </row>
    <row r="1982" spans="1:12">
      <c r="A1982" s="2">
        <v>189</v>
      </c>
      <c r="B1982" s="2">
        <v>17</v>
      </c>
      <c r="C1982" s="2">
        <v>202</v>
      </c>
      <c r="D1982" s="3">
        <v>33.69</v>
      </c>
      <c r="E1982" s="4">
        <v>15</v>
      </c>
      <c r="F1982" s="5">
        <v>7.3</v>
      </c>
      <c r="G1982" s="5">
        <v>55.99</v>
      </c>
      <c r="H1982" s="6">
        <v>40053</v>
      </c>
      <c r="I1982" s="3">
        <v>8</v>
      </c>
      <c r="J1982" s="7" t="s">
        <v>7</v>
      </c>
      <c r="K1982" s="7" t="s">
        <v>7</v>
      </c>
      <c r="L1982" s="7" t="s">
        <v>9</v>
      </c>
    </row>
    <row r="1983" spans="1:12">
      <c r="A1983" s="2">
        <v>189</v>
      </c>
      <c r="B1983" s="2">
        <v>14</v>
      </c>
      <c r="C1983" s="2">
        <v>220</v>
      </c>
      <c r="D1983" s="3">
        <v>36.700000000000003</v>
      </c>
      <c r="E1983" s="4">
        <v>15</v>
      </c>
      <c r="F1983" s="5">
        <v>7.76</v>
      </c>
      <c r="G1983" s="5">
        <v>59.46</v>
      </c>
      <c r="H1983" s="6">
        <v>40053</v>
      </c>
      <c r="I1983" s="3">
        <v>8</v>
      </c>
      <c r="J1983" s="7" t="s">
        <v>7</v>
      </c>
      <c r="K1983" s="7" t="s">
        <v>7</v>
      </c>
      <c r="L1983" s="7" t="s">
        <v>9</v>
      </c>
    </row>
    <row r="1984" spans="1:12">
      <c r="A1984" s="2">
        <v>53</v>
      </c>
      <c r="B1984" s="2">
        <v>25</v>
      </c>
      <c r="C1984" s="2">
        <v>223</v>
      </c>
      <c r="D1984" s="3">
        <v>37.200000000000003</v>
      </c>
      <c r="E1984" s="4">
        <v>15</v>
      </c>
      <c r="F1984" s="5">
        <v>7.83</v>
      </c>
      <c r="G1984" s="5">
        <v>60.03</v>
      </c>
      <c r="H1984" s="6">
        <v>40053</v>
      </c>
      <c r="I1984" s="3">
        <v>8</v>
      </c>
      <c r="J1984" s="7" t="s">
        <v>7</v>
      </c>
      <c r="K1984" s="7" t="s">
        <v>7</v>
      </c>
      <c r="L1984" s="7" t="s">
        <v>8</v>
      </c>
    </row>
    <row r="1985" spans="1:12">
      <c r="A1985" s="2">
        <v>42</v>
      </c>
      <c r="B1985" s="2">
        <v>22</v>
      </c>
      <c r="C1985" s="2">
        <v>228</v>
      </c>
      <c r="D1985" s="3">
        <v>38.03</v>
      </c>
      <c r="E1985" s="4">
        <v>15</v>
      </c>
      <c r="F1985" s="5">
        <v>7.95</v>
      </c>
      <c r="G1985" s="5">
        <v>60.98</v>
      </c>
      <c r="H1985" s="6">
        <v>40053</v>
      </c>
      <c r="I1985" s="3">
        <v>8</v>
      </c>
      <c r="J1985" s="7" t="s">
        <v>7</v>
      </c>
      <c r="K1985" s="7" t="s">
        <v>7</v>
      </c>
      <c r="L1985" s="7" t="s">
        <v>9</v>
      </c>
    </row>
    <row r="1986" spans="1:12">
      <c r="A1986" s="2">
        <v>2</v>
      </c>
      <c r="B1986" s="2">
        <v>25</v>
      </c>
      <c r="C1986" s="2">
        <v>254</v>
      </c>
      <c r="D1986" s="3">
        <v>42.37</v>
      </c>
      <c r="E1986" s="4">
        <v>15</v>
      </c>
      <c r="F1986" s="5">
        <v>8.61</v>
      </c>
      <c r="G1986" s="5">
        <v>65.98</v>
      </c>
      <c r="H1986" s="6">
        <v>40053</v>
      </c>
      <c r="I1986" s="3">
        <v>8</v>
      </c>
      <c r="J1986" s="7" t="s">
        <v>7</v>
      </c>
      <c r="K1986" s="7" t="s">
        <v>7</v>
      </c>
      <c r="L1986" s="7" t="s">
        <v>8</v>
      </c>
    </row>
    <row r="1987" spans="1:12">
      <c r="A1987" s="2">
        <v>55</v>
      </c>
      <c r="B1987" s="2">
        <v>25</v>
      </c>
      <c r="C1987" s="2">
        <v>254</v>
      </c>
      <c r="D1987" s="3">
        <v>42.37</v>
      </c>
      <c r="E1987" s="4">
        <v>15</v>
      </c>
      <c r="F1987" s="5">
        <v>8.61</v>
      </c>
      <c r="G1987" s="5">
        <v>65.98</v>
      </c>
      <c r="H1987" s="6">
        <v>40053</v>
      </c>
      <c r="I1987" s="3">
        <v>8</v>
      </c>
      <c r="J1987" s="7" t="s">
        <v>7</v>
      </c>
      <c r="K1987" s="7" t="s">
        <v>7</v>
      </c>
      <c r="L1987" s="7" t="s">
        <v>9</v>
      </c>
    </row>
    <row r="1988" spans="1:12">
      <c r="A1988" s="2">
        <v>3</v>
      </c>
      <c r="B1988" s="2">
        <v>29</v>
      </c>
      <c r="C1988" s="2">
        <v>309</v>
      </c>
      <c r="D1988" s="3">
        <v>51.54</v>
      </c>
      <c r="E1988" s="4">
        <v>15</v>
      </c>
      <c r="F1988" s="5">
        <v>9.98</v>
      </c>
      <c r="G1988" s="5">
        <v>76.52</v>
      </c>
      <c r="H1988" s="6">
        <v>40053</v>
      </c>
      <c r="I1988" s="3">
        <v>8</v>
      </c>
      <c r="J1988" s="7" t="s">
        <v>7</v>
      </c>
      <c r="K1988" s="7" t="s">
        <v>7</v>
      </c>
      <c r="L1988" s="7" t="s">
        <v>9</v>
      </c>
    </row>
    <row r="1989" spans="1:12">
      <c r="A1989" s="2">
        <v>54</v>
      </c>
      <c r="B1989" s="2">
        <v>24</v>
      </c>
      <c r="C1989" s="2">
        <v>335</v>
      </c>
      <c r="D1989" s="3">
        <v>55.88</v>
      </c>
      <c r="E1989" s="4">
        <v>15</v>
      </c>
      <c r="F1989" s="5">
        <v>10.63</v>
      </c>
      <c r="G1989" s="5">
        <v>81.510000000000005</v>
      </c>
      <c r="H1989" s="6">
        <v>40053</v>
      </c>
      <c r="I1989" s="3">
        <v>8</v>
      </c>
      <c r="J1989" s="7" t="s">
        <v>7</v>
      </c>
      <c r="K1989" s="7" t="s">
        <v>7</v>
      </c>
      <c r="L1989" s="7" t="s">
        <v>8</v>
      </c>
    </row>
    <row r="1990" spans="1:12">
      <c r="A1990" s="2">
        <v>176</v>
      </c>
      <c r="B1990" s="2">
        <v>30</v>
      </c>
      <c r="C1990" s="2">
        <v>350</v>
      </c>
      <c r="D1990" s="3">
        <v>112.26</v>
      </c>
      <c r="E1990" s="4">
        <v>15</v>
      </c>
      <c r="F1990" s="5">
        <v>16.84</v>
      </c>
      <c r="G1990" s="5">
        <v>144.1</v>
      </c>
      <c r="H1990" s="6">
        <v>40053</v>
      </c>
      <c r="I1990" s="3">
        <v>8</v>
      </c>
      <c r="J1990" s="7" t="s">
        <v>50</v>
      </c>
      <c r="K1990" s="7" t="s">
        <v>14</v>
      </c>
      <c r="L1990" s="7" t="s">
        <v>17</v>
      </c>
    </row>
    <row r="1991" spans="1:12">
      <c r="A1991" s="2">
        <v>108</v>
      </c>
      <c r="B1991" s="2">
        <v>31</v>
      </c>
      <c r="C1991" s="2">
        <v>352</v>
      </c>
      <c r="D1991" s="3">
        <v>58.71</v>
      </c>
      <c r="E1991" s="4">
        <v>15</v>
      </c>
      <c r="F1991" s="5">
        <v>11.06</v>
      </c>
      <c r="G1991" s="5">
        <v>84.77</v>
      </c>
      <c r="H1991" s="6">
        <v>40053</v>
      </c>
      <c r="I1991" s="3">
        <v>8</v>
      </c>
      <c r="J1991" s="7" t="s">
        <v>7</v>
      </c>
      <c r="K1991" s="7" t="s">
        <v>7</v>
      </c>
      <c r="L1991" s="7" t="s">
        <v>9</v>
      </c>
    </row>
    <row r="1992" spans="1:12">
      <c r="A1992" s="2">
        <v>2</v>
      </c>
      <c r="B1992" s="2">
        <v>27</v>
      </c>
      <c r="C1992" s="2">
        <v>363</v>
      </c>
      <c r="D1992" s="3">
        <v>60.55</v>
      </c>
      <c r="E1992" s="4">
        <v>15</v>
      </c>
      <c r="F1992" s="5">
        <v>11.33</v>
      </c>
      <c r="G1992" s="5">
        <v>86.88</v>
      </c>
      <c r="H1992" s="6">
        <v>40053</v>
      </c>
      <c r="I1992" s="3">
        <v>8</v>
      </c>
      <c r="J1992" s="7" t="s">
        <v>7</v>
      </c>
      <c r="K1992" s="7" t="s">
        <v>7</v>
      </c>
      <c r="L1992" s="7" t="s">
        <v>8</v>
      </c>
    </row>
    <row r="1993" spans="1:12">
      <c r="A1993" s="2">
        <v>76</v>
      </c>
      <c r="B1993" s="2">
        <v>31</v>
      </c>
      <c r="C1993" s="2">
        <v>368</v>
      </c>
      <c r="D1993" s="3">
        <v>64.73</v>
      </c>
      <c r="E1993" s="4">
        <v>15</v>
      </c>
      <c r="F1993" s="5">
        <v>9.7100000000000009</v>
      </c>
      <c r="G1993" s="5">
        <v>89.44</v>
      </c>
      <c r="H1993" s="6">
        <v>40053</v>
      </c>
      <c r="I1993" s="3">
        <v>8</v>
      </c>
      <c r="J1993" s="7" t="s">
        <v>16</v>
      </c>
      <c r="K1993" s="7" t="s">
        <v>14</v>
      </c>
      <c r="L1993" s="7" t="s">
        <v>18</v>
      </c>
    </row>
    <row r="1994" spans="1:12">
      <c r="A1994" s="2">
        <v>114</v>
      </c>
      <c r="B1994" s="2">
        <v>37</v>
      </c>
      <c r="C1994" s="2">
        <v>385</v>
      </c>
      <c r="D1994" s="3">
        <v>64.22</v>
      </c>
      <c r="E1994" s="4">
        <v>15</v>
      </c>
      <c r="F1994" s="5">
        <v>11.88</v>
      </c>
      <c r="G1994" s="5">
        <v>91.1</v>
      </c>
      <c r="H1994" s="6">
        <v>40053</v>
      </c>
      <c r="I1994" s="3">
        <v>8</v>
      </c>
      <c r="J1994" s="7" t="s">
        <v>7</v>
      </c>
      <c r="K1994" s="7" t="s">
        <v>7</v>
      </c>
      <c r="L1994" s="7" t="s">
        <v>8</v>
      </c>
    </row>
    <row r="1995" spans="1:12">
      <c r="A1995" s="2">
        <v>55</v>
      </c>
      <c r="B1995" s="2">
        <v>27</v>
      </c>
      <c r="C1995" s="2">
        <v>389</v>
      </c>
      <c r="D1995" s="3">
        <v>64.89</v>
      </c>
      <c r="E1995" s="4">
        <v>15</v>
      </c>
      <c r="F1995" s="5">
        <v>11.98</v>
      </c>
      <c r="G1995" s="5">
        <v>91.87</v>
      </c>
      <c r="H1995" s="6">
        <v>40053</v>
      </c>
      <c r="I1995" s="3">
        <v>8</v>
      </c>
      <c r="J1995" s="7" t="s">
        <v>7</v>
      </c>
      <c r="K1995" s="7" t="s">
        <v>7</v>
      </c>
      <c r="L1995" s="7" t="s">
        <v>9</v>
      </c>
    </row>
    <row r="1996" spans="1:12">
      <c r="A1996" s="2">
        <v>152</v>
      </c>
      <c r="B1996" s="2">
        <v>27</v>
      </c>
      <c r="C1996" s="2">
        <v>389</v>
      </c>
      <c r="D1996" s="3">
        <v>64.89</v>
      </c>
      <c r="E1996" s="4">
        <v>15</v>
      </c>
      <c r="F1996" s="5">
        <v>11.98</v>
      </c>
      <c r="G1996" s="5">
        <v>91.87</v>
      </c>
      <c r="H1996" s="6">
        <v>40053</v>
      </c>
      <c r="I1996" s="3">
        <v>8</v>
      </c>
      <c r="J1996" s="7" t="s">
        <v>10</v>
      </c>
      <c r="K1996" s="7" t="s">
        <v>64</v>
      </c>
      <c r="L1996" s="7" t="s">
        <v>10</v>
      </c>
    </row>
    <row r="1997" spans="1:12">
      <c r="A1997" s="2">
        <v>171</v>
      </c>
      <c r="B1997" s="2">
        <v>34</v>
      </c>
      <c r="C1997" s="2">
        <v>402</v>
      </c>
      <c r="D1997" s="3">
        <v>65.33</v>
      </c>
      <c r="E1997" s="4">
        <v>15</v>
      </c>
      <c r="F1997" s="5">
        <v>9.8000000000000007</v>
      </c>
      <c r="G1997" s="5">
        <v>90.13</v>
      </c>
      <c r="H1997" s="6">
        <v>40053</v>
      </c>
      <c r="I1997" s="3">
        <v>8</v>
      </c>
      <c r="J1997" s="7" t="s">
        <v>56</v>
      </c>
      <c r="K1997" s="7" t="s">
        <v>64</v>
      </c>
      <c r="L1997" s="7" t="s">
        <v>56</v>
      </c>
    </row>
    <row r="1998" spans="1:12">
      <c r="A1998" s="2">
        <v>174</v>
      </c>
      <c r="B1998" s="2">
        <v>31</v>
      </c>
      <c r="C1998" s="2">
        <v>413</v>
      </c>
      <c r="D1998" s="3">
        <v>68.89</v>
      </c>
      <c r="E1998" s="4">
        <v>15</v>
      </c>
      <c r="F1998" s="5">
        <v>12.58</v>
      </c>
      <c r="G1998" s="5">
        <v>96.47</v>
      </c>
      <c r="H1998" s="6">
        <v>40053</v>
      </c>
      <c r="I1998" s="3">
        <v>8</v>
      </c>
      <c r="J1998" s="7" t="s">
        <v>10</v>
      </c>
      <c r="K1998" s="7" t="s">
        <v>64</v>
      </c>
      <c r="L1998" s="7" t="s">
        <v>10</v>
      </c>
    </row>
    <row r="1999" spans="1:12">
      <c r="A1999" s="2">
        <v>70</v>
      </c>
      <c r="B1999" s="2">
        <v>37</v>
      </c>
      <c r="C1999" s="2">
        <v>414</v>
      </c>
      <c r="D1999" s="3">
        <v>76.84</v>
      </c>
      <c r="E1999" s="4">
        <v>15</v>
      </c>
      <c r="F1999" s="5">
        <v>11.53</v>
      </c>
      <c r="G1999" s="5">
        <v>103.37</v>
      </c>
      <c r="H1999" s="6">
        <v>40053</v>
      </c>
      <c r="I1999" s="3">
        <v>8</v>
      </c>
      <c r="J1999" s="7" t="s">
        <v>13</v>
      </c>
      <c r="K1999" s="7" t="s">
        <v>14</v>
      </c>
      <c r="L1999" s="7" t="s">
        <v>14</v>
      </c>
    </row>
    <row r="2000" spans="1:12">
      <c r="A2000" s="2">
        <v>64</v>
      </c>
      <c r="B2000" s="2">
        <v>38</v>
      </c>
      <c r="C2000" s="2">
        <v>433</v>
      </c>
      <c r="D2000" s="3">
        <v>94.78</v>
      </c>
      <c r="E2000" s="4">
        <v>15</v>
      </c>
      <c r="F2000" s="5">
        <v>14.22</v>
      </c>
      <c r="G2000" s="5">
        <v>124</v>
      </c>
      <c r="H2000" s="6">
        <v>40053</v>
      </c>
      <c r="I2000" s="3">
        <v>8</v>
      </c>
      <c r="J2000" s="7" t="s">
        <v>35</v>
      </c>
      <c r="K2000" s="7" t="s">
        <v>14</v>
      </c>
      <c r="L2000" s="7" t="s">
        <v>36</v>
      </c>
    </row>
    <row r="2001" spans="1:12">
      <c r="A2001" s="2">
        <v>71</v>
      </c>
      <c r="B2001" s="2">
        <v>38</v>
      </c>
      <c r="C2001" s="2">
        <v>438</v>
      </c>
      <c r="D2001" s="3">
        <v>77.48</v>
      </c>
      <c r="E2001" s="4">
        <v>15</v>
      </c>
      <c r="F2001" s="5">
        <v>11.62</v>
      </c>
      <c r="G2001" s="5">
        <v>104.1</v>
      </c>
      <c r="H2001" s="6">
        <v>40053</v>
      </c>
      <c r="I2001" s="3">
        <v>8</v>
      </c>
      <c r="J2001" s="7" t="s">
        <v>47</v>
      </c>
      <c r="K2001" s="7" t="s">
        <v>51</v>
      </c>
      <c r="L2001" s="7" t="s">
        <v>48</v>
      </c>
    </row>
    <row r="2002" spans="1:12">
      <c r="A2002" s="2">
        <v>23</v>
      </c>
      <c r="B2002" s="2">
        <v>35</v>
      </c>
      <c r="C2002" s="2">
        <v>440</v>
      </c>
      <c r="D2002" s="3">
        <v>73.39</v>
      </c>
      <c r="E2002" s="4">
        <v>15</v>
      </c>
      <c r="F2002" s="5">
        <v>13.26</v>
      </c>
      <c r="G2002" s="5">
        <v>101.65</v>
      </c>
      <c r="H2002" s="6">
        <v>40053</v>
      </c>
      <c r="I2002" s="3">
        <v>8</v>
      </c>
      <c r="J2002" s="7" t="s">
        <v>7</v>
      </c>
      <c r="K2002" s="7" t="s">
        <v>64</v>
      </c>
      <c r="L2002" s="7" t="s">
        <v>25</v>
      </c>
    </row>
    <row r="2003" spans="1:12">
      <c r="A2003" s="2">
        <v>165</v>
      </c>
      <c r="B2003" s="2">
        <v>35</v>
      </c>
      <c r="C2003" s="2">
        <v>441</v>
      </c>
      <c r="D2003" s="3">
        <v>96.89</v>
      </c>
      <c r="E2003" s="4">
        <v>15</v>
      </c>
      <c r="F2003" s="5">
        <v>14.53</v>
      </c>
      <c r="G2003" s="5">
        <v>126.42</v>
      </c>
      <c r="H2003" s="6">
        <v>40053</v>
      </c>
      <c r="I2003" s="3">
        <v>8</v>
      </c>
      <c r="J2003" s="7" t="s">
        <v>35</v>
      </c>
      <c r="K2003" s="7" t="s">
        <v>14</v>
      </c>
      <c r="L2003" s="7" t="s">
        <v>14</v>
      </c>
    </row>
    <row r="2004" spans="1:12">
      <c r="A2004" s="2">
        <v>124</v>
      </c>
      <c r="B2004" s="2">
        <v>37</v>
      </c>
      <c r="C2004" s="2">
        <v>449</v>
      </c>
      <c r="D2004" s="3">
        <v>123.03</v>
      </c>
      <c r="E2004" s="4">
        <v>15</v>
      </c>
      <c r="F2004" s="5">
        <v>18.45</v>
      </c>
      <c r="G2004" s="5">
        <v>156.47999999999999</v>
      </c>
      <c r="H2004" s="6">
        <v>40053</v>
      </c>
      <c r="I2004" s="3">
        <v>8</v>
      </c>
      <c r="J2004" s="7" t="s">
        <v>25</v>
      </c>
      <c r="K2004" s="7" t="s">
        <v>64</v>
      </c>
      <c r="L2004" s="7" t="s">
        <v>25</v>
      </c>
    </row>
    <row r="2005" spans="1:12">
      <c r="A2005" s="2">
        <v>163</v>
      </c>
      <c r="B2005" s="2">
        <v>37</v>
      </c>
      <c r="C2005" s="2">
        <v>450</v>
      </c>
      <c r="D2005" s="3">
        <v>93.29</v>
      </c>
      <c r="E2005" s="4">
        <v>15</v>
      </c>
      <c r="F2005" s="5">
        <v>13.99</v>
      </c>
      <c r="G2005" s="5">
        <v>122.28</v>
      </c>
      <c r="H2005" s="6">
        <v>40053</v>
      </c>
      <c r="I2005" s="3">
        <v>8</v>
      </c>
      <c r="J2005" s="7" t="s">
        <v>63</v>
      </c>
      <c r="K2005" s="7" t="s">
        <v>14</v>
      </c>
      <c r="L2005" s="7" t="s">
        <v>36</v>
      </c>
    </row>
    <row r="2006" spans="1:12">
      <c r="A2006" s="2">
        <v>47</v>
      </c>
      <c r="B2006" s="2">
        <v>42</v>
      </c>
      <c r="C2006" s="2">
        <v>462</v>
      </c>
      <c r="D2006" s="3">
        <v>150.94</v>
      </c>
      <c r="E2006" s="4">
        <v>15</v>
      </c>
      <c r="F2006" s="5">
        <v>22.64</v>
      </c>
      <c r="G2006" s="5">
        <v>188.58</v>
      </c>
      <c r="H2006" s="6">
        <v>40053</v>
      </c>
      <c r="I2006" s="3">
        <v>8</v>
      </c>
      <c r="J2006" s="7" t="s">
        <v>43</v>
      </c>
      <c r="K2006" s="7" t="s">
        <v>64</v>
      </c>
      <c r="L2006" s="7" t="s">
        <v>43</v>
      </c>
    </row>
    <row r="2007" spans="1:12">
      <c r="A2007" s="2">
        <v>52</v>
      </c>
      <c r="B2007" s="2">
        <v>41</v>
      </c>
      <c r="C2007" s="2">
        <v>466</v>
      </c>
      <c r="D2007" s="3">
        <v>81.400000000000006</v>
      </c>
      <c r="E2007" s="4">
        <v>15</v>
      </c>
      <c r="F2007" s="5">
        <v>12.21</v>
      </c>
      <c r="G2007" s="5">
        <v>108.61</v>
      </c>
      <c r="H2007" s="6">
        <v>40053</v>
      </c>
      <c r="I2007" s="3">
        <v>8</v>
      </c>
      <c r="J2007" s="7" t="s">
        <v>47</v>
      </c>
      <c r="K2007" s="7" t="s">
        <v>51</v>
      </c>
      <c r="L2007" s="7" t="s">
        <v>48</v>
      </c>
    </row>
    <row r="2008" spans="1:12">
      <c r="A2008" s="2">
        <v>3</v>
      </c>
      <c r="B2008" s="2">
        <v>35</v>
      </c>
      <c r="C2008" s="2">
        <v>469</v>
      </c>
      <c r="D2008" s="3">
        <v>78.23</v>
      </c>
      <c r="E2008" s="4">
        <v>15</v>
      </c>
      <c r="F2008" s="5">
        <v>13.98</v>
      </c>
      <c r="G2008" s="5">
        <v>107.21</v>
      </c>
      <c r="H2008" s="6">
        <v>40053</v>
      </c>
      <c r="I2008" s="3">
        <v>8</v>
      </c>
      <c r="J2008" s="7" t="s">
        <v>7</v>
      </c>
      <c r="K2008" s="7" t="s">
        <v>7</v>
      </c>
      <c r="L2008" s="7" t="s">
        <v>9</v>
      </c>
    </row>
    <row r="2009" spans="1:12">
      <c r="A2009" s="2">
        <v>33</v>
      </c>
      <c r="B2009" s="2">
        <v>40</v>
      </c>
      <c r="C2009" s="2">
        <v>474</v>
      </c>
      <c r="D2009" s="3">
        <v>105.95</v>
      </c>
      <c r="E2009" s="4">
        <v>15</v>
      </c>
      <c r="F2009" s="5">
        <v>15.89</v>
      </c>
      <c r="G2009" s="5">
        <v>136.84</v>
      </c>
      <c r="H2009" s="6">
        <v>40053</v>
      </c>
      <c r="I2009" s="3">
        <v>8</v>
      </c>
      <c r="J2009" s="7" t="s">
        <v>35</v>
      </c>
      <c r="K2009" s="7" t="s">
        <v>14</v>
      </c>
      <c r="L2009" s="7" t="s">
        <v>36</v>
      </c>
    </row>
    <row r="2010" spans="1:12">
      <c r="A2010" s="2">
        <v>41</v>
      </c>
      <c r="B2010" s="2">
        <v>39</v>
      </c>
      <c r="C2010" s="2">
        <v>475</v>
      </c>
      <c r="D2010" s="3">
        <v>81.08</v>
      </c>
      <c r="E2010" s="4">
        <v>15</v>
      </c>
      <c r="F2010" s="5">
        <v>12.16</v>
      </c>
      <c r="G2010" s="5">
        <v>108.24</v>
      </c>
      <c r="H2010" s="6">
        <v>40053</v>
      </c>
      <c r="I2010" s="3">
        <v>8</v>
      </c>
      <c r="J2010" s="7" t="s">
        <v>16</v>
      </c>
      <c r="K2010" s="7" t="s">
        <v>14</v>
      </c>
      <c r="L2010" s="7" t="s">
        <v>18</v>
      </c>
    </row>
    <row r="2011" spans="1:12">
      <c r="A2011" s="2">
        <v>51</v>
      </c>
      <c r="B2011" s="2">
        <v>35</v>
      </c>
      <c r="C2011" s="2">
        <v>480</v>
      </c>
      <c r="D2011" s="3">
        <v>80.06</v>
      </c>
      <c r="E2011" s="4">
        <v>15</v>
      </c>
      <c r="F2011" s="5">
        <v>14.26</v>
      </c>
      <c r="G2011" s="5">
        <v>109.32</v>
      </c>
      <c r="H2011" s="6">
        <v>40053</v>
      </c>
      <c r="I2011" s="3">
        <v>8</v>
      </c>
      <c r="J2011" s="7" t="s">
        <v>7</v>
      </c>
      <c r="K2011" s="7" t="s">
        <v>7</v>
      </c>
      <c r="L2011" s="7" t="s">
        <v>9</v>
      </c>
    </row>
    <row r="2012" spans="1:12">
      <c r="A2012" s="2">
        <v>118</v>
      </c>
      <c r="B2012" s="2">
        <v>41</v>
      </c>
      <c r="C2012" s="2">
        <v>499</v>
      </c>
      <c r="D2012" s="3">
        <v>99.4</v>
      </c>
      <c r="E2012" s="4">
        <v>15</v>
      </c>
      <c r="F2012" s="5">
        <v>14.91</v>
      </c>
      <c r="G2012" s="5">
        <v>129.31</v>
      </c>
      <c r="H2012" s="6">
        <v>40053</v>
      </c>
      <c r="I2012" s="3">
        <v>8</v>
      </c>
      <c r="J2012" s="7" t="s">
        <v>45</v>
      </c>
      <c r="K2012" s="7" t="s">
        <v>64</v>
      </c>
      <c r="L2012" s="7" t="s">
        <v>46</v>
      </c>
    </row>
    <row r="2013" spans="1:12">
      <c r="A2013" s="2">
        <v>96</v>
      </c>
      <c r="B2013" s="2">
        <v>44</v>
      </c>
      <c r="C2013" s="2">
        <v>507</v>
      </c>
      <c r="D2013" s="3">
        <v>101.86</v>
      </c>
      <c r="E2013" s="4">
        <v>15</v>
      </c>
      <c r="F2013" s="5">
        <v>15.28</v>
      </c>
      <c r="G2013" s="5">
        <v>132.13999999999999</v>
      </c>
      <c r="H2013" s="6">
        <v>40053</v>
      </c>
      <c r="I2013" s="3">
        <v>8</v>
      </c>
      <c r="J2013" s="7" t="s">
        <v>35</v>
      </c>
      <c r="K2013" s="7" t="s">
        <v>14</v>
      </c>
      <c r="L2013" s="7" t="s">
        <v>36</v>
      </c>
    </row>
    <row r="2014" spans="1:12">
      <c r="A2014" s="2">
        <v>23</v>
      </c>
      <c r="B2014" s="2">
        <v>42</v>
      </c>
      <c r="C2014" s="2">
        <v>531</v>
      </c>
      <c r="D2014" s="3">
        <v>87.08</v>
      </c>
      <c r="E2014" s="4">
        <v>15</v>
      </c>
      <c r="F2014" s="5">
        <v>15.31</v>
      </c>
      <c r="G2014" s="5">
        <v>117.39</v>
      </c>
      <c r="H2014" s="6">
        <v>40053</v>
      </c>
      <c r="I2014" s="3">
        <v>8</v>
      </c>
      <c r="J2014" s="7" t="s">
        <v>7</v>
      </c>
      <c r="K2014" s="7" t="s">
        <v>64</v>
      </c>
      <c r="L2014" s="7" t="s">
        <v>25</v>
      </c>
    </row>
    <row r="2015" spans="1:12">
      <c r="A2015" s="2">
        <v>60</v>
      </c>
      <c r="B2015" s="2">
        <v>46</v>
      </c>
      <c r="C2015" s="2">
        <v>544</v>
      </c>
      <c r="D2015" s="3">
        <v>109.72</v>
      </c>
      <c r="E2015" s="4">
        <v>15</v>
      </c>
      <c r="F2015" s="5">
        <v>16.46</v>
      </c>
      <c r="G2015" s="5">
        <v>141.18</v>
      </c>
      <c r="H2015" s="6">
        <v>40053</v>
      </c>
      <c r="I2015" s="3">
        <v>8</v>
      </c>
      <c r="J2015" s="7" t="s">
        <v>35</v>
      </c>
      <c r="K2015" s="7" t="s">
        <v>14</v>
      </c>
      <c r="L2015" s="7" t="s">
        <v>14</v>
      </c>
    </row>
    <row r="2016" spans="1:12">
      <c r="A2016" s="2">
        <v>53</v>
      </c>
      <c r="B2016" s="2">
        <v>42</v>
      </c>
      <c r="C2016" s="2">
        <v>555</v>
      </c>
      <c r="D2016" s="3">
        <v>91.02</v>
      </c>
      <c r="E2016" s="4">
        <v>15</v>
      </c>
      <c r="F2016" s="5">
        <v>15.9</v>
      </c>
      <c r="G2016" s="5">
        <v>121.92</v>
      </c>
      <c r="H2016" s="6">
        <v>40053</v>
      </c>
      <c r="I2016" s="3">
        <v>8</v>
      </c>
      <c r="J2016" s="7" t="s">
        <v>7</v>
      </c>
      <c r="K2016" s="7" t="s">
        <v>7</v>
      </c>
      <c r="L2016" s="7" t="s">
        <v>8</v>
      </c>
    </row>
    <row r="2017" spans="1:12">
      <c r="A2017" s="2">
        <v>136</v>
      </c>
      <c r="B2017" s="2">
        <v>43</v>
      </c>
      <c r="C2017" s="2">
        <v>555</v>
      </c>
      <c r="D2017" s="3">
        <v>81.86</v>
      </c>
      <c r="E2017" s="4">
        <v>15</v>
      </c>
      <c r="F2017" s="5">
        <v>12.28</v>
      </c>
      <c r="G2017" s="5">
        <v>109.14</v>
      </c>
      <c r="H2017" s="6">
        <v>40053</v>
      </c>
      <c r="I2017" s="3">
        <v>8</v>
      </c>
      <c r="J2017" s="7" t="s">
        <v>45</v>
      </c>
      <c r="K2017" s="7" t="s">
        <v>64</v>
      </c>
      <c r="L2017" s="7" t="s">
        <v>46</v>
      </c>
    </row>
    <row r="2018" spans="1:12">
      <c r="A2018" s="2">
        <v>87</v>
      </c>
      <c r="B2018" s="2">
        <v>47</v>
      </c>
      <c r="C2018" s="2">
        <v>567</v>
      </c>
      <c r="D2018" s="3">
        <v>91.68</v>
      </c>
      <c r="E2018" s="4">
        <v>15</v>
      </c>
      <c r="F2018" s="5">
        <v>13.75</v>
      </c>
      <c r="G2018" s="5">
        <v>120.43</v>
      </c>
      <c r="H2018" s="6">
        <v>40053</v>
      </c>
      <c r="I2018" s="3">
        <v>8</v>
      </c>
      <c r="J2018" s="7" t="s">
        <v>16</v>
      </c>
      <c r="K2018" s="7" t="s">
        <v>14</v>
      </c>
      <c r="L2018" s="7" t="s">
        <v>18</v>
      </c>
    </row>
    <row r="2019" spans="1:12">
      <c r="A2019" s="2">
        <v>99</v>
      </c>
      <c r="B2019" s="2">
        <v>43</v>
      </c>
      <c r="C2019" s="2">
        <v>570</v>
      </c>
      <c r="D2019" s="3">
        <v>84.59</v>
      </c>
      <c r="E2019" s="4">
        <v>15</v>
      </c>
      <c r="F2019" s="5">
        <v>12.69</v>
      </c>
      <c r="G2019" s="5">
        <v>112.28</v>
      </c>
      <c r="H2019" s="6">
        <v>40053</v>
      </c>
      <c r="I2019" s="3">
        <v>8</v>
      </c>
      <c r="J2019" s="7" t="s">
        <v>56</v>
      </c>
      <c r="K2019" s="7" t="s">
        <v>64</v>
      </c>
      <c r="L2019" s="7" t="s">
        <v>56</v>
      </c>
    </row>
    <row r="2020" spans="1:12">
      <c r="A2020" s="2">
        <v>28</v>
      </c>
      <c r="B2020" s="2">
        <v>45</v>
      </c>
      <c r="C2020" s="2">
        <v>582</v>
      </c>
      <c r="D2020" s="3">
        <v>94.11</v>
      </c>
      <c r="E2020" s="4">
        <v>15</v>
      </c>
      <c r="F2020" s="5">
        <v>14.12</v>
      </c>
      <c r="G2020" s="5">
        <v>123.23</v>
      </c>
      <c r="H2020" s="6">
        <v>40053</v>
      </c>
      <c r="I2020" s="3">
        <v>8</v>
      </c>
      <c r="J2020" s="7" t="s">
        <v>16</v>
      </c>
      <c r="K2020" s="7" t="s">
        <v>14</v>
      </c>
      <c r="L2020" s="7" t="s">
        <v>14</v>
      </c>
    </row>
    <row r="2021" spans="1:12">
      <c r="A2021" s="2">
        <v>114</v>
      </c>
      <c r="B2021" s="2">
        <v>42</v>
      </c>
      <c r="C2021" s="2">
        <v>592</v>
      </c>
      <c r="D2021" s="3">
        <v>97.09</v>
      </c>
      <c r="E2021" s="4">
        <v>15</v>
      </c>
      <c r="F2021" s="5">
        <v>16.809999999999999</v>
      </c>
      <c r="G2021" s="5">
        <v>128.9</v>
      </c>
      <c r="H2021" s="6">
        <v>40053</v>
      </c>
      <c r="I2021" s="3">
        <v>8</v>
      </c>
      <c r="J2021" s="7" t="s">
        <v>7</v>
      </c>
      <c r="K2021" s="7" t="s">
        <v>7</v>
      </c>
      <c r="L2021" s="7" t="s">
        <v>8</v>
      </c>
    </row>
    <row r="2022" spans="1:12">
      <c r="A2022" s="2">
        <v>97</v>
      </c>
      <c r="B2022" s="2">
        <v>53</v>
      </c>
      <c r="C2022" s="2">
        <v>621</v>
      </c>
      <c r="D2022" s="3">
        <v>100.91</v>
      </c>
      <c r="E2022" s="4">
        <v>15</v>
      </c>
      <c r="F2022" s="5">
        <v>15.14</v>
      </c>
      <c r="G2022" s="5">
        <v>131.05000000000001</v>
      </c>
      <c r="H2022" s="6">
        <v>40053</v>
      </c>
      <c r="I2022" s="3">
        <v>8</v>
      </c>
      <c r="J2022" s="7" t="s">
        <v>56</v>
      </c>
      <c r="K2022" s="7" t="s">
        <v>64</v>
      </c>
      <c r="L2022" s="7" t="s">
        <v>56</v>
      </c>
    </row>
    <row r="2023" spans="1:12">
      <c r="A2023" s="2">
        <v>110</v>
      </c>
      <c r="B2023" s="2">
        <v>51</v>
      </c>
      <c r="C2023" s="2">
        <v>636</v>
      </c>
      <c r="D2023" s="3">
        <v>126.44</v>
      </c>
      <c r="E2023" s="4">
        <v>15</v>
      </c>
      <c r="F2023" s="5">
        <v>18.97</v>
      </c>
      <c r="G2023" s="5">
        <v>160.41</v>
      </c>
      <c r="H2023" s="6">
        <v>40053</v>
      </c>
      <c r="I2023" s="3">
        <v>8</v>
      </c>
      <c r="J2023" s="7" t="s">
        <v>45</v>
      </c>
      <c r="K2023" s="7" t="s">
        <v>64</v>
      </c>
      <c r="L2023" s="7" t="s">
        <v>46</v>
      </c>
    </row>
    <row r="2024" spans="1:12">
      <c r="A2024" s="2">
        <v>108</v>
      </c>
      <c r="B2024" s="2">
        <v>45</v>
      </c>
      <c r="C2024" s="2">
        <v>645</v>
      </c>
      <c r="D2024" s="3">
        <v>105.78</v>
      </c>
      <c r="E2024" s="4">
        <v>15</v>
      </c>
      <c r="F2024" s="5">
        <v>18.12</v>
      </c>
      <c r="G2024" s="5">
        <v>138.9</v>
      </c>
      <c r="H2024" s="6">
        <v>40053</v>
      </c>
      <c r="I2024" s="3">
        <v>8</v>
      </c>
      <c r="J2024" s="7" t="s">
        <v>7</v>
      </c>
      <c r="K2024" s="7" t="s">
        <v>7</v>
      </c>
      <c r="L2024" s="7" t="s">
        <v>9</v>
      </c>
    </row>
    <row r="2025" spans="1:12">
      <c r="A2025" s="2">
        <v>42</v>
      </c>
      <c r="B2025" s="2">
        <v>50</v>
      </c>
      <c r="C2025" s="2">
        <v>646</v>
      </c>
      <c r="D2025" s="3">
        <v>105.94</v>
      </c>
      <c r="E2025" s="4">
        <v>15</v>
      </c>
      <c r="F2025" s="5">
        <v>18.14</v>
      </c>
      <c r="G2025" s="5">
        <v>139.08000000000001</v>
      </c>
      <c r="H2025" s="6">
        <v>40053</v>
      </c>
      <c r="I2025" s="3">
        <v>8</v>
      </c>
      <c r="J2025" s="7" t="s">
        <v>7</v>
      </c>
      <c r="K2025" s="7" t="s">
        <v>7</v>
      </c>
      <c r="L2025" s="7" t="s">
        <v>9</v>
      </c>
    </row>
    <row r="2026" spans="1:12">
      <c r="A2026" s="2">
        <v>75</v>
      </c>
      <c r="B2026" s="2">
        <v>56</v>
      </c>
      <c r="C2026" s="2">
        <v>688</v>
      </c>
      <c r="D2026" s="3">
        <v>112.01</v>
      </c>
      <c r="E2026" s="4">
        <v>15</v>
      </c>
      <c r="F2026" s="5">
        <v>16.8</v>
      </c>
      <c r="G2026" s="5">
        <v>143.81</v>
      </c>
      <c r="H2026" s="6">
        <v>40053</v>
      </c>
      <c r="I2026" s="3">
        <v>8</v>
      </c>
      <c r="J2026" s="7" t="s">
        <v>47</v>
      </c>
      <c r="K2026" s="7" t="s">
        <v>51</v>
      </c>
      <c r="L2026" s="7" t="s">
        <v>48</v>
      </c>
    </row>
    <row r="2027" spans="1:12">
      <c r="A2027" s="2">
        <v>12</v>
      </c>
      <c r="B2027" s="2">
        <v>61</v>
      </c>
      <c r="C2027" s="2">
        <v>717</v>
      </c>
      <c r="D2027" s="3">
        <v>125.26</v>
      </c>
      <c r="E2027" s="4">
        <v>15</v>
      </c>
      <c r="F2027" s="5">
        <v>18.79</v>
      </c>
      <c r="G2027" s="5">
        <v>159.05000000000001</v>
      </c>
      <c r="H2027" s="6">
        <v>40053</v>
      </c>
      <c r="I2027" s="3">
        <v>8</v>
      </c>
      <c r="J2027" s="7" t="s">
        <v>13</v>
      </c>
      <c r="K2027" s="7" t="s">
        <v>14</v>
      </c>
      <c r="L2027" s="7" t="s">
        <v>14</v>
      </c>
    </row>
    <row r="2028" spans="1:12">
      <c r="A2028" s="2">
        <v>150</v>
      </c>
      <c r="B2028" s="2">
        <v>62</v>
      </c>
      <c r="C2028" s="2">
        <v>751</v>
      </c>
      <c r="D2028" s="3">
        <v>110.77</v>
      </c>
      <c r="E2028" s="4">
        <v>15</v>
      </c>
      <c r="F2028" s="5">
        <v>16.62</v>
      </c>
      <c r="G2028" s="5">
        <v>142.38999999999999</v>
      </c>
      <c r="H2028" s="6">
        <v>40053</v>
      </c>
      <c r="I2028" s="3">
        <v>8</v>
      </c>
      <c r="J2028" s="7" t="s">
        <v>10</v>
      </c>
      <c r="K2028" s="7" t="s">
        <v>64</v>
      </c>
      <c r="L2028" s="7" t="s">
        <v>46</v>
      </c>
    </row>
    <row r="2029" spans="1:12">
      <c r="A2029" s="2">
        <v>80</v>
      </c>
      <c r="B2029" s="2">
        <v>65</v>
      </c>
      <c r="C2029" s="2">
        <v>814</v>
      </c>
      <c r="D2029" s="3">
        <v>154.9</v>
      </c>
      <c r="E2029" s="4">
        <v>15</v>
      </c>
      <c r="F2029" s="5">
        <v>23.24</v>
      </c>
      <c r="G2029" s="5">
        <v>193.14</v>
      </c>
      <c r="H2029" s="6">
        <v>40053</v>
      </c>
      <c r="I2029" s="3">
        <v>8</v>
      </c>
      <c r="J2029" s="7" t="s">
        <v>52</v>
      </c>
      <c r="K2029" s="7" t="s">
        <v>14</v>
      </c>
      <c r="L2029" s="7" t="s">
        <v>36</v>
      </c>
    </row>
    <row r="2030" spans="1:12">
      <c r="A2030" s="2">
        <v>185</v>
      </c>
      <c r="B2030" s="2">
        <v>71</v>
      </c>
      <c r="C2030" s="2">
        <v>847</v>
      </c>
      <c r="D2030" s="3">
        <v>142.30000000000001</v>
      </c>
      <c r="E2030" s="4">
        <v>30</v>
      </c>
      <c r="F2030" s="5">
        <v>21.35</v>
      </c>
      <c r="G2030" s="5">
        <v>193.65</v>
      </c>
      <c r="H2030" s="6">
        <v>40053</v>
      </c>
      <c r="I2030" s="3">
        <v>8</v>
      </c>
      <c r="J2030" s="7" t="s">
        <v>62</v>
      </c>
      <c r="K2030" s="7" t="s">
        <v>14</v>
      </c>
      <c r="L2030" s="7" t="s">
        <v>14</v>
      </c>
    </row>
    <row r="2031" spans="1:12">
      <c r="A2031" s="2">
        <v>15</v>
      </c>
      <c r="B2031" s="2">
        <v>65</v>
      </c>
      <c r="C2031" s="2">
        <v>887</v>
      </c>
      <c r="D2031" s="3">
        <v>143.43</v>
      </c>
      <c r="E2031" s="4">
        <v>15</v>
      </c>
      <c r="F2031" s="5">
        <v>21.51</v>
      </c>
      <c r="G2031" s="5">
        <v>179.94</v>
      </c>
      <c r="H2031" s="6">
        <v>40053</v>
      </c>
      <c r="I2031" s="3">
        <v>8</v>
      </c>
      <c r="J2031" s="7" t="s">
        <v>16</v>
      </c>
      <c r="K2031" s="7" t="s">
        <v>14</v>
      </c>
      <c r="L2031" s="7" t="s">
        <v>18</v>
      </c>
    </row>
    <row r="2032" spans="1:12">
      <c r="A2032" s="2">
        <v>120</v>
      </c>
      <c r="B2032" s="2">
        <v>102</v>
      </c>
      <c r="C2032" s="2">
        <v>894</v>
      </c>
      <c r="D2032" s="3">
        <v>144.19999999999999</v>
      </c>
      <c r="E2032" s="4">
        <v>15</v>
      </c>
      <c r="F2032" s="5">
        <v>21.63</v>
      </c>
      <c r="G2032" s="5">
        <v>180.83</v>
      </c>
      <c r="H2032" s="6">
        <v>40053</v>
      </c>
      <c r="I2032" s="3">
        <v>8</v>
      </c>
      <c r="J2032" s="7" t="s">
        <v>11</v>
      </c>
      <c r="K2032" s="7" t="s">
        <v>55</v>
      </c>
      <c r="L2032" s="7" t="s">
        <v>55</v>
      </c>
    </row>
    <row r="2033" spans="1:12">
      <c r="A2033" s="2">
        <v>183</v>
      </c>
      <c r="B2033" s="2">
        <v>112</v>
      </c>
      <c r="C2033" s="2">
        <v>1008</v>
      </c>
      <c r="D2033" s="3">
        <v>305.22000000000003</v>
      </c>
      <c r="E2033" s="4">
        <v>15</v>
      </c>
      <c r="F2033" s="5">
        <v>45.78</v>
      </c>
      <c r="G2033" s="5">
        <v>366</v>
      </c>
      <c r="H2033" s="6">
        <v>40053</v>
      </c>
      <c r="I2033" s="3">
        <v>8</v>
      </c>
      <c r="J2033" s="7" t="s">
        <v>27</v>
      </c>
      <c r="K2033" s="7" t="s">
        <v>55</v>
      </c>
      <c r="L2033" s="7" t="s">
        <v>55</v>
      </c>
    </row>
    <row r="2034" spans="1:12">
      <c r="A2034" s="2">
        <v>14</v>
      </c>
      <c r="B2034" s="2">
        <v>82</v>
      </c>
      <c r="C2034" s="2">
        <v>1040</v>
      </c>
      <c r="D2034" s="3">
        <v>163.80000000000001</v>
      </c>
      <c r="E2034" s="4">
        <v>15</v>
      </c>
      <c r="F2034" s="5">
        <v>24.57</v>
      </c>
      <c r="G2034" s="5">
        <v>203.37</v>
      </c>
      <c r="H2034" s="6">
        <v>40053</v>
      </c>
      <c r="I2034" s="3">
        <v>8</v>
      </c>
      <c r="J2034" s="7" t="s">
        <v>16</v>
      </c>
      <c r="K2034" s="7" t="s">
        <v>14</v>
      </c>
      <c r="L2034" s="7" t="s">
        <v>17</v>
      </c>
    </row>
    <row r="2035" spans="1:12">
      <c r="A2035" s="2">
        <v>19</v>
      </c>
      <c r="B2035" s="2">
        <v>84</v>
      </c>
      <c r="C2035" s="2">
        <v>1121</v>
      </c>
      <c r="D2035" s="3">
        <v>175.88</v>
      </c>
      <c r="E2035" s="4">
        <v>15</v>
      </c>
      <c r="F2035" s="5">
        <v>26.38</v>
      </c>
      <c r="G2035" s="5">
        <v>217.26</v>
      </c>
      <c r="H2035" s="6">
        <v>40053</v>
      </c>
      <c r="I2035" s="3">
        <v>8</v>
      </c>
      <c r="J2035" s="7" t="s">
        <v>16</v>
      </c>
      <c r="K2035" s="7" t="s">
        <v>14</v>
      </c>
      <c r="L2035" s="7" t="s">
        <v>14</v>
      </c>
    </row>
    <row r="2036" spans="1:12">
      <c r="A2036" s="2">
        <v>127</v>
      </c>
      <c r="B2036" s="2">
        <v>121</v>
      </c>
      <c r="C2036" s="2">
        <v>1249</v>
      </c>
      <c r="D2036" s="3">
        <v>203.59</v>
      </c>
      <c r="E2036" s="4">
        <v>15</v>
      </c>
      <c r="F2036" s="5">
        <v>32.79</v>
      </c>
      <c r="G2036" s="5">
        <v>251.38</v>
      </c>
      <c r="H2036" s="6">
        <v>40053</v>
      </c>
      <c r="I2036" s="3">
        <v>8</v>
      </c>
      <c r="J2036" s="7" t="s">
        <v>7</v>
      </c>
      <c r="K2036" s="7" t="s">
        <v>55</v>
      </c>
      <c r="L2036" s="7" t="s">
        <v>55</v>
      </c>
    </row>
    <row r="2037" spans="1:12">
      <c r="A2037" s="2">
        <v>107</v>
      </c>
      <c r="B2037" s="2">
        <v>101</v>
      </c>
      <c r="C2037" s="2">
        <v>1291</v>
      </c>
      <c r="D2037" s="3">
        <v>418.28</v>
      </c>
      <c r="E2037" s="4">
        <v>15</v>
      </c>
      <c r="F2037" s="5">
        <v>62.74</v>
      </c>
      <c r="G2037" s="5">
        <v>496.02</v>
      </c>
      <c r="H2037" s="6">
        <v>40053</v>
      </c>
      <c r="I2037" s="3">
        <v>8</v>
      </c>
      <c r="J2037" s="7" t="s">
        <v>43</v>
      </c>
      <c r="K2037" s="7" t="s">
        <v>64</v>
      </c>
      <c r="L2037" s="7" t="s">
        <v>43</v>
      </c>
    </row>
    <row r="2038" spans="1:12">
      <c r="A2038" s="2">
        <v>127</v>
      </c>
      <c r="B2038" s="2">
        <v>228</v>
      </c>
      <c r="C2038" s="2">
        <v>1920</v>
      </c>
      <c r="D2038" s="3">
        <v>312.95999999999998</v>
      </c>
      <c r="E2038" s="4">
        <v>15</v>
      </c>
      <c r="F2038" s="5">
        <v>49.19</v>
      </c>
      <c r="G2038" s="5">
        <v>377.15</v>
      </c>
      <c r="H2038" s="6">
        <v>40053</v>
      </c>
      <c r="I2038" s="3">
        <v>8</v>
      </c>
      <c r="J2038" s="7" t="s">
        <v>7</v>
      </c>
      <c r="K2038" s="7" t="s">
        <v>55</v>
      </c>
      <c r="L2038" s="7" t="s">
        <v>55</v>
      </c>
    </row>
    <row r="2039" spans="1:12">
      <c r="A2039" s="2">
        <v>130</v>
      </c>
      <c r="B2039" s="2">
        <v>66</v>
      </c>
      <c r="C2039" s="2">
        <v>681</v>
      </c>
      <c r="D2039" s="3">
        <v>221.53</v>
      </c>
      <c r="E2039" s="4">
        <v>15</v>
      </c>
      <c r="F2039" s="5">
        <v>33.229999999999997</v>
      </c>
      <c r="G2039" s="5">
        <v>269.76</v>
      </c>
      <c r="H2039" s="6">
        <v>40054</v>
      </c>
      <c r="I2039" s="3">
        <v>8</v>
      </c>
      <c r="J2039" s="7" t="s">
        <v>43</v>
      </c>
      <c r="K2039" s="7" t="s">
        <v>64</v>
      </c>
      <c r="L2039" s="7" t="s">
        <v>43</v>
      </c>
    </row>
    <row r="2040" spans="1:12">
      <c r="A2040" s="2">
        <v>188</v>
      </c>
      <c r="B2040" s="2">
        <v>73</v>
      </c>
      <c r="C2040" s="2">
        <v>825</v>
      </c>
      <c r="D2040" s="3">
        <v>134.31</v>
      </c>
      <c r="E2040" s="4">
        <v>15</v>
      </c>
      <c r="F2040" s="5">
        <v>20.149999999999999</v>
      </c>
      <c r="G2040" s="5">
        <v>169.46</v>
      </c>
      <c r="H2040" s="6">
        <v>40054</v>
      </c>
      <c r="I2040" s="3">
        <v>8</v>
      </c>
      <c r="J2040" s="7" t="s">
        <v>47</v>
      </c>
      <c r="K2040" s="7" t="s">
        <v>51</v>
      </c>
      <c r="L2040" s="7" t="s">
        <v>48</v>
      </c>
    </row>
    <row r="2041" spans="1:12">
      <c r="A2041" s="2">
        <v>56</v>
      </c>
      <c r="B2041" s="2">
        <v>20</v>
      </c>
      <c r="C2041" s="2">
        <v>206</v>
      </c>
      <c r="D2041" s="3">
        <v>59.49</v>
      </c>
      <c r="E2041" s="4">
        <v>15</v>
      </c>
      <c r="F2041" s="5">
        <v>8.92</v>
      </c>
      <c r="G2041" s="5">
        <v>83.41</v>
      </c>
      <c r="H2041" s="6">
        <v>40056</v>
      </c>
      <c r="I2041" s="3">
        <v>8</v>
      </c>
      <c r="J2041" s="7" t="s">
        <v>19</v>
      </c>
      <c r="K2041" s="7" t="s">
        <v>23</v>
      </c>
      <c r="L2041" s="7" t="s">
        <v>37</v>
      </c>
    </row>
    <row r="2042" spans="1:12">
      <c r="A2042" s="2">
        <v>100</v>
      </c>
      <c r="B2042" s="2">
        <v>17</v>
      </c>
      <c r="C2042" s="2">
        <v>237</v>
      </c>
      <c r="D2042" s="3">
        <v>69.37</v>
      </c>
      <c r="E2042" s="4">
        <v>30</v>
      </c>
      <c r="F2042" s="5">
        <v>10.41</v>
      </c>
      <c r="G2042" s="5">
        <v>109.78</v>
      </c>
      <c r="H2042" s="6">
        <v>40056</v>
      </c>
      <c r="I2042" s="3">
        <v>8</v>
      </c>
      <c r="J2042" s="7" t="s">
        <v>44</v>
      </c>
      <c r="K2042" s="7" t="s">
        <v>39</v>
      </c>
      <c r="L2042" s="7" t="s">
        <v>44</v>
      </c>
    </row>
    <row r="2043" spans="1:12">
      <c r="A2043" s="2">
        <v>84</v>
      </c>
      <c r="B2043" s="2">
        <v>22</v>
      </c>
      <c r="C2043" s="2">
        <v>257</v>
      </c>
      <c r="D2043" s="3">
        <v>82.93</v>
      </c>
      <c r="E2043" s="4">
        <v>15</v>
      </c>
      <c r="F2043" s="5">
        <v>12.44</v>
      </c>
      <c r="G2043" s="5">
        <v>110.37</v>
      </c>
      <c r="H2043" s="6">
        <v>40056</v>
      </c>
      <c r="I2043" s="3">
        <v>8</v>
      </c>
      <c r="J2043" s="7" t="s">
        <v>38</v>
      </c>
      <c r="K2043" s="7" t="s">
        <v>39</v>
      </c>
      <c r="L2043" s="7" t="s">
        <v>39</v>
      </c>
    </row>
    <row r="2044" spans="1:12">
      <c r="A2044" s="2">
        <v>133</v>
      </c>
      <c r="B2044" s="2">
        <v>22</v>
      </c>
      <c r="C2044" s="2">
        <v>262</v>
      </c>
      <c r="D2044" s="3">
        <v>75.67</v>
      </c>
      <c r="E2044" s="4">
        <v>15</v>
      </c>
      <c r="F2044" s="5">
        <v>11.35</v>
      </c>
      <c r="G2044" s="5">
        <v>102.02</v>
      </c>
      <c r="H2044" s="6">
        <v>40056</v>
      </c>
      <c r="I2044" s="3">
        <v>8</v>
      </c>
      <c r="J2044" s="7" t="s">
        <v>19</v>
      </c>
      <c r="K2044" s="7" t="s">
        <v>23</v>
      </c>
      <c r="L2044" s="7" t="s">
        <v>23</v>
      </c>
    </row>
    <row r="2045" spans="1:12">
      <c r="A2045" s="2">
        <v>38</v>
      </c>
      <c r="B2045" s="2">
        <v>22</v>
      </c>
      <c r="C2045" s="2">
        <v>273</v>
      </c>
      <c r="D2045" s="3">
        <v>88.1</v>
      </c>
      <c r="E2045" s="4">
        <v>15</v>
      </c>
      <c r="F2045" s="5">
        <v>13.22</v>
      </c>
      <c r="G2045" s="5">
        <v>116.32</v>
      </c>
      <c r="H2045" s="6">
        <v>40056</v>
      </c>
      <c r="I2045" s="3">
        <v>8</v>
      </c>
      <c r="J2045" s="7" t="s">
        <v>38</v>
      </c>
      <c r="K2045" s="7" t="s">
        <v>39</v>
      </c>
      <c r="L2045" s="7" t="s">
        <v>39</v>
      </c>
    </row>
    <row r="2046" spans="1:12">
      <c r="A2046" s="2">
        <v>138</v>
      </c>
      <c r="B2046" s="2">
        <v>23</v>
      </c>
      <c r="C2046" s="2">
        <v>276</v>
      </c>
      <c r="D2046" s="3">
        <v>97.07</v>
      </c>
      <c r="E2046" s="4">
        <v>15</v>
      </c>
      <c r="F2046" s="5">
        <v>14.56</v>
      </c>
      <c r="G2046" s="5">
        <v>126.63</v>
      </c>
      <c r="H2046" s="6">
        <v>40056</v>
      </c>
      <c r="I2046" s="3">
        <v>8</v>
      </c>
      <c r="J2046" s="7" t="s">
        <v>41</v>
      </c>
      <c r="K2046" s="7" t="s">
        <v>39</v>
      </c>
      <c r="L2046" s="7" t="s">
        <v>54</v>
      </c>
    </row>
    <row r="2047" spans="1:12">
      <c r="A2047" s="2">
        <v>35</v>
      </c>
      <c r="B2047" s="2">
        <v>21</v>
      </c>
      <c r="C2047" s="2">
        <v>295</v>
      </c>
      <c r="D2047" s="3">
        <v>85.2</v>
      </c>
      <c r="E2047" s="4">
        <v>15</v>
      </c>
      <c r="F2047" s="5">
        <v>12.78</v>
      </c>
      <c r="G2047" s="5">
        <v>112.98</v>
      </c>
      <c r="H2047" s="6">
        <v>40056</v>
      </c>
      <c r="I2047" s="3">
        <v>8</v>
      </c>
      <c r="J2047" s="7" t="s">
        <v>19</v>
      </c>
      <c r="K2047" s="7" t="s">
        <v>23</v>
      </c>
      <c r="L2047" s="7" t="s">
        <v>37</v>
      </c>
    </row>
    <row r="2048" spans="1:12">
      <c r="A2048" s="2">
        <v>48</v>
      </c>
      <c r="B2048" s="2">
        <v>26</v>
      </c>
      <c r="C2048" s="2">
        <v>324</v>
      </c>
      <c r="D2048" s="3">
        <v>71.38</v>
      </c>
      <c r="E2048" s="4">
        <v>30</v>
      </c>
      <c r="F2048" s="5">
        <v>10.71</v>
      </c>
      <c r="G2048" s="5">
        <v>112.09</v>
      </c>
      <c r="H2048" s="6">
        <v>40056</v>
      </c>
      <c r="I2048" s="3">
        <v>8</v>
      </c>
      <c r="J2048" s="7" t="s">
        <v>44</v>
      </c>
      <c r="K2048" s="7" t="s">
        <v>39</v>
      </c>
      <c r="L2048" s="7" t="s">
        <v>44</v>
      </c>
    </row>
    <row r="2049" spans="1:12">
      <c r="A2049" s="2">
        <v>103</v>
      </c>
      <c r="B2049" s="2">
        <v>25</v>
      </c>
      <c r="C2049" s="2">
        <v>328</v>
      </c>
      <c r="D2049" s="3">
        <v>93.51</v>
      </c>
      <c r="E2049" s="4">
        <v>15</v>
      </c>
      <c r="F2049" s="5">
        <v>14.03</v>
      </c>
      <c r="G2049" s="5">
        <v>122.54</v>
      </c>
      <c r="H2049" s="6">
        <v>40056</v>
      </c>
      <c r="I2049" s="3">
        <v>8</v>
      </c>
      <c r="J2049" s="7" t="s">
        <v>19</v>
      </c>
      <c r="K2049" s="7" t="s">
        <v>26</v>
      </c>
      <c r="L2049" s="7" t="s">
        <v>34</v>
      </c>
    </row>
    <row r="2050" spans="1:12">
      <c r="A2050" s="2">
        <v>106</v>
      </c>
      <c r="B2050" s="2">
        <v>25</v>
      </c>
      <c r="C2050" s="2">
        <v>349</v>
      </c>
      <c r="D2050" s="3">
        <v>109.41</v>
      </c>
      <c r="E2050" s="4">
        <v>15</v>
      </c>
      <c r="F2050" s="5">
        <v>16.41</v>
      </c>
      <c r="G2050" s="5">
        <v>140.82</v>
      </c>
      <c r="H2050" s="6">
        <v>40056</v>
      </c>
      <c r="I2050" s="3">
        <v>8</v>
      </c>
      <c r="J2050" s="7" t="s">
        <v>41</v>
      </c>
      <c r="K2050" s="7" t="s">
        <v>39</v>
      </c>
      <c r="L2050" s="7" t="s">
        <v>54</v>
      </c>
    </row>
    <row r="2051" spans="1:12">
      <c r="A2051" s="2">
        <v>24</v>
      </c>
      <c r="B2051" s="2">
        <v>32</v>
      </c>
      <c r="C2051" s="2">
        <v>370</v>
      </c>
      <c r="D2051" s="3">
        <v>105.49</v>
      </c>
      <c r="E2051" s="4">
        <v>15</v>
      </c>
      <c r="F2051" s="5">
        <v>15.82</v>
      </c>
      <c r="G2051" s="5">
        <v>136.31</v>
      </c>
      <c r="H2051" s="6">
        <v>40056</v>
      </c>
      <c r="I2051" s="3">
        <v>8</v>
      </c>
      <c r="J2051" s="7" t="s">
        <v>19</v>
      </c>
      <c r="K2051" s="7" t="s">
        <v>26</v>
      </c>
      <c r="L2051" s="7" t="s">
        <v>26</v>
      </c>
    </row>
    <row r="2052" spans="1:12">
      <c r="A2052" s="2">
        <v>73</v>
      </c>
      <c r="B2052" s="2">
        <v>30</v>
      </c>
      <c r="C2052" s="2">
        <v>404</v>
      </c>
      <c r="D2052" s="3">
        <v>116.68</v>
      </c>
      <c r="E2052" s="4">
        <v>15</v>
      </c>
      <c r="F2052" s="5">
        <v>17.5</v>
      </c>
      <c r="G2052" s="5">
        <v>149.18</v>
      </c>
      <c r="H2052" s="6">
        <v>40056</v>
      </c>
      <c r="I2052" s="3">
        <v>8</v>
      </c>
      <c r="J2052" s="7" t="s">
        <v>19</v>
      </c>
      <c r="K2052" s="7" t="s">
        <v>23</v>
      </c>
      <c r="L2052" s="7" t="s">
        <v>37</v>
      </c>
    </row>
    <row r="2053" spans="1:12">
      <c r="A2053" s="2">
        <v>68</v>
      </c>
      <c r="B2053" s="2">
        <v>33</v>
      </c>
      <c r="C2053" s="2">
        <v>451</v>
      </c>
      <c r="D2053" s="3">
        <v>128.58000000000001</v>
      </c>
      <c r="E2053" s="4">
        <v>15</v>
      </c>
      <c r="F2053" s="5">
        <v>19.29</v>
      </c>
      <c r="G2053" s="5">
        <v>162.87</v>
      </c>
      <c r="H2053" s="6">
        <v>40056</v>
      </c>
      <c r="I2053" s="3">
        <v>8</v>
      </c>
      <c r="J2053" s="7" t="s">
        <v>19</v>
      </c>
      <c r="K2053" s="7" t="s">
        <v>26</v>
      </c>
      <c r="L2053" s="7" t="s">
        <v>26</v>
      </c>
    </row>
    <row r="2054" spans="1:12">
      <c r="A2054" s="2">
        <v>151</v>
      </c>
      <c r="B2054" s="2">
        <v>46</v>
      </c>
      <c r="C2054" s="2">
        <v>491</v>
      </c>
      <c r="D2054" s="3">
        <v>324.06</v>
      </c>
      <c r="E2054" s="4">
        <v>0</v>
      </c>
      <c r="F2054" s="5">
        <v>48.61</v>
      </c>
      <c r="G2054" s="5">
        <v>372.67</v>
      </c>
      <c r="H2054" s="6">
        <v>40056</v>
      </c>
      <c r="I2054" s="3">
        <v>8</v>
      </c>
      <c r="J2054" s="7" t="s">
        <v>61</v>
      </c>
      <c r="K2054" s="7" t="s">
        <v>23</v>
      </c>
      <c r="L2054" s="7" t="s">
        <v>61</v>
      </c>
    </row>
    <row r="2055" spans="1:12">
      <c r="A2055" s="2">
        <v>39</v>
      </c>
      <c r="B2055" s="2">
        <v>38</v>
      </c>
      <c r="C2055" s="2">
        <v>493</v>
      </c>
      <c r="D2055" s="3">
        <v>133.75</v>
      </c>
      <c r="E2055" s="4">
        <v>15</v>
      </c>
      <c r="F2055" s="5">
        <v>20.059999999999999</v>
      </c>
      <c r="G2055" s="5">
        <v>168.81</v>
      </c>
      <c r="H2055" s="6">
        <v>40056</v>
      </c>
      <c r="I2055" s="3">
        <v>8</v>
      </c>
      <c r="J2055" s="7" t="s">
        <v>19</v>
      </c>
      <c r="K2055" s="7" t="s">
        <v>26</v>
      </c>
      <c r="L2055" s="7" t="s">
        <v>20</v>
      </c>
    </row>
    <row r="2056" spans="1:12">
      <c r="A2056" s="2">
        <v>86</v>
      </c>
      <c r="B2056" s="2">
        <v>38</v>
      </c>
      <c r="C2056" s="2">
        <v>521</v>
      </c>
      <c r="D2056" s="3">
        <v>130.82</v>
      </c>
      <c r="E2056" s="4">
        <v>15</v>
      </c>
      <c r="F2056" s="5">
        <v>19.62</v>
      </c>
      <c r="G2056" s="5">
        <v>165.44</v>
      </c>
      <c r="H2056" s="6">
        <v>40056</v>
      </c>
      <c r="I2056" s="3">
        <v>8</v>
      </c>
      <c r="J2056" s="7" t="s">
        <v>41</v>
      </c>
      <c r="K2056" s="7" t="s">
        <v>39</v>
      </c>
      <c r="L2056" s="7" t="s">
        <v>54</v>
      </c>
    </row>
    <row r="2057" spans="1:12">
      <c r="A2057" s="2">
        <v>122</v>
      </c>
      <c r="B2057" s="2">
        <v>50</v>
      </c>
      <c r="C2057" s="2">
        <v>613</v>
      </c>
      <c r="D2057" s="3">
        <v>153.91999999999999</v>
      </c>
      <c r="E2057" s="4">
        <v>150</v>
      </c>
      <c r="F2057" s="5">
        <v>23.09</v>
      </c>
      <c r="G2057" s="5">
        <v>327.01</v>
      </c>
      <c r="H2057" s="6">
        <v>40056</v>
      </c>
      <c r="I2057" s="3">
        <v>8</v>
      </c>
      <c r="J2057" s="7" t="s">
        <v>41</v>
      </c>
      <c r="K2057" s="7" t="s">
        <v>39</v>
      </c>
      <c r="L2057" s="7" t="s">
        <v>54</v>
      </c>
    </row>
    <row r="2058" spans="1:12">
      <c r="A2058" s="2">
        <v>111</v>
      </c>
      <c r="B2058" s="2">
        <v>48</v>
      </c>
      <c r="C2058" s="2">
        <v>671</v>
      </c>
      <c r="D2058" s="3">
        <v>179.49</v>
      </c>
      <c r="E2058" s="4">
        <v>15</v>
      </c>
      <c r="F2058" s="5">
        <v>26.92</v>
      </c>
      <c r="G2058" s="5">
        <v>221.41</v>
      </c>
      <c r="H2058" s="6">
        <v>40056</v>
      </c>
      <c r="I2058" s="3">
        <v>8</v>
      </c>
      <c r="J2058" s="7" t="s">
        <v>19</v>
      </c>
      <c r="K2058" s="7" t="s">
        <v>26</v>
      </c>
      <c r="L2058" s="7" t="s">
        <v>34</v>
      </c>
    </row>
    <row r="2059" spans="1:12">
      <c r="A2059" s="2">
        <v>149</v>
      </c>
      <c r="B2059" s="2">
        <v>65</v>
      </c>
      <c r="C2059" s="2">
        <v>678</v>
      </c>
      <c r="D2059" s="3">
        <v>182.18</v>
      </c>
      <c r="E2059" s="4">
        <v>80</v>
      </c>
      <c r="F2059" s="5">
        <v>27.33</v>
      </c>
      <c r="G2059" s="5">
        <v>289.51</v>
      </c>
      <c r="H2059" s="6">
        <v>40056</v>
      </c>
      <c r="I2059" s="3">
        <v>8</v>
      </c>
      <c r="J2059" s="7" t="s">
        <v>41</v>
      </c>
      <c r="K2059" s="7" t="s">
        <v>39</v>
      </c>
      <c r="L2059" s="7" t="s">
        <v>39</v>
      </c>
    </row>
    <row r="2060" spans="1:12">
      <c r="A2060" s="2">
        <v>146</v>
      </c>
      <c r="B2060" s="2">
        <v>64</v>
      </c>
      <c r="C2060" s="2">
        <v>799</v>
      </c>
      <c r="D2060" s="3">
        <v>527.34</v>
      </c>
      <c r="E2060" s="4">
        <v>0</v>
      </c>
      <c r="F2060" s="5">
        <v>79.099999999999994</v>
      </c>
      <c r="G2060" s="5">
        <v>606.44000000000005</v>
      </c>
      <c r="H2060" s="6">
        <v>40056</v>
      </c>
      <c r="I2060" s="3">
        <v>8</v>
      </c>
      <c r="J2060" s="7" t="s">
        <v>61</v>
      </c>
      <c r="K2060" s="7" t="s">
        <v>23</v>
      </c>
      <c r="L2060" s="7" t="s">
        <v>61</v>
      </c>
    </row>
    <row r="2061" spans="1:12">
      <c r="A2061" s="2">
        <v>144</v>
      </c>
      <c r="B2061" s="2">
        <v>95</v>
      </c>
      <c r="C2061" s="2">
        <v>900</v>
      </c>
      <c r="D2061" s="3">
        <v>240.75</v>
      </c>
      <c r="E2061" s="4">
        <v>15</v>
      </c>
      <c r="F2061" s="5">
        <v>36.11</v>
      </c>
      <c r="G2061" s="5">
        <v>291.86</v>
      </c>
      <c r="H2061" s="6">
        <v>40056</v>
      </c>
      <c r="I2061" s="3">
        <v>8</v>
      </c>
      <c r="J2061" s="7" t="s">
        <v>19</v>
      </c>
      <c r="K2061" s="7" t="s">
        <v>55</v>
      </c>
      <c r="L2061" s="7" t="s">
        <v>55</v>
      </c>
    </row>
    <row r="2062" spans="1:12">
      <c r="A2062" s="2">
        <v>145</v>
      </c>
      <c r="B2062" s="2">
        <v>88</v>
      </c>
      <c r="C2062" s="2">
        <v>908</v>
      </c>
      <c r="D2062" s="3">
        <v>265.58999999999997</v>
      </c>
      <c r="E2062" s="4">
        <v>35</v>
      </c>
      <c r="F2062" s="5">
        <v>39.840000000000003</v>
      </c>
      <c r="G2062" s="5">
        <v>340.43</v>
      </c>
      <c r="H2062" s="6">
        <v>40056</v>
      </c>
      <c r="I2062" s="3">
        <v>8</v>
      </c>
      <c r="J2062" s="7" t="s">
        <v>21</v>
      </c>
      <c r="K2062" s="7" t="s">
        <v>55</v>
      </c>
      <c r="L2062" s="7" t="s">
        <v>55</v>
      </c>
    </row>
    <row r="2063" spans="1:12">
      <c r="A2063" s="2">
        <v>95</v>
      </c>
      <c r="B2063" s="2">
        <v>103</v>
      </c>
      <c r="C2063" s="2">
        <v>972</v>
      </c>
      <c r="D2063" s="3">
        <v>296.36</v>
      </c>
      <c r="E2063" s="4">
        <v>15</v>
      </c>
      <c r="F2063" s="5">
        <v>44.45</v>
      </c>
      <c r="G2063" s="5">
        <v>355.81</v>
      </c>
      <c r="H2063" s="6">
        <v>40056</v>
      </c>
      <c r="I2063" s="3">
        <v>8</v>
      </c>
      <c r="J2063" s="7" t="s">
        <v>38</v>
      </c>
      <c r="K2063" s="7" t="s">
        <v>55</v>
      </c>
      <c r="L2063" s="7" t="s">
        <v>55</v>
      </c>
    </row>
    <row r="2064" spans="1:12">
      <c r="A2064" s="2">
        <v>122</v>
      </c>
      <c r="B2064" s="2">
        <v>1</v>
      </c>
      <c r="C2064" s="2">
        <v>8</v>
      </c>
      <c r="D2064" s="3">
        <v>51.81</v>
      </c>
      <c r="E2064" s="4">
        <v>150</v>
      </c>
      <c r="F2064" s="5">
        <v>7.77</v>
      </c>
      <c r="G2064" s="5">
        <v>209.58</v>
      </c>
      <c r="H2064" s="6">
        <v>40057</v>
      </c>
      <c r="I2064" s="3">
        <v>9</v>
      </c>
      <c r="J2064" s="7" t="s">
        <v>41</v>
      </c>
      <c r="K2064" s="7" t="s">
        <v>39</v>
      </c>
      <c r="L2064" s="7" t="s">
        <v>54</v>
      </c>
    </row>
    <row r="2065" spans="1:12">
      <c r="A2065" s="2">
        <v>54</v>
      </c>
      <c r="B2065" s="2">
        <v>7</v>
      </c>
      <c r="C2065" s="2">
        <v>76</v>
      </c>
      <c r="D2065" s="3">
        <v>17.329999999999998</v>
      </c>
      <c r="E2065" s="4">
        <v>15</v>
      </c>
      <c r="F2065" s="5">
        <v>4.8499999999999996</v>
      </c>
      <c r="G2065" s="5">
        <v>37.18</v>
      </c>
      <c r="H2065" s="6">
        <v>40057</v>
      </c>
      <c r="I2065" s="3">
        <v>9</v>
      </c>
      <c r="J2065" s="7" t="s">
        <v>7</v>
      </c>
      <c r="K2065" s="7" t="s">
        <v>7</v>
      </c>
      <c r="L2065" s="7" t="s">
        <v>8</v>
      </c>
    </row>
    <row r="2066" spans="1:12">
      <c r="A2066" s="2">
        <v>2</v>
      </c>
      <c r="B2066" s="2">
        <v>9</v>
      </c>
      <c r="C2066" s="2">
        <v>118</v>
      </c>
      <c r="D2066" s="3">
        <v>19.68</v>
      </c>
      <c r="E2066" s="4">
        <v>15</v>
      </c>
      <c r="F2066" s="5">
        <v>5.2</v>
      </c>
      <c r="G2066" s="5">
        <v>39.880000000000003</v>
      </c>
      <c r="H2066" s="6">
        <v>40057</v>
      </c>
      <c r="I2066" s="3">
        <v>9</v>
      </c>
      <c r="J2066" s="7" t="s">
        <v>7</v>
      </c>
      <c r="K2066" s="7" t="s">
        <v>7</v>
      </c>
      <c r="L2066" s="7" t="s">
        <v>8</v>
      </c>
    </row>
    <row r="2067" spans="1:12">
      <c r="A2067" s="2">
        <v>42</v>
      </c>
      <c r="B2067" s="2">
        <v>9</v>
      </c>
      <c r="C2067" s="2">
        <v>137</v>
      </c>
      <c r="D2067" s="3">
        <v>22.85</v>
      </c>
      <c r="E2067" s="4">
        <v>15</v>
      </c>
      <c r="F2067" s="5">
        <v>5.68</v>
      </c>
      <c r="G2067" s="5">
        <v>43.53</v>
      </c>
      <c r="H2067" s="6">
        <v>40057</v>
      </c>
      <c r="I2067" s="3">
        <v>9</v>
      </c>
      <c r="J2067" s="7" t="s">
        <v>7</v>
      </c>
      <c r="K2067" s="7" t="s">
        <v>7</v>
      </c>
      <c r="L2067" s="7" t="s">
        <v>9</v>
      </c>
    </row>
    <row r="2068" spans="1:12">
      <c r="A2068" s="2">
        <v>53</v>
      </c>
      <c r="B2068" s="2">
        <v>11</v>
      </c>
      <c r="C2068" s="2">
        <v>137</v>
      </c>
      <c r="D2068" s="3">
        <v>22.85</v>
      </c>
      <c r="E2068" s="4">
        <v>15</v>
      </c>
      <c r="F2068" s="5">
        <v>5.68</v>
      </c>
      <c r="G2068" s="5">
        <v>43.53</v>
      </c>
      <c r="H2068" s="6">
        <v>40057</v>
      </c>
      <c r="I2068" s="3">
        <v>9</v>
      </c>
      <c r="J2068" s="7" t="s">
        <v>7</v>
      </c>
      <c r="K2068" s="7" t="s">
        <v>7</v>
      </c>
      <c r="L2068" s="7" t="s">
        <v>8</v>
      </c>
    </row>
    <row r="2069" spans="1:12">
      <c r="A2069" s="2">
        <v>3</v>
      </c>
      <c r="B2069" s="2">
        <v>12</v>
      </c>
      <c r="C2069" s="2">
        <v>146</v>
      </c>
      <c r="D2069" s="3">
        <v>24.35</v>
      </c>
      <c r="E2069" s="4">
        <v>15</v>
      </c>
      <c r="F2069" s="5">
        <v>5.9</v>
      </c>
      <c r="G2069" s="5">
        <v>45.25</v>
      </c>
      <c r="H2069" s="6">
        <v>40057</v>
      </c>
      <c r="I2069" s="3">
        <v>9</v>
      </c>
      <c r="J2069" s="7" t="s">
        <v>7</v>
      </c>
      <c r="K2069" s="7" t="s">
        <v>7</v>
      </c>
      <c r="L2069" s="7" t="s">
        <v>9</v>
      </c>
    </row>
    <row r="2070" spans="1:12">
      <c r="A2070" s="2">
        <v>27</v>
      </c>
      <c r="B2070" s="2">
        <v>14</v>
      </c>
      <c r="C2070" s="2">
        <v>173</v>
      </c>
      <c r="D2070" s="3">
        <v>63.68</v>
      </c>
      <c r="E2070" s="4">
        <v>15</v>
      </c>
      <c r="F2070" s="5">
        <v>9.5500000000000007</v>
      </c>
      <c r="G2070" s="5">
        <v>88.23</v>
      </c>
      <c r="H2070" s="6">
        <v>40057</v>
      </c>
      <c r="I2070" s="3">
        <v>9</v>
      </c>
      <c r="J2070" s="7" t="s">
        <v>27</v>
      </c>
      <c r="K2070" s="7" t="s">
        <v>51</v>
      </c>
      <c r="L2070" s="7" t="s">
        <v>30</v>
      </c>
    </row>
    <row r="2071" spans="1:12">
      <c r="A2071" s="2">
        <v>95</v>
      </c>
      <c r="B2071" s="2">
        <v>16</v>
      </c>
      <c r="C2071" s="2">
        <v>175</v>
      </c>
      <c r="D2071" s="3">
        <v>75.040000000000006</v>
      </c>
      <c r="E2071" s="4">
        <v>15</v>
      </c>
      <c r="F2071" s="5">
        <v>11.26</v>
      </c>
      <c r="G2071" s="5">
        <v>101.3</v>
      </c>
      <c r="H2071" s="6">
        <v>40057</v>
      </c>
      <c r="I2071" s="3">
        <v>9</v>
      </c>
      <c r="J2071" s="7" t="s">
        <v>38</v>
      </c>
      <c r="K2071" s="7" t="s">
        <v>55</v>
      </c>
      <c r="L2071" s="7" t="s">
        <v>55</v>
      </c>
    </row>
    <row r="2072" spans="1:12">
      <c r="A2072" s="2">
        <v>114</v>
      </c>
      <c r="B2072" s="2">
        <v>19</v>
      </c>
      <c r="C2072" s="2">
        <v>235</v>
      </c>
      <c r="D2072" s="3">
        <v>39.200000000000003</v>
      </c>
      <c r="E2072" s="4">
        <v>15</v>
      </c>
      <c r="F2072" s="5">
        <v>8.1300000000000008</v>
      </c>
      <c r="G2072" s="5">
        <v>62.33</v>
      </c>
      <c r="H2072" s="6">
        <v>40057</v>
      </c>
      <c r="I2072" s="3">
        <v>9</v>
      </c>
      <c r="J2072" s="7" t="s">
        <v>7</v>
      </c>
      <c r="K2072" s="7" t="s">
        <v>7</v>
      </c>
      <c r="L2072" s="7" t="s">
        <v>8</v>
      </c>
    </row>
    <row r="2073" spans="1:12">
      <c r="A2073" s="2">
        <v>25</v>
      </c>
      <c r="B2073" s="2">
        <v>23</v>
      </c>
      <c r="C2073" s="2">
        <v>275</v>
      </c>
      <c r="D2073" s="3">
        <v>101.23</v>
      </c>
      <c r="E2073" s="4">
        <v>15</v>
      </c>
      <c r="F2073" s="5">
        <v>15.18</v>
      </c>
      <c r="G2073" s="5">
        <v>131.41</v>
      </c>
      <c r="H2073" s="6">
        <v>40057</v>
      </c>
      <c r="I2073" s="3">
        <v>9</v>
      </c>
      <c r="J2073" s="7" t="s">
        <v>27</v>
      </c>
      <c r="K2073" s="7" t="s">
        <v>51</v>
      </c>
      <c r="L2073" s="7" t="s">
        <v>28</v>
      </c>
    </row>
    <row r="2074" spans="1:12">
      <c r="A2074" s="2">
        <v>145</v>
      </c>
      <c r="B2074" s="2">
        <v>41</v>
      </c>
      <c r="C2074" s="2">
        <v>281</v>
      </c>
      <c r="D2074" s="3">
        <v>82.19</v>
      </c>
      <c r="E2074" s="4">
        <v>35</v>
      </c>
      <c r="F2074" s="5">
        <v>12.33</v>
      </c>
      <c r="G2074" s="5">
        <v>129.52000000000001</v>
      </c>
      <c r="H2074" s="6">
        <v>40057</v>
      </c>
      <c r="I2074" s="3">
        <v>9</v>
      </c>
      <c r="J2074" s="7" t="s">
        <v>21</v>
      </c>
      <c r="K2074" s="7" t="s">
        <v>55</v>
      </c>
      <c r="L2074" s="7" t="s">
        <v>55</v>
      </c>
    </row>
    <row r="2075" spans="1:12">
      <c r="A2075" s="2">
        <v>144</v>
      </c>
      <c r="B2075" s="2">
        <v>29</v>
      </c>
      <c r="C2075" s="2">
        <v>309</v>
      </c>
      <c r="D2075" s="3">
        <v>88.1</v>
      </c>
      <c r="E2075" s="4">
        <v>15</v>
      </c>
      <c r="F2075" s="5">
        <v>13.22</v>
      </c>
      <c r="G2075" s="5">
        <v>116.32</v>
      </c>
      <c r="H2075" s="6">
        <v>40057</v>
      </c>
      <c r="I2075" s="3">
        <v>9</v>
      </c>
      <c r="J2075" s="7" t="s">
        <v>19</v>
      </c>
      <c r="K2075" s="7" t="s">
        <v>55</v>
      </c>
      <c r="L2075" s="7" t="s">
        <v>55</v>
      </c>
    </row>
    <row r="2076" spans="1:12">
      <c r="A2076" s="2">
        <v>108</v>
      </c>
      <c r="B2076" s="2">
        <v>21</v>
      </c>
      <c r="C2076" s="2">
        <v>315</v>
      </c>
      <c r="D2076" s="3">
        <v>52.54</v>
      </c>
      <c r="E2076" s="4">
        <v>15</v>
      </c>
      <c r="F2076" s="5">
        <v>10.130000000000001</v>
      </c>
      <c r="G2076" s="5">
        <v>77.67</v>
      </c>
      <c r="H2076" s="6">
        <v>40057</v>
      </c>
      <c r="I2076" s="3">
        <v>9</v>
      </c>
      <c r="J2076" s="7" t="s">
        <v>7</v>
      </c>
      <c r="K2076" s="7" t="s">
        <v>7</v>
      </c>
      <c r="L2076" s="7" t="s">
        <v>9</v>
      </c>
    </row>
    <row r="2077" spans="1:12">
      <c r="A2077" s="2">
        <v>98</v>
      </c>
      <c r="B2077" s="2">
        <v>24</v>
      </c>
      <c r="C2077" s="2">
        <v>316</v>
      </c>
      <c r="D2077" s="3">
        <v>116.32</v>
      </c>
      <c r="E2077" s="4">
        <v>15</v>
      </c>
      <c r="F2077" s="5">
        <v>19.7</v>
      </c>
      <c r="G2077" s="5">
        <v>151.02000000000001</v>
      </c>
      <c r="H2077" s="6">
        <v>40057</v>
      </c>
      <c r="I2077" s="3">
        <v>9</v>
      </c>
      <c r="J2077" s="7" t="s">
        <v>27</v>
      </c>
      <c r="K2077" s="7" t="s">
        <v>51</v>
      </c>
      <c r="L2077" s="7" t="s">
        <v>51</v>
      </c>
    </row>
    <row r="2078" spans="1:12">
      <c r="A2078" s="2">
        <v>181</v>
      </c>
      <c r="B2078" s="2">
        <v>33</v>
      </c>
      <c r="C2078" s="2">
        <v>409</v>
      </c>
      <c r="D2078" s="3">
        <v>115</v>
      </c>
      <c r="E2078" s="4">
        <v>305</v>
      </c>
      <c r="F2078" s="5">
        <v>17.25</v>
      </c>
      <c r="G2078" s="5">
        <v>437.25</v>
      </c>
      <c r="H2078" s="6">
        <v>40057</v>
      </c>
      <c r="I2078" s="3">
        <v>9</v>
      </c>
      <c r="J2078" s="7" t="s">
        <v>67</v>
      </c>
      <c r="K2078" s="7" t="s">
        <v>51</v>
      </c>
      <c r="L2078" s="7" t="s">
        <v>51</v>
      </c>
    </row>
    <row r="2079" spans="1:12">
      <c r="A2079" s="2">
        <v>82</v>
      </c>
      <c r="B2079" s="2">
        <v>32</v>
      </c>
      <c r="C2079" s="2">
        <v>454</v>
      </c>
      <c r="D2079" s="3">
        <v>131.12</v>
      </c>
      <c r="E2079" s="4">
        <v>15</v>
      </c>
      <c r="F2079" s="5">
        <v>21.92</v>
      </c>
      <c r="G2079" s="5">
        <v>168.04</v>
      </c>
      <c r="H2079" s="6">
        <v>40057</v>
      </c>
      <c r="I2079" s="3">
        <v>9</v>
      </c>
      <c r="J2079" s="7" t="s">
        <v>19</v>
      </c>
      <c r="K2079" s="7" t="s">
        <v>23</v>
      </c>
      <c r="L2079" s="7" t="s">
        <v>53</v>
      </c>
    </row>
    <row r="2080" spans="1:12">
      <c r="A2080" s="2">
        <v>119</v>
      </c>
      <c r="B2080" s="2">
        <v>34</v>
      </c>
      <c r="C2080" s="2">
        <v>520</v>
      </c>
      <c r="D2080" s="3">
        <v>141.18</v>
      </c>
      <c r="E2080" s="4">
        <v>15</v>
      </c>
      <c r="F2080" s="5">
        <v>23.43</v>
      </c>
      <c r="G2080" s="5">
        <v>179.61</v>
      </c>
      <c r="H2080" s="6">
        <v>40057</v>
      </c>
      <c r="I2080" s="3">
        <v>9</v>
      </c>
      <c r="J2080" s="7" t="s">
        <v>19</v>
      </c>
      <c r="K2080" s="7" t="s">
        <v>23</v>
      </c>
      <c r="L2080" s="7" t="s">
        <v>53</v>
      </c>
    </row>
    <row r="2081" spans="1:12">
      <c r="A2081" s="2">
        <v>81</v>
      </c>
      <c r="B2081" s="2">
        <v>38</v>
      </c>
      <c r="C2081" s="2">
        <v>545</v>
      </c>
      <c r="D2081" s="3">
        <v>147.97</v>
      </c>
      <c r="E2081" s="4">
        <v>15</v>
      </c>
      <c r="F2081" s="5">
        <v>24.45</v>
      </c>
      <c r="G2081" s="5">
        <v>187.42</v>
      </c>
      <c r="H2081" s="6">
        <v>40057</v>
      </c>
      <c r="I2081" s="3">
        <v>9</v>
      </c>
      <c r="J2081" s="7" t="s">
        <v>19</v>
      </c>
      <c r="K2081" s="7" t="s">
        <v>23</v>
      </c>
      <c r="L2081" s="7" t="s">
        <v>22</v>
      </c>
    </row>
    <row r="2082" spans="1:12">
      <c r="A2082" s="2">
        <v>157</v>
      </c>
      <c r="B2082" s="2">
        <v>45</v>
      </c>
      <c r="C2082" s="2">
        <v>627</v>
      </c>
      <c r="D2082" s="3">
        <v>168.47</v>
      </c>
      <c r="E2082" s="4">
        <v>15</v>
      </c>
      <c r="F2082" s="5">
        <v>25.27</v>
      </c>
      <c r="G2082" s="5">
        <v>208.74</v>
      </c>
      <c r="H2082" s="6">
        <v>40057</v>
      </c>
      <c r="I2082" s="3">
        <v>9</v>
      </c>
      <c r="J2082" s="7" t="s">
        <v>41</v>
      </c>
      <c r="K2082" s="7" t="s">
        <v>39</v>
      </c>
      <c r="L2082" s="7" t="s">
        <v>42</v>
      </c>
    </row>
    <row r="2083" spans="1:12">
      <c r="A2083" s="2">
        <v>72</v>
      </c>
      <c r="B2083" s="2">
        <v>14</v>
      </c>
      <c r="C2083" s="2">
        <v>167</v>
      </c>
      <c r="D2083" s="3">
        <v>27.86</v>
      </c>
      <c r="E2083" s="4">
        <v>15</v>
      </c>
      <c r="F2083" s="5">
        <v>6.43</v>
      </c>
      <c r="G2083" s="5">
        <v>49.29</v>
      </c>
      <c r="H2083" s="6">
        <v>40058</v>
      </c>
      <c r="I2083" s="3">
        <v>9</v>
      </c>
      <c r="J2083" s="7" t="s">
        <v>10</v>
      </c>
      <c r="K2083" s="7" t="s">
        <v>64</v>
      </c>
      <c r="L2083" s="7" t="s">
        <v>10</v>
      </c>
    </row>
    <row r="2084" spans="1:12">
      <c r="A2084" s="2">
        <v>62</v>
      </c>
      <c r="B2084" s="2">
        <v>14</v>
      </c>
      <c r="C2084" s="2">
        <v>174</v>
      </c>
      <c r="D2084" s="3">
        <v>53.61</v>
      </c>
      <c r="E2084" s="4">
        <v>15</v>
      </c>
      <c r="F2084" s="5">
        <v>8.0399999999999991</v>
      </c>
      <c r="G2084" s="5">
        <v>76.650000000000006</v>
      </c>
      <c r="H2084" s="6">
        <v>40058</v>
      </c>
      <c r="I2084" s="3">
        <v>9</v>
      </c>
      <c r="J2084" s="7" t="s">
        <v>27</v>
      </c>
      <c r="K2084" s="7" t="s">
        <v>51</v>
      </c>
      <c r="L2084" s="7" t="s">
        <v>49</v>
      </c>
    </row>
    <row r="2085" spans="1:12">
      <c r="A2085" s="2">
        <v>87</v>
      </c>
      <c r="B2085" s="2">
        <v>13</v>
      </c>
      <c r="C2085" s="2">
        <v>175</v>
      </c>
      <c r="D2085" s="3">
        <v>34.89</v>
      </c>
      <c r="E2085" s="4">
        <v>15</v>
      </c>
      <c r="F2085" s="5">
        <v>5.23</v>
      </c>
      <c r="G2085" s="5">
        <v>55.12</v>
      </c>
      <c r="H2085" s="6">
        <v>40058</v>
      </c>
      <c r="I2085" s="3">
        <v>9</v>
      </c>
      <c r="J2085" s="7" t="s">
        <v>16</v>
      </c>
      <c r="K2085" s="7" t="s">
        <v>14</v>
      </c>
      <c r="L2085" s="7" t="s">
        <v>18</v>
      </c>
    </row>
    <row r="2086" spans="1:12">
      <c r="A2086" s="2">
        <v>10</v>
      </c>
      <c r="B2086" s="2">
        <v>15</v>
      </c>
      <c r="C2086" s="2">
        <v>191</v>
      </c>
      <c r="D2086" s="3">
        <v>42.76</v>
      </c>
      <c r="E2086" s="4">
        <v>160</v>
      </c>
      <c r="F2086" s="5">
        <v>6.41</v>
      </c>
      <c r="G2086" s="5">
        <v>209.17</v>
      </c>
      <c r="H2086" s="6">
        <v>40058</v>
      </c>
      <c r="I2086" s="3">
        <v>9</v>
      </c>
      <c r="J2086" s="7" t="s">
        <v>11</v>
      </c>
      <c r="K2086" s="7" t="s">
        <v>64</v>
      </c>
      <c r="L2086" s="7" t="s">
        <v>12</v>
      </c>
    </row>
    <row r="2087" spans="1:12">
      <c r="A2087" s="2">
        <v>139</v>
      </c>
      <c r="B2087" s="2">
        <v>14</v>
      </c>
      <c r="C2087" s="2">
        <v>200</v>
      </c>
      <c r="D2087" s="3">
        <v>46.86</v>
      </c>
      <c r="E2087" s="4">
        <v>15</v>
      </c>
      <c r="F2087" s="5">
        <v>7.03</v>
      </c>
      <c r="G2087" s="5">
        <v>68.89</v>
      </c>
      <c r="H2087" s="6">
        <v>40058</v>
      </c>
      <c r="I2087" s="3">
        <v>9</v>
      </c>
      <c r="J2087" s="7" t="s">
        <v>60</v>
      </c>
      <c r="K2087" s="7" t="s">
        <v>14</v>
      </c>
      <c r="L2087" s="7" t="s">
        <v>14</v>
      </c>
    </row>
    <row r="2088" spans="1:12">
      <c r="A2088" s="2">
        <v>148</v>
      </c>
      <c r="B2088" s="2">
        <v>16</v>
      </c>
      <c r="C2088" s="2">
        <v>205</v>
      </c>
      <c r="D2088" s="3">
        <v>66.97</v>
      </c>
      <c r="E2088" s="4">
        <v>15</v>
      </c>
      <c r="F2088" s="5">
        <v>10.050000000000001</v>
      </c>
      <c r="G2088" s="5">
        <v>92.02</v>
      </c>
      <c r="H2088" s="6">
        <v>40058</v>
      </c>
      <c r="I2088" s="3">
        <v>9</v>
      </c>
      <c r="J2088" s="7" t="s">
        <v>43</v>
      </c>
      <c r="K2088" s="7" t="s">
        <v>64</v>
      </c>
      <c r="L2088" s="7" t="s">
        <v>43</v>
      </c>
    </row>
    <row r="2089" spans="1:12">
      <c r="A2089" s="2">
        <v>120</v>
      </c>
      <c r="B2089" s="2">
        <v>23</v>
      </c>
      <c r="C2089" s="2">
        <v>210</v>
      </c>
      <c r="D2089" s="3">
        <v>41.45</v>
      </c>
      <c r="E2089" s="4">
        <v>15</v>
      </c>
      <c r="F2089" s="5">
        <v>6.22</v>
      </c>
      <c r="G2089" s="5">
        <v>62.67</v>
      </c>
      <c r="H2089" s="6">
        <v>40058</v>
      </c>
      <c r="I2089" s="3">
        <v>9</v>
      </c>
      <c r="J2089" s="7" t="s">
        <v>11</v>
      </c>
      <c r="K2089" s="7" t="s">
        <v>55</v>
      </c>
      <c r="L2089" s="7" t="s">
        <v>55</v>
      </c>
    </row>
    <row r="2090" spans="1:12">
      <c r="A2090" s="2">
        <v>11</v>
      </c>
      <c r="B2090" s="2">
        <v>13</v>
      </c>
      <c r="C2090" s="2">
        <v>212</v>
      </c>
      <c r="D2090" s="3">
        <v>42.76</v>
      </c>
      <c r="E2090" s="4">
        <v>15</v>
      </c>
      <c r="F2090" s="5">
        <v>6.41</v>
      </c>
      <c r="G2090" s="5">
        <v>64.17</v>
      </c>
      <c r="H2090" s="6">
        <v>40058</v>
      </c>
      <c r="I2090" s="3">
        <v>9</v>
      </c>
      <c r="J2090" s="7" t="s">
        <v>12</v>
      </c>
      <c r="K2090" s="7" t="s">
        <v>64</v>
      </c>
      <c r="L2090" s="7" t="s">
        <v>12</v>
      </c>
    </row>
    <row r="2091" spans="1:12">
      <c r="A2091" s="2">
        <v>135</v>
      </c>
      <c r="B2091" s="2">
        <v>15</v>
      </c>
      <c r="C2091" s="2">
        <v>212</v>
      </c>
      <c r="D2091" s="3">
        <v>60.44</v>
      </c>
      <c r="E2091" s="4">
        <v>15</v>
      </c>
      <c r="F2091" s="5">
        <v>9.07</v>
      </c>
      <c r="G2091" s="5">
        <v>84.51</v>
      </c>
      <c r="H2091" s="6">
        <v>40058</v>
      </c>
      <c r="I2091" s="3">
        <v>9</v>
      </c>
      <c r="J2091" s="7" t="s">
        <v>19</v>
      </c>
      <c r="K2091" s="7" t="s">
        <v>26</v>
      </c>
      <c r="L2091" s="7" t="s">
        <v>24</v>
      </c>
    </row>
    <row r="2092" spans="1:12">
      <c r="A2092" s="2">
        <v>12</v>
      </c>
      <c r="B2092" s="2">
        <v>15</v>
      </c>
      <c r="C2092" s="2">
        <v>226</v>
      </c>
      <c r="D2092" s="3">
        <v>41.95</v>
      </c>
      <c r="E2092" s="4">
        <v>15</v>
      </c>
      <c r="F2092" s="5">
        <v>6.29</v>
      </c>
      <c r="G2092" s="5">
        <v>63.24</v>
      </c>
      <c r="H2092" s="6">
        <v>40058</v>
      </c>
      <c r="I2092" s="3">
        <v>9</v>
      </c>
      <c r="J2092" s="7" t="s">
        <v>13</v>
      </c>
      <c r="K2092" s="7" t="s">
        <v>14</v>
      </c>
      <c r="L2092" s="7" t="s">
        <v>14</v>
      </c>
    </row>
    <row r="2093" spans="1:12">
      <c r="A2093" s="2">
        <v>141</v>
      </c>
      <c r="B2093" s="2">
        <v>23</v>
      </c>
      <c r="C2093" s="2">
        <v>236</v>
      </c>
      <c r="D2093" s="3">
        <v>79.08</v>
      </c>
      <c r="E2093" s="4">
        <v>15</v>
      </c>
      <c r="F2093" s="5">
        <v>11.86</v>
      </c>
      <c r="G2093" s="5">
        <v>105.94</v>
      </c>
      <c r="H2093" s="6">
        <v>40058</v>
      </c>
      <c r="I2093" s="3">
        <v>9</v>
      </c>
      <c r="J2093" s="7" t="s">
        <v>41</v>
      </c>
      <c r="K2093" s="7" t="s">
        <v>55</v>
      </c>
      <c r="L2093" s="7" t="s">
        <v>55</v>
      </c>
    </row>
    <row r="2094" spans="1:12">
      <c r="A2094" s="2">
        <v>30</v>
      </c>
      <c r="B2094" s="2">
        <v>18</v>
      </c>
      <c r="C2094" s="2">
        <v>238</v>
      </c>
      <c r="D2094" s="3">
        <v>57.1</v>
      </c>
      <c r="E2094" s="4">
        <v>15</v>
      </c>
      <c r="F2094" s="5">
        <v>8.57</v>
      </c>
      <c r="G2094" s="5">
        <v>80.67</v>
      </c>
      <c r="H2094" s="6">
        <v>40058</v>
      </c>
      <c r="I2094" s="3">
        <v>9</v>
      </c>
      <c r="J2094" s="7" t="s">
        <v>33</v>
      </c>
      <c r="K2094" s="7" t="s">
        <v>23</v>
      </c>
      <c r="L2094" s="7" t="s">
        <v>23</v>
      </c>
    </row>
    <row r="2095" spans="1:12">
      <c r="A2095" s="2">
        <v>28</v>
      </c>
      <c r="B2095" s="2">
        <v>20</v>
      </c>
      <c r="C2095" s="2">
        <v>243</v>
      </c>
      <c r="D2095" s="3">
        <v>40.799999999999997</v>
      </c>
      <c r="E2095" s="4">
        <v>15</v>
      </c>
      <c r="F2095" s="5">
        <v>6.12</v>
      </c>
      <c r="G2095" s="5">
        <v>61.92</v>
      </c>
      <c r="H2095" s="6">
        <v>40058</v>
      </c>
      <c r="I2095" s="3">
        <v>9</v>
      </c>
      <c r="J2095" s="7" t="s">
        <v>16</v>
      </c>
      <c r="K2095" s="7" t="s">
        <v>14</v>
      </c>
      <c r="L2095" s="7" t="s">
        <v>14</v>
      </c>
    </row>
    <row r="2096" spans="1:12">
      <c r="A2096" s="2">
        <v>49</v>
      </c>
      <c r="B2096" s="2">
        <v>19</v>
      </c>
      <c r="C2096" s="2">
        <v>245</v>
      </c>
      <c r="D2096" s="3">
        <v>42.63</v>
      </c>
      <c r="E2096" s="4">
        <v>15</v>
      </c>
      <c r="F2096" s="5">
        <v>6.39</v>
      </c>
      <c r="G2096" s="5">
        <v>64.02</v>
      </c>
      <c r="H2096" s="6">
        <v>40058</v>
      </c>
      <c r="I2096" s="3">
        <v>9</v>
      </c>
      <c r="J2096" s="7" t="s">
        <v>45</v>
      </c>
      <c r="K2096" s="7" t="s">
        <v>64</v>
      </c>
      <c r="L2096" s="7" t="s">
        <v>46</v>
      </c>
    </row>
    <row r="2097" spans="1:12">
      <c r="A2097" s="2">
        <v>22</v>
      </c>
      <c r="B2097" s="2">
        <v>20</v>
      </c>
      <c r="C2097" s="2">
        <v>245</v>
      </c>
      <c r="D2097" s="3">
        <v>69.849999999999994</v>
      </c>
      <c r="E2097" s="4">
        <v>90</v>
      </c>
      <c r="F2097" s="5">
        <v>10.48</v>
      </c>
      <c r="G2097" s="5">
        <v>170.33</v>
      </c>
      <c r="H2097" s="6">
        <v>40058</v>
      </c>
      <c r="I2097" s="3">
        <v>9</v>
      </c>
      <c r="J2097" s="7" t="s">
        <v>19</v>
      </c>
      <c r="K2097" s="7" t="s">
        <v>26</v>
      </c>
      <c r="L2097" s="7" t="s">
        <v>24</v>
      </c>
    </row>
    <row r="2098" spans="1:12">
      <c r="A2098" s="2">
        <v>154</v>
      </c>
      <c r="B2098" s="2">
        <v>17</v>
      </c>
      <c r="C2098" s="2">
        <v>246</v>
      </c>
      <c r="D2098" s="3">
        <v>70.13</v>
      </c>
      <c r="E2098" s="4">
        <v>15</v>
      </c>
      <c r="F2098" s="5">
        <v>10.52</v>
      </c>
      <c r="G2098" s="5">
        <v>95.65</v>
      </c>
      <c r="H2098" s="6">
        <v>40058</v>
      </c>
      <c r="I2098" s="3">
        <v>9</v>
      </c>
      <c r="J2098" s="7" t="s">
        <v>19</v>
      </c>
      <c r="K2098" s="7" t="s">
        <v>26</v>
      </c>
      <c r="L2098" s="7" t="s">
        <v>40</v>
      </c>
    </row>
    <row r="2099" spans="1:12">
      <c r="A2099" s="2">
        <v>129</v>
      </c>
      <c r="B2099" s="2">
        <v>19</v>
      </c>
      <c r="C2099" s="2">
        <v>252</v>
      </c>
      <c r="D2099" s="3">
        <v>71.849999999999994</v>
      </c>
      <c r="E2099" s="4">
        <v>15</v>
      </c>
      <c r="F2099" s="5">
        <v>10.78</v>
      </c>
      <c r="G2099" s="5">
        <v>97.63</v>
      </c>
      <c r="H2099" s="6">
        <v>40058</v>
      </c>
      <c r="I2099" s="3">
        <v>9</v>
      </c>
      <c r="J2099" s="7" t="s">
        <v>19</v>
      </c>
      <c r="K2099" s="7" t="s">
        <v>26</v>
      </c>
      <c r="L2099" s="7" t="s">
        <v>40</v>
      </c>
    </row>
    <row r="2100" spans="1:12">
      <c r="A2100" s="2">
        <v>131</v>
      </c>
      <c r="B2100" s="2">
        <v>23</v>
      </c>
      <c r="C2100" s="2">
        <v>252</v>
      </c>
      <c r="D2100" s="3">
        <v>42.03</v>
      </c>
      <c r="E2100" s="4">
        <v>15</v>
      </c>
      <c r="F2100" s="5">
        <v>8.5500000000000007</v>
      </c>
      <c r="G2100" s="5">
        <v>65.58</v>
      </c>
      <c r="H2100" s="6">
        <v>40058</v>
      </c>
      <c r="I2100" s="3">
        <v>9</v>
      </c>
      <c r="J2100" s="7" t="s">
        <v>7</v>
      </c>
      <c r="K2100" s="7" t="s">
        <v>7</v>
      </c>
      <c r="L2100" s="7" t="s">
        <v>15</v>
      </c>
    </row>
    <row r="2101" spans="1:12">
      <c r="A2101" s="2">
        <v>158</v>
      </c>
      <c r="B2101" s="2">
        <v>18</v>
      </c>
      <c r="C2101" s="2">
        <v>270</v>
      </c>
      <c r="D2101" s="3">
        <v>45.04</v>
      </c>
      <c r="E2101" s="4">
        <v>15</v>
      </c>
      <c r="F2101" s="5">
        <v>9.01</v>
      </c>
      <c r="G2101" s="5">
        <v>69.05</v>
      </c>
      <c r="H2101" s="6">
        <v>40058</v>
      </c>
      <c r="I2101" s="3">
        <v>9</v>
      </c>
      <c r="J2101" s="7" t="s">
        <v>7</v>
      </c>
      <c r="K2101" s="7" t="s">
        <v>7</v>
      </c>
      <c r="L2101" s="7" t="s">
        <v>8</v>
      </c>
    </row>
    <row r="2102" spans="1:12">
      <c r="A2102" s="2">
        <v>13</v>
      </c>
      <c r="B2102" s="2">
        <v>21</v>
      </c>
      <c r="C2102" s="2">
        <v>283</v>
      </c>
      <c r="D2102" s="3">
        <v>47.2</v>
      </c>
      <c r="E2102" s="4">
        <v>15</v>
      </c>
      <c r="F2102" s="5">
        <v>9.33</v>
      </c>
      <c r="G2102" s="5">
        <v>71.53</v>
      </c>
      <c r="H2102" s="6">
        <v>40058</v>
      </c>
      <c r="I2102" s="3">
        <v>9</v>
      </c>
      <c r="J2102" s="7" t="s">
        <v>7</v>
      </c>
      <c r="K2102" s="7" t="s">
        <v>7</v>
      </c>
      <c r="L2102" s="7" t="s">
        <v>15</v>
      </c>
    </row>
    <row r="2103" spans="1:12">
      <c r="A2103" s="2">
        <v>183</v>
      </c>
      <c r="B2103" s="2">
        <v>24</v>
      </c>
      <c r="C2103" s="2">
        <v>294</v>
      </c>
      <c r="D2103" s="3">
        <v>90.58</v>
      </c>
      <c r="E2103" s="4">
        <v>15</v>
      </c>
      <c r="F2103" s="5">
        <v>13.59</v>
      </c>
      <c r="G2103" s="5">
        <v>119.17</v>
      </c>
      <c r="H2103" s="6">
        <v>40058</v>
      </c>
      <c r="I2103" s="3">
        <v>9</v>
      </c>
      <c r="J2103" s="7" t="s">
        <v>27</v>
      </c>
      <c r="K2103" s="7" t="s">
        <v>55</v>
      </c>
      <c r="L2103" s="7" t="s">
        <v>55</v>
      </c>
    </row>
    <row r="2104" spans="1:12">
      <c r="A2104" s="2">
        <v>31</v>
      </c>
      <c r="B2104" s="2">
        <v>22</v>
      </c>
      <c r="C2104" s="2">
        <v>300</v>
      </c>
      <c r="D2104" s="3">
        <v>85.53</v>
      </c>
      <c r="E2104" s="4">
        <v>90</v>
      </c>
      <c r="F2104" s="5">
        <v>12.83</v>
      </c>
      <c r="G2104" s="5">
        <v>188.36</v>
      </c>
      <c r="H2104" s="6">
        <v>40058</v>
      </c>
      <c r="I2104" s="3">
        <v>9</v>
      </c>
      <c r="J2104" s="7" t="s">
        <v>19</v>
      </c>
      <c r="K2104" s="7" t="s">
        <v>26</v>
      </c>
      <c r="L2104" s="7" t="s">
        <v>34</v>
      </c>
    </row>
    <row r="2105" spans="1:12">
      <c r="A2105" s="2">
        <v>101</v>
      </c>
      <c r="B2105" s="2">
        <v>20</v>
      </c>
      <c r="C2105" s="2">
        <v>301</v>
      </c>
      <c r="D2105" s="3">
        <v>51.92</v>
      </c>
      <c r="E2105" s="4">
        <v>15</v>
      </c>
      <c r="F2105" s="5">
        <v>7.79</v>
      </c>
      <c r="G2105" s="5">
        <v>74.709999999999994</v>
      </c>
      <c r="H2105" s="6">
        <v>40058</v>
      </c>
      <c r="I2105" s="3">
        <v>9</v>
      </c>
      <c r="J2105" s="7" t="s">
        <v>57</v>
      </c>
      <c r="K2105" s="7" t="s">
        <v>51</v>
      </c>
      <c r="L2105" s="7" t="s">
        <v>57</v>
      </c>
    </row>
    <row r="2106" spans="1:12">
      <c r="A2106" s="2">
        <v>57</v>
      </c>
      <c r="B2106" s="2">
        <v>23</v>
      </c>
      <c r="C2106" s="2">
        <v>302</v>
      </c>
      <c r="D2106" s="3">
        <v>72.45</v>
      </c>
      <c r="E2106" s="4">
        <v>15</v>
      </c>
      <c r="F2106" s="5">
        <v>10.87</v>
      </c>
      <c r="G2106" s="5">
        <v>98.32</v>
      </c>
      <c r="H2106" s="6">
        <v>40058</v>
      </c>
      <c r="I2106" s="3">
        <v>9</v>
      </c>
      <c r="J2106" s="7" t="s">
        <v>33</v>
      </c>
      <c r="K2106" s="7" t="s">
        <v>23</v>
      </c>
      <c r="L2106" s="7" t="s">
        <v>23</v>
      </c>
    </row>
    <row r="2107" spans="1:12">
      <c r="A2107" s="2">
        <v>187</v>
      </c>
      <c r="B2107" s="2">
        <v>23</v>
      </c>
      <c r="C2107" s="2">
        <v>307</v>
      </c>
      <c r="D2107" s="3">
        <v>87.53</v>
      </c>
      <c r="E2107" s="4">
        <v>80</v>
      </c>
      <c r="F2107" s="5">
        <v>13.13</v>
      </c>
      <c r="G2107" s="5">
        <v>180.66</v>
      </c>
      <c r="H2107" s="6">
        <v>40058</v>
      </c>
      <c r="I2107" s="3">
        <v>9</v>
      </c>
      <c r="J2107" s="7" t="s">
        <v>19</v>
      </c>
      <c r="K2107" s="7" t="s">
        <v>26</v>
      </c>
      <c r="L2107" s="7" t="s">
        <v>20</v>
      </c>
    </row>
    <row r="2108" spans="1:12">
      <c r="A2108" s="2">
        <v>112</v>
      </c>
      <c r="B2108" s="2">
        <v>25</v>
      </c>
      <c r="C2108" s="2">
        <v>336</v>
      </c>
      <c r="D2108" s="3">
        <v>60.61</v>
      </c>
      <c r="E2108" s="4">
        <v>15</v>
      </c>
      <c r="F2108" s="5">
        <v>9.09</v>
      </c>
      <c r="G2108" s="5">
        <v>84.7</v>
      </c>
      <c r="H2108" s="6">
        <v>40058</v>
      </c>
      <c r="I2108" s="3">
        <v>9</v>
      </c>
      <c r="J2108" s="7" t="s">
        <v>12</v>
      </c>
      <c r="K2108" s="7" t="s">
        <v>64</v>
      </c>
      <c r="L2108" s="7" t="s">
        <v>12</v>
      </c>
    </row>
    <row r="2109" spans="1:12">
      <c r="A2109" s="2">
        <v>32</v>
      </c>
      <c r="B2109" s="2">
        <v>24</v>
      </c>
      <c r="C2109" s="2">
        <v>338</v>
      </c>
      <c r="D2109" s="3">
        <v>124.42</v>
      </c>
      <c r="E2109" s="4">
        <v>15</v>
      </c>
      <c r="F2109" s="5">
        <v>20.91</v>
      </c>
      <c r="G2109" s="5">
        <v>160.33000000000001</v>
      </c>
      <c r="H2109" s="6">
        <v>40058</v>
      </c>
      <c r="I2109" s="3">
        <v>9</v>
      </c>
      <c r="J2109" s="7" t="s">
        <v>27</v>
      </c>
      <c r="K2109" s="7" t="s">
        <v>51</v>
      </c>
      <c r="L2109" s="7" t="s">
        <v>28</v>
      </c>
    </row>
    <row r="2110" spans="1:12">
      <c r="A2110" s="2">
        <v>78</v>
      </c>
      <c r="B2110" s="2">
        <v>23</v>
      </c>
      <c r="C2110" s="2">
        <v>362</v>
      </c>
      <c r="D2110" s="3">
        <v>111.53</v>
      </c>
      <c r="E2110" s="4">
        <v>15</v>
      </c>
      <c r="F2110" s="5">
        <v>16.73</v>
      </c>
      <c r="G2110" s="5">
        <v>143.26</v>
      </c>
      <c r="H2110" s="6">
        <v>40058</v>
      </c>
      <c r="I2110" s="3">
        <v>9</v>
      </c>
      <c r="J2110" s="7" t="s">
        <v>27</v>
      </c>
      <c r="K2110" s="7" t="s">
        <v>51</v>
      </c>
      <c r="L2110" s="7" t="s">
        <v>49</v>
      </c>
    </row>
    <row r="2111" spans="1:12">
      <c r="A2111" s="2">
        <v>140</v>
      </c>
      <c r="B2111" s="2">
        <v>28</v>
      </c>
      <c r="C2111" s="2">
        <v>370</v>
      </c>
      <c r="D2111" s="3">
        <v>61.72</v>
      </c>
      <c r="E2111" s="4">
        <v>15</v>
      </c>
      <c r="F2111" s="5">
        <v>11.51</v>
      </c>
      <c r="G2111" s="5">
        <v>88.23</v>
      </c>
      <c r="H2111" s="6">
        <v>40058</v>
      </c>
      <c r="I2111" s="3">
        <v>9</v>
      </c>
      <c r="J2111" s="7" t="s">
        <v>7</v>
      </c>
      <c r="K2111" s="7" t="s">
        <v>7</v>
      </c>
      <c r="L2111" s="7" t="s">
        <v>15</v>
      </c>
    </row>
    <row r="2112" spans="1:12">
      <c r="A2112" s="2">
        <v>116</v>
      </c>
      <c r="B2112" s="2">
        <v>28</v>
      </c>
      <c r="C2112" s="2">
        <v>381</v>
      </c>
      <c r="D2112" s="3">
        <v>63.55</v>
      </c>
      <c r="E2112" s="4">
        <v>15</v>
      </c>
      <c r="F2112" s="5">
        <v>11.78</v>
      </c>
      <c r="G2112" s="5">
        <v>90.33</v>
      </c>
      <c r="H2112" s="6">
        <v>40058</v>
      </c>
      <c r="I2112" s="3">
        <v>9</v>
      </c>
      <c r="J2112" s="7" t="s">
        <v>10</v>
      </c>
      <c r="K2112" s="7" t="s">
        <v>64</v>
      </c>
      <c r="L2112" s="7" t="s">
        <v>10</v>
      </c>
    </row>
    <row r="2113" spans="1:12">
      <c r="A2113" s="2">
        <v>45</v>
      </c>
      <c r="B2113" s="2">
        <v>31</v>
      </c>
      <c r="C2113" s="2">
        <v>404</v>
      </c>
      <c r="D2113" s="3">
        <v>86.78</v>
      </c>
      <c r="E2113" s="4">
        <v>35</v>
      </c>
      <c r="F2113" s="5">
        <v>13.02</v>
      </c>
      <c r="G2113" s="5">
        <v>134.80000000000001</v>
      </c>
      <c r="H2113" s="6">
        <v>40058</v>
      </c>
      <c r="I2113" s="3">
        <v>9</v>
      </c>
      <c r="J2113" s="7" t="s">
        <v>21</v>
      </c>
      <c r="K2113" s="7" t="s">
        <v>23</v>
      </c>
      <c r="L2113" s="7" t="s">
        <v>22</v>
      </c>
    </row>
    <row r="2114" spans="1:12">
      <c r="A2114" s="2">
        <v>26</v>
      </c>
      <c r="B2114" s="2">
        <v>30</v>
      </c>
      <c r="C2114" s="2">
        <v>409</v>
      </c>
      <c r="D2114" s="3">
        <v>73.78</v>
      </c>
      <c r="E2114" s="4">
        <v>160</v>
      </c>
      <c r="F2114" s="5">
        <v>11.07</v>
      </c>
      <c r="G2114" s="5">
        <v>244.85</v>
      </c>
      <c r="H2114" s="6">
        <v>40058</v>
      </c>
      <c r="I2114" s="3">
        <v>9</v>
      </c>
      <c r="J2114" s="7" t="s">
        <v>11</v>
      </c>
      <c r="K2114" s="7" t="s">
        <v>51</v>
      </c>
      <c r="L2114" s="7" t="s">
        <v>29</v>
      </c>
    </row>
    <row r="2115" spans="1:12">
      <c r="A2115" s="2">
        <v>66</v>
      </c>
      <c r="B2115" s="2">
        <v>28</v>
      </c>
      <c r="C2115" s="2">
        <v>417</v>
      </c>
      <c r="D2115" s="3">
        <v>89.57</v>
      </c>
      <c r="E2115" s="4">
        <v>15</v>
      </c>
      <c r="F2115" s="5">
        <v>13.44</v>
      </c>
      <c r="G2115" s="5">
        <v>118.01</v>
      </c>
      <c r="H2115" s="6">
        <v>40058</v>
      </c>
      <c r="I2115" s="3">
        <v>9</v>
      </c>
      <c r="J2115" s="7" t="s">
        <v>21</v>
      </c>
      <c r="K2115" s="7" t="s">
        <v>23</v>
      </c>
      <c r="L2115" s="7" t="s">
        <v>22</v>
      </c>
    </row>
    <row r="2116" spans="1:12">
      <c r="A2116" s="2">
        <v>153</v>
      </c>
      <c r="B2116" s="2">
        <v>32</v>
      </c>
      <c r="C2116" s="2">
        <v>443</v>
      </c>
      <c r="D2116" s="3">
        <v>75.89</v>
      </c>
      <c r="E2116" s="4">
        <v>30</v>
      </c>
      <c r="F2116" s="5">
        <v>11.38</v>
      </c>
      <c r="G2116" s="5">
        <v>117.27</v>
      </c>
      <c r="H2116" s="6">
        <v>40058</v>
      </c>
      <c r="I2116" s="3">
        <v>9</v>
      </c>
      <c r="J2116" s="7" t="s">
        <v>62</v>
      </c>
      <c r="K2116" s="7" t="s">
        <v>14</v>
      </c>
      <c r="L2116" s="7" t="s">
        <v>14</v>
      </c>
    </row>
    <row r="2117" spans="1:12">
      <c r="A2117" s="2">
        <v>18</v>
      </c>
      <c r="B2117" s="2">
        <v>33</v>
      </c>
      <c r="C2117" s="2">
        <v>444</v>
      </c>
      <c r="D2117" s="3">
        <v>95.37</v>
      </c>
      <c r="E2117" s="4">
        <v>35</v>
      </c>
      <c r="F2117" s="5">
        <v>14.31</v>
      </c>
      <c r="G2117" s="5">
        <v>144.68</v>
      </c>
      <c r="H2117" s="6">
        <v>40058</v>
      </c>
      <c r="I2117" s="3">
        <v>9</v>
      </c>
      <c r="J2117" s="7" t="s">
        <v>21</v>
      </c>
      <c r="K2117" s="7" t="s">
        <v>23</v>
      </c>
      <c r="L2117" s="7" t="s">
        <v>22</v>
      </c>
    </row>
    <row r="2118" spans="1:12">
      <c r="A2118" s="2">
        <v>136</v>
      </c>
      <c r="B2118" s="2">
        <v>32</v>
      </c>
      <c r="C2118" s="2">
        <v>464</v>
      </c>
      <c r="D2118" s="3">
        <v>73.75</v>
      </c>
      <c r="E2118" s="4">
        <v>15</v>
      </c>
      <c r="F2118" s="5">
        <v>11.06</v>
      </c>
      <c r="G2118" s="5">
        <v>99.81</v>
      </c>
      <c r="H2118" s="6">
        <v>40058</v>
      </c>
      <c r="I2118" s="3">
        <v>9</v>
      </c>
      <c r="J2118" s="7" t="s">
        <v>45</v>
      </c>
      <c r="K2118" s="7" t="s">
        <v>64</v>
      </c>
      <c r="L2118" s="7" t="s">
        <v>46</v>
      </c>
    </row>
    <row r="2119" spans="1:12">
      <c r="A2119" s="2">
        <v>5</v>
      </c>
      <c r="B2119" s="2">
        <v>31</v>
      </c>
      <c r="C2119" s="2">
        <v>478</v>
      </c>
      <c r="D2119" s="3">
        <v>79.73</v>
      </c>
      <c r="E2119" s="4">
        <v>15</v>
      </c>
      <c r="F2119" s="5">
        <v>14.21</v>
      </c>
      <c r="G2119" s="5">
        <v>108.94</v>
      </c>
      <c r="H2119" s="6">
        <v>40058</v>
      </c>
      <c r="I2119" s="3">
        <v>9</v>
      </c>
      <c r="J2119" s="7" t="s">
        <v>10</v>
      </c>
      <c r="K2119" s="7" t="s">
        <v>64</v>
      </c>
      <c r="L2119" s="7" t="s">
        <v>10</v>
      </c>
    </row>
    <row r="2120" spans="1:12">
      <c r="A2120" s="2">
        <v>127</v>
      </c>
      <c r="B2120" s="2">
        <v>44</v>
      </c>
      <c r="C2120" s="2">
        <v>495</v>
      </c>
      <c r="D2120" s="3">
        <v>82</v>
      </c>
      <c r="E2120" s="4">
        <v>15</v>
      </c>
      <c r="F2120" s="5">
        <v>14.55</v>
      </c>
      <c r="G2120" s="5">
        <v>111.55</v>
      </c>
      <c r="H2120" s="6">
        <v>40058</v>
      </c>
      <c r="I2120" s="3">
        <v>9</v>
      </c>
      <c r="J2120" s="7" t="s">
        <v>7</v>
      </c>
      <c r="K2120" s="7" t="s">
        <v>55</v>
      </c>
      <c r="L2120" s="7" t="s">
        <v>55</v>
      </c>
    </row>
    <row r="2121" spans="1:12">
      <c r="A2121" s="2">
        <v>14</v>
      </c>
      <c r="B2121" s="2">
        <v>37</v>
      </c>
      <c r="C2121" s="2">
        <v>537</v>
      </c>
      <c r="D2121" s="3">
        <v>88.07</v>
      </c>
      <c r="E2121" s="4">
        <v>15</v>
      </c>
      <c r="F2121" s="5">
        <v>13.21</v>
      </c>
      <c r="G2121" s="5">
        <v>116.28</v>
      </c>
      <c r="H2121" s="6">
        <v>40058</v>
      </c>
      <c r="I2121" s="3">
        <v>9</v>
      </c>
      <c r="J2121" s="7" t="s">
        <v>16</v>
      </c>
      <c r="K2121" s="7" t="s">
        <v>14</v>
      </c>
      <c r="L2121" s="7" t="s">
        <v>17</v>
      </c>
    </row>
    <row r="2122" spans="1:12">
      <c r="A2122" s="2">
        <v>132</v>
      </c>
      <c r="B2122" s="2">
        <v>37</v>
      </c>
      <c r="C2122" s="2">
        <v>557</v>
      </c>
      <c r="D2122" s="3">
        <v>149</v>
      </c>
      <c r="E2122" s="4">
        <v>15</v>
      </c>
      <c r="F2122" s="5">
        <v>22.35</v>
      </c>
      <c r="G2122" s="5">
        <v>186.35</v>
      </c>
      <c r="H2122" s="6">
        <v>40058</v>
      </c>
      <c r="I2122" s="3">
        <v>9</v>
      </c>
      <c r="J2122" s="7" t="s">
        <v>19</v>
      </c>
      <c r="K2122" s="7" t="s">
        <v>26</v>
      </c>
      <c r="L2122" s="7" t="s">
        <v>20</v>
      </c>
    </row>
    <row r="2123" spans="1:12">
      <c r="A2123" s="2">
        <v>15</v>
      </c>
      <c r="B2123" s="2">
        <v>43</v>
      </c>
      <c r="C2123" s="2">
        <v>569</v>
      </c>
      <c r="D2123" s="3">
        <v>92.01</v>
      </c>
      <c r="E2123" s="4">
        <v>15</v>
      </c>
      <c r="F2123" s="5">
        <v>13.8</v>
      </c>
      <c r="G2123" s="5">
        <v>120.81</v>
      </c>
      <c r="H2123" s="6">
        <v>40058</v>
      </c>
      <c r="I2123" s="3">
        <v>9</v>
      </c>
      <c r="J2123" s="7" t="s">
        <v>16</v>
      </c>
      <c r="K2123" s="7" t="s">
        <v>14</v>
      </c>
      <c r="L2123" s="7" t="s">
        <v>18</v>
      </c>
    </row>
    <row r="2124" spans="1:12">
      <c r="A2124" s="2">
        <v>19</v>
      </c>
      <c r="B2124" s="2">
        <v>64</v>
      </c>
      <c r="C2124" s="2">
        <v>989</v>
      </c>
      <c r="D2124" s="3">
        <v>156.9</v>
      </c>
      <c r="E2124" s="4">
        <v>15</v>
      </c>
      <c r="F2124" s="5">
        <v>23.54</v>
      </c>
      <c r="G2124" s="5">
        <v>195.44</v>
      </c>
      <c r="H2124" s="6">
        <v>40058</v>
      </c>
      <c r="I2124" s="3">
        <v>9</v>
      </c>
      <c r="J2124" s="7" t="s">
        <v>16</v>
      </c>
      <c r="K2124" s="7" t="s">
        <v>14</v>
      </c>
      <c r="L2124" s="7" t="s">
        <v>14</v>
      </c>
    </row>
    <row r="2125" spans="1:12">
      <c r="A2125" s="2">
        <v>29</v>
      </c>
      <c r="B2125" s="2">
        <v>1</v>
      </c>
      <c r="C2125" s="2">
        <v>11</v>
      </c>
      <c r="D2125" s="3">
        <v>68.849999999999994</v>
      </c>
      <c r="E2125" s="4">
        <v>15</v>
      </c>
      <c r="F2125" s="5">
        <v>10.33</v>
      </c>
      <c r="G2125" s="5">
        <v>94.18</v>
      </c>
      <c r="H2125" s="6">
        <v>40059</v>
      </c>
      <c r="I2125" s="3">
        <v>9</v>
      </c>
      <c r="J2125" s="7" t="s">
        <v>31</v>
      </c>
      <c r="K2125" s="7" t="s">
        <v>39</v>
      </c>
      <c r="L2125" s="7" t="s">
        <v>32</v>
      </c>
    </row>
    <row r="2126" spans="1:12">
      <c r="A2126" s="2">
        <v>37</v>
      </c>
      <c r="B2126" s="2">
        <v>2</v>
      </c>
      <c r="C2126" s="2">
        <v>22</v>
      </c>
      <c r="D2126" s="3">
        <v>68.849999999999994</v>
      </c>
      <c r="E2126" s="4">
        <v>15</v>
      </c>
      <c r="F2126" s="5">
        <v>10.33</v>
      </c>
      <c r="G2126" s="5">
        <v>94.18</v>
      </c>
      <c r="H2126" s="6">
        <v>40059</v>
      </c>
      <c r="I2126" s="3">
        <v>9</v>
      </c>
      <c r="J2126" s="7" t="s">
        <v>31</v>
      </c>
      <c r="K2126" s="7" t="s">
        <v>39</v>
      </c>
      <c r="L2126" s="7" t="s">
        <v>32</v>
      </c>
    </row>
    <row r="2127" spans="1:12">
      <c r="A2127" s="2">
        <v>61</v>
      </c>
      <c r="B2127" s="2">
        <v>3</v>
      </c>
      <c r="C2127" s="2">
        <v>33</v>
      </c>
      <c r="D2127" s="3">
        <v>68.849999999999994</v>
      </c>
      <c r="E2127" s="4">
        <v>60</v>
      </c>
      <c r="F2127" s="5">
        <v>10.33</v>
      </c>
      <c r="G2127" s="5">
        <v>139.18</v>
      </c>
      <c r="H2127" s="6">
        <v>40059</v>
      </c>
      <c r="I2127" s="3">
        <v>9</v>
      </c>
      <c r="J2127" s="7" t="s">
        <v>31</v>
      </c>
      <c r="K2127" s="7" t="s">
        <v>39</v>
      </c>
      <c r="L2127" s="7" t="s">
        <v>32</v>
      </c>
    </row>
    <row r="2128" spans="1:12">
      <c r="A2128" s="2">
        <v>101</v>
      </c>
      <c r="B2128" s="2">
        <v>3</v>
      </c>
      <c r="C2128" s="2">
        <v>33</v>
      </c>
      <c r="D2128" s="3">
        <v>39.6</v>
      </c>
      <c r="E2128" s="4">
        <v>15</v>
      </c>
      <c r="F2128" s="5">
        <v>5.94</v>
      </c>
      <c r="G2128" s="5">
        <v>60.54</v>
      </c>
      <c r="H2128" s="6">
        <v>40059</v>
      </c>
      <c r="I2128" s="3">
        <v>9</v>
      </c>
      <c r="J2128" s="7" t="s">
        <v>57</v>
      </c>
      <c r="K2128" s="7" t="s">
        <v>51</v>
      </c>
      <c r="L2128" s="7" t="s">
        <v>57</v>
      </c>
    </row>
    <row r="2129" spans="1:12">
      <c r="A2129" s="2">
        <v>140</v>
      </c>
      <c r="B2129" s="2">
        <v>3</v>
      </c>
      <c r="C2129" s="2">
        <v>33</v>
      </c>
      <c r="D2129" s="3">
        <v>17.329999999999998</v>
      </c>
      <c r="E2129" s="4">
        <v>15</v>
      </c>
      <c r="F2129" s="5">
        <v>4.8499999999999996</v>
      </c>
      <c r="G2129" s="5">
        <v>37.18</v>
      </c>
      <c r="H2129" s="6">
        <v>40059</v>
      </c>
      <c r="I2129" s="3">
        <v>9</v>
      </c>
      <c r="J2129" s="7" t="s">
        <v>7</v>
      </c>
      <c r="K2129" s="7" t="s">
        <v>7</v>
      </c>
      <c r="L2129" s="7" t="s">
        <v>15</v>
      </c>
    </row>
    <row r="2130" spans="1:12">
      <c r="A2130" s="2">
        <v>2</v>
      </c>
      <c r="B2130" s="2">
        <v>12</v>
      </c>
      <c r="C2130" s="2">
        <v>99</v>
      </c>
      <c r="D2130" s="3">
        <v>17.329999999999998</v>
      </c>
      <c r="E2130" s="4">
        <v>15</v>
      </c>
      <c r="F2130" s="5">
        <v>4.8499999999999996</v>
      </c>
      <c r="G2130" s="5">
        <v>37.18</v>
      </c>
      <c r="H2130" s="6">
        <v>40059</v>
      </c>
      <c r="I2130" s="3">
        <v>9</v>
      </c>
      <c r="J2130" s="7" t="s">
        <v>7</v>
      </c>
      <c r="K2130" s="7" t="s">
        <v>7</v>
      </c>
      <c r="L2130" s="7" t="s">
        <v>8</v>
      </c>
    </row>
    <row r="2131" spans="1:12">
      <c r="A2131" s="2">
        <v>53</v>
      </c>
      <c r="B2131" s="2">
        <v>12</v>
      </c>
      <c r="C2131" s="2">
        <v>121</v>
      </c>
      <c r="D2131" s="3">
        <v>20.18</v>
      </c>
      <c r="E2131" s="4">
        <v>15</v>
      </c>
      <c r="F2131" s="5">
        <v>5.28</v>
      </c>
      <c r="G2131" s="5">
        <v>40.46</v>
      </c>
      <c r="H2131" s="6">
        <v>40059</v>
      </c>
      <c r="I2131" s="3">
        <v>9</v>
      </c>
      <c r="J2131" s="7" t="s">
        <v>7</v>
      </c>
      <c r="K2131" s="7" t="s">
        <v>7</v>
      </c>
      <c r="L2131" s="7" t="s">
        <v>8</v>
      </c>
    </row>
    <row r="2132" spans="1:12">
      <c r="A2132" s="2">
        <v>42</v>
      </c>
      <c r="B2132" s="2">
        <v>12</v>
      </c>
      <c r="C2132" s="2">
        <v>180</v>
      </c>
      <c r="D2132" s="3">
        <v>30.02</v>
      </c>
      <c r="E2132" s="4">
        <v>15</v>
      </c>
      <c r="F2132" s="5">
        <v>6.75</v>
      </c>
      <c r="G2132" s="5">
        <v>51.77</v>
      </c>
      <c r="H2132" s="6">
        <v>40059</v>
      </c>
      <c r="I2132" s="3">
        <v>9</v>
      </c>
      <c r="J2132" s="7" t="s">
        <v>7</v>
      </c>
      <c r="K2132" s="7" t="s">
        <v>7</v>
      </c>
      <c r="L2132" s="7" t="s">
        <v>9</v>
      </c>
    </row>
    <row r="2133" spans="1:12">
      <c r="A2133" s="2">
        <v>47</v>
      </c>
      <c r="B2133" s="2">
        <v>20</v>
      </c>
      <c r="C2133" s="2">
        <v>291</v>
      </c>
      <c r="D2133" s="3">
        <v>95.07</v>
      </c>
      <c r="E2133" s="4">
        <v>15</v>
      </c>
      <c r="F2133" s="5">
        <v>14.26</v>
      </c>
      <c r="G2133" s="5">
        <v>124.33</v>
      </c>
      <c r="H2133" s="6">
        <v>40059</v>
      </c>
      <c r="I2133" s="3">
        <v>9</v>
      </c>
      <c r="J2133" s="7" t="s">
        <v>43</v>
      </c>
      <c r="K2133" s="7" t="s">
        <v>64</v>
      </c>
      <c r="L2133" s="7" t="s">
        <v>43</v>
      </c>
    </row>
    <row r="2134" spans="1:12">
      <c r="A2134" s="2">
        <v>120</v>
      </c>
      <c r="B2134" s="2">
        <v>30</v>
      </c>
      <c r="C2134" s="2">
        <v>305</v>
      </c>
      <c r="D2134" s="3">
        <v>53.92</v>
      </c>
      <c r="E2134" s="4">
        <v>15</v>
      </c>
      <c r="F2134" s="5">
        <v>8.09</v>
      </c>
      <c r="G2134" s="5">
        <v>77.010000000000005</v>
      </c>
      <c r="H2134" s="6">
        <v>40059</v>
      </c>
      <c r="I2134" s="3">
        <v>9</v>
      </c>
      <c r="J2134" s="7" t="s">
        <v>11</v>
      </c>
      <c r="K2134" s="7" t="s">
        <v>55</v>
      </c>
      <c r="L2134" s="7" t="s">
        <v>55</v>
      </c>
    </row>
    <row r="2135" spans="1:12">
      <c r="A2135" s="2">
        <v>23</v>
      </c>
      <c r="B2135" s="2">
        <v>24</v>
      </c>
      <c r="C2135" s="2">
        <v>328</v>
      </c>
      <c r="D2135" s="3">
        <v>54.71</v>
      </c>
      <c r="E2135" s="4">
        <v>15</v>
      </c>
      <c r="F2135" s="5">
        <v>10.46</v>
      </c>
      <c r="G2135" s="5">
        <v>80.17</v>
      </c>
      <c r="H2135" s="6">
        <v>40059</v>
      </c>
      <c r="I2135" s="3">
        <v>9</v>
      </c>
      <c r="J2135" s="7" t="s">
        <v>7</v>
      </c>
      <c r="K2135" s="7" t="s">
        <v>64</v>
      </c>
      <c r="L2135" s="7" t="s">
        <v>25</v>
      </c>
    </row>
    <row r="2136" spans="1:12">
      <c r="A2136" s="2">
        <v>51</v>
      </c>
      <c r="B2136" s="2">
        <v>23</v>
      </c>
      <c r="C2136" s="2">
        <v>329</v>
      </c>
      <c r="D2136" s="3">
        <v>54.88</v>
      </c>
      <c r="E2136" s="4">
        <v>15</v>
      </c>
      <c r="F2136" s="5">
        <v>10.48</v>
      </c>
      <c r="G2136" s="5">
        <v>80.36</v>
      </c>
      <c r="H2136" s="6">
        <v>40059</v>
      </c>
      <c r="I2136" s="3">
        <v>9</v>
      </c>
      <c r="J2136" s="7" t="s">
        <v>7</v>
      </c>
      <c r="K2136" s="7" t="s">
        <v>7</v>
      </c>
      <c r="L2136" s="7" t="s">
        <v>9</v>
      </c>
    </row>
    <row r="2137" spans="1:12">
      <c r="A2137" s="2">
        <v>75</v>
      </c>
      <c r="B2137" s="2">
        <v>22</v>
      </c>
      <c r="C2137" s="2">
        <v>340</v>
      </c>
      <c r="D2137" s="3">
        <v>60.15</v>
      </c>
      <c r="E2137" s="4">
        <v>15</v>
      </c>
      <c r="F2137" s="5">
        <v>9.02</v>
      </c>
      <c r="G2137" s="5">
        <v>84.17</v>
      </c>
      <c r="H2137" s="6">
        <v>40059</v>
      </c>
      <c r="I2137" s="3">
        <v>9</v>
      </c>
      <c r="J2137" s="7" t="s">
        <v>47</v>
      </c>
      <c r="K2137" s="7" t="s">
        <v>51</v>
      </c>
      <c r="L2137" s="7" t="s">
        <v>48</v>
      </c>
    </row>
    <row r="2138" spans="1:12">
      <c r="A2138" s="2">
        <v>60</v>
      </c>
      <c r="B2138" s="2">
        <v>24</v>
      </c>
      <c r="C2138" s="2">
        <v>355</v>
      </c>
      <c r="D2138" s="3">
        <v>77.989999999999995</v>
      </c>
      <c r="E2138" s="4">
        <v>15</v>
      </c>
      <c r="F2138" s="5">
        <v>11.7</v>
      </c>
      <c r="G2138" s="5">
        <v>104.69</v>
      </c>
      <c r="H2138" s="6">
        <v>40059</v>
      </c>
      <c r="I2138" s="3">
        <v>9</v>
      </c>
      <c r="J2138" s="7" t="s">
        <v>35</v>
      </c>
      <c r="K2138" s="7" t="s">
        <v>14</v>
      </c>
      <c r="L2138" s="7" t="s">
        <v>14</v>
      </c>
    </row>
    <row r="2139" spans="1:12">
      <c r="A2139" s="2">
        <v>114</v>
      </c>
      <c r="B2139" s="2">
        <v>27</v>
      </c>
      <c r="C2139" s="2">
        <v>355</v>
      </c>
      <c r="D2139" s="3">
        <v>59.21</v>
      </c>
      <c r="E2139" s="4">
        <v>15</v>
      </c>
      <c r="F2139" s="5">
        <v>11.13</v>
      </c>
      <c r="G2139" s="5">
        <v>85.34</v>
      </c>
      <c r="H2139" s="6">
        <v>40059</v>
      </c>
      <c r="I2139" s="3">
        <v>9</v>
      </c>
      <c r="J2139" s="7" t="s">
        <v>7</v>
      </c>
      <c r="K2139" s="7" t="s">
        <v>7</v>
      </c>
      <c r="L2139" s="7" t="s">
        <v>8</v>
      </c>
    </row>
    <row r="2140" spans="1:12">
      <c r="A2140" s="2">
        <v>183</v>
      </c>
      <c r="B2140" s="2">
        <v>40</v>
      </c>
      <c r="C2140" s="2">
        <v>368</v>
      </c>
      <c r="D2140" s="3">
        <v>113.38</v>
      </c>
      <c r="E2140" s="4">
        <v>15</v>
      </c>
      <c r="F2140" s="5">
        <v>17.010000000000002</v>
      </c>
      <c r="G2140" s="5">
        <v>145.38999999999999</v>
      </c>
      <c r="H2140" s="6">
        <v>40059</v>
      </c>
      <c r="I2140" s="3">
        <v>9</v>
      </c>
      <c r="J2140" s="7" t="s">
        <v>27</v>
      </c>
      <c r="K2140" s="7" t="s">
        <v>55</v>
      </c>
      <c r="L2140" s="7" t="s">
        <v>55</v>
      </c>
    </row>
    <row r="2141" spans="1:12">
      <c r="A2141" s="2">
        <v>97</v>
      </c>
      <c r="B2141" s="2">
        <v>25</v>
      </c>
      <c r="C2141" s="2">
        <v>375</v>
      </c>
      <c r="D2141" s="3">
        <v>67.650000000000006</v>
      </c>
      <c r="E2141" s="4">
        <v>15</v>
      </c>
      <c r="F2141" s="5">
        <v>10.15</v>
      </c>
      <c r="G2141" s="5">
        <v>92.8</v>
      </c>
      <c r="H2141" s="6">
        <v>40059</v>
      </c>
      <c r="I2141" s="3">
        <v>9</v>
      </c>
      <c r="J2141" s="7" t="s">
        <v>56</v>
      </c>
      <c r="K2141" s="7" t="s">
        <v>64</v>
      </c>
      <c r="L2141" s="7" t="s">
        <v>56</v>
      </c>
    </row>
    <row r="2142" spans="1:12">
      <c r="A2142" s="2">
        <v>3</v>
      </c>
      <c r="B2142" s="2">
        <v>30</v>
      </c>
      <c r="C2142" s="2">
        <v>381</v>
      </c>
      <c r="D2142" s="3">
        <v>63.55</v>
      </c>
      <c r="E2142" s="4">
        <v>15</v>
      </c>
      <c r="F2142" s="5">
        <v>11.78</v>
      </c>
      <c r="G2142" s="5">
        <v>90.33</v>
      </c>
      <c r="H2142" s="6">
        <v>40059</v>
      </c>
      <c r="I2142" s="3">
        <v>9</v>
      </c>
      <c r="J2142" s="7" t="s">
        <v>7</v>
      </c>
      <c r="K2142" s="7" t="s">
        <v>7</v>
      </c>
      <c r="L2142" s="7" t="s">
        <v>9</v>
      </c>
    </row>
    <row r="2143" spans="1:12">
      <c r="A2143" s="2">
        <v>80</v>
      </c>
      <c r="B2143" s="2">
        <v>29</v>
      </c>
      <c r="C2143" s="2">
        <v>397</v>
      </c>
      <c r="D2143" s="3">
        <v>79.08</v>
      </c>
      <c r="E2143" s="4">
        <v>15</v>
      </c>
      <c r="F2143" s="5">
        <v>11.86</v>
      </c>
      <c r="G2143" s="5">
        <v>105.94</v>
      </c>
      <c r="H2143" s="6">
        <v>40059</v>
      </c>
      <c r="I2143" s="3">
        <v>9</v>
      </c>
      <c r="J2143" s="7" t="s">
        <v>52</v>
      </c>
      <c r="K2143" s="7" t="s">
        <v>14</v>
      </c>
      <c r="L2143" s="7" t="s">
        <v>36</v>
      </c>
    </row>
    <row r="2144" spans="1:12">
      <c r="A2144" s="2">
        <v>185</v>
      </c>
      <c r="B2144" s="2">
        <v>30</v>
      </c>
      <c r="C2144" s="2">
        <v>410</v>
      </c>
      <c r="D2144" s="3">
        <v>70.23</v>
      </c>
      <c r="E2144" s="4">
        <v>30</v>
      </c>
      <c r="F2144" s="5">
        <v>10.53</v>
      </c>
      <c r="G2144" s="5">
        <v>110.76</v>
      </c>
      <c r="H2144" s="6">
        <v>40059</v>
      </c>
      <c r="I2144" s="3">
        <v>9</v>
      </c>
      <c r="J2144" s="7" t="s">
        <v>62</v>
      </c>
      <c r="K2144" s="7" t="s">
        <v>14</v>
      </c>
      <c r="L2144" s="7" t="s">
        <v>14</v>
      </c>
    </row>
    <row r="2145" spans="1:12">
      <c r="A2145" s="2">
        <v>61</v>
      </c>
      <c r="B2145" s="2">
        <v>30</v>
      </c>
      <c r="C2145" s="2">
        <v>433</v>
      </c>
      <c r="D2145" s="3">
        <v>108.29</v>
      </c>
      <c r="E2145" s="4">
        <v>60</v>
      </c>
      <c r="F2145" s="5">
        <v>16.239999999999998</v>
      </c>
      <c r="G2145" s="5">
        <v>184.53</v>
      </c>
      <c r="H2145" s="6">
        <v>40059</v>
      </c>
      <c r="I2145" s="3">
        <v>9</v>
      </c>
      <c r="J2145" s="7" t="s">
        <v>31</v>
      </c>
      <c r="K2145" s="7" t="s">
        <v>39</v>
      </c>
      <c r="L2145" s="7" t="s">
        <v>32</v>
      </c>
    </row>
    <row r="2146" spans="1:12">
      <c r="A2146" s="2">
        <v>108</v>
      </c>
      <c r="B2146" s="2">
        <v>34</v>
      </c>
      <c r="C2146" s="2">
        <v>458</v>
      </c>
      <c r="D2146" s="3">
        <v>76.39</v>
      </c>
      <c r="E2146" s="4">
        <v>15</v>
      </c>
      <c r="F2146" s="5">
        <v>13.71</v>
      </c>
      <c r="G2146" s="5">
        <v>105.1</v>
      </c>
      <c r="H2146" s="6">
        <v>40059</v>
      </c>
      <c r="I2146" s="3">
        <v>9</v>
      </c>
      <c r="J2146" s="7" t="s">
        <v>7</v>
      </c>
      <c r="K2146" s="7" t="s">
        <v>7</v>
      </c>
      <c r="L2146" s="7" t="s">
        <v>9</v>
      </c>
    </row>
    <row r="2147" spans="1:12">
      <c r="A2147" s="2">
        <v>188</v>
      </c>
      <c r="B2147" s="2">
        <v>38</v>
      </c>
      <c r="C2147" s="2">
        <v>473</v>
      </c>
      <c r="D2147" s="3">
        <v>81.400000000000006</v>
      </c>
      <c r="E2147" s="4">
        <v>15</v>
      </c>
      <c r="F2147" s="5">
        <v>12.21</v>
      </c>
      <c r="G2147" s="5">
        <v>108.61</v>
      </c>
      <c r="H2147" s="6">
        <v>40059</v>
      </c>
      <c r="I2147" s="3">
        <v>9</v>
      </c>
      <c r="J2147" s="7" t="s">
        <v>47</v>
      </c>
      <c r="K2147" s="7" t="s">
        <v>51</v>
      </c>
      <c r="L2147" s="7" t="s">
        <v>48</v>
      </c>
    </row>
    <row r="2148" spans="1:12">
      <c r="A2148" s="2">
        <v>107</v>
      </c>
      <c r="B2148" s="2">
        <v>50</v>
      </c>
      <c r="C2148" s="2">
        <v>692</v>
      </c>
      <c r="D2148" s="3">
        <v>225.11</v>
      </c>
      <c r="E2148" s="4">
        <v>15</v>
      </c>
      <c r="F2148" s="5">
        <v>33.770000000000003</v>
      </c>
      <c r="G2148" s="5">
        <v>273.88</v>
      </c>
      <c r="H2148" s="6">
        <v>40059</v>
      </c>
      <c r="I2148" s="3">
        <v>9</v>
      </c>
      <c r="J2148" s="7" t="s">
        <v>43</v>
      </c>
      <c r="K2148" s="7" t="s">
        <v>64</v>
      </c>
      <c r="L2148" s="7" t="s">
        <v>43</v>
      </c>
    </row>
    <row r="2149" spans="1:12">
      <c r="A2149" s="2">
        <v>189</v>
      </c>
      <c r="B2149" s="2">
        <v>57</v>
      </c>
      <c r="C2149" s="2">
        <v>744</v>
      </c>
      <c r="D2149" s="3">
        <v>122.02</v>
      </c>
      <c r="E2149" s="4">
        <v>15</v>
      </c>
      <c r="F2149" s="5">
        <v>20.55</v>
      </c>
      <c r="G2149" s="5">
        <v>157.57</v>
      </c>
      <c r="H2149" s="6">
        <v>40059</v>
      </c>
      <c r="I2149" s="3">
        <v>9</v>
      </c>
      <c r="J2149" s="7" t="s">
        <v>7</v>
      </c>
      <c r="K2149" s="7" t="s">
        <v>7</v>
      </c>
      <c r="L2149" s="7" t="s">
        <v>9</v>
      </c>
    </row>
    <row r="2150" spans="1:12">
      <c r="A2150" s="2">
        <v>127</v>
      </c>
      <c r="B2150" s="2">
        <v>125</v>
      </c>
      <c r="C2150" s="2">
        <v>1265</v>
      </c>
      <c r="D2150" s="3">
        <v>206.2</v>
      </c>
      <c r="E2150" s="4">
        <v>15</v>
      </c>
      <c r="F2150" s="5">
        <v>33.18</v>
      </c>
      <c r="G2150" s="5">
        <v>254.38</v>
      </c>
      <c r="H2150" s="6">
        <v>40059</v>
      </c>
      <c r="I2150" s="3">
        <v>9</v>
      </c>
      <c r="J2150" s="7" t="s">
        <v>7</v>
      </c>
      <c r="K2150" s="7" t="s">
        <v>55</v>
      </c>
      <c r="L2150" s="7" t="s">
        <v>55</v>
      </c>
    </row>
    <row r="2151" spans="1:12">
      <c r="A2151" s="2">
        <v>161</v>
      </c>
      <c r="B2151" s="2">
        <v>2</v>
      </c>
      <c r="C2151" s="2">
        <v>9</v>
      </c>
      <c r="D2151" s="3">
        <v>45.73</v>
      </c>
      <c r="E2151" s="4">
        <v>15</v>
      </c>
      <c r="F2151" s="5">
        <v>6.86</v>
      </c>
      <c r="G2151" s="5">
        <v>67.59</v>
      </c>
      <c r="H2151" s="6">
        <v>40060</v>
      </c>
      <c r="I2151" s="3">
        <v>9</v>
      </c>
      <c r="J2151" s="7" t="s">
        <v>57</v>
      </c>
      <c r="K2151" s="7" t="s">
        <v>51</v>
      </c>
      <c r="L2151" s="7" t="s">
        <v>57</v>
      </c>
    </row>
    <row r="2152" spans="1:12">
      <c r="A2152" s="2">
        <v>48</v>
      </c>
      <c r="B2152" s="2">
        <v>35</v>
      </c>
      <c r="C2152" s="2">
        <v>352</v>
      </c>
      <c r="D2152" s="3">
        <v>77.55</v>
      </c>
      <c r="E2152" s="4">
        <v>30</v>
      </c>
      <c r="F2152" s="5">
        <v>11.63</v>
      </c>
      <c r="G2152" s="5">
        <v>119.18</v>
      </c>
      <c r="H2152" s="6">
        <v>40060</v>
      </c>
      <c r="I2152" s="3">
        <v>9</v>
      </c>
      <c r="J2152" s="7" t="s">
        <v>44</v>
      </c>
      <c r="K2152" s="7" t="s">
        <v>39</v>
      </c>
      <c r="L2152" s="7" t="s">
        <v>44</v>
      </c>
    </row>
    <row r="2153" spans="1:12">
      <c r="A2153" s="2">
        <v>179</v>
      </c>
      <c r="B2153" s="2">
        <v>32</v>
      </c>
      <c r="C2153" s="2">
        <v>383</v>
      </c>
      <c r="D2153" s="3">
        <v>252.78</v>
      </c>
      <c r="E2153" s="4">
        <v>0</v>
      </c>
      <c r="F2153" s="5">
        <v>37.92</v>
      </c>
      <c r="G2153" s="5">
        <v>290.7</v>
      </c>
      <c r="H2153" s="6">
        <v>40060</v>
      </c>
      <c r="I2153" s="3">
        <v>9</v>
      </c>
      <c r="J2153" s="7" t="s">
        <v>61</v>
      </c>
      <c r="K2153" s="7" t="s">
        <v>23</v>
      </c>
      <c r="L2153" s="7" t="s">
        <v>61</v>
      </c>
    </row>
    <row r="2154" spans="1:12">
      <c r="A2154" s="2">
        <v>126</v>
      </c>
      <c r="B2154" s="2">
        <v>37</v>
      </c>
      <c r="C2154" s="2">
        <v>396</v>
      </c>
      <c r="D2154" s="3">
        <v>112.9</v>
      </c>
      <c r="E2154" s="4">
        <v>15</v>
      </c>
      <c r="F2154" s="5">
        <v>16.940000000000001</v>
      </c>
      <c r="G2154" s="5">
        <v>144.84</v>
      </c>
      <c r="H2154" s="6">
        <v>40060</v>
      </c>
      <c r="I2154" s="3">
        <v>9</v>
      </c>
      <c r="J2154" s="7" t="s">
        <v>19</v>
      </c>
      <c r="K2154" s="7" t="s">
        <v>26</v>
      </c>
      <c r="L2154" s="7" t="s">
        <v>20</v>
      </c>
    </row>
    <row r="2155" spans="1:12">
      <c r="A2155" s="2">
        <v>24</v>
      </c>
      <c r="B2155" s="2">
        <v>38</v>
      </c>
      <c r="C2155" s="2">
        <v>405</v>
      </c>
      <c r="D2155" s="3">
        <v>115.47</v>
      </c>
      <c r="E2155" s="4">
        <v>15</v>
      </c>
      <c r="F2155" s="5">
        <v>17.32</v>
      </c>
      <c r="G2155" s="5">
        <v>147.79</v>
      </c>
      <c r="H2155" s="6">
        <v>40060</v>
      </c>
      <c r="I2155" s="3">
        <v>9</v>
      </c>
      <c r="J2155" s="7" t="s">
        <v>19</v>
      </c>
      <c r="K2155" s="7" t="s">
        <v>26</v>
      </c>
      <c r="L2155" s="7" t="s">
        <v>26</v>
      </c>
    </row>
    <row r="2156" spans="1:12">
      <c r="A2156" s="2">
        <v>89</v>
      </c>
      <c r="B2156" s="2">
        <v>40</v>
      </c>
      <c r="C2156" s="2">
        <v>411</v>
      </c>
      <c r="D2156" s="3">
        <v>117.18</v>
      </c>
      <c r="E2156" s="4">
        <v>90</v>
      </c>
      <c r="F2156" s="5">
        <v>17.579999999999998</v>
      </c>
      <c r="G2156" s="5">
        <v>224.76</v>
      </c>
      <c r="H2156" s="6">
        <v>40060</v>
      </c>
      <c r="I2156" s="3">
        <v>9</v>
      </c>
      <c r="J2156" s="7" t="s">
        <v>19</v>
      </c>
      <c r="K2156" s="7" t="s">
        <v>26</v>
      </c>
      <c r="L2156" s="7" t="s">
        <v>40</v>
      </c>
    </row>
    <row r="2157" spans="1:12">
      <c r="A2157" s="2">
        <v>38</v>
      </c>
      <c r="B2157" s="2">
        <v>39</v>
      </c>
      <c r="C2157" s="2">
        <v>432</v>
      </c>
      <c r="D2157" s="3">
        <v>139.41</v>
      </c>
      <c r="E2157" s="4">
        <v>15</v>
      </c>
      <c r="F2157" s="5">
        <v>20.91</v>
      </c>
      <c r="G2157" s="5">
        <v>175.32</v>
      </c>
      <c r="H2157" s="6">
        <v>40060</v>
      </c>
      <c r="I2157" s="3">
        <v>9</v>
      </c>
      <c r="J2157" s="7" t="s">
        <v>38</v>
      </c>
      <c r="K2157" s="7" t="s">
        <v>39</v>
      </c>
      <c r="L2157" s="7" t="s">
        <v>39</v>
      </c>
    </row>
    <row r="2158" spans="1:12">
      <c r="A2158" s="2">
        <v>100</v>
      </c>
      <c r="B2158" s="2">
        <v>40</v>
      </c>
      <c r="C2158" s="2">
        <v>458</v>
      </c>
      <c r="D2158" s="3">
        <v>134.06</v>
      </c>
      <c r="E2158" s="4">
        <v>30</v>
      </c>
      <c r="F2158" s="5">
        <v>20.11</v>
      </c>
      <c r="G2158" s="5">
        <v>184.17</v>
      </c>
      <c r="H2158" s="6">
        <v>40060</v>
      </c>
      <c r="I2158" s="3">
        <v>9</v>
      </c>
      <c r="J2158" s="7" t="s">
        <v>44</v>
      </c>
      <c r="K2158" s="7" t="s">
        <v>39</v>
      </c>
      <c r="L2158" s="7" t="s">
        <v>44</v>
      </c>
    </row>
    <row r="2159" spans="1:12">
      <c r="A2159" s="2">
        <v>172</v>
      </c>
      <c r="B2159" s="2">
        <v>42</v>
      </c>
      <c r="C2159" s="2">
        <v>486</v>
      </c>
      <c r="D2159" s="3">
        <v>135.75</v>
      </c>
      <c r="E2159" s="4">
        <v>15</v>
      </c>
      <c r="F2159" s="5">
        <v>20.36</v>
      </c>
      <c r="G2159" s="5">
        <v>171.11</v>
      </c>
      <c r="H2159" s="6">
        <v>40060</v>
      </c>
      <c r="I2159" s="3">
        <v>9</v>
      </c>
      <c r="J2159" s="7" t="s">
        <v>19</v>
      </c>
      <c r="K2159" s="7" t="s">
        <v>23</v>
      </c>
      <c r="L2159" s="7" t="s">
        <v>37</v>
      </c>
    </row>
    <row r="2160" spans="1:12">
      <c r="A2160" s="2">
        <v>138</v>
      </c>
      <c r="B2160" s="2">
        <v>44</v>
      </c>
      <c r="C2160" s="2">
        <v>508</v>
      </c>
      <c r="D2160" s="3">
        <v>133.71</v>
      </c>
      <c r="E2160" s="4">
        <v>15</v>
      </c>
      <c r="F2160" s="5">
        <v>20.059999999999999</v>
      </c>
      <c r="G2160" s="5">
        <v>168.77</v>
      </c>
      <c r="H2160" s="6">
        <v>40060</v>
      </c>
      <c r="I2160" s="3">
        <v>9</v>
      </c>
      <c r="J2160" s="7" t="s">
        <v>41</v>
      </c>
      <c r="K2160" s="7" t="s">
        <v>39</v>
      </c>
      <c r="L2160" s="7" t="s">
        <v>54</v>
      </c>
    </row>
    <row r="2161" spans="1:12">
      <c r="A2161" s="2">
        <v>84</v>
      </c>
      <c r="B2161" s="2">
        <v>46</v>
      </c>
      <c r="C2161" s="2">
        <v>515</v>
      </c>
      <c r="D2161" s="3">
        <v>157.02000000000001</v>
      </c>
      <c r="E2161" s="4">
        <v>15</v>
      </c>
      <c r="F2161" s="5">
        <v>23.55</v>
      </c>
      <c r="G2161" s="5">
        <v>195.57</v>
      </c>
      <c r="H2161" s="6">
        <v>40060</v>
      </c>
      <c r="I2161" s="3">
        <v>9</v>
      </c>
      <c r="J2161" s="7" t="s">
        <v>38</v>
      </c>
      <c r="K2161" s="7" t="s">
        <v>39</v>
      </c>
      <c r="L2161" s="7" t="s">
        <v>39</v>
      </c>
    </row>
    <row r="2162" spans="1:12">
      <c r="A2162" s="2">
        <v>35</v>
      </c>
      <c r="B2162" s="2">
        <v>46</v>
      </c>
      <c r="C2162" s="2">
        <v>548</v>
      </c>
      <c r="D2162" s="3">
        <v>148.78</v>
      </c>
      <c r="E2162" s="4">
        <v>15</v>
      </c>
      <c r="F2162" s="5">
        <v>22.32</v>
      </c>
      <c r="G2162" s="5">
        <v>186.1</v>
      </c>
      <c r="H2162" s="6">
        <v>40060</v>
      </c>
      <c r="I2162" s="3">
        <v>9</v>
      </c>
      <c r="J2162" s="7" t="s">
        <v>19</v>
      </c>
      <c r="K2162" s="7" t="s">
        <v>23</v>
      </c>
      <c r="L2162" s="7" t="s">
        <v>37</v>
      </c>
    </row>
    <row r="2163" spans="1:12">
      <c r="A2163" s="2">
        <v>103</v>
      </c>
      <c r="B2163" s="2">
        <v>49</v>
      </c>
      <c r="C2163" s="2">
        <v>550</v>
      </c>
      <c r="D2163" s="3">
        <v>147.13</v>
      </c>
      <c r="E2163" s="4">
        <v>15</v>
      </c>
      <c r="F2163" s="5">
        <v>22.07</v>
      </c>
      <c r="G2163" s="5">
        <v>184.2</v>
      </c>
      <c r="H2163" s="6">
        <v>40060</v>
      </c>
      <c r="I2163" s="3">
        <v>9</v>
      </c>
      <c r="J2163" s="7" t="s">
        <v>19</v>
      </c>
      <c r="K2163" s="7" t="s">
        <v>26</v>
      </c>
      <c r="L2163" s="7" t="s">
        <v>34</v>
      </c>
    </row>
    <row r="2164" spans="1:12">
      <c r="A2164" s="2">
        <v>63</v>
      </c>
      <c r="B2164" s="2">
        <v>50</v>
      </c>
      <c r="C2164" s="2">
        <v>559</v>
      </c>
      <c r="D2164" s="3">
        <v>119.79</v>
      </c>
      <c r="E2164" s="4">
        <v>30</v>
      </c>
      <c r="F2164" s="5">
        <v>17.97</v>
      </c>
      <c r="G2164" s="5">
        <v>167.76</v>
      </c>
      <c r="H2164" s="6">
        <v>40060</v>
      </c>
      <c r="I2164" s="3">
        <v>9</v>
      </c>
      <c r="J2164" s="7" t="s">
        <v>44</v>
      </c>
      <c r="K2164" s="7" t="s">
        <v>39</v>
      </c>
      <c r="L2164" s="7" t="s">
        <v>44</v>
      </c>
    </row>
    <row r="2165" spans="1:12">
      <c r="A2165" s="2">
        <v>83</v>
      </c>
      <c r="B2165" s="2">
        <v>49</v>
      </c>
      <c r="C2165" s="2">
        <v>573</v>
      </c>
      <c r="D2165" s="3">
        <v>155.57</v>
      </c>
      <c r="E2165" s="4">
        <v>15</v>
      </c>
      <c r="F2165" s="5">
        <v>23.34</v>
      </c>
      <c r="G2165" s="5">
        <v>193.91</v>
      </c>
      <c r="H2165" s="6">
        <v>40060</v>
      </c>
      <c r="I2165" s="3">
        <v>9</v>
      </c>
      <c r="J2165" s="7" t="s">
        <v>19</v>
      </c>
      <c r="K2165" s="7" t="s">
        <v>23</v>
      </c>
      <c r="L2165" s="7" t="s">
        <v>23</v>
      </c>
    </row>
    <row r="2166" spans="1:12">
      <c r="A2166" s="2">
        <v>133</v>
      </c>
      <c r="B2166" s="2">
        <v>52</v>
      </c>
      <c r="C2166" s="2">
        <v>594</v>
      </c>
      <c r="D2166" s="3">
        <v>161.27000000000001</v>
      </c>
      <c r="E2166" s="4">
        <v>15</v>
      </c>
      <c r="F2166" s="5">
        <v>24.19</v>
      </c>
      <c r="G2166" s="5">
        <v>200.46</v>
      </c>
      <c r="H2166" s="6">
        <v>40060</v>
      </c>
      <c r="I2166" s="3">
        <v>9</v>
      </c>
      <c r="J2166" s="7" t="s">
        <v>19</v>
      </c>
      <c r="K2166" s="7" t="s">
        <v>23</v>
      </c>
      <c r="L2166" s="7" t="s">
        <v>23</v>
      </c>
    </row>
    <row r="2167" spans="1:12">
      <c r="A2167" s="2">
        <v>175</v>
      </c>
      <c r="B2167" s="2">
        <v>52</v>
      </c>
      <c r="C2167" s="2">
        <v>595</v>
      </c>
      <c r="D2167" s="3">
        <v>127.51</v>
      </c>
      <c r="E2167" s="4">
        <v>30</v>
      </c>
      <c r="F2167" s="5">
        <v>19.13</v>
      </c>
      <c r="G2167" s="5">
        <v>176.64</v>
      </c>
      <c r="H2167" s="6">
        <v>40060</v>
      </c>
      <c r="I2167" s="3">
        <v>9</v>
      </c>
      <c r="J2167" s="7" t="s">
        <v>44</v>
      </c>
      <c r="K2167" s="7" t="s">
        <v>39</v>
      </c>
      <c r="L2167" s="7" t="s">
        <v>44</v>
      </c>
    </row>
    <row r="2168" spans="1:12">
      <c r="A2168" s="2">
        <v>56</v>
      </c>
      <c r="B2168" s="2">
        <v>52</v>
      </c>
      <c r="C2168" s="2">
        <v>608</v>
      </c>
      <c r="D2168" s="3">
        <v>165.07</v>
      </c>
      <c r="E2168" s="4">
        <v>15</v>
      </c>
      <c r="F2168" s="5">
        <v>24.76</v>
      </c>
      <c r="G2168" s="5">
        <v>204.83</v>
      </c>
      <c r="H2168" s="6">
        <v>40060</v>
      </c>
      <c r="I2168" s="3">
        <v>9</v>
      </c>
      <c r="J2168" s="7" t="s">
        <v>19</v>
      </c>
      <c r="K2168" s="7" t="s">
        <v>23</v>
      </c>
      <c r="L2168" s="7" t="s">
        <v>37</v>
      </c>
    </row>
    <row r="2169" spans="1:12">
      <c r="A2169" s="2">
        <v>106</v>
      </c>
      <c r="B2169" s="2">
        <v>55</v>
      </c>
      <c r="C2169" s="2">
        <v>611</v>
      </c>
      <c r="D2169" s="3">
        <v>153.41999999999999</v>
      </c>
      <c r="E2169" s="4">
        <v>15</v>
      </c>
      <c r="F2169" s="5">
        <v>23.01</v>
      </c>
      <c r="G2169" s="5">
        <v>191.43</v>
      </c>
      <c r="H2169" s="6">
        <v>40060</v>
      </c>
      <c r="I2169" s="3">
        <v>9</v>
      </c>
      <c r="J2169" s="7" t="s">
        <v>41</v>
      </c>
      <c r="K2169" s="7" t="s">
        <v>39</v>
      </c>
      <c r="L2169" s="7" t="s">
        <v>54</v>
      </c>
    </row>
    <row r="2170" spans="1:12">
      <c r="A2170" s="2">
        <v>159</v>
      </c>
      <c r="B2170" s="2">
        <v>52</v>
      </c>
      <c r="C2170" s="2">
        <v>615</v>
      </c>
      <c r="D2170" s="3">
        <v>161.87</v>
      </c>
      <c r="E2170" s="4">
        <v>15</v>
      </c>
      <c r="F2170" s="5">
        <v>24.28</v>
      </c>
      <c r="G2170" s="5">
        <v>201.15</v>
      </c>
      <c r="H2170" s="6">
        <v>40060</v>
      </c>
      <c r="I2170" s="3">
        <v>9</v>
      </c>
      <c r="J2170" s="7" t="s">
        <v>41</v>
      </c>
      <c r="K2170" s="7" t="s">
        <v>39</v>
      </c>
      <c r="L2170" s="7" t="s">
        <v>42</v>
      </c>
    </row>
    <row r="2171" spans="1:12">
      <c r="A2171" s="2">
        <v>20</v>
      </c>
      <c r="B2171" s="2">
        <v>57</v>
      </c>
      <c r="C2171" s="2">
        <v>664</v>
      </c>
      <c r="D2171" s="3">
        <v>180.28</v>
      </c>
      <c r="E2171" s="4">
        <v>15</v>
      </c>
      <c r="F2171" s="5">
        <v>27.04</v>
      </c>
      <c r="G2171" s="5">
        <v>222.32</v>
      </c>
      <c r="H2171" s="6">
        <v>40060</v>
      </c>
      <c r="I2171" s="3">
        <v>9</v>
      </c>
      <c r="J2171" s="7" t="s">
        <v>19</v>
      </c>
      <c r="K2171" s="7" t="s">
        <v>23</v>
      </c>
      <c r="L2171" s="7" t="s">
        <v>23</v>
      </c>
    </row>
    <row r="2172" spans="1:12">
      <c r="A2172" s="2">
        <v>121</v>
      </c>
      <c r="B2172" s="2">
        <v>58</v>
      </c>
      <c r="C2172" s="2">
        <v>678</v>
      </c>
      <c r="D2172" s="3">
        <v>181.37</v>
      </c>
      <c r="E2172" s="4">
        <v>15</v>
      </c>
      <c r="F2172" s="5">
        <v>27.21</v>
      </c>
      <c r="G2172" s="5">
        <v>223.58</v>
      </c>
      <c r="H2172" s="6">
        <v>40060</v>
      </c>
      <c r="I2172" s="3">
        <v>9</v>
      </c>
      <c r="J2172" s="7" t="s">
        <v>19</v>
      </c>
      <c r="K2172" s="7" t="s">
        <v>26</v>
      </c>
      <c r="L2172" s="7" t="s">
        <v>24</v>
      </c>
    </row>
    <row r="2173" spans="1:12">
      <c r="A2173" s="2">
        <v>91</v>
      </c>
      <c r="B2173" s="2">
        <v>57</v>
      </c>
      <c r="C2173" s="2">
        <v>710</v>
      </c>
      <c r="D2173" s="3">
        <v>178.28</v>
      </c>
      <c r="E2173" s="4">
        <v>15</v>
      </c>
      <c r="F2173" s="5">
        <v>26.74</v>
      </c>
      <c r="G2173" s="5">
        <v>220.02</v>
      </c>
      <c r="H2173" s="6">
        <v>40060</v>
      </c>
      <c r="I2173" s="3">
        <v>9</v>
      </c>
      <c r="J2173" s="7" t="s">
        <v>41</v>
      </c>
      <c r="K2173" s="7" t="s">
        <v>39</v>
      </c>
      <c r="L2173" s="7" t="s">
        <v>54</v>
      </c>
    </row>
    <row r="2174" spans="1:12">
      <c r="A2174" s="2">
        <v>144</v>
      </c>
      <c r="B2174" s="2">
        <v>71</v>
      </c>
      <c r="C2174" s="2">
        <v>720</v>
      </c>
      <c r="D2174" s="3">
        <v>192.6</v>
      </c>
      <c r="E2174" s="4">
        <v>15</v>
      </c>
      <c r="F2174" s="5">
        <v>28.89</v>
      </c>
      <c r="G2174" s="5">
        <v>236.49</v>
      </c>
      <c r="H2174" s="6">
        <v>40060</v>
      </c>
      <c r="I2174" s="3">
        <v>9</v>
      </c>
      <c r="J2174" s="7" t="s">
        <v>19</v>
      </c>
      <c r="K2174" s="7" t="s">
        <v>55</v>
      </c>
      <c r="L2174" s="7" t="s">
        <v>55</v>
      </c>
    </row>
    <row r="2175" spans="1:12">
      <c r="A2175" s="2">
        <v>125</v>
      </c>
      <c r="B2175" s="2">
        <v>59</v>
      </c>
      <c r="C2175" s="2">
        <v>728</v>
      </c>
      <c r="D2175" s="3">
        <v>195.61</v>
      </c>
      <c r="E2175" s="4">
        <v>15</v>
      </c>
      <c r="F2175" s="5">
        <v>29.34</v>
      </c>
      <c r="G2175" s="5">
        <v>239.95</v>
      </c>
      <c r="H2175" s="6">
        <v>40060</v>
      </c>
      <c r="I2175" s="3">
        <v>9</v>
      </c>
      <c r="J2175" s="7" t="s">
        <v>41</v>
      </c>
      <c r="K2175" s="7" t="s">
        <v>39</v>
      </c>
      <c r="L2175" s="7" t="s">
        <v>42</v>
      </c>
    </row>
    <row r="2176" spans="1:12">
      <c r="A2176" s="2">
        <v>141</v>
      </c>
      <c r="B2176" s="2">
        <v>95</v>
      </c>
      <c r="C2176" s="2">
        <v>762</v>
      </c>
      <c r="D2176" s="3">
        <v>200.56</v>
      </c>
      <c r="E2176" s="4">
        <v>15</v>
      </c>
      <c r="F2176" s="5">
        <v>30.08</v>
      </c>
      <c r="G2176" s="5">
        <v>245.64</v>
      </c>
      <c r="H2176" s="6">
        <v>40060</v>
      </c>
      <c r="I2176" s="3">
        <v>9</v>
      </c>
      <c r="J2176" s="7" t="s">
        <v>41</v>
      </c>
      <c r="K2176" s="7" t="s">
        <v>55</v>
      </c>
      <c r="L2176" s="7" t="s">
        <v>55</v>
      </c>
    </row>
    <row r="2177" spans="1:12">
      <c r="A2177" s="2">
        <v>86</v>
      </c>
      <c r="B2177" s="2">
        <v>72</v>
      </c>
      <c r="C2177" s="2">
        <v>803</v>
      </c>
      <c r="D2177" s="3">
        <v>200.1</v>
      </c>
      <c r="E2177" s="4">
        <v>15</v>
      </c>
      <c r="F2177" s="5">
        <v>30.02</v>
      </c>
      <c r="G2177" s="5">
        <v>245.12</v>
      </c>
      <c r="H2177" s="6">
        <v>40060</v>
      </c>
      <c r="I2177" s="3">
        <v>9</v>
      </c>
      <c r="J2177" s="7" t="s">
        <v>41</v>
      </c>
      <c r="K2177" s="7" t="s">
        <v>39</v>
      </c>
      <c r="L2177" s="7" t="s">
        <v>54</v>
      </c>
    </row>
    <row r="2178" spans="1:12">
      <c r="A2178" s="2">
        <v>128</v>
      </c>
      <c r="B2178" s="2">
        <v>66</v>
      </c>
      <c r="C2178" s="2">
        <v>833</v>
      </c>
      <c r="D2178" s="3">
        <v>226.16</v>
      </c>
      <c r="E2178" s="4">
        <v>15</v>
      </c>
      <c r="F2178" s="5">
        <v>33.92</v>
      </c>
      <c r="G2178" s="5">
        <v>275.08</v>
      </c>
      <c r="H2178" s="6">
        <v>40060</v>
      </c>
      <c r="I2178" s="3">
        <v>9</v>
      </c>
      <c r="J2178" s="7" t="s">
        <v>19</v>
      </c>
      <c r="K2178" s="7" t="s">
        <v>23</v>
      </c>
      <c r="L2178" s="7" t="s">
        <v>23</v>
      </c>
    </row>
    <row r="2179" spans="1:12">
      <c r="A2179" s="2">
        <v>73</v>
      </c>
      <c r="B2179" s="2">
        <v>73</v>
      </c>
      <c r="C2179" s="2">
        <v>870</v>
      </c>
      <c r="D2179" s="3">
        <v>236.21</v>
      </c>
      <c r="E2179" s="4">
        <v>15</v>
      </c>
      <c r="F2179" s="5">
        <v>35.43</v>
      </c>
      <c r="G2179" s="5">
        <v>286.64</v>
      </c>
      <c r="H2179" s="6">
        <v>40060</v>
      </c>
      <c r="I2179" s="3">
        <v>9</v>
      </c>
      <c r="J2179" s="7" t="s">
        <v>19</v>
      </c>
      <c r="K2179" s="7" t="s">
        <v>23</v>
      </c>
      <c r="L2179" s="7" t="s">
        <v>37</v>
      </c>
    </row>
    <row r="2180" spans="1:12">
      <c r="A2180" s="2">
        <v>151</v>
      </c>
      <c r="B2180" s="2">
        <v>74</v>
      </c>
      <c r="C2180" s="2">
        <v>882</v>
      </c>
      <c r="D2180" s="3">
        <v>582.12</v>
      </c>
      <c r="E2180" s="4">
        <v>0</v>
      </c>
      <c r="F2180" s="5">
        <v>87.32</v>
      </c>
      <c r="G2180" s="5">
        <v>669.44</v>
      </c>
      <c r="H2180" s="6">
        <v>40060</v>
      </c>
      <c r="I2180" s="3">
        <v>9</v>
      </c>
      <c r="J2180" s="7" t="s">
        <v>61</v>
      </c>
      <c r="K2180" s="7" t="s">
        <v>23</v>
      </c>
      <c r="L2180" s="7" t="s">
        <v>61</v>
      </c>
    </row>
    <row r="2181" spans="1:12">
      <c r="A2181" s="2">
        <v>68</v>
      </c>
      <c r="B2181" s="2">
        <v>79</v>
      </c>
      <c r="C2181" s="2">
        <v>887</v>
      </c>
      <c r="D2181" s="3">
        <v>237.27</v>
      </c>
      <c r="E2181" s="4">
        <v>15</v>
      </c>
      <c r="F2181" s="5">
        <v>35.590000000000003</v>
      </c>
      <c r="G2181" s="5">
        <v>287.86</v>
      </c>
      <c r="H2181" s="6">
        <v>40060</v>
      </c>
      <c r="I2181" s="3">
        <v>9</v>
      </c>
      <c r="J2181" s="7" t="s">
        <v>19</v>
      </c>
      <c r="K2181" s="7" t="s">
        <v>26</v>
      </c>
      <c r="L2181" s="7" t="s">
        <v>26</v>
      </c>
    </row>
    <row r="2182" spans="1:12">
      <c r="A2182" s="2">
        <v>111</v>
      </c>
      <c r="B2182" s="2">
        <v>77</v>
      </c>
      <c r="C2182" s="2">
        <v>906</v>
      </c>
      <c r="D2182" s="3">
        <v>242.36</v>
      </c>
      <c r="E2182" s="4">
        <v>15</v>
      </c>
      <c r="F2182" s="5">
        <v>36.35</v>
      </c>
      <c r="G2182" s="5">
        <v>293.70999999999998</v>
      </c>
      <c r="H2182" s="6">
        <v>40060</v>
      </c>
      <c r="I2182" s="3">
        <v>9</v>
      </c>
      <c r="J2182" s="7" t="s">
        <v>19</v>
      </c>
      <c r="K2182" s="7" t="s">
        <v>26</v>
      </c>
      <c r="L2182" s="7" t="s">
        <v>34</v>
      </c>
    </row>
    <row r="2183" spans="1:12">
      <c r="A2183" s="2">
        <v>146</v>
      </c>
      <c r="B2183" s="2">
        <v>80</v>
      </c>
      <c r="C2183" s="2">
        <v>925</v>
      </c>
      <c r="D2183" s="3">
        <v>610.5</v>
      </c>
      <c r="E2183" s="4">
        <v>0</v>
      </c>
      <c r="F2183" s="5">
        <v>91.58</v>
      </c>
      <c r="G2183" s="5">
        <v>702.08</v>
      </c>
      <c r="H2183" s="6">
        <v>40060</v>
      </c>
      <c r="I2183" s="3">
        <v>9</v>
      </c>
      <c r="J2183" s="7" t="s">
        <v>61</v>
      </c>
      <c r="K2183" s="7" t="s">
        <v>23</v>
      </c>
      <c r="L2183" s="7" t="s">
        <v>61</v>
      </c>
    </row>
    <row r="2184" spans="1:12">
      <c r="A2184" s="2">
        <v>39</v>
      </c>
      <c r="B2184" s="2">
        <v>83</v>
      </c>
      <c r="C2184" s="2">
        <v>1038</v>
      </c>
      <c r="D2184" s="3">
        <v>273.31</v>
      </c>
      <c r="E2184" s="4">
        <v>15</v>
      </c>
      <c r="F2184" s="5">
        <v>41</v>
      </c>
      <c r="G2184" s="5">
        <v>329.31</v>
      </c>
      <c r="H2184" s="6">
        <v>40060</v>
      </c>
      <c r="I2184" s="3">
        <v>9</v>
      </c>
      <c r="J2184" s="7" t="s">
        <v>19</v>
      </c>
      <c r="K2184" s="7" t="s">
        <v>26</v>
      </c>
      <c r="L2184" s="7" t="s">
        <v>20</v>
      </c>
    </row>
    <row r="2185" spans="1:12">
      <c r="A2185" s="2">
        <v>149</v>
      </c>
      <c r="B2185" s="2">
        <v>106</v>
      </c>
      <c r="C2185" s="2">
        <v>1052</v>
      </c>
      <c r="D2185" s="3">
        <v>221.34</v>
      </c>
      <c r="E2185" s="4">
        <v>80</v>
      </c>
      <c r="F2185" s="5">
        <v>33.200000000000003</v>
      </c>
      <c r="G2185" s="5">
        <v>334.54</v>
      </c>
      <c r="H2185" s="6">
        <v>40060</v>
      </c>
      <c r="I2185" s="3">
        <v>9</v>
      </c>
      <c r="J2185" s="7" t="s">
        <v>41</v>
      </c>
      <c r="K2185" s="7" t="s">
        <v>39</v>
      </c>
      <c r="L2185" s="7" t="s">
        <v>39</v>
      </c>
    </row>
    <row r="2186" spans="1:12">
      <c r="A2186" s="2">
        <v>122</v>
      </c>
      <c r="B2186" s="2">
        <v>115</v>
      </c>
      <c r="C2186" s="2">
        <v>1204</v>
      </c>
      <c r="D2186" s="3">
        <v>240.92</v>
      </c>
      <c r="E2186" s="4">
        <v>150</v>
      </c>
      <c r="F2186" s="5">
        <v>36.14</v>
      </c>
      <c r="G2186" s="5">
        <v>427.06</v>
      </c>
      <c r="H2186" s="6">
        <v>40060</v>
      </c>
      <c r="I2186" s="3">
        <v>9</v>
      </c>
      <c r="J2186" s="7" t="s">
        <v>41</v>
      </c>
      <c r="K2186" s="7" t="s">
        <v>39</v>
      </c>
      <c r="L2186" s="7" t="s">
        <v>54</v>
      </c>
    </row>
    <row r="2187" spans="1:12">
      <c r="A2187" s="2">
        <v>95</v>
      </c>
      <c r="B2187" s="2">
        <v>189</v>
      </c>
      <c r="C2187" s="2">
        <v>1638</v>
      </c>
      <c r="D2187" s="3">
        <v>499.43</v>
      </c>
      <c r="E2187" s="4">
        <v>15</v>
      </c>
      <c r="F2187" s="5">
        <v>74.91</v>
      </c>
      <c r="G2187" s="5">
        <v>589.34</v>
      </c>
      <c r="H2187" s="6">
        <v>40060</v>
      </c>
      <c r="I2187" s="3">
        <v>9</v>
      </c>
      <c r="J2187" s="7" t="s">
        <v>38</v>
      </c>
      <c r="K2187" s="7" t="s">
        <v>55</v>
      </c>
      <c r="L2187" s="7" t="s">
        <v>55</v>
      </c>
    </row>
    <row r="2188" spans="1:12">
      <c r="A2188" s="2">
        <v>167</v>
      </c>
      <c r="B2188" s="2">
        <v>41</v>
      </c>
      <c r="C2188" s="2">
        <v>399</v>
      </c>
      <c r="D2188" s="3">
        <v>96.6</v>
      </c>
      <c r="E2188" s="4">
        <v>15</v>
      </c>
      <c r="F2188" s="5">
        <v>14.01</v>
      </c>
      <c r="G2188" s="5">
        <v>125.61</v>
      </c>
      <c r="H2188" s="6">
        <v>40064</v>
      </c>
      <c r="I2188" s="3">
        <v>9</v>
      </c>
      <c r="J2188" s="7" t="s">
        <v>64</v>
      </c>
      <c r="K2188" s="7" t="s">
        <v>14</v>
      </c>
      <c r="L2188" s="7" t="s">
        <v>59</v>
      </c>
    </row>
    <row r="2189" spans="1:12">
      <c r="A2189" s="2">
        <v>170</v>
      </c>
      <c r="B2189" s="2">
        <v>45</v>
      </c>
      <c r="C2189" s="2">
        <v>502</v>
      </c>
      <c r="D2189" s="3">
        <v>183.38</v>
      </c>
      <c r="E2189" s="4">
        <v>15</v>
      </c>
      <c r="F2189" s="5">
        <v>28.77</v>
      </c>
      <c r="G2189" s="5">
        <v>227.15</v>
      </c>
      <c r="H2189" s="6">
        <v>40064</v>
      </c>
      <c r="I2189" s="3">
        <v>9</v>
      </c>
      <c r="J2189" s="7" t="s">
        <v>27</v>
      </c>
      <c r="K2189" s="7" t="s">
        <v>51</v>
      </c>
      <c r="L2189" s="7" t="s">
        <v>28</v>
      </c>
    </row>
    <row r="2190" spans="1:12">
      <c r="A2190" s="2">
        <v>98</v>
      </c>
      <c r="B2190" s="2">
        <v>50</v>
      </c>
      <c r="C2190" s="2">
        <v>512</v>
      </c>
      <c r="D2190" s="3">
        <v>187.03</v>
      </c>
      <c r="E2190" s="4">
        <v>15</v>
      </c>
      <c r="F2190" s="5">
        <v>29.29</v>
      </c>
      <c r="G2190" s="5">
        <v>231.32</v>
      </c>
      <c r="H2190" s="6">
        <v>40064</v>
      </c>
      <c r="I2190" s="3">
        <v>9</v>
      </c>
      <c r="J2190" s="7" t="s">
        <v>27</v>
      </c>
      <c r="K2190" s="7" t="s">
        <v>51</v>
      </c>
      <c r="L2190" s="7" t="s">
        <v>51</v>
      </c>
    </row>
    <row r="2191" spans="1:12">
      <c r="A2191" s="2">
        <v>27</v>
      </c>
      <c r="B2191" s="2">
        <v>49</v>
      </c>
      <c r="C2191" s="2">
        <v>516</v>
      </c>
      <c r="D2191" s="3">
        <v>188.49</v>
      </c>
      <c r="E2191" s="4">
        <v>15</v>
      </c>
      <c r="F2191" s="5">
        <v>27.33</v>
      </c>
      <c r="G2191" s="5">
        <v>230.82</v>
      </c>
      <c r="H2191" s="6">
        <v>40064</v>
      </c>
      <c r="I2191" s="3">
        <v>9</v>
      </c>
      <c r="J2191" s="7" t="s">
        <v>27</v>
      </c>
      <c r="K2191" s="7" t="s">
        <v>51</v>
      </c>
      <c r="L2191" s="7" t="s">
        <v>30</v>
      </c>
    </row>
    <row r="2192" spans="1:12">
      <c r="A2192" s="2">
        <v>113</v>
      </c>
      <c r="B2192" s="2">
        <v>53</v>
      </c>
      <c r="C2192" s="2">
        <v>537</v>
      </c>
      <c r="D2192" s="3">
        <v>128.44999999999999</v>
      </c>
      <c r="E2192" s="4">
        <v>15</v>
      </c>
      <c r="F2192" s="5">
        <v>18.63</v>
      </c>
      <c r="G2192" s="5">
        <v>162.08000000000001</v>
      </c>
      <c r="H2192" s="6">
        <v>40064</v>
      </c>
      <c r="I2192" s="3">
        <v>9</v>
      </c>
      <c r="J2192" s="7" t="s">
        <v>31</v>
      </c>
      <c r="K2192" s="7" t="s">
        <v>39</v>
      </c>
      <c r="L2192" s="7" t="s">
        <v>32</v>
      </c>
    </row>
    <row r="2193" spans="1:12">
      <c r="A2193" s="2">
        <v>25</v>
      </c>
      <c r="B2193" s="2">
        <v>48</v>
      </c>
      <c r="C2193" s="2">
        <v>539</v>
      </c>
      <c r="D2193" s="3">
        <v>196.9</v>
      </c>
      <c r="E2193" s="4">
        <v>15</v>
      </c>
      <c r="F2193" s="5">
        <v>28.55</v>
      </c>
      <c r="G2193" s="5">
        <v>240.45</v>
      </c>
      <c r="H2193" s="6">
        <v>40064</v>
      </c>
      <c r="I2193" s="3">
        <v>9</v>
      </c>
      <c r="J2193" s="7" t="s">
        <v>27</v>
      </c>
      <c r="K2193" s="7" t="s">
        <v>51</v>
      </c>
      <c r="L2193" s="7" t="s">
        <v>28</v>
      </c>
    </row>
    <row r="2194" spans="1:12">
      <c r="A2194" s="2">
        <v>102</v>
      </c>
      <c r="B2194" s="2">
        <v>48</v>
      </c>
      <c r="C2194" s="2">
        <v>539</v>
      </c>
      <c r="D2194" s="3">
        <v>163.16</v>
      </c>
      <c r="E2194" s="4">
        <v>15</v>
      </c>
      <c r="F2194" s="5">
        <v>23.66</v>
      </c>
      <c r="G2194" s="5">
        <v>201.82</v>
      </c>
      <c r="H2194" s="6">
        <v>40064</v>
      </c>
      <c r="I2194" s="3">
        <v>9</v>
      </c>
      <c r="J2194" s="7" t="s">
        <v>31</v>
      </c>
      <c r="K2194" s="7" t="s">
        <v>39</v>
      </c>
      <c r="L2194" s="7" t="s">
        <v>39</v>
      </c>
    </row>
    <row r="2195" spans="1:12">
      <c r="A2195" s="2">
        <v>115</v>
      </c>
      <c r="B2195" s="2">
        <v>48</v>
      </c>
      <c r="C2195" s="2">
        <v>552</v>
      </c>
      <c r="D2195" s="3">
        <v>201.65</v>
      </c>
      <c r="E2195" s="4">
        <v>15</v>
      </c>
      <c r="F2195" s="5">
        <v>31.41</v>
      </c>
      <c r="G2195" s="5">
        <v>248.06</v>
      </c>
      <c r="H2195" s="6">
        <v>40064</v>
      </c>
      <c r="I2195" s="3">
        <v>9</v>
      </c>
      <c r="J2195" s="7" t="s">
        <v>27</v>
      </c>
      <c r="K2195" s="7" t="s">
        <v>51</v>
      </c>
      <c r="L2195" s="7" t="s">
        <v>30</v>
      </c>
    </row>
    <row r="2196" spans="1:12">
      <c r="A2196" s="2">
        <v>59</v>
      </c>
      <c r="B2196" s="2">
        <v>48</v>
      </c>
      <c r="C2196" s="2">
        <v>556</v>
      </c>
      <c r="D2196" s="3">
        <v>149.4</v>
      </c>
      <c r="E2196" s="4">
        <v>15</v>
      </c>
      <c r="F2196" s="5">
        <v>21.66</v>
      </c>
      <c r="G2196" s="5">
        <v>186.06</v>
      </c>
      <c r="H2196" s="6">
        <v>40064</v>
      </c>
      <c r="I2196" s="3">
        <v>9</v>
      </c>
      <c r="J2196" s="7" t="s">
        <v>41</v>
      </c>
      <c r="K2196" s="7" t="s">
        <v>39</v>
      </c>
      <c r="L2196" s="7" t="s">
        <v>42</v>
      </c>
    </row>
    <row r="2197" spans="1:12">
      <c r="A2197" s="2">
        <v>46</v>
      </c>
      <c r="B2197" s="2">
        <v>52</v>
      </c>
      <c r="C2197" s="2">
        <v>584</v>
      </c>
      <c r="D2197" s="3">
        <v>156.91999999999999</v>
      </c>
      <c r="E2197" s="4">
        <v>15</v>
      </c>
      <c r="F2197" s="5">
        <v>22.75</v>
      </c>
      <c r="G2197" s="5">
        <v>194.67</v>
      </c>
      <c r="H2197" s="6">
        <v>40064</v>
      </c>
      <c r="I2197" s="3">
        <v>9</v>
      </c>
      <c r="J2197" s="7" t="s">
        <v>41</v>
      </c>
      <c r="K2197" s="7" t="s">
        <v>39</v>
      </c>
      <c r="L2197" s="7" t="s">
        <v>42</v>
      </c>
    </row>
    <row r="2198" spans="1:12">
      <c r="A2198" s="2">
        <v>105</v>
      </c>
      <c r="B2198" s="2">
        <v>51</v>
      </c>
      <c r="C2198" s="2">
        <v>590</v>
      </c>
      <c r="D2198" s="3">
        <v>215.53</v>
      </c>
      <c r="E2198" s="4">
        <v>15</v>
      </c>
      <c r="F2198" s="5">
        <v>33.43</v>
      </c>
      <c r="G2198" s="5">
        <v>263.95999999999998</v>
      </c>
      <c r="H2198" s="6">
        <v>40064</v>
      </c>
      <c r="I2198" s="3">
        <v>9</v>
      </c>
      <c r="J2198" s="7" t="s">
        <v>27</v>
      </c>
      <c r="K2198" s="7" t="s">
        <v>51</v>
      </c>
      <c r="L2198" s="7" t="s">
        <v>30</v>
      </c>
    </row>
    <row r="2199" spans="1:12">
      <c r="A2199" s="2">
        <v>119</v>
      </c>
      <c r="B2199" s="2">
        <v>61</v>
      </c>
      <c r="C2199" s="2">
        <v>674</v>
      </c>
      <c r="D2199" s="3">
        <v>182.99</v>
      </c>
      <c r="E2199" s="4">
        <v>15</v>
      </c>
      <c r="F2199" s="5">
        <v>28.71</v>
      </c>
      <c r="G2199" s="5">
        <v>226.7</v>
      </c>
      <c r="H2199" s="6">
        <v>40064</v>
      </c>
      <c r="I2199" s="3">
        <v>9</v>
      </c>
      <c r="J2199" s="7" t="s">
        <v>19</v>
      </c>
      <c r="K2199" s="7" t="s">
        <v>23</v>
      </c>
      <c r="L2199" s="7" t="s">
        <v>53</v>
      </c>
    </row>
    <row r="2200" spans="1:12">
      <c r="A2200" s="2">
        <v>77</v>
      </c>
      <c r="B2200" s="2">
        <v>59</v>
      </c>
      <c r="C2200" s="2">
        <v>677</v>
      </c>
      <c r="D2200" s="3">
        <v>247.31</v>
      </c>
      <c r="E2200" s="4">
        <v>15</v>
      </c>
      <c r="F2200" s="5">
        <v>38.03</v>
      </c>
      <c r="G2200" s="5">
        <v>300.33999999999997</v>
      </c>
      <c r="H2200" s="6">
        <v>40064</v>
      </c>
      <c r="I2200" s="3">
        <v>9</v>
      </c>
      <c r="J2200" s="7" t="s">
        <v>27</v>
      </c>
      <c r="K2200" s="7" t="s">
        <v>51</v>
      </c>
      <c r="L2200" s="7" t="s">
        <v>28</v>
      </c>
    </row>
    <row r="2201" spans="1:12">
      <c r="A2201" s="2">
        <v>92</v>
      </c>
      <c r="B2201" s="2">
        <v>61</v>
      </c>
      <c r="C2201" s="2">
        <v>717</v>
      </c>
      <c r="D2201" s="3">
        <v>194.67</v>
      </c>
      <c r="E2201" s="4">
        <v>15</v>
      </c>
      <c r="F2201" s="5">
        <v>30.4</v>
      </c>
      <c r="G2201" s="5">
        <v>240.07</v>
      </c>
      <c r="H2201" s="6">
        <v>40064</v>
      </c>
      <c r="I2201" s="3">
        <v>9</v>
      </c>
      <c r="J2201" s="7" t="s">
        <v>19</v>
      </c>
      <c r="K2201" s="7" t="s">
        <v>23</v>
      </c>
      <c r="L2201" s="7" t="s">
        <v>53</v>
      </c>
    </row>
    <row r="2202" spans="1:12">
      <c r="A2202" s="2">
        <v>65</v>
      </c>
      <c r="B2202" s="2">
        <v>64</v>
      </c>
      <c r="C2202" s="2">
        <v>717</v>
      </c>
      <c r="D2202" s="3">
        <v>160.97</v>
      </c>
      <c r="E2202" s="4">
        <v>15</v>
      </c>
      <c r="F2202" s="5">
        <v>23.34</v>
      </c>
      <c r="G2202" s="5">
        <v>199.31</v>
      </c>
      <c r="H2202" s="6">
        <v>40064</v>
      </c>
      <c r="I2202" s="3">
        <v>9</v>
      </c>
      <c r="J2202" s="7" t="s">
        <v>50</v>
      </c>
      <c r="K2202" s="7" t="s">
        <v>14</v>
      </c>
      <c r="L2202" s="7" t="s">
        <v>17</v>
      </c>
    </row>
    <row r="2203" spans="1:12">
      <c r="A2203" s="2">
        <v>157</v>
      </c>
      <c r="B2203" s="2">
        <v>73</v>
      </c>
      <c r="C2203" s="2">
        <v>849</v>
      </c>
      <c r="D2203" s="3">
        <v>228.13</v>
      </c>
      <c r="E2203" s="4">
        <v>15</v>
      </c>
      <c r="F2203" s="5">
        <v>33.08</v>
      </c>
      <c r="G2203" s="5">
        <v>276.20999999999998</v>
      </c>
      <c r="H2203" s="6">
        <v>40064</v>
      </c>
      <c r="I2203" s="3">
        <v>9</v>
      </c>
      <c r="J2203" s="7" t="s">
        <v>41</v>
      </c>
      <c r="K2203" s="7" t="s">
        <v>39</v>
      </c>
      <c r="L2203" s="7" t="s">
        <v>42</v>
      </c>
    </row>
    <row r="2204" spans="1:12">
      <c r="A2204" s="2">
        <v>82</v>
      </c>
      <c r="B2204" s="2">
        <v>75</v>
      </c>
      <c r="C2204" s="2">
        <v>862</v>
      </c>
      <c r="D2204" s="3">
        <v>234.03</v>
      </c>
      <c r="E2204" s="4">
        <v>15</v>
      </c>
      <c r="F2204" s="5">
        <v>36.11</v>
      </c>
      <c r="G2204" s="5">
        <v>285.14</v>
      </c>
      <c r="H2204" s="6">
        <v>40064</v>
      </c>
      <c r="I2204" s="3">
        <v>9</v>
      </c>
      <c r="J2204" s="7" t="s">
        <v>19</v>
      </c>
      <c r="K2204" s="7" t="s">
        <v>23</v>
      </c>
      <c r="L2204" s="7" t="s">
        <v>53</v>
      </c>
    </row>
    <row r="2205" spans="1:12">
      <c r="A2205" s="2">
        <v>81</v>
      </c>
      <c r="B2205" s="2">
        <v>80</v>
      </c>
      <c r="C2205" s="2">
        <v>945</v>
      </c>
      <c r="D2205" s="3">
        <v>256.57</v>
      </c>
      <c r="E2205" s="4">
        <v>15</v>
      </c>
      <c r="F2205" s="5">
        <v>39.380000000000003</v>
      </c>
      <c r="G2205" s="5">
        <v>310.95</v>
      </c>
      <c r="H2205" s="6">
        <v>40064</v>
      </c>
      <c r="I2205" s="3">
        <v>9</v>
      </c>
      <c r="J2205" s="7" t="s">
        <v>19</v>
      </c>
      <c r="K2205" s="7" t="s">
        <v>23</v>
      </c>
      <c r="L2205" s="7" t="s">
        <v>22</v>
      </c>
    </row>
    <row r="2206" spans="1:12">
      <c r="A2206" s="2">
        <v>181</v>
      </c>
      <c r="B2206" s="2">
        <v>86</v>
      </c>
      <c r="C2206" s="2">
        <v>1024</v>
      </c>
      <c r="D2206" s="3">
        <v>240.64</v>
      </c>
      <c r="E2206" s="4">
        <v>305</v>
      </c>
      <c r="F2206" s="5">
        <v>34.89</v>
      </c>
      <c r="G2206" s="5">
        <v>580.53</v>
      </c>
      <c r="H2206" s="6">
        <v>40064</v>
      </c>
      <c r="I2206" s="3">
        <v>9</v>
      </c>
      <c r="J2206" s="7" t="s">
        <v>67</v>
      </c>
      <c r="K2206" s="7" t="s">
        <v>51</v>
      </c>
      <c r="L2206" s="7" t="s">
        <v>51</v>
      </c>
    </row>
    <row r="2207" spans="1:12">
      <c r="A2207" s="2">
        <v>189</v>
      </c>
      <c r="B2207" s="2">
        <v>33</v>
      </c>
      <c r="C2207" s="2">
        <v>308</v>
      </c>
      <c r="D2207" s="3">
        <v>51.37</v>
      </c>
      <c r="E2207" s="4">
        <v>15</v>
      </c>
      <c r="F2207" s="5">
        <v>9.6199999999999992</v>
      </c>
      <c r="G2207" s="5">
        <v>75.989999999999995</v>
      </c>
      <c r="H2207" s="6">
        <v>40065</v>
      </c>
      <c r="I2207" s="3">
        <v>9</v>
      </c>
      <c r="J2207" s="7" t="s">
        <v>7</v>
      </c>
      <c r="K2207" s="7" t="s">
        <v>7</v>
      </c>
      <c r="L2207" s="7" t="s">
        <v>9</v>
      </c>
    </row>
    <row r="2208" spans="1:12">
      <c r="A2208" s="2">
        <v>30</v>
      </c>
      <c r="B2208" s="2">
        <v>38</v>
      </c>
      <c r="C2208" s="2">
        <v>417</v>
      </c>
      <c r="D2208" s="3">
        <v>100.04</v>
      </c>
      <c r="E2208" s="4">
        <v>15</v>
      </c>
      <c r="F2208" s="5">
        <v>14.51</v>
      </c>
      <c r="G2208" s="5">
        <v>129.55000000000001</v>
      </c>
      <c r="H2208" s="6">
        <v>40065</v>
      </c>
      <c r="I2208" s="3">
        <v>9</v>
      </c>
      <c r="J2208" s="7" t="s">
        <v>33</v>
      </c>
      <c r="K2208" s="7" t="s">
        <v>23</v>
      </c>
      <c r="L2208" s="7" t="s">
        <v>23</v>
      </c>
    </row>
    <row r="2209" spans="1:12">
      <c r="A2209" s="2">
        <v>93</v>
      </c>
      <c r="B2209" s="2">
        <v>39</v>
      </c>
      <c r="C2209" s="2">
        <v>438</v>
      </c>
      <c r="D2209" s="3">
        <v>77.44</v>
      </c>
      <c r="E2209" s="4">
        <v>15</v>
      </c>
      <c r="F2209" s="5">
        <v>11.23</v>
      </c>
      <c r="G2209" s="5">
        <v>103.67</v>
      </c>
      <c r="H2209" s="6">
        <v>40065</v>
      </c>
      <c r="I2209" s="3">
        <v>9</v>
      </c>
      <c r="J2209" s="7" t="s">
        <v>11</v>
      </c>
      <c r="K2209" s="7" t="s">
        <v>51</v>
      </c>
      <c r="L2209" s="7" t="s">
        <v>29</v>
      </c>
    </row>
    <row r="2210" spans="1:12">
      <c r="A2210" s="2">
        <v>156</v>
      </c>
      <c r="B2210" s="2">
        <v>40</v>
      </c>
      <c r="C2210" s="2">
        <v>451</v>
      </c>
      <c r="D2210" s="3">
        <v>76.989999999999995</v>
      </c>
      <c r="E2210" s="4">
        <v>15</v>
      </c>
      <c r="F2210" s="5">
        <v>11.16</v>
      </c>
      <c r="G2210" s="5">
        <v>103.15</v>
      </c>
      <c r="H2210" s="6">
        <v>40065</v>
      </c>
      <c r="I2210" s="3">
        <v>9</v>
      </c>
      <c r="J2210" s="7" t="s">
        <v>16</v>
      </c>
      <c r="K2210" s="7" t="s">
        <v>14</v>
      </c>
      <c r="L2210" s="7" t="s">
        <v>17</v>
      </c>
    </row>
    <row r="2211" spans="1:12">
      <c r="A2211" s="2">
        <v>109</v>
      </c>
      <c r="B2211" s="2">
        <v>49</v>
      </c>
      <c r="C2211" s="2">
        <v>518</v>
      </c>
      <c r="D2211" s="3">
        <v>74.02</v>
      </c>
      <c r="E2211" s="4">
        <v>15</v>
      </c>
      <c r="F2211" s="5">
        <v>10.73</v>
      </c>
      <c r="G2211" s="5">
        <v>99.75</v>
      </c>
      <c r="H2211" s="6">
        <v>40065</v>
      </c>
      <c r="I2211" s="3">
        <v>9</v>
      </c>
      <c r="J2211" s="7" t="s">
        <v>58</v>
      </c>
      <c r="K2211" s="7" t="s">
        <v>14</v>
      </c>
      <c r="L2211" s="7" t="s">
        <v>59</v>
      </c>
    </row>
    <row r="2212" spans="1:12">
      <c r="A2212" s="2">
        <v>90</v>
      </c>
      <c r="B2212" s="2">
        <v>46</v>
      </c>
      <c r="C2212" s="2">
        <v>519</v>
      </c>
      <c r="D2212" s="3">
        <v>189.59</v>
      </c>
      <c r="E2212" s="4">
        <v>15</v>
      </c>
      <c r="F2212" s="5">
        <v>29.67</v>
      </c>
      <c r="G2212" s="5">
        <v>234.26</v>
      </c>
      <c r="H2212" s="6">
        <v>40065</v>
      </c>
      <c r="I2212" s="3">
        <v>9</v>
      </c>
      <c r="J2212" s="7" t="s">
        <v>27</v>
      </c>
      <c r="K2212" s="7" t="s">
        <v>51</v>
      </c>
      <c r="L2212" s="7" t="s">
        <v>30</v>
      </c>
    </row>
    <row r="2213" spans="1:12">
      <c r="A2213" s="2">
        <v>57</v>
      </c>
      <c r="B2213" s="2">
        <v>48</v>
      </c>
      <c r="C2213" s="2">
        <v>526</v>
      </c>
      <c r="D2213" s="3">
        <v>126.19</v>
      </c>
      <c r="E2213" s="4">
        <v>15</v>
      </c>
      <c r="F2213" s="5">
        <v>18.3</v>
      </c>
      <c r="G2213" s="5">
        <v>159.49</v>
      </c>
      <c r="H2213" s="6">
        <v>40065</v>
      </c>
      <c r="I2213" s="3">
        <v>9</v>
      </c>
      <c r="J2213" s="7" t="s">
        <v>33</v>
      </c>
      <c r="K2213" s="7" t="s">
        <v>23</v>
      </c>
      <c r="L2213" s="7" t="s">
        <v>23</v>
      </c>
    </row>
    <row r="2214" spans="1:12">
      <c r="A2214" s="2">
        <v>10</v>
      </c>
      <c r="B2214" s="2">
        <v>49</v>
      </c>
      <c r="C2214" s="2">
        <v>529</v>
      </c>
      <c r="D2214" s="3">
        <v>85.96</v>
      </c>
      <c r="E2214" s="4">
        <v>160</v>
      </c>
      <c r="F2214" s="5">
        <v>12.46</v>
      </c>
      <c r="G2214" s="5">
        <v>258.42</v>
      </c>
      <c r="H2214" s="6">
        <v>40065</v>
      </c>
      <c r="I2214" s="3">
        <v>9</v>
      </c>
      <c r="J2214" s="7" t="s">
        <v>11</v>
      </c>
      <c r="K2214" s="7" t="s">
        <v>64</v>
      </c>
      <c r="L2214" s="7" t="s">
        <v>12</v>
      </c>
    </row>
    <row r="2215" spans="1:12">
      <c r="A2215" s="2">
        <v>32</v>
      </c>
      <c r="B2215" s="2">
        <v>49</v>
      </c>
      <c r="C2215" s="2">
        <v>541</v>
      </c>
      <c r="D2215" s="3">
        <v>197.63</v>
      </c>
      <c r="E2215" s="4">
        <v>15</v>
      </c>
      <c r="F2215" s="5">
        <v>30.83</v>
      </c>
      <c r="G2215" s="5">
        <v>243.46</v>
      </c>
      <c r="H2215" s="6">
        <v>40065</v>
      </c>
      <c r="I2215" s="3">
        <v>9</v>
      </c>
      <c r="J2215" s="7" t="s">
        <v>27</v>
      </c>
      <c r="K2215" s="7" t="s">
        <v>51</v>
      </c>
      <c r="L2215" s="7" t="s">
        <v>28</v>
      </c>
    </row>
    <row r="2216" spans="1:12">
      <c r="A2216" s="2">
        <v>129</v>
      </c>
      <c r="B2216" s="2">
        <v>50</v>
      </c>
      <c r="C2216" s="2">
        <v>543</v>
      </c>
      <c r="D2216" s="3">
        <v>145.25</v>
      </c>
      <c r="E2216" s="4">
        <v>15</v>
      </c>
      <c r="F2216" s="5">
        <v>21.06</v>
      </c>
      <c r="G2216" s="5">
        <v>181.31</v>
      </c>
      <c r="H2216" s="6">
        <v>40065</v>
      </c>
      <c r="I2216" s="3">
        <v>9</v>
      </c>
      <c r="J2216" s="7" t="s">
        <v>19</v>
      </c>
      <c r="K2216" s="7" t="s">
        <v>26</v>
      </c>
      <c r="L2216" s="7" t="s">
        <v>40</v>
      </c>
    </row>
    <row r="2217" spans="1:12">
      <c r="A2217" s="2">
        <v>154</v>
      </c>
      <c r="B2217" s="2">
        <v>52</v>
      </c>
      <c r="C2217" s="2">
        <v>552</v>
      </c>
      <c r="D2217" s="3">
        <v>147.66</v>
      </c>
      <c r="E2217" s="4">
        <v>15</v>
      </c>
      <c r="F2217" s="5">
        <v>21.41</v>
      </c>
      <c r="G2217" s="5">
        <v>184.07</v>
      </c>
      <c r="H2217" s="6">
        <v>40065</v>
      </c>
      <c r="I2217" s="3">
        <v>9</v>
      </c>
      <c r="J2217" s="7" t="s">
        <v>19</v>
      </c>
      <c r="K2217" s="7" t="s">
        <v>26</v>
      </c>
      <c r="L2217" s="7" t="s">
        <v>40</v>
      </c>
    </row>
    <row r="2218" spans="1:12">
      <c r="A2218" s="2">
        <v>135</v>
      </c>
      <c r="B2218" s="2">
        <v>51</v>
      </c>
      <c r="C2218" s="2">
        <v>555</v>
      </c>
      <c r="D2218" s="3">
        <v>148.46</v>
      </c>
      <c r="E2218" s="4">
        <v>15</v>
      </c>
      <c r="F2218" s="5">
        <v>21.53</v>
      </c>
      <c r="G2218" s="5">
        <v>184.99</v>
      </c>
      <c r="H2218" s="6">
        <v>40065</v>
      </c>
      <c r="I2218" s="3">
        <v>9</v>
      </c>
      <c r="J2218" s="7" t="s">
        <v>19</v>
      </c>
      <c r="K2218" s="7" t="s">
        <v>26</v>
      </c>
      <c r="L2218" s="7" t="s">
        <v>24</v>
      </c>
    </row>
    <row r="2219" spans="1:12">
      <c r="A2219" s="2">
        <v>88</v>
      </c>
      <c r="B2219" s="2">
        <v>49</v>
      </c>
      <c r="C2219" s="2">
        <v>556</v>
      </c>
      <c r="D2219" s="3">
        <v>148.72999999999999</v>
      </c>
      <c r="E2219" s="4">
        <v>15</v>
      </c>
      <c r="F2219" s="5">
        <v>21.57</v>
      </c>
      <c r="G2219" s="5">
        <v>185.3</v>
      </c>
      <c r="H2219" s="6">
        <v>40065</v>
      </c>
      <c r="I2219" s="3">
        <v>9</v>
      </c>
      <c r="J2219" s="7" t="s">
        <v>19</v>
      </c>
      <c r="K2219" s="7" t="s">
        <v>26</v>
      </c>
      <c r="L2219" s="7" t="s">
        <v>40</v>
      </c>
    </row>
    <row r="2220" spans="1:12">
      <c r="A2220" s="2">
        <v>69</v>
      </c>
      <c r="B2220" s="2">
        <v>53</v>
      </c>
      <c r="C2220" s="2">
        <v>563</v>
      </c>
      <c r="D2220" s="3">
        <v>91.49</v>
      </c>
      <c r="E2220" s="4">
        <v>160</v>
      </c>
      <c r="F2220" s="5">
        <v>13.27</v>
      </c>
      <c r="G2220" s="5">
        <v>264.76</v>
      </c>
      <c r="H2220" s="6">
        <v>40065</v>
      </c>
      <c r="I2220" s="3">
        <v>9</v>
      </c>
      <c r="J2220" s="7" t="s">
        <v>11</v>
      </c>
      <c r="K2220" s="7" t="s">
        <v>51</v>
      </c>
      <c r="L2220" s="7" t="s">
        <v>51</v>
      </c>
    </row>
    <row r="2221" spans="1:12">
      <c r="A2221" s="2">
        <v>139</v>
      </c>
      <c r="B2221" s="2">
        <v>52</v>
      </c>
      <c r="C2221" s="2">
        <v>585</v>
      </c>
      <c r="D2221" s="3">
        <v>137.07</v>
      </c>
      <c r="E2221" s="4">
        <v>15</v>
      </c>
      <c r="F2221" s="5">
        <v>19.88</v>
      </c>
      <c r="G2221" s="5">
        <v>171.95</v>
      </c>
      <c r="H2221" s="6">
        <v>40065</v>
      </c>
      <c r="I2221" s="3">
        <v>9</v>
      </c>
      <c r="J2221" s="7" t="s">
        <v>60</v>
      </c>
      <c r="K2221" s="7" t="s">
        <v>14</v>
      </c>
      <c r="L2221" s="7" t="s">
        <v>14</v>
      </c>
    </row>
    <row r="2222" spans="1:12">
      <c r="A2222" s="2">
        <v>142</v>
      </c>
      <c r="B2222" s="2">
        <v>58</v>
      </c>
      <c r="C2222" s="2">
        <v>610</v>
      </c>
      <c r="D2222" s="3">
        <v>87.17</v>
      </c>
      <c r="E2222" s="4">
        <v>30</v>
      </c>
      <c r="F2222" s="5">
        <v>12.64</v>
      </c>
      <c r="G2222" s="5">
        <v>129.81</v>
      </c>
      <c r="H2222" s="6">
        <v>40065</v>
      </c>
      <c r="I2222" s="3">
        <v>9</v>
      </c>
      <c r="J2222" s="7" t="s">
        <v>58</v>
      </c>
      <c r="K2222" s="7" t="s">
        <v>14</v>
      </c>
      <c r="L2222" s="7" t="s">
        <v>59</v>
      </c>
    </row>
    <row r="2223" spans="1:12">
      <c r="A2223" s="2">
        <v>40</v>
      </c>
      <c r="B2223" s="2">
        <v>59</v>
      </c>
      <c r="C2223" s="2">
        <v>646</v>
      </c>
      <c r="D2223" s="3">
        <v>172.81</v>
      </c>
      <c r="E2223" s="4">
        <v>15</v>
      </c>
      <c r="F2223" s="5">
        <v>25.06</v>
      </c>
      <c r="G2223" s="5">
        <v>212.87</v>
      </c>
      <c r="H2223" s="6">
        <v>40065</v>
      </c>
      <c r="I2223" s="3">
        <v>9</v>
      </c>
      <c r="J2223" s="7" t="s">
        <v>19</v>
      </c>
      <c r="K2223" s="7" t="s">
        <v>26</v>
      </c>
      <c r="L2223" s="7" t="s">
        <v>40</v>
      </c>
    </row>
    <row r="2224" spans="1:12">
      <c r="A2224" s="2">
        <v>187</v>
      </c>
      <c r="B2224" s="2">
        <v>57</v>
      </c>
      <c r="C2224" s="2">
        <v>649</v>
      </c>
      <c r="D2224" s="3">
        <v>173.61</v>
      </c>
      <c r="E2224" s="4">
        <v>80</v>
      </c>
      <c r="F2224" s="5">
        <v>25.17</v>
      </c>
      <c r="G2224" s="5">
        <v>278.77999999999997</v>
      </c>
      <c r="H2224" s="6">
        <v>40065</v>
      </c>
      <c r="I2224" s="3">
        <v>9</v>
      </c>
      <c r="J2224" s="7" t="s">
        <v>19</v>
      </c>
      <c r="K2224" s="7" t="s">
        <v>26</v>
      </c>
      <c r="L2224" s="7" t="s">
        <v>20</v>
      </c>
    </row>
    <row r="2225" spans="1:12">
      <c r="A2225" s="2">
        <v>79</v>
      </c>
      <c r="B2225" s="2">
        <v>55</v>
      </c>
      <c r="C2225" s="2">
        <v>653</v>
      </c>
      <c r="D2225" s="3">
        <v>140.26</v>
      </c>
      <c r="E2225" s="4">
        <v>15</v>
      </c>
      <c r="F2225" s="5">
        <v>20.34</v>
      </c>
      <c r="G2225" s="5">
        <v>175.6</v>
      </c>
      <c r="H2225" s="6">
        <v>40065</v>
      </c>
      <c r="I2225" s="3">
        <v>9</v>
      </c>
      <c r="J2225" s="7" t="s">
        <v>21</v>
      </c>
      <c r="K2225" s="7" t="s">
        <v>23</v>
      </c>
      <c r="L2225" s="7" t="s">
        <v>22</v>
      </c>
    </row>
    <row r="2226" spans="1:12">
      <c r="A2226" s="2">
        <v>143</v>
      </c>
      <c r="B2226" s="2">
        <v>57</v>
      </c>
      <c r="C2226" s="2">
        <v>653</v>
      </c>
      <c r="D2226" s="3">
        <v>106.11</v>
      </c>
      <c r="E2226" s="4">
        <v>160</v>
      </c>
      <c r="F2226" s="5">
        <v>15.39</v>
      </c>
      <c r="G2226" s="5">
        <v>281.5</v>
      </c>
      <c r="H2226" s="6">
        <v>40065</v>
      </c>
      <c r="I2226" s="3">
        <v>9</v>
      </c>
      <c r="J2226" s="7" t="s">
        <v>11</v>
      </c>
      <c r="K2226" s="7" t="s">
        <v>51</v>
      </c>
      <c r="L2226" s="7" t="s">
        <v>29</v>
      </c>
    </row>
    <row r="2227" spans="1:12">
      <c r="A2227" s="2">
        <v>22</v>
      </c>
      <c r="B2227" s="2">
        <v>64</v>
      </c>
      <c r="C2227" s="2">
        <v>675</v>
      </c>
      <c r="D2227" s="3">
        <v>180.56</v>
      </c>
      <c r="E2227" s="4">
        <v>90</v>
      </c>
      <c r="F2227" s="5">
        <v>26.18</v>
      </c>
      <c r="G2227" s="5">
        <v>296.74</v>
      </c>
      <c r="H2227" s="6">
        <v>40065</v>
      </c>
      <c r="I2227" s="3">
        <v>9</v>
      </c>
      <c r="J2227" s="7" t="s">
        <v>19</v>
      </c>
      <c r="K2227" s="7" t="s">
        <v>26</v>
      </c>
      <c r="L2227" s="7" t="s">
        <v>24</v>
      </c>
    </row>
    <row r="2228" spans="1:12">
      <c r="A2228" s="2">
        <v>161</v>
      </c>
      <c r="B2228" s="2">
        <v>62</v>
      </c>
      <c r="C2228" s="2">
        <v>694</v>
      </c>
      <c r="D2228" s="3">
        <v>132.21</v>
      </c>
      <c r="E2228" s="4">
        <v>15</v>
      </c>
      <c r="F2228" s="5">
        <v>19.170000000000002</v>
      </c>
      <c r="G2228" s="5">
        <v>166.38</v>
      </c>
      <c r="H2228" s="6">
        <v>40065</v>
      </c>
      <c r="I2228" s="3">
        <v>9</v>
      </c>
      <c r="J2228" s="7" t="s">
        <v>57</v>
      </c>
      <c r="K2228" s="7" t="s">
        <v>51</v>
      </c>
      <c r="L2228" s="7" t="s">
        <v>57</v>
      </c>
    </row>
    <row r="2229" spans="1:12">
      <c r="A2229" s="2">
        <v>45</v>
      </c>
      <c r="B2229" s="2">
        <v>63</v>
      </c>
      <c r="C2229" s="2">
        <v>700</v>
      </c>
      <c r="D2229" s="3">
        <v>150.36000000000001</v>
      </c>
      <c r="E2229" s="4">
        <v>35</v>
      </c>
      <c r="F2229" s="5">
        <v>21.8</v>
      </c>
      <c r="G2229" s="5">
        <v>207.16</v>
      </c>
      <c r="H2229" s="6">
        <v>40065</v>
      </c>
      <c r="I2229" s="3">
        <v>9</v>
      </c>
      <c r="J2229" s="7" t="s">
        <v>21</v>
      </c>
      <c r="K2229" s="7" t="s">
        <v>23</v>
      </c>
      <c r="L2229" s="7" t="s">
        <v>22</v>
      </c>
    </row>
    <row r="2230" spans="1:12">
      <c r="A2230" s="2">
        <v>66</v>
      </c>
      <c r="B2230" s="2">
        <v>74</v>
      </c>
      <c r="C2230" s="2">
        <v>766</v>
      </c>
      <c r="D2230" s="3">
        <v>164.54</v>
      </c>
      <c r="E2230" s="4">
        <v>15</v>
      </c>
      <c r="F2230" s="5">
        <v>23.86</v>
      </c>
      <c r="G2230" s="5">
        <v>203.4</v>
      </c>
      <c r="H2230" s="6">
        <v>40065</v>
      </c>
      <c r="I2230" s="3">
        <v>9</v>
      </c>
      <c r="J2230" s="7" t="s">
        <v>21</v>
      </c>
      <c r="K2230" s="7" t="s">
        <v>23</v>
      </c>
      <c r="L2230" s="7" t="s">
        <v>22</v>
      </c>
    </row>
    <row r="2231" spans="1:12">
      <c r="A2231" s="2">
        <v>31</v>
      </c>
      <c r="B2231" s="2">
        <v>69</v>
      </c>
      <c r="C2231" s="2">
        <v>780</v>
      </c>
      <c r="D2231" s="3">
        <v>208.65</v>
      </c>
      <c r="E2231" s="4">
        <v>90</v>
      </c>
      <c r="F2231" s="5">
        <v>30.25</v>
      </c>
      <c r="G2231" s="5">
        <v>328.9</v>
      </c>
      <c r="H2231" s="6">
        <v>40065</v>
      </c>
      <c r="I2231" s="3">
        <v>9</v>
      </c>
      <c r="J2231" s="7" t="s">
        <v>19</v>
      </c>
      <c r="K2231" s="7" t="s">
        <v>26</v>
      </c>
      <c r="L2231" s="7" t="s">
        <v>34</v>
      </c>
    </row>
    <row r="2232" spans="1:12">
      <c r="A2232" s="2">
        <v>168</v>
      </c>
      <c r="B2232" s="2">
        <v>67</v>
      </c>
      <c r="C2232" s="2">
        <v>794</v>
      </c>
      <c r="D2232" s="3">
        <v>201.68</v>
      </c>
      <c r="E2232" s="4">
        <v>15</v>
      </c>
      <c r="F2232" s="5">
        <v>30.25</v>
      </c>
      <c r="G2232" s="5">
        <v>246.93</v>
      </c>
      <c r="H2232" s="6">
        <v>40065</v>
      </c>
      <c r="I2232" s="3">
        <v>9</v>
      </c>
      <c r="J2232" s="7" t="s">
        <v>65</v>
      </c>
      <c r="K2232" s="7" t="s">
        <v>39</v>
      </c>
      <c r="L2232" s="7" t="s">
        <v>44</v>
      </c>
    </row>
    <row r="2233" spans="1:12">
      <c r="A2233" s="2">
        <v>18</v>
      </c>
      <c r="B2233" s="2">
        <v>72</v>
      </c>
      <c r="C2233" s="2">
        <v>825</v>
      </c>
      <c r="D2233" s="3">
        <v>177.21</v>
      </c>
      <c r="E2233" s="4">
        <v>35</v>
      </c>
      <c r="F2233" s="5">
        <v>25.7</v>
      </c>
      <c r="G2233" s="5">
        <v>237.91</v>
      </c>
      <c r="H2233" s="6">
        <v>40065</v>
      </c>
      <c r="I2233" s="3">
        <v>9</v>
      </c>
      <c r="J2233" s="7" t="s">
        <v>21</v>
      </c>
      <c r="K2233" s="7" t="s">
        <v>23</v>
      </c>
      <c r="L2233" s="7" t="s">
        <v>22</v>
      </c>
    </row>
    <row r="2234" spans="1:12">
      <c r="A2234" s="2">
        <v>26</v>
      </c>
      <c r="B2234" s="2">
        <v>75</v>
      </c>
      <c r="C2234" s="2">
        <v>869</v>
      </c>
      <c r="D2234" s="3">
        <v>141.21</v>
      </c>
      <c r="E2234" s="4">
        <v>160</v>
      </c>
      <c r="F2234" s="5">
        <v>20.48</v>
      </c>
      <c r="G2234" s="5">
        <v>321.69</v>
      </c>
      <c r="H2234" s="6">
        <v>40065</v>
      </c>
      <c r="I2234" s="3">
        <v>9</v>
      </c>
      <c r="J2234" s="7" t="s">
        <v>11</v>
      </c>
      <c r="K2234" s="7" t="s">
        <v>51</v>
      </c>
      <c r="L2234" s="7" t="s">
        <v>29</v>
      </c>
    </row>
    <row r="2235" spans="1:12">
      <c r="A2235" s="2">
        <v>132</v>
      </c>
      <c r="B2235" s="2">
        <v>76</v>
      </c>
      <c r="C2235" s="2">
        <v>912</v>
      </c>
      <c r="D2235" s="3">
        <v>243.96</v>
      </c>
      <c r="E2235" s="4">
        <v>15</v>
      </c>
      <c r="F2235" s="5">
        <v>35.369999999999997</v>
      </c>
      <c r="G2235" s="5">
        <v>294.33</v>
      </c>
      <c r="H2235" s="6">
        <v>40065</v>
      </c>
      <c r="I2235" s="3">
        <v>9</v>
      </c>
      <c r="J2235" s="7" t="s">
        <v>19</v>
      </c>
      <c r="K2235" s="7" t="s">
        <v>26</v>
      </c>
      <c r="L2235" s="7" t="s">
        <v>20</v>
      </c>
    </row>
    <row r="2236" spans="1:12">
      <c r="A2236" s="2">
        <v>153</v>
      </c>
      <c r="B2236" s="2">
        <v>92</v>
      </c>
      <c r="C2236" s="2">
        <v>1046</v>
      </c>
      <c r="D2236" s="3">
        <v>167.78</v>
      </c>
      <c r="E2236" s="4">
        <v>30</v>
      </c>
      <c r="F2236" s="5">
        <v>24.33</v>
      </c>
      <c r="G2236" s="5">
        <v>222.11</v>
      </c>
      <c r="H2236" s="6">
        <v>40065</v>
      </c>
      <c r="I2236" s="3">
        <v>9</v>
      </c>
      <c r="J2236" s="7" t="s">
        <v>62</v>
      </c>
      <c r="K2236" s="7" t="s">
        <v>14</v>
      </c>
      <c r="L2236" s="7" t="s">
        <v>14</v>
      </c>
    </row>
    <row r="2237" spans="1:12">
      <c r="A2237" s="2">
        <v>76</v>
      </c>
      <c r="B2237" s="2">
        <v>27</v>
      </c>
      <c r="C2237" s="2">
        <v>254</v>
      </c>
      <c r="D2237" s="3">
        <v>44.68</v>
      </c>
      <c r="E2237" s="4">
        <v>15</v>
      </c>
      <c r="F2237" s="5">
        <v>6.48</v>
      </c>
      <c r="G2237" s="5">
        <v>66.16</v>
      </c>
      <c r="H2237" s="6">
        <v>40066</v>
      </c>
      <c r="I2237" s="3">
        <v>9</v>
      </c>
      <c r="J2237" s="7" t="s">
        <v>16</v>
      </c>
      <c r="K2237" s="7" t="s">
        <v>14</v>
      </c>
      <c r="L2237" s="7" t="s">
        <v>18</v>
      </c>
    </row>
    <row r="2238" spans="1:12">
      <c r="A2238" s="2">
        <v>28</v>
      </c>
      <c r="B2238" s="2">
        <v>34</v>
      </c>
      <c r="C2238" s="2">
        <v>280</v>
      </c>
      <c r="D2238" s="3">
        <v>47.01</v>
      </c>
      <c r="E2238" s="4">
        <v>15</v>
      </c>
      <c r="F2238" s="5">
        <v>6.82</v>
      </c>
      <c r="G2238" s="5">
        <v>68.83</v>
      </c>
      <c r="H2238" s="6">
        <v>40066</v>
      </c>
      <c r="I2238" s="3">
        <v>9</v>
      </c>
      <c r="J2238" s="7" t="s">
        <v>16</v>
      </c>
      <c r="K2238" s="7" t="s">
        <v>14</v>
      </c>
      <c r="L2238" s="7" t="s">
        <v>14</v>
      </c>
    </row>
    <row r="2239" spans="1:12">
      <c r="A2239" s="2">
        <v>173</v>
      </c>
      <c r="B2239" s="2">
        <v>31</v>
      </c>
      <c r="C2239" s="2">
        <v>297</v>
      </c>
      <c r="D2239" s="3">
        <v>46.12</v>
      </c>
      <c r="E2239" s="4">
        <v>15</v>
      </c>
      <c r="F2239" s="5">
        <v>6.69</v>
      </c>
      <c r="G2239" s="5">
        <v>67.81</v>
      </c>
      <c r="H2239" s="6">
        <v>40066</v>
      </c>
      <c r="I2239" s="3">
        <v>9</v>
      </c>
      <c r="J2239" s="7" t="s">
        <v>7</v>
      </c>
      <c r="K2239" s="7" t="s">
        <v>7</v>
      </c>
      <c r="L2239" s="7" t="s">
        <v>15</v>
      </c>
    </row>
    <row r="2240" spans="1:12">
      <c r="A2240" s="2">
        <v>87</v>
      </c>
      <c r="B2240" s="2">
        <v>33</v>
      </c>
      <c r="C2240" s="2">
        <v>319</v>
      </c>
      <c r="D2240" s="3">
        <v>53.56</v>
      </c>
      <c r="E2240" s="4">
        <v>15</v>
      </c>
      <c r="F2240" s="5">
        <v>7.77</v>
      </c>
      <c r="G2240" s="5">
        <v>76.33</v>
      </c>
      <c r="H2240" s="6">
        <v>40066</v>
      </c>
      <c r="I2240" s="3">
        <v>9</v>
      </c>
      <c r="J2240" s="7" t="s">
        <v>16</v>
      </c>
      <c r="K2240" s="7" t="s">
        <v>14</v>
      </c>
      <c r="L2240" s="7" t="s">
        <v>18</v>
      </c>
    </row>
    <row r="2241" spans="1:12">
      <c r="A2241" s="2">
        <v>41</v>
      </c>
      <c r="B2241" s="2">
        <v>38</v>
      </c>
      <c r="C2241" s="2">
        <v>375</v>
      </c>
      <c r="D2241" s="3">
        <v>64.010000000000005</v>
      </c>
      <c r="E2241" s="4">
        <v>15</v>
      </c>
      <c r="F2241" s="5">
        <v>9.2799999999999994</v>
      </c>
      <c r="G2241" s="5">
        <v>88.29</v>
      </c>
      <c r="H2241" s="6">
        <v>40066</v>
      </c>
      <c r="I2241" s="3">
        <v>9</v>
      </c>
      <c r="J2241" s="7" t="s">
        <v>16</v>
      </c>
      <c r="K2241" s="7" t="s">
        <v>14</v>
      </c>
      <c r="L2241" s="7" t="s">
        <v>18</v>
      </c>
    </row>
    <row r="2242" spans="1:12">
      <c r="A2242" s="2">
        <v>101</v>
      </c>
      <c r="B2242" s="2">
        <v>36</v>
      </c>
      <c r="C2242" s="2">
        <v>390</v>
      </c>
      <c r="D2242" s="3">
        <v>67.28</v>
      </c>
      <c r="E2242" s="4">
        <v>15</v>
      </c>
      <c r="F2242" s="5">
        <v>9.76</v>
      </c>
      <c r="G2242" s="5">
        <v>92.04</v>
      </c>
      <c r="H2242" s="6">
        <v>40066</v>
      </c>
      <c r="I2242" s="3">
        <v>9</v>
      </c>
      <c r="J2242" s="7" t="s">
        <v>57</v>
      </c>
      <c r="K2242" s="7" t="s">
        <v>51</v>
      </c>
      <c r="L2242" s="7" t="s">
        <v>57</v>
      </c>
    </row>
    <row r="2243" spans="1:12">
      <c r="A2243" s="2">
        <v>37</v>
      </c>
      <c r="B2243" s="2">
        <v>36</v>
      </c>
      <c r="C2243" s="2">
        <v>412</v>
      </c>
      <c r="D2243" s="3">
        <v>103.04</v>
      </c>
      <c r="E2243" s="4">
        <v>15</v>
      </c>
      <c r="F2243" s="5">
        <v>14.94</v>
      </c>
      <c r="G2243" s="5">
        <v>132.97999999999999</v>
      </c>
      <c r="H2243" s="6">
        <v>40066</v>
      </c>
      <c r="I2243" s="3">
        <v>9</v>
      </c>
      <c r="J2243" s="7" t="s">
        <v>31</v>
      </c>
      <c r="K2243" s="7" t="s">
        <v>39</v>
      </c>
      <c r="L2243" s="7" t="s">
        <v>32</v>
      </c>
    </row>
    <row r="2244" spans="1:12">
      <c r="A2244" s="2">
        <v>117</v>
      </c>
      <c r="B2244" s="2">
        <v>38</v>
      </c>
      <c r="C2244" s="2">
        <v>435</v>
      </c>
      <c r="D2244" s="3">
        <v>72.56</v>
      </c>
      <c r="E2244" s="4">
        <v>15</v>
      </c>
      <c r="F2244" s="5">
        <v>12.7</v>
      </c>
      <c r="G2244" s="5">
        <v>100.26</v>
      </c>
      <c r="H2244" s="6">
        <v>40066</v>
      </c>
      <c r="I2244" s="3">
        <v>9</v>
      </c>
      <c r="J2244" s="7" t="s">
        <v>25</v>
      </c>
      <c r="K2244" s="7" t="s">
        <v>64</v>
      </c>
      <c r="L2244" s="7" t="s">
        <v>25</v>
      </c>
    </row>
    <row r="2245" spans="1:12">
      <c r="A2245" s="2">
        <v>123</v>
      </c>
      <c r="B2245" s="2">
        <v>40</v>
      </c>
      <c r="C2245" s="2">
        <v>439</v>
      </c>
      <c r="D2245" s="3">
        <v>73.23</v>
      </c>
      <c r="E2245" s="4">
        <v>15</v>
      </c>
      <c r="F2245" s="5">
        <v>12.79</v>
      </c>
      <c r="G2245" s="5">
        <v>101.02</v>
      </c>
      <c r="H2245" s="6">
        <v>40066</v>
      </c>
      <c r="I2245" s="3">
        <v>9</v>
      </c>
      <c r="J2245" s="7" t="s">
        <v>25</v>
      </c>
      <c r="K2245" s="7" t="s">
        <v>64</v>
      </c>
      <c r="L2245" s="7" t="s">
        <v>25</v>
      </c>
    </row>
    <row r="2246" spans="1:12">
      <c r="A2246" s="2">
        <v>176</v>
      </c>
      <c r="B2246" s="2">
        <v>43</v>
      </c>
      <c r="C2246" s="2">
        <v>443</v>
      </c>
      <c r="D2246" s="3">
        <v>112.25</v>
      </c>
      <c r="E2246" s="4">
        <v>15</v>
      </c>
      <c r="F2246" s="5">
        <v>16.28</v>
      </c>
      <c r="G2246" s="5">
        <v>143.53</v>
      </c>
      <c r="H2246" s="6">
        <v>40066</v>
      </c>
      <c r="I2246" s="3">
        <v>9</v>
      </c>
      <c r="J2246" s="7" t="s">
        <v>50</v>
      </c>
      <c r="K2246" s="7" t="s">
        <v>14</v>
      </c>
      <c r="L2246" s="7" t="s">
        <v>17</v>
      </c>
    </row>
    <row r="2247" spans="1:12">
      <c r="A2247" s="2">
        <v>29</v>
      </c>
      <c r="B2247" s="2">
        <v>40</v>
      </c>
      <c r="C2247" s="2">
        <v>448</v>
      </c>
      <c r="D2247" s="3">
        <v>120.92</v>
      </c>
      <c r="E2247" s="4">
        <v>15</v>
      </c>
      <c r="F2247" s="5">
        <v>17.53</v>
      </c>
      <c r="G2247" s="5">
        <v>153.44999999999999</v>
      </c>
      <c r="H2247" s="6">
        <v>40066</v>
      </c>
      <c r="I2247" s="3">
        <v>9</v>
      </c>
      <c r="J2247" s="7" t="s">
        <v>31</v>
      </c>
      <c r="K2247" s="7" t="s">
        <v>39</v>
      </c>
      <c r="L2247" s="7" t="s">
        <v>32</v>
      </c>
    </row>
    <row r="2248" spans="1:12">
      <c r="A2248" s="2">
        <v>177</v>
      </c>
      <c r="B2248" s="2">
        <v>40</v>
      </c>
      <c r="C2248" s="2">
        <v>449</v>
      </c>
      <c r="D2248" s="3">
        <v>90.11</v>
      </c>
      <c r="E2248" s="4">
        <v>15</v>
      </c>
      <c r="F2248" s="5">
        <v>13.07</v>
      </c>
      <c r="G2248" s="5">
        <v>118.18</v>
      </c>
      <c r="H2248" s="6">
        <v>40066</v>
      </c>
      <c r="I2248" s="3">
        <v>9</v>
      </c>
      <c r="J2248" s="7" t="s">
        <v>66</v>
      </c>
      <c r="K2248" s="7" t="s">
        <v>51</v>
      </c>
      <c r="L2248" s="7" t="s">
        <v>48</v>
      </c>
    </row>
    <row r="2249" spans="1:12">
      <c r="A2249" s="2">
        <v>137</v>
      </c>
      <c r="B2249" s="2">
        <v>40</v>
      </c>
      <c r="C2249" s="2">
        <v>453</v>
      </c>
      <c r="D2249" s="3">
        <v>78.14</v>
      </c>
      <c r="E2249" s="4">
        <v>15</v>
      </c>
      <c r="F2249" s="5">
        <v>11.33</v>
      </c>
      <c r="G2249" s="5">
        <v>104.47</v>
      </c>
      <c r="H2249" s="6">
        <v>40066</v>
      </c>
      <c r="I2249" s="3">
        <v>9</v>
      </c>
      <c r="J2249" s="7" t="s">
        <v>57</v>
      </c>
      <c r="K2249" s="7" t="s">
        <v>51</v>
      </c>
      <c r="L2249" s="7" t="s">
        <v>57</v>
      </c>
    </row>
    <row r="2250" spans="1:12">
      <c r="A2250" s="2">
        <v>72</v>
      </c>
      <c r="B2250" s="2">
        <v>53</v>
      </c>
      <c r="C2250" s="2">
        <v>467</v>
      </c>
      <c r="D2250" s="3">
        <v>77.900000000000006</v>
      </c>
      <c r="E2250" s="4">
        <v>15</v>
      </c>
      <c r="F2250" s="5">
        <v>13.47</v>
      </c>
      <c r="G2250" s="5">
        <v>106.37</v>
      </c>
      <c r="H2250" s="6">
        <v>40066</v>
      </c>
      <c r="I2250" s="3">
        <v>9</v>
      </c>
      <c r="J2250" s="7" t="s">
        <v>10</v>
      </c>
      <c r="K2250" s="7" t="s">
        <v>64</v>
      </c>
      <c r="L2250" s="7" t="s">
        <v>10</v>
      </c>
    </row>
    <row r="2251" spans="1:12">
      <c r="A2251" s="2">
        <v>62</v>
      </c>
      <c r="B2251" s="2">
        <v>43</v>
      </c>
      <c r="C2251" s="2">
        <v>475</v>
      </c>
      <c r="D2251" s="3">
        <v>146.35</v>
      </c>
      <c r="E2251" s="4">
        <v>15</v>
      </c>
      <c r="F2251" s="5">
        <v>21.22</v>
      </c>
      <c r="G2251" s="5">
        <v>182.57</v>
      </c>
      <c r="H2251" s="6">
        <v>40066</v>
      </c>
      <c r="I2251" s="3">
        <v>9</v>
      </c>
      <c r="J2251" s="7" t="s">
        <v>27</v>
      </c>
      <c r="K2251" s="7" t="s">
        <v>51</v>
      </c>
      <c r="L2251" s="7" t="s">
        <v>49</v>
      </c>
    </row>
    <row r="2252" spans="1:12">
      <c r="A2252" s="2">
        <v>131</v>
      </c>
      <c r="B2252" s="2">
        <v>56</v>
      </c>
      <c r="C2252" s="2">
        <v>475</v>
      </c>
      <c r="D2252" s="3">
        <v>79.23</v>
      </c>
      <c r="E2252" s="4">
        <v>15</v>
      </c>
      <c r="F2252" s="5">
        <v>13.66</v>
      </c>
      <c r="G2252" s="5">
        <v>107.89</v>
      </c>
      <c r="H2252" s="6">
        <v>40066</v>
      </c>
      <c r="I2252" s="3">
        <v>9</v>
      </c>
      <c r="J2252" s="7" t="s">
        <v>7</v>
      </c>
      <c r="K2252" s="7" t="s">
        <v>7</v>
      </c>
      <c r="L2252" s="7" t="s">
        <v>15</v>
      </c>
    </row>
    <row r="2253" spans="1:12">
      <c r="A2253" s="2">
        <v>134</v>
      </c>
      <c r="B2253" s="2">
        <v>46</v>
      </c>
      <c r="C2253" s="2">
        <v>493</v>
      </c>
      <c r="D2253" s="3">
        <v>82</v>
      </c>
      <c r="E2253" s="4">
        <v>15</v>
      </c>
      <c r="F2253" s="5">
        <v>14.07</v>
      </c>
      <c r="G2253" s="5">
        <v>111.07</v>
      </c>
      <c r="H2253" s="6">
        <v>40066</v>
      </c>
      <c r="I2253" s="3">
        <v>9</v>
      </c>
      <c r="J2253" s="7" t="s">
        <v>10</v>
      </c>
      <c r="K2253" s="7" t="s">
        <v>64</v>
      </c>
      <c r="L2253" s="7" t="s">
        <v>10</v>
      </c>
    </row>
    <row r="2254" spans="1:12">
      <c r="A2254" s="2">
        <v>96</v>
      </c>
      <c r="B2254" s="2">
        <v>45</v>
      </c>
      <c r="C2254" s="2">
        <v>494</v>
      </c>
      <c r="D2254" s="3">
        <v>100.45</v>
      </c>
      <c r="E2254" s="4">
        <v>15</v>
      </c>
      <c r="F2254" s="5">
        <v>14.57</v>
      </c>
      <c r="G2254" s="5">
        <v>130.02000000000001</v>
      </c>
      <c r="H2254" s="6">
        <v>40066</v>
      </c>
      <c r="I2254" s="3">
        <v>9</v>
      </c>
      <c r="J2254" s="7" t="s">
        <v>35</v>
      </c>
      <c r="K2254" s="7" t="s">
        <v>14</v>
      </c>
      <c r="L2254" s="7" t="s">
        <v>36</v>
      </c>
    </row>
    <row r="2255" spans="1:12">
      <c r="A2255" s="2">
        <v>15</v>
      </c>
      <c r="B2255" s="2">
        <v>52</v>
      </c>
      <c r="C2255" s="2">
        <v>514</v>
      </c>
      <c r="D2255" s="3">
        <v>83.11</v>
      </c>
      <c r="E2255" s="4">
        <v>15</v>
      </c>
      <c r="F2255" s="5">
        <v>12.05</v>
      </c>
      <c r="G2255" s="5">
        <v>110.16</v>
      </c>
      <c r="H2255" s="6">
        <v>40066</v>
      </c>
      <c r="I2255" s="3">
        <v>9</v>
      </c>
      <c r="J2255" s="7" t="s">
        <v>16</v>
      </c>
      <c r="K2255" s="7" t="s">
        <v>14</v>
      </c>
      <c r="L2255" s="7" t="s">
        <v>18</v>
      </c>
    </row>
    <row r="2256" spans="1:12">
      <c r="A2256" s="2">
        <v>14</v>
      </c>
      <c r="B2256" s="2">
        <v>54</v>
      </c>
      <c r="C2256" s="2">
        <v>524</v>
      </c>
      <c r="D2256" s="3">
        <v>85.94</v>
      </c>
      <c r="E2256" s="4">
        <v>15</v>
      </c>
      <c r="F2256" s="5">
        <v>12.46</v>
      </c>
      <c r="G2256" s="5">
        <v>113.4</v>
      </c>
      <c r="H2256" s="6">
        <v>40066</v>
      </c>
      <c r="I2256" s="3">
        <v>9</v>
      </c>
      <c r="J2256" s="7" t="s">
        <v>16</v>
      </c>
      <c r="K2256" s="7" t="s">
        <v>14</v>
      </c>
      <c r="L2256" s="7" t="s">
        <v>17</v>
      </c>
    </row>
    <row r="2257" spans="1:12">
      <c r="A2257" s="2">
        <v>34</v>
      </c>
      <c r="B2257" s="2">
        <v>46</v>
      </c>
      <c r="C2257" s="2">
        <v>525</v>
      </c>
      <c r="D2257" s="3">
        <v>86.1</v>
      </c>
      <c r="E2257" s="4">
        <v>15</v>
      </c>
      <c r="F2257" s="5">
        <v>14.66</v>
      </c>
      <c r="G2257" s="5">
        <v>115.76</v>
      </c>
      <c r="H2257" s="6">
        <v>40066</v>
      </c>
      <c r="I2257" s="3">
        <v>9</v>
      </c>
      <c r="J2257" s="7" t="s">
        <v>25</v>
      </c>
      <c r="K2257" s="7" t="s">
        <v>64</v>
      </c>
      <c r="L2257" s="7" t="s">
        <v>25</v>
      </c>
    </row>
    <row r="2258" spans="1:12">
      <c r="A2258" s="2">
        <v>148</v>
      </c>
      <c r="B2258" s="2">
        <v>48</v>
      </c>
      <c r="C2258" s="2">
        <v>535</v>
      </c>
      <c r="D2258" s="3">
        <v>174.04</v>
      </c>
      <c r="E2258" s="4">
        <v>15</v>
      </c>
      <c r="F2258" s="5">
        <v>25.24</v>
      </c>
      <c r="G2258" s="5">
        <v>214.28</v>
      </c>
      <c r="H2258" s="6">
        <v>40066</v>
      </c>
      <c r="I2258" s="3">
        <v>9</v>
      </c>
      <c r="J2258" s="7" t="s">
        <v>43</v>
      </c>
      <c r="K2258" s="7" t="s">
        <v>64</v>
      </c>
      <c r="L2258" s="7" t="s">
        <v>43</v>
      </c>
    </row>
    <row r="2259" spans="1:12">
      <c r="A2259" s="2">
        <v>67</v>
      </c>
      <c r="B2259" s="2">
        <v>53</v>
      </c>
      <c r="C2259" s="2">
        <v>536</v>
      </c>
      <c r="D2259" s="3">
        <v>128.26</v>
      </c>
      <c r="E2259" s="4">
        <v>35</v>
      </c>
      <c r="F2259" s="5">
        <v>18.600000000000001</v>
      </c>
      <c r="G2259" s="5">
        <v>181.86</v>
      </c>
      <c r="H2259" s="6">
        <v>40066</v>
      </c>
      <c r="I2259" s="3">
        <v>9</v>
      </c>
      <c r="J2259" s="7" t="s">
        <v>26</v>
      </c>
      <c r="K2259" s="7" t="s">
        <v>39</v>
      </c>
      <c r="L2259" s="7" t="s">
        <v>39</v>
      </c>
    </row>
    <row r="2260" spans="1:12">
      <c r="A2260" s="2">
        <v>94</v>
      </c>
      <c r="B2260" s="2">
        <v>52</v>
      </c>
      <c r="C2260" s="2">
        <v>547</v>
      </c>
      <c r="D2260" s="3">
        <v>166.01</v>
      </c>
      <c r="E2260" s="4">
        <v>125</v>
      </c>
      <c r="F2260" s="5">
        <v>24.07</v>
      </c>
      <c r="G2260" s="5">
        <v>315.08</v>
      </c>
      <c r="H2260" s="6">
        <v>40066</v>
      </c>
      <c r="I2260" s="3">
        <v>9</v>
      </c>
      <c r="J2260" s="7" t="s">
        <v>27</v>
      </c>
      <c r="K2260" s="7" t="s">
        <v>51</v>
      </c>
      <c r="L2260" s="7" t="s">
        <v>49</v>
      </c>
    </row>
    <row r="2261" spans="1:12">
      <c r="A2261" s="2">
        <v>85</v>
      </c>
      <c r="B2261" s="2">
        <v>49</v>
      </c>
      <c r="C2261" s="2">
        <v>571</v>
      </c>
      <c r="D2261" s="3">
        <v>136.63999999999999</v>
      </c>
      <c r="E2261" s="4">
        <v>15</v>
      </c>
      <c r="F2261" s="5">
        <v>19.809999999999999</v>
      </c>
      <c r="G2261" s="5">
        <v>171.45</v>
      </c>
      <c r="H2261" s="6">
        <v>40066</v>
      </c>
      <c r="I2261" s="3">
        <v>9</v>
      </c>
      <c r="J2261" s="7" t="s">
        <v>26</v>
      </c>
      <c r="K2261" s="7" t="s">
        <v>39</v>
      </c>
      <c r="L2261" s="7" t="s">
        <v>39</v>
      </c>
    </row>
    <row r="2262" spans="1:12">
      <c r="A2262" s="2">
        <v>140</v>
      </c>
      <c r="B2262" s="2">
        <v>58</v>
      </c>
      <c r="C2262" s="2">
        <v>575</v>
      </c>
      <c r="D2262" s="3">
        <v>94.3</v>
      </c>
      <c r="E2262" s="4">
        <v>15</v>
      </c>
      <c r="F2262" s="5">
        <v>15.85</v>
      </c>
      <c r="G2262" s="5">
        <v>125.15</v>
      </c>
      <c r="H2262" s="6">
        <v>40066</v>
      </c>
      <c r="I2262" s="3">
        <v>9</v>
      </c>
      <c r="J2262" s="7" t="s">
        <v>7</v>
      </c>
      <c r="K2262" s="7" t="s">
        <v>7</v>
      </c>
      <c r="L2262" s="7" t="s">
        <v>15</v>
      </c>
    </row>
    <row r="2263" spans="1:12">
      <c r="A2263" s="2">
        <v>19</v>
      </c>
      <c r="B2263" s="2">
        <v>54</v>
      </c>
      <c r="C2263" s="2">
        <v>579</v>
      </c>
      <c r="D2263" s="3">
        <v>93.62</v>
      </c>
      <c r="E2263" s="4">
        <v>15</v>
      </c>
      <c r="F2263" s="5">
        <v>13.57</v>
      </c>
      <c r="G2263" s="5">
        <v>122.19</v>
      </c>
      <c r="H2263" s="6">
        <v>40066</v>
      </c>
      <c r="I2263" s="3">
        <v>9</v>
      </c>
      <c r="J2263" s="7" t="s">
        <v>16</v>
      </c>
      <c r="K2263" s="7" t="s">
        <v>14</v>
      </c>
      <c r="L2263" s="7" t="s">
        <v>14</v>
      </c>
    </row>
    <row r="2264" spans="1:12">
      <c r="A2264" s="2">
        <v>158</v>
      </c>
      <c r="B2264" s="2">
        <v>48</v>
      </c>
      <c r="C2264" s="2">
        <v>584</v>
      </c>
      <c r="D2264" s="3">
        <v>95.78</v>
      </c>
      <c r="E2264" s="4">
        <v>15</v>
      </c>
      <c r="F2264" s="5">
        <v>16.059999999999999</v>
      </c>
      <c r="G2264" s="5">
        <v>126.84</v>
      </c>
      <c r="H2264" s="6">
        <v>40066</v>
      </c>
      <c r="I2264" s="3">
        <v>9</v>
      </c>
      <c r="J2264" s="7" t="s">
        <v>7</v>
      </c>
      <c r="K2264" s="7" t="s">
        <v>7</v>
      </c>
      <c r="L2264" s="7" t="s">
        <v>8</v>
      </c>
    </row>
    <row r="2265" spans="1:12">
      <c r="A2265" s="2">
        <v>78</v>
      </c>
      <c r="B2265" s="2">
        <v>53</v>
      </c>
      <c r="C2265" s="2">
        <v>596</v>
      </c>
      <c r="D2265" s="3">
        <v>180.89</v>
      </c>
      <c r="E2265" s="4">
        <v>15</v>
      </c>
      <c r="F2265" s="5">
        <v>26.23</v>
      </c>
      <c r="G2265" s="5">
        <v>222.12</v>
      </c>
      <c r="H2265" s="6">
        <v>40066</v>
      </c>
      <c r="I2265" s="3">
        <v>9</v>
      </c>
      <c r="J2265" s="7" t="s">
        <v>27</v>
      </c>
      <c r="K2265" s="7" t="s">
        <v>51</v>
      </c>
      <c r="L2265" s="7" t="s">
        <v>49</v>
      </c>
    </row>
    <row r="2266" spans="1:12">
      <c r="A2266" s="2">
        <v>155</v>
      </c>
      <c r="B2266" s="2">
        <v>49</v>
      </c>
      <c r="C2266" s="2">
        <v>602</v>
      </c>
      <c r="D2266" s="3">
        <v>120.4</v>
      </c>
      <c r="E2266" s="4">
        <v>35</v>
      </c>
      <c r="F2266" s="5">
        <v>17.46</v>
      </c>
      <c r="G2266" s="5">
        <v>172.86</v>
      </c>
      <c r="H2266" s="6">
        <v>40066</v>
      </c>
      <c r="I2266" s="3">
        <v>9</v>
      </c>
      <c r="J2266" s="7" t="s">
        <v>58</v>
      </c>
      <c r="K2266" s="7" t="s">
        <v>14</v>
      </c>
      <c r="L2266" s="7" t="s">
        <v>59</v>
      </c>
    </row>
    <row r="2267" spans="1:12">
      <c r="A2267" s="2">
        <v>178</v>
      </c>
      <c r="B2267" s="2">
        <v>58</v>
      </c>
      <c r="C2267" s="2">
        <v>612</v>
      </c>
      <c r="D2267" s="3">
        <v>118.97</v>
      </c>
      <c r="E2267" s="4">
        <v>15</v>
      </c>
      <c r="F2267" s="5">
        <v>17.25</v>
      </c>
      <c r="G2267" s="5">
        <v>151.22</v>
      </c>
      <c r="H2267" s="6">
        <v>40066</v>
      </c>
      <c r="I2267" s="3">
        <v>9</v>
      </c>
      <c r="J2267" s="7" t="s">
        <v>26</v>
      </c>
      <c r="K2267" s="7" t="s">
        <v>39</v>
      </c>
      <c r="L2267" s="7" t="s">
        <v>39</v>
      </c>
    </row>
    <row r="2268" spans="1:12">
      <c r="A2268" s="2">
        <v>13</v>
      </c>
      <c r="B2268" s="2">
        <v>57</v>
      </c>
      <c r="C2268" s="2">
        <v>624</v>
      </c>
      <c r="D2268" s="3">
        <v>102.34</v>
      </c>
      <c r="E2268" s="4">
        <v>15</v>
      </c>
      <c r="F2268" s="5">
        <v>17.010000000000002</v>
      </c>
      <c r="G2268" s="5">
        <v>134.35</v>
      </c>
      <c r="H2268" s="6">
        <v>40066</v>
      </c>
      <c r="I2268" s="3">
        <v>9</v>
      </c>
      <c r="J2268" s="7" t="s">
        <v>7</v>
      </c>
      <c r="K2268" s="7" t="s">
        <v>7</v>
      </c>
      <c r="L2268" s="7" t="s">
        <v>15</v>
      </c>
    </row>
    <row r="2269" spans="1:12">
      <c r="A2269" s="2">
        <v>166</v>
      </c>
      <c r="B2269" s="2">
        <v>53</v>
      </c>
      <c r="C2269" s="2">
        <v>660</v>
      </c>
      <c r="D2269" s="3">
        <v>214.7</v>
      </c>
      <c r="E2269" s="4">
        <v>15</v>
      </c>
      <c r="F2269" s="5">
        <v>31.13</v>
      </c>
      <c r="G2269" s="5">
        <v>260.83</v>
      </c>
      <c r="H2269" s="6">
        <v>40066</v>
      </c>
      <c r="I2269" s="3">
        <v>9</v>
      </c>
      <c r="J2269" s="7" t="s">
        <v>43</v>
      </c>
      <c r="K2269" s="7" t="s">
        <v>64</v>
      </c>
      <c r="L2269" s="7" t="s">
        <v>43</v>
      </c>
    </row>
    <row r="2270" spans="1:12">
      <c r="A2270" s="2">
        <v>116</v>
      </c>
      <c r="B2270" s="2">
        <v>68</v>
      </c>
      <c r="C2270" s="2">
        <v>667</v>
      </c>
      <c r="D2270" s="3">
        <v>109.39</v>
      </c>
      <c r="E2270" s="4">
        <v>15</v>
      </c>
      <c r="F2270" s="5">
        <v>18.04</v>
      </c>
      <c r="G2270" s="5">
        <v>142.43</v>
      </c>
      <c r="H2270" s="6">
        <v>40066</v>
      </c>
      <c r="I2270" s="3">
        <v>9</v>
      </c>
      <c r="J2270" s="7" t="s">
        <v>10</v>
      </c>
      <c r="K2270" s="7" t="s">
        <v>64</v>
      </c>
      <c r="L2270" s="7" t="s">
        <v>10</v>
      </c>
    </row>
    <row r="2271" spans="1:12">
      <c r="A2271" s="2">
        <v>61</v>
      </c>
      <c r="B2271" s="2">
        <v>61</v>
      </c>
      <c r="C2271" s="2">
        <v>669</v>
      </c>
      <c r="D2271" s="3">
        <v>160.02000000000001</v>
      </c>
      <c r="E2271" s="4">
        <v>60</v>
      </c>
      <c r="F2271" s="5">
        <v>23.2</v>
      </c>
      <c r="G2271" s="5">
        <v>243.22</v>
      </c>
      <c r="H2271" s="6">
        <v>40066</v>
      </c>
      <c r="I2271" s="3">
        <v>9</v>
      </c>
      <c r="J2271" s="7" t="s">
        <v>31</v>
      </c>
      <c r="K2271" s="7" t="s">
        <v>39</v>
      </c>
      <c r="L2271" s="7" t="s">
        <v>32</v>
      </c>
    </row>
    <row r="2272" spans="1:12">
      <c r="A2272" s="2">
        <v>12</v>
      </c>
      <c r="B2272" s="2">
        <v>70</v>
      </c>
      <c r="C2272" s="2">
        <v>749</v>
      </c>
      <c r="D2272" s="3">
        <v>130.85</v>
      </c>
      <c r="E2272" s="4">
        <v>15</v>
      </c>
      <c r="F2272" s="5">
        <v>18.97</v>
      </c>
      <c r="G2272" s="5">
        <v>164.82</v>
      </c>
      <c r="H2272" s="6">
        <v>40066</v>
      </c>
      <c r="I2272" s="3">
        <v>9</v>
      </c>
      <c r="J2272" s="7" t="s">
        <v>13</v>
      </c>
      <c r="K2272" s="7" t="s">
        <v>14</v>
      </c>
      <c r="L2272" s="7" t="s">
        <v>14</v>
      </c>
    </row>
    <row r="2273" spans="1:12">
      <c r="A2273" s="2">
        <v>189</v>
      </c>
      <c r="B2273" s="2">
        <v>72</v>
      </c>
      <c r="C2273" s="2">
        <v>803</v>
      </c>
      <c r="D2273" s="3">
        <v>131.69</v>
      </c>
      <c r="E2273" s="4">
        <v>15</v>
      </c>
      <c r="F2273" s="5">
        <v>21.27</v>
      </c>
      <c r="G2273" s="5">
        <v>167.96</v>
      </c>
      <c r="H2273" s="6">
        <v>40066</v>
      </c>
      <c r="I2273" s="3">
        <v>9</v>
      </c>
      <c r="J2273" s="7" t="s">
        <v>7</v>
      </c>
      <c r="K2273" s="7" t="s">
        <v>7</v>
      </c>
      <c r="L2273" s="7" t="s">
        <v>9</v>
      </c>
    </row>
    <row r="2274" spans="1:12">
      <c r="A2274" s="2">
        <v>5</v>
      </c>
      <c r="B2274" s="2">
        <v>78</v>
      </c>
      <c r="C2274" s="2">
        <v>907</v>
      </c>
      <c r="D2274" s="3">
        <v>148.75</v>
      </c>
      <c r="E2274" s="4">
        <v>15</v>
      </c>
      <c r="F2274" s="5">
        <v>23.74</v>
      </c>
      <c r="G2274" s="5">
        <v>187.49</v>
      </c>
      <c r="H2274" s="6">
        <v>40066</v>
      </c>
      <c r="I2274" s="3">
        <v>9</v>
      </c>
      <c r="J2274" s="7" t="s">
        <v>10</v>
      </c>
      <c r="K2274" s="7" t="s">
        <v>64</v>
      </c>
      <c r="L2274" s="7" t="s">
        <v>10</v>
      </c>
    </row>
    <row r="2275" spans="1:12">
      <c r="A2275" s="2">
        <v>180</v>
      </c>
      <c r="B2275" s="2">
        <v>1</v>
      </c>
      <c r="C2275" s="2">
        <v>3</v>
      </c>
      <c r="D2275" s="3">
        <v>42.76</v>
      </c>
      <c r="E2275" s="4">
        <v>160</v>
      </c>
      <c r="F2275" s="5">
        <v>6.2</v>
      </c>
      <c r="G2275" s="5">
        <v>208.96</v>
      </c>
      <c r="H2275" s="6">
        <v>40067</v>
      </c>
      <c r="I2275" s="3">
        <v>9</v>
      </c>
      <c r="J2275" s="7" t="s">
        <v>12</v>
      </c>
      <c r="K2275" s="7" t="s">
        <v>64</v>
      </c>
      <c r="L2275" s="7" t="s">
        <v>12</v>
      </c>
    </row>
    <row r="2276" spans="1:12">
      <c r="A2276" s="2">
        <v>19</v>
      </c>
      <c r="B2276" s="2">
        <v>1</v>
      </c>
      <c r="C2276" s="2">
        <v>7</v>
      </c>
      <c r="D2276" s="3">
        <v>34.89</v>
      </c>
      <c r="E2276" s="4">
        <v>15</v>
      </c>
      <c r="F2276" s="5">
        <v>5.0599999999999996</v>
      </c>
      <c r="G2276" s="5">
        <v>54.95</v>
      </c>
      <c r="H2276" s="6">
        <v>40067</v>
      </c>
      <c r="I2276" s="3">
        <v>9</v>
      </c>
      <c r="J2276" s="7" t="s">
        <v>16</v>
      </c>
      <c r="K2276" s="7" t="s">
        <v>14</v>
      </c>
      <c r="L2276" s="7" t="s">
        <v>14</v>
      </c>
    </row>
    <row r="2277" spans="1:12">
      <c r="A2277" s="2">
        <v>158</v>
      </c>
      <c r="B2277" s="2">
        <v>4</v>
      </c>
      <c r="C2277" s="2">
        <v>20</v>
      </c>
      <c r="D2277" s="3">
        <v>17.329999999999998</v>
      </c>
      <c r="E2277" s="4">
        <v>15</v>
      </c>
      <c r="F2277" s="5">
        <v>4.6900000000000004</v>
      </c>
      <c r="G2277" s="5">
        <v>37.020000000000003</v>
      </c>
      <c r="H2277" s="6">
        <v>40067</v>
      </c>
      <c r="I2277" s="3">
        <v>9</v>
      </c>
      <c r="J2277" s="7" t="s">
        <v>7</v>
      </c>
      <c r="K2277" s="7" t="s">
        <v>7</v>
      </c>
      <c r="L2277" s="7" t="s">
        <v>8</v>
      </c>
    </row>
    <row r="2278" spans="1:12">
      <c r="A2278" s="2">
        <v>115</v>
      </c>
      <c r="B2278" s="2">
        <v>5</v>
      </c>
      <c r="C2278" s="2">
        <v>24</v>
      </c>
      <c r="D2278" s="3">
        <v>35.68</v>
      </c>
      <c r="E2278" s="4">
        <v>15</v>
      </c>
      <c r="F2278" s="5">
        <v>7.35</v>
      </c>
      <c r="G2278" s="5">
        <v>58.03</v>
      </c>
      <c r="H2278" s="6">
        <v>40067</v>
      </c>
      <c r="I2278" s="3">
        <v>9</v>
      </c>
      <c r="J2278" s="7" t="s">
        <v>27</v>
      </c>
      <c r="K2278" s="7" t="s">
        <v>51</v>
      </c>
      <c r="L2278" s="7" t="s">
        <v>30</v>
      </c>
    </row>
    <row r="2279" spans="1:12">
      <c r="A2279" s="2">
        <v>10</v>
      </c>
      <c r="B2279" s="2">
        <v>5</v>
      </c>
      <c r="C2279" s="2">
        <v>31</v>
      </c>
      <c r="D2279" s="3">
        <v>42.76</v>
      </c>
      <c r="E2279" s="4">
        <v>160</v>
      </c>
      <c r="F2279" s="5">
        <v>6.2</v>
      </c>
      <c r="G2279" s="5">
        <v>208.96</v>
      </c>
      <c r="H2279" s="6">
        <v>40067</v>
      </c>
      <c r="I2279" s="3">
        <v>9</v>
      </c>
      <c r="J2279" s="7" t="s">
        <v>11</v>
      </c>
      <c r="K2279" s="7" t="s">
        <v>64</v>
      </c>
      <c r="L2279" s="7" t="s">
        <v>12</v>
      </c>
    </row>
    <row r="2280" spans="1:12">
      <c r="A2280" s="2">
        <v>180</v>
      </c>
      <c r="B2280" s="2">
        <v>24</v>
      </c>
      <c r="C2280" s="2">
        <v>278</v>
      </c>
      <c r="D2280" s="3">
        <v>50.15</v>
      </c>
      <c r="E2280" s="4">
        <v>160</v>
      </c>
      <c r="F2280" s="5">
        <v>7.27</v>
      </c>
      <c r="G2280" s="5">
        <v>217.42</v>
      </c>
      <c r="H2280" s="6">
        <v>40067</v>
      </c>
      <c r="I2280" s="3">
        <v>9</v>
      </c>
      <c r="J2280" s="7" t="s">
        <v>12</v>
      </c>
      <c r="K2280" s="7" t="s">
        <v>64</v>
      </c>
      <c r="L2280" s="7" t="s">
        <v>12</v>
      </c>
    </row>
    <row r="2281" spans="1:12">
      <c r="A2281" s="2">
        <v>64</v>
      </c>
      <c r="B2281" s="2">
        <v>38</v>
      </c>
      <c r="C2281" s="2">
        <v>393</v>
      </c>
      <c r="D2281" s="3">
        <v>86.03</v>
      </c>
      <c r="E2281" s="4">
        <v>15</v>
      </c>
      <c r="F2281" s="5">
        <v>12.47</v>
      </c>
      <c r="G2281" s="5">
        <v>113.5</v>
      </c>
      <c r="H2281" s="6">
        <v>40067</v>
      </c>
      <c r="I2281" s="3">
        <v>9</v>
      </c>
      <c r="J2281" s="7" t="s">
        <v>35</v>
      </c>
      <c r="K2281" s="7" t="s">
        <v>14</v>
      </c>
      <c r="L2281" s="7" t="s">
        <v>36</v>
      </c>
    </row>
    <row r="2282" spans="1:12">
      <c r="A2282" s="2">
        <v>71</v>
      </c>
      <c r="B2282" s="2">
        <v>40</v>
      </c>
      <c r="C2282" s="2">
        <v>400</v>
      </c>
      <c r="D2282" s="3">
        <v>70.760000000000005</v>
      </c>
      <c r="E2282" s="4">
        <v>15</v>
      </c>
      <c r="F2282" s="5">
        <v>10.26</v>
      </c>
      <c r="G2282" s="5">
        <v>96.02</v>
      </c>
      <c r="H2282" s="6">
        <v>40067</v>
      </c>
      <c r="I2282" s="3">
        <v>9</v>
      </c>
      <c r="J2282" s="7" t="s">
        <v>47</v>
      </c>
      <c r="K2282" s="7" t="s">
        <v>51</v>
      </c>
      <c r="L2282" s="7" t="s">
        <v>48</v>
      </c>
    </row>
    <row r="2283" spans="1:12">
      <c r="A2283" s="2">
        <v>52</v>
      </c>
      <c r="B2283" s="2">
        <v>41</v>
      </c>
      <c r="C2283" s="2">
        <v>448</v>
      </c>
      <c r="D2283" s="3">
        <v>79.25</v>
      </c>
      <c r="E2283" s="4">
        <v>15</v>
      </c>
      <c r="F2283" s="5">
        <v>11.49</v>
      </c>
      <c r="G2283" s="5">
        <v>105.74</v>
      </c>
      <c r="H2283" s="6">
        <v>40067</v>
      </c>
      <c r="I2283" s="3">
        <v>9</v>
      </c>
      <c r="J2283" s="7" t="s">
        <v>47</v>
      </c>
      <c r="K2283" s="7" t="s">
        <v>51</v>
      </c>
      <c r="L2283" s="7" t="s">
        <v>48</v>
      </c>
    </row>
    <row r="2284" spans="1:12">
      <c r="A2284" s="2">
        <v>60</v>
      </c>
      <c r="B2284" s="2">
        <v>44</v>
      </c>
      <c r="C2284" s="2">
        <v>451</v>
      </c>
      <c r="D2284" s="3">
        <v>99.08</v>
      </c>
      <c r="E2284" s="4">
        <v>15</v>
      </c>
      <c r="F2284" s="5">
        <v>14.37</v>
      </c>
      <c r="G2284" s="5">
        <v>128.44999999999999</v>
      </c>
      <c r="H2284" s="6">
        <v>40067</v>
      </c>
      <c r="I2284" s="3">
        <v>9</v>
      </c>
      <c r="J2284" s="7" t="s">
        <v>35</v>
      </c>
      <c r="K2284" s="7" t="s">
        <v>14</v>
      </c>
      <c r="L2284" s="7" t="s">
        <v>14</v>
      </c>
    </row>
    <row r="2285" spans="1:12">
      <c r="A2285" s="2">
        <v>51</v>
      </c>
      <c r="B2285" s="2">
        <v>44</v>
      </c>
      <c r="C2285" s="2">
        <v>455</v>
      </c>
      <c r="D2285" s="3">
        <v>75.89</v>
      </c>
      <c r="E2285" s="4">
        <v>15</v>
      </c>
      <c r="F2285" s="5">
        <v>13.18</v>
      </c>
      <c r="G2285" s="5">
        <v>104.07</v>
      </c>
      <c r="H2285" s="6">
        <v>40067</v>
      </c>
      <c r="I2285" s="3">
        <v>9</v>
      </c>
      <c r="J2285" s="7" t="s">
        <v>7</v>
      </c>
      <c r="K2285" s="7" t="s">
        <v>7</v>
      </c>
      <c r="L2285" s="7" t="s">
        <v>9</v>
      </c>
    </row>
    <row r="2286" spans="1:12">
      <c r="A2286" s="2">
        <v>165</v>
      </c>
      <c r="B2286" s="2">
        <v>40</v>
      </c>
      <c r="C2286" s="2">
        <v>460</v>
      </c>
      <c r="D2286" s="3">
        <v>100.85</v>
      </c>
      <c r="E2286" s="4">
        <v>15</v>
      </c>
      <c r="F2286" s="5">
        <v>14.62</v>
      </c>
      <c r="G2286" s="5">
        <v>130.47</v>
      </c>
      <c r="H2286" s="6">
        <v>40067</v>
      </c>
      <c r="I2286" s="3">
        <v>9</v>
      </c>
      <c r="J2286" s="7" t="s">
        <v>35</v>
      </c>
      <c r="K2286" s="7" t="s">
        <v>14</v>
      </c>
      <c r="L2286" s="7" t="s">
        <v>14</v>
      </c>
    </row>
    <row r="2287" spans="1:12">
      <c r="A2287" s="2">
        <v>99</v>
      </c>
      <c r="B2287" s="2">
        <v>44</v>
      </c>
      <c r="C2287" s="2">
        <v>465</v>
      </c>
      <c r="D2287" s="3">
        <v>74.2</v>
      </c>
      <c r="E2287" s="4">
        <v>15</v>
      </c>
      <c r="F2287" s="5">
        <v>10.76</v>
      </c>
      <c r="G2287" s="5">
        <v>99.96</v>
      </c>
      <c r="H2287" s="6">
        <v>40067</v>
      </c>
      <c r="I2287" s="3">
        <v>9</v>
      </c>
      <c r="J2287" s="7" t="s">
        <v>56</v>
      </c>
      <c r="K2287" s="7" t="s">
        <v>64</v>
      </c>
      <c r="L2287" s="7" t="s">
        <v>56</v>
      </c>
    </row>
    <row r="2288" spans="1:12">
      <c r="A2288" s="2">
        <v>33</v>
      </c>
      <c r="B2288" s="2">
        <v>46</v>
      </c>
      <c r="C2288" s="2">
        <v>482</v>
      </c>
      <c r="D2288" s="3">
        <v>105.95</v>
      </c>
      <c r="E2288" s="4">
        <v>15</v>
      </c>
      <c r="F2288" s="5">
        <v>15.36</v>
      </c>
      <c r="G2288" s="5">
        <v>136.31</v>
      </c>
      <c r="H2288" s="6">
        <v>40067</v>
      </c>
      <c r="I2288" s="3">
        <v>9</v>
      </c>
      <c r="J2288" s="7" t="s">
        <v>35</v>
      </c>
      <c r="K2288" s="7" t="s">
        <v>14</v>
      </c>
      <c r="L2288" s="7" t="s">
        <v>36</v>
      </c>
    </row>
    <row r="2289" spans="1:12">
      <c r="A2289" s="2">
        <v>163</v>
      </c>
      <c r="B2289" s="2">
        <v>48</v>
      </c>
      <c r="C2289" s="2">
        <v>483</v>
      </c>
      <c r="D2289" s="3">
        <v>98.85</v>
      </c>
      <c r="E2289" s="4">
        <v>15</v>
      </c>
      <c r="F2289" s="5">
        <v>14.33</v>
      </c>
      <c r="G2289" s="5">
        <v>128.18</v>
      </c>
      <c r="H2289" s="6">
        <v>40067</v>
      </c>
      <c r="I2289" s="3">
        <v>9</v>
      </c>
      <c r="J2289" s="7" t="s">
        <v>63</v>
      </c>
      <c r="K2289" s="7" t="s">
        <v>14</v>
      </c>
      <c r="L2289" s="7" t="s">
        <v>36</v>
      </c>
    </row>
    <row r="2290" spans="1:12">
      <c r="A2290" s="2">
        <v>80</v>
      </c>
      <c r="B2290" s="2">
        <v>49</v>
      </c>
      <c r="C2290" s="2">
        <v>483</v>
      </c>
      <c r="D2290" s="3">
        <v>95.15</v>
      </c>
      <c r="E2290" s="4">
        <v>15</v>
      </c>
      <c r="F2290" s="5">
        <v>13.8</v>
      </c>
      <c r="G2290" s="5">
        <v>123.95</v>
      </c>
      <c r="H2290" s="6">
        <v>40067</v>
      </c>
      <c r="I2290" s="3">
        <v>9</v>
      </c>
      <c r="J2290" s="7" t="s">
        <v>52</v>
      </c>
      <c r="K2290" s="7" t="s">
        <v>14</v>
      </c>
      <c r="L2290" s="7" t="s">
        <v>36</v>
      </c>
    </row>
    <row r="2291" spans="1:12">
      <c r="A2291" s="2">
        <v>54</v>
      </c>
      <c r="B2291" s="2">
        <v>44</v>
      </c>
      <c r="C2291" s="2">
        <v>485</v>
      </c>
      <c r="D2291" s="3">
        <v>80.900000000000006</v>
      </c>
      <c r="E2291" s="4">
        <v>15</v>
      </c>
      <c r="F2291" s="5">
        <v>13.91</v>
      </c>
      <c r="G2291" s="5">
        <v>109.81</v>
      </c>
      <c r="H2291" s="6">
        <v>40067</v>
      </c>
      <c r="I2291" s="3">
        <v>9</v>
      </c>
      <c r="J2291" s="7" t="s">
        <v>7</v>
      </c>
      <c r="K2291" s="7" t="s">
        <v>7</v>
      </c>
      <c r="L2291" s="7" t="s">
        <v>8</v>
      </c>
    </row>
    <row r="2292" spans="1:12">
      <c r="A2292" s="2">
        <v>49</v>
      </c>
      <c r="B2292" s="2">
        <v>48</v>
      </c>
      <c r="C2292" s="2">
        <v>534</v>
      </c>
      <c r="D2292" s="3">
        <v>81.81</v>
      </c>
      <c r="E2292" s="4">
        <v>15</v>
      </c>
      <c r="F2292" s="5">
        <v>11.86</v>
      </c>
      <c r="G2292" s="5">
        <v>108.67</v>
      </c>
      <c r="H2292" s="6">
        <v>40067</v>
      </c>
      <c r="I2292" s="3">
        <v>9</v>
      </c>
      <c r="J2292" s="7" t="s">
        <v>45</v>
      </c>
      <c r="K2292" s="7" t="s">
        <v>64</v>
      </c>
      <c r="L2292" s="7" t="s">
        <v>46</v>
      </c>
    </row>
    <row r="2293" spans="1:12">
      <c r="A2293" s="2">
        <v>47</v>
      </c>
      <c r="B2293" s="2">
        <v>48</v>
      </c>
      <c r="C2293" s="2">
        <v>555</v>
      </c>
      <c r="D2293" s="3">
        <v>180.54</v>
      </c>
      <c r="E2293" s="4">
        <v>15</v>
      </c>
      <c r="F2293" s="5">
        <v>26.18</v>
      </c>
      <c r="G2293" s="5">
        <v>221.72</v>
      </c>
      <c r="H2293" s="6">
        <v>40067</v>
      </c>
      <c r="I2293" s="3">
        <v>9</v>
      </c>
      <c r="J2293" s="7" t="s">
        <v>43</v>
      </c>
      <c r="K2293" s="7" t="s">
        <v>64</v>
      </c>
      <c r="L2293" s="7" t="s">
        <v>43</v>
      </c>
    </row>
    <row r="2294" spans="1:12">
      <c r="A2294" s="2">
        <v>2</v>
      </c>
      <c r="B2294" s="2">
        <v>53</v>
      </c>
      <c r="C2294" s="2">
        <v>555</v>
      </c>
      <c r="D2294" s="3">
        <v>91.02</v>
      </c>
      <c r="E2294" s="4">
        <v>15</v>
      </c>
      <c r="F2294" s="5">
        <v>15.37</v>
      </c>
      <c r="G2294" s="5">
        <v>121.39</v>
      </c>
      <c r="H2294" s="6">
        <v>40067</v>
      </c>
      <c r="I2294" s="3">
        <v>9</v>
      </c>
      <c r="J2294" s="7" t="s">
        <v>7</v>
      </c>
      <c r="K2294" s="7" t="s">
        <v>7</v>
      </c>
      <c r="L2294" s="7" t="s">
        <v>8</v>
      </c>
    </row>
    <row r="2295" spans="1:12">
      <c r="A2295" s="2">
        <v>188</v>
      </c>
      <c r="B2295" s="2">
        <v>56</v>
      </c>
      <c r="C2295" s="2">
        <v>555</v>
      </c>
      <c r="D2295" s="3">
        <v>90.35</v>
      </c>
      <c r="E2295" s="4">
        <v>15</v>
      </c>
      <c r="F2295" s="5">
        <v>13.1</v>
      </c>
      <c r="G2295" s="5">
        <v>118.45</v>
      </c>
      <c r="H2295" s="6">
        <v>40067</v>
      </c>
      <c r="I2295" s="3">
        <v>9</v>
      </c>
      <c r="J2295" s="7" t="s">
        <v>47</v>
      </c>
      <c r="K2295" s="7" t="s">
        <v>51</v>
      </c>
      <c r="L2295" s="7" t="s">
        <v>48</v>
      </c>
    </row>
    <row r="2296" spans="1:12">
      <c r="A2296" s="2">
        <v>75</v>
      </c>
      <c r="B2296" s="2">
        <v>56</v>
      </c>
      <c r="C2296" s="2">
        <v>560</v>
      </c>
      <c r="D2296" s="3">
        <v>91.17</v>
      </c>
      <c r="E2296" s="4">
        <v>15</v>
      </c>
      <c r="F2296" s="5">
        <v>13.22</v>
      </c>
      <c r="G2296" s="5">
        <v>119.39</v>
      </c>
      <c r="H2296" s="6">
        <v>40067</v>
      </c>
      <c r="I2296" s="3">
        <v>9</v>
      </c>
      <c r="J2296" s="7" t="s">
        <v>47</v>
      </c>
      <c r="K2296" s="7" t="s">
        <v>51</v>
      </c>
      <c r="L2296" s="7" t="s">
        <v>48</v>
      </c>
    </row>
    <row r="2297" spans="1:12">
      <c r="A2297" s="2">
        <v>112</v>
      </c>
      <c r="B2297" s="2">
        <v>53</v>
      </c>
      <c r="C2297" s="2">
        <v>563</v>
      </c>
      <c r="D2297" s="3">
        <v>91.49</v>
      </c>
      <c r="E2297" s="4">
        <v>15</v>
      </c>
      <c r="F2297" s="5">
        <v>13.27</v>
      </c>
      <c r="G2297" s="5">
        <v>119.76</v>
      </c>
      <c r="H2297" s="6">
        <v>40067</v>
      </c>
      <c r="I2297" s="3">
        <v>9</v>
      </c>
      <c r="J2297" s="7" t="s">
        <v>12</v>
      </c>
      <c r="K2297" s="7" t="s">
        <v>64</v>
      </c>
      <c r="L2297" s="7" t="s">
        <v>12</v>
      </c>
    </row>
    <row r="2298" spans="1:12">
      <c r="A2298" s="2">
        <v>11</v>
      </c>
      <c r="B2298" s="2">
        <v>50</v>
      </c>
      <c r="C2298" s="2">
        <v>579</v>
      </c>
      <c r="D2298" s="3">
        <v>94.09</v>
      </c>
      <c r="E2298" s="4">
        <v>15</v>
      </c>
      <c r="F2298" s="5">
        <v>13.64</v>
      </c>
      <c r="G2298" s="5">
        <v>122.73</v>
      </c>
      <c r="H2298" s="6">
        <v>40067</v>
      </c>
      <c r="I2298" s="3">
        <v>9</v>
      </c>
      <c r="J2298" s="7" t="s">
        <v>12</v>
      </c>
      <c r="K2298" s="7" t="s">
        <v>64</v>
      </c>
      <c r="L2298" s="7" t="s">
        <v>12</v>
      </c>
    </row>
    <row r="2299" spans="1:12">
      <c r="A2299" s="2">
        <v>124</v>
      </c>
      <c r="B2299" s="2">
        <v>52</v>
      </c>
      <c r="C2299" s="2">
        <v>579</v>
      </c>
      <c r="D2299" s="3">
        <v>157.02000000000001</v>
      </c>
      <c r="E2299" s="4">
        <v>15</v>
      </c>
      <c r="F2299" s="5">
        <v>22.77</v>
      </c>
      <c r="G2299" s="5">
        <v>194.79</v>
      </c>
      <c r="H2299" s="6">
        <v>40067</v>
      </c>
      <c r="I2299" s="3">
        <v>9</v>
      </c>
      <c r="J2299" s="7" t="s">
        <v>25</v>
      </c>
      <c r="K2299" s="7" t="s">
        <v>64</v>
      </c>
      <c r="L2299" s="7" t="s">
        <v>25</v>
      </c>
    </row>
    <row r="2300" spans="1:12">
      <c r="A2300" s="2">
        <v>70</v>
      </c>
      <c r="B2300" s="2">
        <v>50</v>
      </c>
      <c r="C2300" s="2">
        <v>581</v>
      </c>
      <c r="D2300" s="3">
        <v>101.5</v>
      </c>
      <c r="E2300" s="4">
        <v>15</v>
      </c>
      <c r="F2300" s="5">
        <v>14.72</v>
      </c>
      <c r="G2300" s="5">
        <v>131.22</v>
      </c>
      <c r="H2300" s="6">
        <v>40067</v>
      </c>
      <c r="I2300" s="3">
        <v>9</v>
      </c>
      <c r="J2300" s="7" t="s">
        <v>13</v>
      </c>
      <c r="K2300" s="7" t="s">
        <v>14</v>
      </c>
      <c r="L2300" s="7" t="s">
        <v>14</v>
      </c>
    </row>
    <row r="2301" spans="1:12">
      <c r="A2301" s="2">
        <v>152</v>
      </c>
      <c r="B2301" s="2">
        <v>50</v>
      </c>
      <c r="C2301" s="2">
        <v>588</v>
      </c>
      <c r="D2301" s="3">
        <v>96.43</v>
      </c>
      <c r="E2301" s="4">
        <v>15</v>
      </c>
      <c r="F2301" s="5">
        <v>16.16</v>
      </c>
      <c r="G2301" s="5">
        <v>127.59</v>
      </c>
      <c r="H2301" s="6">
        <v>40067</v>
      </c>
      <c r="I2301" s="3">
        <v>9</v>
      </c>
      <c r="J2301" s="7" t="s">
        <v>10</v>
      </c>
      <c r="K2301" s="7" t="s">
        <v>64</v>
      </c>
      <c r="L2301" s="7" t="s">
        <v>10</v>
      </c>
    </row>
    <row r="2302" spans="1:12">
      <c r="A2302" s="2">
        <v>130</v>
      </c>
      <c r="B2302" s="2">
        <v>59</v>
      </c>
      <c r="C2302" s="2">
        <v>596</v>
      </c>
      <c r="D2302" s="3">
        <v>193.88</v>
      </c>
      <c r="E2302" s="4">
        <v>15</v>
      </c>
      <c r="F2302" s="5">
        <v>28.11</v>
      </c>
      <c r="G2302" s="5">
        <v>236.99</v>
      </c>
      <c r="H2302" s="6">
        <v>40067</v>
      </c>
      <c r="I2302" s="3">
        <v>9</v>
      </c>
      <c r="J2302" s="7" t="s">
        <v>43</v>
      </c>
      <c r="K2302" s="7" t="s">
        <v>64</v>
      </c>
      <c r="L2302" s="7" t="s">
        <v>43</v>
      </c>
    </row>
    <row r="2303" spans="1:12">
      <c r="A2303" s="2">
        <v>23</v>
      </c>
      <c r="B2303" s="2">
        <v>53</v>
      </c>
      <c r="C2303" s="2">
        <v>601</v>
      </c>
      <c r="D2303" s="3">
        <v>98.56</v>
      </c>
      <c r="E2303" s="4">
        <v>15</v>
      </c>
      <c r="F2303" s="5">
        <v>16.47</v>
      </c>
      <c r="G2303" s="5">
        <v>130.03</v>
      </c>
      <c r="H2303" s="6">
        <v>40067</v>
      </c>
      <c r="I2303" s="3">
        <v>9</v>
      </c>
      <c r="J2303" s="7" t="s">
        <v>7</v>
      </c>
      <c r="K2303" s="7" t="s">
        <v>64</v>
      </c>
      <c r="L2303" s="7" t="s">
        <v>25</v>
      </c>
    </row>
    <row r="2304" spans="1:12">
      <c r="A2304" s="2">
        <v>97</v>
      </c>
      <c r="B2304" s="2">
        <v>61</v>
      </c>
      <c r="C2304" s="2">
        <v>607</v>
      </c>
      <c r="D2304" s="3">
        <v>98.64</v>
      </c>
      <c r="E2304" s="4">
        <v>15</v>
      </c>
      <c r="F2304" s="5">
        <v>14.3</v>
      </c>
      <c r="G2304" s="5">
        <v>127.94</v>
      </c>
      <c r="H2304" s="6">
        <v>40067</v>
      </c>
      <c r="I2304" s="3">
        <v>9</v>
      </c>
      <c r="J2304" s="7" t="s">
        <v>56</v>
      </c>
      <c r="K2304" s="7" t="s">
        <v>64</v>
      </c>
      <c r="L2304" s="7" t="s">
        <v>56</v>
      </c>
    </row>
    <row r="2305" spans="1:12">
      <c r="A2305" s="2">
        <v>120</v>
      </c>
      <c r="B2305" s="2">
        <v>75</v>
      </c>
      <c r="C2305" s="2">
        <v>616</v>
      </c>
      <c r="D2305" s="3">
        <v>99.36</v>
      </c>
      <c r="E2305" s="4">
        <v>15</v>
      </c>
      <c r="F2305" s="5">
        <v>14.41</v>
      </c>
      <c r="G2305" s="5">
        <v>128.77000000000001</v>
      </c>
      <c r="H2305" s="6">
        <v>40067</v>
      </c>
      <c r="I2305" s="3">
        <v>9</v>
      </c>
      <c r="J2305" s="7" t="s">
        <v>11</v>
      </c>
      <c r="K2305" s="7" t="s">
        <v>55</v>
      </c>
      <c r="L2305" s="7" t="s">
        <v>55</v>
      </c>
    </row>
    <row r="2306" spans="1:12">
      <c r="A2306" s="2">
        <v>174</v>
      </c>
      <c r="B2306" s="2">
        <v>50</v>
      </c>
      <c r="C2306" s="2">
        <v>639</v>
      </c>
      <c r="D2306" s="3">
        <v>104.8</v>
      </c>
      <c r="E2306" s="4">
        <v>15</v>
      </c>
      <c r="F2306" s="5">
        <v>17.37</v>
      </c>
      <c r="G2306" s="5">
        <v>137.16999999999999</v>
      </c>
      <c r="H2306" s="6">
        <v>40067</v>
      </c>
      <c r="I2306" s="3">
        <v>9</v>
      </c>
      <c r="J2306" s="7" t="s">
        <v>10</v>
      </c>
      <c r="K2306" s="7" t="s">
        <v>64</v>
      </c>
      <c r="L2306" s="7" t="s">
        <v>10</v>
      </c>
    </row>
    <row r="2307" spans="1:12">
      <c r="A2307" s="2">
        <v>185</v>
      </c>
      <c r="B2307" s="2">
        <v>61</v>
      </c>
      <c r="C2307" s="2">
        <v>651</v>
      </c>
      <c r="D2307" s="3">
        <v>109.37</v>
      </c>
      <c r="E2307" s="4">
        <v>30</v>
      </c>
      <c r="F2307" s="5">
        <v>15.86</v>
      </c>
      <c r="G2307" s="5">
        <v>155.22999999999999</v>
      </c>
      <c r="H2307" s="6">
        <v>40067</v>
      </c>
      <c r="I2307" s="3">
        <v>9</v>
      </c>
      <c r="J2307" s="7" t="s">
        <v>62</v>
      </c>
      <c r="K2307" s="7" t="s">
        <v>14</v>
      </c>
      <c r="L2307" s="7" t="s">
        <v>14</v>
      </c>
    </row>
    <row r="2308" spans="1:12">
      <c r="A2308" s="2">
        <v>55</v>
      </c>
      <c r="B2308" s="2">
        <v>56</v>
      </c>
      <c r="C2308" s="2">
        <v>653</v>
      </c>
      <c r="D2308" s="3">
        <v>107.09</v>
      </c>
      <c r="E2308" s="4">
        <v>15</v>
      </c>
      <c r="F2308" s="5">
        <v>17.7</v>
      </c>
      <c r="G2308" s="5">
        <v>139.79</v>
      </c>
      <c r="H2308" s="6">
        <v>40067</v>
      </c>
      <c r="I2308" s="3">
        <v>9</v>
      </c>
      <c r="J2308" s="7" t="s">
        <v>7</v>
      </c>
      <c r="K2308" s="7" t="s">
        <v>7</v>
      </c>
      <c r="L2308" s="7" t="s">
        <v>9</v>
      </c>
    </row>
    <row r="2309" spans="1:12">
      <c r="A2309" s="2">
        <v>136</v>
      </c>
      <c r="B2309" s="2">
        <v>57</v>
      </c>
      <c r="C2309" s="2">
        <v>665</v>
      </c>
      <c r="D2309" s="3">
        <v>98.09</v>
      </c>
      <c r="E2309" s="4">
        <v>15</v>
      </c>
      <c r="F2309" s="5">
        <v>14.22</v>
      </c>
      <c r="G2309" s="5">
        <v>127.31</v>
      </c>
      <c r="H2309" s="6">
        <v>40067</v>
      </c>
      <c r="I2309" s="3">
        <v>9</v>
      </c>
      <c r="J2309" s="7" t="s">
        <v>45</v>
      </c>
      <c r="K2309" s="7" t="s">
        <v>64</v>
      </c>
      <c r="L2309" s="7" t="s">
        <v>46</v>
      </c>
    </row>
    <row r="2310" spans="1:12">
      <c r="A2310" s="2">
        <v>110</v>
      </c>
      <c r="B2310" s="2">
        <v>59</v>
      </c>
      <c r="C2310" s="2">
        <v>672</v>
      </c>
      <c r="D2310" s="3">
        <v>133.59</v>
      </c>
      <c r="E2310" s="4">
        <v>15</v>
      </c>
      <c r="F2310" s="5">
        <v>19.37</v>
      </c>
      <c r="G2310" s="5">
        <v>167.96</v>
      </c>
      <c r="H2310" s="6">
        <v>40067</v>
      </c>
      <c r="I2310" s="3">
        <v>9</v>
      </c>
      <c r="J2310" s="7" t="s">
        <v>45</v>
      </c>
      <c r="K2310" s="7" t="s">
        <v>64</v>
      </c>
      <c r="L2310" s="7" t="s">
        <v>46</v>
      </c>
    </row>
    <row r="2311" spans="1:12">
      <c r="A2311" s="2">
        <v>53</v>
      </c>
      <c r="B2311" s="2">
        <v>64</v>
      </c>
      <c r="C2311" s="2">
        <v>673</v>
      </c>
      <c r="D2311" s="3">
        <v>110.37</v>
      </c>
      <c r="E2311" s="4">
        <v>15</v>
      </c>
      <c r="F2311" s="5">
        <v>18.18</v>
      </c>
      <c r="G2311" s="5">
        <v>143.55000000000001</v>
      </c>
      <c r="H2311" s="6">
        <v>40067</v>
      </c>
      <c r="I2311" s="3">
        <v>9</v>
      </c>
      <c r="J2311" s="7" t="s">
        <v>7</v>
      </c>
      <c r="K2311" s="7" t="s">
        <v>7</v>
      </c>
      <c r="L2311" s="7" t="s">
        <v>8</v>
      </c>
    </row>
    <row r="2312" spans="1:12">
      <c r="A2312" s="2">
        <v>150</v>
      </c>
      <c r="B2312" s="2">
        <v>63</v>
      </c>
      <c r="C2312" s="2">
        <v>719</v>
      </c>
      <c r="D2312" s="3">
        <v>106.05</v>
      </c>
      <c r="E2312" s="4">
        <v>15</v>
      </c>
      <c r="F2312" s="5">
        <v>15.38</v>
      </c>
      <c r="G2312" s="5">
        <v>136.43</v>
      </c>
      <c r="H2312" s="6">
        <v>40067</v>
      </c>
      <c r="I2312" s="3">
        <v>9</v>
      </c>
      <c r="J2312" s="7" t="s">
        <v>10</v>
      </c>
      <c r="K2312" s="7" t="s">
        <v>64</v>
      </c>
      <c r="L2312" s="7" t="s">
        <v>46</v>
      </c>
    </row>
    <row r="2313" spans="1:12">
      <c r="A2313" s="2">
        <v>3</v>
      </c>
      <c r="B2313" s="2">
        <v>59</v>
      </c>
      <c r="C2313" s="2">
        <v>720</v>
      </c>
      <c r="D2313" s="3">
        <v>118.08</v>
      </c>
      <c r="E2313" s="4">
        <v>15</v>
      </c>
      <c r="F2313" s="5">
        <v>19.3</v>
      </c>
      <c r="G2313" s="5">
        <v>152.38</v>
      </c>
      <c r="H2313" s="6">
        <v>40067</v>
      </c>
      <c r="I2313" s="3">
        <v>9</v>
      </c>
      <c r="J2313" s="7" t="s">
        <v>7</v>
      </c>
      <c r="K2313" s="7" t="s">
        <v>7</v>
      </c>
      <c r="L2313" s="7" t="s">
        <v>9</v>
      </c>
    </row>
    <row r="2314" spans="1:12">
      <c r="A2314" s="2">
        <v>118</v>
      </c>
      <c r="B2314" s="2">
        <v>64</v>
      </c>
      <c r="C2314" s="2">
        <v>729</v>
      </c>
      <c r="D2314" s="3">
        <v>144.93</v>
      </c>
      <c r="E2314" s="4">
        <v>15</v>
      </c>
      <c r="F2314" s="5">
        <v>21.01</v>
      </c>
      <c r="G2314" s="5">
        <v>180.94</v>
      </c>
      <c r="H2314" s="6">
        <v>40067</v>
      </c>
      <c r="I2314" s="3">
        <v>9</v>
      </c>
      <c r="J2314" s="7" t="s">
        <v>45</v>
      </c>
      <c r="K2314" s="7" t="s">
        <v>64</v>
      </c>
      <c r="L2314" s="7" t="s">
        <v>46</v>
      </c>
    </row>
    <row r="2315" spans="1:12">
      <c r="A2315" s="2">
        <v>42</v>
      </c>
      <c r="B2315" s="2">
        <v>65</v>
      </c>
      <c r="C2315" s="2">
        <v>731</v>
      </c>
      <c r="D2315" s="3">
        <v>119.88</v>
      </c>
      <c r="E2315" s="4">
        <v>15</v>
      </c>
      <c r="F2315" s="5">
        <v>19.559999999999999</v>
      </c>
      <c r="G2315" s="5">
        <v>154.44</v>
      </c>
      <c r="H2315" s="6">
        <v>40067</v>
      </c>
      <c r="I2315" s="3">
        <v>9</v>
      </c>
      <c r="J2315" s="7" t="s">
        <v>7</v>
      </c>
      <c r="K2315" s="7" t="s">
        <v>7</v>
      </c>
      <c r="L2315" s="7" t="s">
        <v>9</v>
      </c>
    </row>
    <row r="2316" spans="1:12">
      <c r="A2316" s="2">
        <v>183</v>
      </c>
      <c r="B2316" s="2">
        <v>95</v>
      </c>
      <c r="C2316" s="2">
        <v>842</v>
      </c>
      <c r="D2316" s="3">
        <v>255.55</v>
      </c>
      <c r="E2316" s="4">
        <v>15</v>
      </c>
      <c r="F2316" s="5">
        <v>37.049999999999997</v>
      </c>
      <c r="G2316" s="5">
        <v>307.60000000000002</v>
      </c>
      <c r="H2316" s="6">
        <v>40067</v>
      </c>
      <c r="I2316" s="3">
        <v>9</v>
      </c>
      <c r="J2316" s="7" t="s">
        <v>27</v>
      </c>
      <c r="K2316" s="7" t="s">
        <v>55</v>
      </c>
      <c r="L2316" s="7" t="s">
        <v>55</v>
      </c>
    </row>
    <row r="2317" spans="1:12">
      <c r="A2317" s="2">
        <v>114</v>
      </c>
      <c r="B2317" s="2">
        <v>83</v>
      </c>
      <c r="C2317" s="2">
        <v>929</v>
      </c>
      <c r="D2317" s="3">
        <v>152.36000000000001</v>
      </c>
      <c r="E2317" s="4">
        <v>15</v>
      </c>
      <c r="F2317" s="5">
        <v>24.27</v>
      </c>
      <c r="G2317" s="5">
        <v>191.63</v>
      </c>
      <c r="H2317" s="6">
        <v>40067</v>
      </c>
      <c r="I2317" s="3">
        <v>9</v>
      </c>
      <c r="J2317" s="7" t="s">
        <v>7</v>
      </c>
      <c r="K2317" s="7" t="s">
        <v>7</v>
      </c>
      <c r="L2317" s="7" t="s">
        <v>8</v>
      </c>
    </row>
    <row r="2318" spans="1:12">
      <c r="A2318" s="2">
        <v>171</v>
      </c>
      <c r="B2318" s="2">
        <v>74</v>
      </c>
      <c r="C2318" s="2">
        <v>956</v>
      </c>
      <c r="D2318" s="3">
        <v>138.1</v>
      </c>
      <c r="E2318" s="4">
        <v>15</v>
      </c>
      <c r="F2318" s="5">
        <v>20.02</v>
      </c>
      <c r="G2318" s="5">
        <v>173.12</v>
      </c>
      <c r="H2318" s="6">
        <v>40067</v>
      </c>
      <c r="I2318" s="3">
        <v>9</v>
      </c>
      <c r="J2318" s="7" t="s">
        <v>56</v>
      </c>
      <c r="K2318" s="7" t="s">
        <v>64</v>
      </c>
      <c r="L2318" s="7" t="s">
        <v>56</v>
      </c>
    </row>
    <row r="2319" spans="1:12">
      <c r="A2319" s="2">
        <v>108</v>
      </c>
      <c r="B2319" s="2">
        <v>91</v>
      </c>
      <c r="C2319" s="2">
        <v>1095</v>
      </c>
      <c r="D2319" s="3">
        <v>178.49</v>
      </c>
      <c r="E2319" s="4">
        <v>15</v>
      </c>
      <c r="F2319" s="5">
        <v>28.06</v>
      </c>
      <c r="G2319" s="5">
        <v>221.55</v>
      </c>
      <c r="H2319" s="6">
        <v>40067</v>
      </c>
      <c r="I2319" s="3">
        <v>9</v>
      </c>
      <c r="J2319" s="7" t="s">
        <v>7</v>
      </c>
      <c r="K2319" s="7" t="s">
        <v>7</v>
      </c>
      <c r="L2319" s="7" t="s">
        <v>9</v>
      </c>
    </row>
    <row r="2320" spans="1:12">
      <c r="A2320" s="2">
        <v>107</v>
      </c>
      <c r="B2320" s="2">
        <v>128</v>
      </c>
      <c r="C2320" s="2">
        <v>1494</v>
      </c>
      <c r="D2320" s="3">
        <v>484.06</v>
      </c>
      <c r="E2320" s="4">
        <v>15</v>
      </c>
      <c r="F2320" s="5">
        <v>70.19</v>
      </c>
      <c r="G2320" s="5">
        <v>569.25</v>
      </c>
      <c r="H2320" s="6">
        <v>40067</v>
      </c>
      <c r="I2320" s="3">
        <v>9</v>
      </c>
      <c r="J2320" s="7" t="s">
        <v>43</v>
      </c>
      <c r="K2320" s="7" t="s">
        <v>64</v>
      </c>
      <c r="L2320" s="7" t="s">
        <v>43</v>
      </c>
    </row>
    <row r="2321" spans="1:12">
      <c r="A2321" s="2">
        <v>127</v>
      </c>
      <c r="B2321" s="2">
        <v>304</v>
      </c>
      <c r="C2321" s="2">
        <v>2718</v>
      </c>
      <c r="D2321" s="3">
        <v>440.32</v>
      </c>
      <c r="E2321" s="4">
        <v>15</v>
      </c>
      <c r="F2321" s="5">
        <v>66.02</v>
      </c>
      <c r="G2321" s="5">
        <v>521.34</v>
      </c>
      <c r="H2321" s="6">
        <v>40067</v>
      </c>
      <c r="I2321" s="3">
        <v>9</v>
      </c>
      <c r="J2321" s="7" t="s">
        <v>7</v>
      </c>
      <c r="K2321" s="7" t="s">
        <v>55</v>
      </c>
      <c r="L2321" s="7" t="s">
        <v>55</v>
      </c>
    </row>
    <row r="2322" spans="1:12">
      <c r="A2322" s="103">
        <v>79</v>
      </c>
      <c r="B2322" s="103">
        <v>2</v>
      </c>
      <c r="C2322" s="103">
        <v>14</v>
      </c>
      <c r="D2322" s="104">
        <v>43.17</v>
      </c>
      <c r="E2322" s="105">
        <v>15</v>
      </c>
      <c r="F2322" s="106">
        <v>6.26</v>
      </c>
      <c r="G2322" s="106">
        <v>64.430000000000007</v>
      </c>
      <c r="H2322" s="107">
        <v>40078</v>
      </c>
      <c r="I2322" s="104">
        <v>9</v>
      </c>
      <c r="J2322" s="108" t="s">
        <v>21</v>
      </c>
      <c r="K2322" s="108" t="s">
        <v>23</v>
      </c>
      <c r="L2322" s="108" t="s">
        <v>22</v>
      </c>
    </row>
    <row r="2323" spans="1:12">
      <c r="A2323" s="103">
        <v>105</v>
      </c>
      <c r="B2323" s="103">
        <v>17</v>
      </c>
      <c r="C2323" s="103">
        <v>181</v>
      </c>
      <c r="D2323" s="104">
        <v>66.63</v>
      </c>
      <c r="E2323" s="105">
        <v>15</v>
      </c>
      <c r="F2323" s="106">
        <v>11.84</v>
      </c>
      <c r="G2323" s="106">
        <v>93.47</v>
      </c>
      <c r="H2323" s="107">
        <v>40078</v>
      </c>
      <c r="I2323" s="104">
        <v>9</v>
      </c>
      <c r="J2323" s="108" t="s">
        <v>27</v>
      </c>
      <c r="K2323" s="108" t="s">
        <v>51</v>
      </c>
      <c r="L2323" s="108" t="s">
        <v>30</v>
      </c>
    </row>
    <row r="2324" spans="1:12">
      <c r="A2324" s="103">
        <v>92</v>
      </c>
      <c r="B2324" s="103">
        <v>18</v>
      </c>
      <c r="C2324" s="103">
        <v>166</v>
      </c>
      <c r="D2324" s="104">
        <v>47.94</v>
      </c>
      <c r="E2324" s="105">
        <v>15</v>
      </c>
      <c r="F2324" s="106">
        <v>9.1300000000000008</v>
      </c>
      <c r="G2324" s="106">
        <v>72.069999999999993</v>
      </c>
      <c r="H2324" s="107">
        <v>40078</v>
      </c>
      <c r="I2324" s="104">
        <v>9</v>
      </c>
      <c r="J2324" s="108" t="s">
        <v>19</v>
      </c>
      <c r="K2324" s="108" t="s">
        <v>23</v>
      </c>
      <c r="L2324" s="108" t="s">
        <v>53</v>
      </c>
    </row>
    <row r="2325" spans="1:12">
      <c r="A2325" s="103">
        <v>91</v>
      </c>
      <c r="B2325" s="103">
        <v>18</v>
      </c>
      <c r="C2325" s="103">
        <v>201</v>
      </c>
      <c r="D2325" s="104">
        <v>63.01</v>
      </c>
      <c r="E2325" s="105">
        <v>15</v>
      </c>
      <c r="F2325" s="106">
        <v>9.14</v>
      </c>
      <c r="G2325" s="106">
        <v>87.15</v>
      </c>
      <c r="H2325" s="107">
        <v>40078</v>
      </c>
      <c r="I2325" s="104">
        <v>9</v>
      </c>
      <c r="J2325" s="108" t="s">
        <v>41</v>
      </c>
      <c r="K2325" s="108" t="s">
        <v>39</v>
      </c>
      <c r="L2325" s="108" t="s">
        <v>54</v>
      </c>
    </row>
    <row r="2326" spans="1:12">
      <c r="A2326" s="103">
        <v>128</v>
      </c>
      <c r="B2326" s="103">
        <v>18</v>
      </c>
      <c r="C2326" s="103">
        <v>222</v>
      </c>
      <c r="D2326" s="104">
        <v>64.11</v>
      </c>
      <c r="E2326" s="105">
        <v>15</v>
      </c>
      <c r="F2326" s="106">
        <v>9.3000000000000007</v>
      </c>
      <c r="G2326" s="106">
        <v>88.41</v>
      </c>
      <c r="H2326" s="107">
        <v>40078</v>
      </c>
      <c r="I2326" s="104">
        <v>9</v>
      </c>
      <c r="J2326" s="108" t="s">
        <v>19</v>
      </c>
      <c r="K2326" s="108" t="s">
        <v>23</v>
      </c>
      <c r="L2326" s="108" t="s">
        <v>23</v>
      </c>
    </row>
    <row r="2327" spans="1:12">
      <c r="A2327" s="103">
        <v>27</v>
      </c>
      <c r="B2327" s="103">
        <v>19</v>
      </c>
      <c r="C2327" s="103">
        <v>197</v>
      </c>
      <c r="D2327" s="104">
        <v>72.52</v>
      </c>
      <c r="E2327" s="105">
        <v>15</v>
      </c>
      <c r="F2327" s="106">
        <v>10.52</v>
      </c>
      <c r="G2327" s="106">
        <v>98.04</v>
      </c>
      <c r="H2327" s="107">
        <v>40078</v>
      </c>
      <c r="I2327" s="104">
        <v>9</v>
      </c>
      <c r="J2327" s="108" t="s">
        <v>27</v>
      </c>
      <c r="K2327" s="108" t="s">
        <v>51</v>
      </c>
      <c r="L2327" s="108" t="s">
        <v>30</v>
      </c>
    </row>
    <row r="2328" spans="1:12">
      <c r="A2328" s="103">
        <v>83</v>
      </c>
      <c r="B2328" s="103">
        <v>20</v>
      </c>
      <c r="C2328" s="103">
        <v>219</v>
      </c>
      <c r="D2328" s="104">
        <v>63.25</v>
      </c>
      <c r="E2328" s="105">
        <v>15</v>
      </c>
      <c r="F2328" s="106">
        <v>9.17</v>
      </c>
      <c r="G2328" s="106">
        <v>87.42</v>
      </c>
      <c r="H2328" s="107">
        <v>40078</v>
      </c>
      <c r="I2328" s="104">
        <v>9</v>
      </c>
      <c r="J2328" s="108" t="s">
        <v>19</v>
      </c>
      <c r="K2328" s="108" t="s">
        <v>23</v>
      </c>
      <c r="L2328" s="108" t="s">
        <v>23</v>
      </c>
    </row>
    <row r="2329" spans="1:12">
      <c r="A2329" s="103">
        <v>77</v>
      </c>
      <c r="B2329" s="103">
        <v>20</v>
      </c>
      <c r="C2329" s="103">
        <v>241</v>
      </c>
      <c r="D2329" s="104">
        <v>88.71</v>
      </c>
      <c r="E2329" s="105">
        <v>15</v>
      </c>
      <c r="F2329" s="106">
        <v>15.04</v>
      </c>
      <c r="G2329" s="106">
        <v>118.75</v>
      </c>
      <c r="H2329" s="107">
        <v>40078</v>
      </c>
      <c r="I2329" s="104">
        <v>9</v>
      </c>
      <c r="J2329" s="108" t="s">
        <v>27</v>
      </c>
      <c r="K2329" s="108" t="s">
        <v>51</v>
      </c>
      <c r="L2329" s="108" t="s">
        <v>28</v>
      </c>
    </row>
    <row r="2330" spans="1:12">
      <c r="A2330" s="103">
        <v>89</v>
      </c>
      <c r="B2330" s="103">
        <v>20</v>
      </c>
      <c r="C2330" s="103">
        <v>248</v>
      </c>
      <c r="D2330" s="104">
        <v>70.7</v>
      </c>
      <c r="E2330" s="105">
        <v>90</v>
      </c>
      <c r="F2330" s="106">
        <v>10.25</v>
      </c>
      <c r="G2330" s="106">
        <v>170.95</v>
      </c>
      <c r="H2330" s="107">
        <v>40078</v>
      </c>
      <c r="I2330" s="104">
        <v>9</v>
      </c>
      <c r="J2330" s="108" t="s">
        <v>19</v>
      </c>
      <c r="K2330" s="108" t="s">
        <v>26</v>
      </c>
      <c r="L2330" s="108" t="s">
        <v>40</v>
      </c>
    </row>
    <row r="2331" spans="1:12">
      <c r="A2331" s="103">
        <v>172</v>
      </c>
      <c r="B2331" s="103">
        <v>21</v>
      </c>
      <c r="C2331" s="103">
        <v>225</v>
      </c>
      <c r="D2331" s="104">
        <v>64.98</v>
      </c>
      <c r="E2331" s="105">
        <v>15</v>
      </c>
      <c r="F2331" s="106">
        <v>9.42</v>
      </c>
      <c r="G2331" s="106">
        <v>89.4</v>
      </c>
      <c r="H2331" s="107">
        <v>40078</v>
      </c>
      <c r="I2331" s="104">
        <v>9</v>
      </c>
      <c r="J2331" s="108" t="s">
        <v>19</v>
      </c>
      <c r="K2331" s="108" t="s">
        <v>23</v>
      </c>
      <c r="L2331" s="108" t="s">
        <v>37</v>
      </c>
    </row>
    <row r="2332" spans="1:12">
      <c r="A2332" s="103">
        <v>179</v>
      </c>
      <c r="B2332" s="103">
        <v>21</v>
      </c>
      <c r="C2332" s="103">
        <v>231</v>
      </c>
      <c r="D2332" s="104">
        <v>173</v>
      </c>
      <c r="E2332" s="105">
        <v>0</v>
      </c>
      <c r="F2332" s="106">
        <v>25.09</v>
      </c>
      <c r="G2332" s="106">
        <v>198.09</v>
      </c>
      <c r="H2332" s="107">
        <v>40078</v>
      </c>
      <c r="I2332" s="104">
        <v>9</v>
      </c>
      <c r="J2332" s="108" t="s">
        <v>61</v>
      </c>
      <c r="K2332" s="108" t="s">
        <v>23</v>
      </c>
      <c r="L2332" s="108" t="s">
        <v>61</v>
      </c>
    </row>
    <row r="2333" spans="1:12">
      <c r="A2333" s="103">
        <v>20</v>
      </c>
      <c r="B2333" s="103">
        <v>25</v>
      </c>
      <c r="C2333" s="103">
        <v>252</v>
      </c>
      <c r="D2333" s="104">
        <v>72.78</v>
      </c>
      <c r="E2333" s="105">
        <v>15</v>
      </c>
      <c r="F2333" s="106">
        <v>10.55</v>
      </c>
      <c r="G2333" s="106">
        <v>98.33</v>
      </c>
      <c r="H2333" s="107">
        <v>40078</v>
      </c>
      <c r="I2333" s="104">
        <v>9</v>
      </c>
      <c r="J2333" s="108" t="s">
        <v>19</v>
      </c>
      <c r="K2333" s="108" t="s">
        <v>23</v>
      </c>
      <c r="L2333" s="108" t="s">
        <v>23</v>
      </c>
    </row>
    <row r="2334" spans="1:12">
      <c r="A2334" s="103">
        <v>56</v>
      </c>
      <c r="B2334" s="103">
        <v>26</v>
      </c>
      <c r="C2334" s="103">
        <v>294</v>
      </c>
      <c r="D2334" s="104">
        <v>84.91</v>
      </c>
      <c r="E2334" s="105">
        <v>15</v>
      </c>
      <c r="F2334" s="106">
        <v>12.31</v>
      </c>
      <c r="G2334" s="106">
        <v>112.22</v>
      </c>
      <c r="H2334" s="107">
        <v>40078</v>
      </c>
      <c r="I2334" s="104">
        <v>9</v>
      </c>
      <c r="J2334" s="108" t="s">
        <v>19</v>
      </c>
      <c r="K2334" s="108" t="s">
        <v>23</v>
      </c>
      <c r="L2334" s="108" t="s">
        <v>37</v>
      </c>
    </row>
    <row r="2335" spans="1:12">
      <c r="A2335" s="103">
        <v>35</v>
      </c>
      <c r="B2335" s="103">
        <v>28</v>
      </c>
      <c r="C2335" s="103">
        <v>333</v>
      </c>
      <c r="D2335" s="104">
        <v>96.17</v>
      </c>
      <c r="E2335" s="105">
        <v>15</v>
      </c>
      <c r="F2335" s="106">
        <v>13.94</v>
      </c>
      <c r="G2335" s="106">
        <v>125.11</v>
      </c>
      <c r="H2335" s="107">
        <v>40078</v>
      </c>
      <c r="I2335" s="104">
        <v>9</v>
      </c>
      <c r="J2335" s="108" t="s">
        <v>19</v>
      </c>
      <c r="K2335" s="108" t="s">
        <v>23</v>
      </c>
      <c r="L2335" s="108" t="s">
        <v>37</v>
      </c>
    </row>
    <row r="2336" spans="1:12">
      <c r="A2336" s="103">
        <v>119</v>
      </c>
      <c r="B2336" s="103">
        <v>28</v>
      </c>
      <c r="C2336" s="103">
        <v>342</v>
      </c>
      <c r="D2336" s="104">
        <v>98.77</v>
      </c>
      <c r="E2336" s="105">
        <v>15</v>
      </c>
      <c r="F2336" s="106">
        <v>16.5</v>
      </c>
      <c r="G2336" s="106">
        <v>130.27000000000001</v>
      </c>
      <c r="H2336" s="107">
        <v>40078</v>
      </c>
      <c r="I2336" s="104">
        <v>9</v>
      </c>
      <c r="J2336" s="108" t="s">
        <v>19</v>
      </c>
      <c r="K2336" s="108" t="s">
        <v>23</v>
      </c>
      <c r="L2336" s="108" t="s">
        <v>53</v>
      </c>
    </row>
    <row r="2337" spans="1:12">
      <c r="A2337" s="103">
        <v>106</v>
      </c>
      <c r="B2337" s="103">
        <v>29</v>
      </c>
      <c r="C2337" s="103">
        <v>360</v>
      </c>
      <c r="D2337" s="104">
        <v>112.86</v>
      </c>
      <c r="E2337" s="105">
        <v>15</v>
      </c>
      <c r="F2337" s="106">
        <v>16.36</v>
      </c>
      <c r="G2337" s="106">
        <v>144.22</v>
      </c>
      <c r="H2337" s="107">
        <v>40078</v>
      </c>
      <c r="I2337" s="104">
        <v>9</v>
      </c>
      <c r="J2337" s="108" t="s">
        <v>41</v>
      </c>
      <c r="K2337" s="108" t="s">
        <v>39</v>
      </c>
      <c r="L2337" s="108" t="s">
        <v>54</v>
      </c>
    </row>
    <row r="2338" spans="1:12">
      <c r="A2338" s="103">
        <v>25</v>
      </c>
      <c r="B2338" s="103">
        <v>30</v>
      </c>
      <c r="C2338" s="103">
        <v>360</v>
      </c>
      <c r="D2338" s="104">
        <v>132.52000000000001</v>
      </c>
      <c r="E2338" s="105">
        <v>15</v>
      </c>
      <c r="F2338" s="106">
        <v>19.22</v>
      </c>
      <c r="G2338" s="106">
        <v>166.74</v>
      </c>
      <c r="H2338" s="107">
        <v>40078</v>
      </c>
      <c r="I2338" s="104">
        <v>9</v>
      </c>
      <c r="J2338" s="108" t="s">
        <v>27</v>
      </c>
      <c r="K2338" s="108" t="s">
        <v>51</v>
      </c>
      <c r="L2338" s="108" t="s">
        <v>28</v>
      </c>
    </row>
    <row r="2339" spans="1:12">
      <c r="A2339" s="103">
        <v>24</v>
      </c>
      <c r="B2339" s="103">
        <v>31</v>
      </c>
      <c r="C2339" s="103">
        <v>370</v>
      </c>
      <c r="D2339" s="104">
        <v>105.49</v>
      </c>
      <c r="E2339" s="105">
        <v>15</v>
      </c>
      <c r="F2339" s="106">
        <v>15.3</v>
      </c>
      <c r="G2339" s="106">
        <v>135.79</v>
      </c>
      <c r="H2339" s="107">
        <v>40078</v>
      </c>
      <c r="I2339" s="104">
        <v>9</v>
      </c>
      <c r="J2339" s="108" t="s">
        <v>19</v>
      </c>
      <c r="K2339" s="108" t="s">
        <v>26</v>
      </c>
      <c r="L2339" s="108" t="s">
        <v>26</v>
      </c>
    </row>
    <row r="2340" spans="1:12">
      <c r="A2340" s="103">
        <v>84</v>
      </c>
      <c r="B2340" s="103">
        <v>35</v>
      </c>
      <c r="C2340" s="103">
        <v>426</v>
      </c>
      <c r="D2340" s="104">
        <v>137.47</v>
      </c>
      <c r="E2340" s="105">
        <v>15</v>
      </c>
      <c r="F2340" s="106">
        <v>19.93</v>
      </c>
      <c r="G2340" s="106">
        <v>172.4</v>
      </c>
      <c r="H2340" s="107">
        <v>40078</v>
      </c>
      <c r="I2340" s="104">
        <v>9</v>
      </c>
      <c r="J2340" s="108" t="s">
        <v>38</v>
      </c>
      <c r="K2340" s="108" t="s">
        <v>39</v>
      </c>
      <c r="L2340" s="108" t="s">
        <v>39</v>
      </c>
    </row>
    <row r="2341" spans="1:12">
      <c r="A2341" s="103">
        <v>98</v>
      </c>
      <c r="B2341" s="103">
        <v>37</v>
      </c>
      <c r="C2341" s="103">
        <v>454</v>
      </c>
      <c r="D2341" s="104">
        <v>167.12</v>
      </c>
      <c r="E2341" s="105">
        <v>15</v>
      </c>
      <c r="F2341" s="106">
        <v>26.41</v>
      </c>
      <c r="G2341" s="106">
        <v>208.53</v>
      </c>
      <c r="H2341" s="107">
        <v>40078</v>
      </c>
      <c r="I2341" s="104">
        <v>9</v>
      </c>
      <c r="J2341" s="108" t="s">
        <v>27</v>
      </c>
      <c r="K2341" s="108" t="s">
        <v>51</v>
      </c>
      <c r="L2341" s="108" t="s">
        <v>51</v>
      </c>
    </row>
    <row r="2342" spans="1:12">
      <c r="A2342" s="103">
        <v>86</v>
      </c>
      <c r="B2342" s="103">
        <v>37</v>
      </c>
      <c r="C2342" s="103">
        <v>512</v>
      </c>
      <c r="D2342" s="104">
        <v>128.56</v>
      </c>
      <c r="E2342" s="105">
        <v>15</v>
      </c>
      <c r="F2342" s="106">
        <v>18.64</v>
      </c>
      <c r="G2342" s="106">
        <v>162.19999999999999</v>
      </c>
      <c r="H2342" s="107">
        <v>40078</v>
      </c>
      <c r="I2342" s="104">
        <v>9</v>
      </c>
      <c r="J2342" s="108" t="s">
        <v>41</v>
      </c>
      <c r="K2342" s="108" t="s">
        <v>39</v>
      </c>
      <c r="L2342" s="108" t="s">
        <v>54</v>
      </c>
    </row>
    <row r="2343" spans="1:12">
      <c r="A2343" s="103">
        <v>133</v>
      </c>
      <c r="B2343" s="103">
        <v>38</v>
      </c>
      <c r="C2343" s="103">
        <v>446</v>
      </c>
      <c r="D2343" s="104">
        <v>128.80000000000001</v>
      </c>
      <c r="E2343" s="105">
        <v>15</v>
      </c>
      <c r="F2343" s="106">
        <v>18.68</v>
      </c>
      <c r="G2343" s="106">
        <v>162.47999999999999</v>
      </c>
      <c r="H2343" s="107">
        <v>40078</v>
      </c>
      <c r="I2343" s="104">
        <v>9</v>
      </c>
      <c r="J2343" s="108" t="s">
        <v>19</v>
      </c>
      <c r="K2343" s="108" t="s">
        <v>23</v>
      </c>
      <c r="L2343" s="108" t="s">
        <v>23</v>
      </c>
    </row>
    <row r="2344" spans="1:12">
      <c r="A2344" s="103">
        <v>81</v>
      </c>
      <c r="B2344" s="103">
        <v>39</v>
      </c>
      <c r="C2344" s="103">
        <v>433</v>
      </c>
      <c r="D2344" s="104">
        <v>125.05</v>
      </c>
      <c r="E2344" s="105">
        <v>15</v>
      </c>
      <c r="F2344" s="106">
        <v>20.309999999999999</v>
      </c>
      <c r="G2344" s="106">
        <v>160.36000000000001</v>
      </c>
      <c r="H2344" s="107">
        <v>40078</v>
      </c>
      <c r="I2344" s="104">
        <v>9</v>
      </c>
      <c r="J2344" s="108" t="s">
        <v>19</v>
      </c>
      <c r="K2344" s="108" t="s">
        <v>23</v>
      </c>
      <c r="L2344" s="108" t="s">
        <v>22</v>
      </c>
    </row>
    <row r="2345" spans="1:12">
      <c r="A2345" s="103">
        <v>68</v>
      </c>
      <c r="B2345" s="103">
        <v>44</v>
      </c>
      <c r="C2345" s="103">
        <v>487</v>
      </c>
      <c r="D2345" s="104">
        <v>133.75</v>
      </c>
      <c r="E2345" s="105">
        <v>15</v>
      </c>
      <c r="F2345" s="106">
        <v>19.39</v>
      </c>
      <c r="G2345" s="106">
        <v>168.14</v>
      </c>
      <c r="H2345" s="107">
        <v>40078</v>
      </c>
      <c r="I2345" s="104">
        <v>9</v>
      </c>
      <c r="J2345" s="108" t="s">
        <v>19</v>
      </c>
      <c r="K2345" s="108" t="s">
        <v>26</v>
      </c>
      <c r="L2345" s="108" t="s">
        <v>26</v>
      </c>
    </row>
    <row r="2346" spans="1:12">
      <c r="A2346" s="103">
        <v>111</v>
      </c>
      <c r="B2346" s="103">
        <v>46</v>
      </c>
      <c r="C2346" s="103">
        <v>572</v>
      </c>
      <c r="D2346" s="104">
        <v>153.01</v>
      </c>
      <c r="E2346" s="105">
        <v>15</v>
      </c>
      <c r="F2346" s="106">
        <v>22.19</v>
      </c>
      <c r="G2346" s="106">
        <v>190.2</v>
      </c>
      <c r="H2346" s="107">
        <v>40078</v>
      </c>
      <c r="I2346" s="104">
        <v>9</v>
      </c>
      <c r="J2346" s="108" t="s">
        <v>19</v>
      </c>
      <c r="K2346" s="108" t="s">
        <v>26</v>
      </c>
      <c r="L2346" s="108" t="s">
        <v>34</v>
      </c>
    </row>
    <row r="2347" spans="1:12">
      <c r="A2347" s="103">
        <v>82</v>
      </c>
      <c r="B2347" s="103">
        <v>50</v>
      </c>
      <c r="C2347" s="103">
        <v>596</v>
      </c>
      <c r="D2347" s="104">
        <v>161.81</v>
      </c>
      <c r="E2347" s="105">
        <v>15</v>
      </c>
      <c r="F2347" s="106">
        <v>25.64</v>
      </c>
      <c r="G2347" s="106">
        <v>202.45</v>
      </c>
      <c r="H2347" s="107">
        <v>40078</v>
      </c>
      <c r="I2347" s="104">
        <v>9</v>
      </c>
      <c r="J2347" s="108" t="s">
        <v>19</v>
      </c>
      <c r="K2347" s="108" t="s">
        <v>23</v>
      </c>
      <c r="L2347" s="108" t="s">
        <v>53</v>
      </c>
    </row>
    <row r="2348" spans="1:12">
      <c r="A2348" s="103">
        <v>73</v>
      </c>
      <c r="B2348" s="103">
        <v>53</v>
      </c>
      <c r="C2348" s="103">
        <v>624</v>
      </c>
      <c r="D2348" s="104">
        <v>169.42</v>
      </c>
      <c r="E2348" s="105">
        <v>15</v>
      </c>
      <c r="F2348" s="106">
        <v>24.57</v>
      </c>
      <c r="G2348" s="106">
        <v>208.99</v>
      </c>
      <c r="H2348" s="107">
        <v>40078</v>
      </c>
      <c r="I2348" s="104">
        <v>9</v>
      </c>
      <c r="J2348" s="108" t="s">
        <v>19</v>
      </c>
      <c r="K2348" s="108" t="s">
        <v>23</v>
      </c>
      <c r="L2348" s="108" t="s">
        <v>37</v>
      </c>
    </row>
    <row r="2349" spans="1:12">
      <c r="A2349" s="103">
        <v>39</v>
      </c>
      <c r="B2349" s="103">
        <v>63</v>
      </c>
      <c r="C2349" s="103">
        <v>857</v>
      </c>
      <c r="D2349" s="104">
        <v>229.25</v>
      </c>
      <c r="E2349" s="105">
        <v>15</v>
      </c>
      <c r="F2349" s="106">
        <v>33.24</v>
      </c>
      <c r="G2349" s="106">
        <v>277.49</v>
      </c>
      <c r="H2349" s="107">
        <v>40078</v>
      </c>
      <c r="I2349" s="104">
        <v>9</v>
      </c>
      <c r="J2349" s="108" t="s">
        <v>19</v>
      </c>
      <c r="K2349" s="108" t="s">
        <v>26</v>
      </c>
      <c r="L2349" s="108" t="s">
        <v>20</v>
      </c>
    </row>
    <row r="2350" spans="1:12">
      <c r="A2350" s="103">
        <v>149</v>
      </c>
      <c r="B2350" s="103">
        <v>70</v>
      </c>
      <c r="C2350" s="103">
        <v>768</v>
      </c>
      <c r="D2350" s="104">
        <v>206.36</v>
      </c>
      <c r="E2350" s="105">
        <v>80</v>
      </c>
      <c r="F2350" s="106">
        <v>29.92</v>
      </c>
      <c r="G2350" s="106">
        <v>316.27999999999997</v>
      </c>
      <c r="H2350" s="107">
        <v>40078</v>
      </c>
      <c r="I2350" s="104">
        <v>9</v>
      </c>
      <c r="J2350" s="108" t="s">
        <v>41</v>
      </c>
      <c r="K2350" s="108" t="s">
        <v>39</v>
      </c>
      <c r="L2350" s="108" t="s">
        <v>39</v>
      </c>
    </row>
    <row r="2351" spans="1:12">
      <c r="A2351" s="103">
        <v>122</v>
      </c>
      <c r="B2351" s="103">
        <v>71</v>
      </c>
      <c r="C2351" s="103">
        <v>829</v>
      </c>
      <c r="D2351" s="104">
        <v>200.1</v>
      </c>
      <c r="E2351" s="105">
        <v>150</v>
      </c>
      <c r="F2351" s="106">
        <v>29.01</v>
      </c>
      <c r="G2351" s="106">
        <v>379.11</v>
      </c>
      <c r="H2351" s="107">
        <v>40078</v>
      </c>
      <c r="I2351" s="104">
        <v>9</v>
      </c>
      <c r="J2351" s="108" t="s">
        <v>41</v>
      </c>
      <c r="K2351" s="108" t="s">
        <v>39</v>
      </c>
      <c r="L2351" s="108" t="s">
        <v>54</v>
      </c>
    </row>
    <row r="2352" spans="1:12">
      <c r="A2352" s="103">
        <v>146</v>
      </c>
      <c r="B2352" s="103">
        <v>86</v>
      </c>
      <c r="C2352" s="103">
        <v>939</v>
      </c>
      <c r="D2352" s="104">
        <v>619.74</v>
      </c>
      <c r="E2352" s="105">
        <v>0</v>
      </c>
      <c r="F2352" s="106">
        <v>89.86</v>
      </c>
      <c r="G2352" s="106">
        <v>709.6</v>
      </c>
      <c r="H2352" s="107">
        <v>40078</v>
      </c>
      <c r="I2352" s="104">
        <v>9</v>
      </c>
      <c r="J2352" s="108" t="s">
        <v>61</v>
      </c>
      <c r="K2352" s="108" t="s">
        <v>23</v>
      </c>
      <c r="L2352" s="108" t="s">
        <v>61</v>
      </c>
    </row>
    <row r="2353" spans="1:12">
      <c r="A2353" s="103">
        <v>151</v>
      </c>
      <c r="B2353" s="103">
        <v>91</v>
      </c>
      <c r="C2353" s="103">
        <v>1019</v>
      </c>
      <c r="D2353" s="104">
        <v>672.54</v>
      </c>
      <c r="E2353" s="105">
        <v>0</v>
      </c>
      <c r="F2353" s="106">
        <v>97.52</v>
      </c>
      <c r="G2353" s="106">
        <v>770.06</v>
      </c>
      <c r="H2353" s="107">
        <v>40078</v>
      </c>
      <c r="I2353" s="104">
        <v>9</v>
      </c>
      <c r="J2353" s="108" t="s">
        <v>61</v>
      </c>
      <c r="K2353" s="108" t="s">
        <v>23</v>
      </c>
      <c r="L2353" s="108" t="s">
        <v>61</v>
      </c>
    </row>
    <row r="2354" spans="1:12">
      <c r="A2354" s="103">
        <v>27</v>
      </c>
      <c r="B2354" s="103">
        <v>2</v>
      </c>
      <c r="C2354" s="103">
        <v>15</v>
      </c>
      <c r="D2354" s="104">
        <v>35.68</v>
      </c>
      <c r="E2354" s="105">
        <v>15</v>
      </c>
      <c r="F2354" s="106">
        <v>5.17</v>
      </c>
      <c r="G2354" s="106">
        <v>55.85</v>
      </c>
      <c r="H2354" s="107">
        <v>40079</v>
      </c>
      <c r="I2354" s="104">
        <v>9</v>
      </c>
      <c r="J2354" s="108" t="s">
        <v>27</v>
      </c>
      <c r="K2354" s="108" t="s">
        <v>51</v>
      </c>
      <c r="L2354" s="108" t="s">
        <v>30</v>
      </c>
    </row>
    <row r="2355" spans="1:12">
      <c r="A2355" s="103">
        <v>77</v>
      </c>
      <c r="B2355" s="103">
        <v>3</v>
      </c>
      <c r="C2355" s="103">
        <v>10</v>
      </c>
      <c r="D2355" s="104">
        <v>35.68</v>
      </c>
      <c r="E2355" s="105">
        <v>15</v>
      </c>
      <c r="F2355" s="106">
        <v>7.35</v>
      </c>
      <c r="G2355" s="106">
        <v>58.03</v>
      </c>
      <c r="H2355" s="107">
        <v>40079</v>
      </c>
      <c r="I2355" s="104">
        <v>9</v>
      </c>
      <c r="J2355" s="108" t="s">
        <v>27</v>
      </c>
      <c r="K2355" s="108" t="s">
        <v>51</v>
      </c>
      <c r="L2355" s="108" t="s">
        <v>28</v>
      </c>
    </row>
    <row r="2356" spans="1:12">
      <c r="A2356" s="103">
        <v>92</v>
      </c>
      <c r="B2356" s="103">
        <v>3</v>
      </c>
      <c r="C2356" s="103">
        <v>10</v>
      </c>
      <c r="D2356" s="104">
        <v>44.49</v>
      </c>
      <c r="E2356" s="105">
        <v>15</v>
      </c>
      <c r="F2356" s="106">
        <v>8.6300000000000008</v>
      </c>
      <c r="G2356" s="106">
        <v>68.12</v>
      </c>
      <c r="H2356" s="107">
        <v>40079</v>
      </c>
      <c r="I2356" s="104">
        <v>9</v>
      </c>
      <c r="J2356" s="108" t="s">
        <v>19</v>
      </c>
      <c r="K2356" s="108" t="s">
        <v>23</v>
      </c>
      <c r="L2356" s="108" t="s">
        <v>53</v>
      </c>
    </row>
    <row r="2357" spans="1:12">
      <c r="A2357" s="103">
        <v>105</v>
      </c>
      <c r="B2357" s="103">
        <v>3</v>
      </c>
      <c r="C2357" s="103">
        <v>10</v>
      </c>
      <c r="D2357" s="104">
        <v>35.68</v>
      </c>
      <c r="E2357" s="105">
        <v>15</v>
      </c>
      <c r="F2357" s="106">
        <v>7.35</v>
      </c>
      <c r="G2357" s="106">
        <v>58.03</v>
      </c>
      <c r="H2357" s="107">
        <v>40079</v>
      </c>
      <c r="I2357" s="104">
        <v>9</v>
      </c>
      <c r="J2357" s="108" t="s">
        <v>27</v>
      </c>
      <c r="K2357" s="108" t="s">
        <v>51</v>
      </c>
      <c r="L2357" s="108" t="s">
        <v>30</v>
      </c>
    </row>
    <row r="2358" spans="1:12">
      <c r="A2358" s="103">
        <v>81</v>
      </c>
      <c r="B2358" s="103">
        <v>3</v>
      </c>
      <c r="C2358" s="103">
        <v>17</v>
      </c>
      <c r="D2358" s="104">
        <v>44.49</v>
      </c>
      <c r="E2358" s="105">
        <v>15</v>
      </c>
      <c r="F2358" s="106">
        <v>8.6300000000000008</v>
      </c>
      <c r="G2358" s="106">
        <v>68.12</v>
      </c>
      <c r="H2358" s="107">
        <v>40079</v>
      </c>
      <c r="I2358" s="104">
        <v>9</v>
      </c>
      <c r="J2358" s="108" t="s">
        <v>19</v>
      </c>
      <c r="K2358" s="108" t="s">
        <v>23</v>
      </c>
      <c r="L2358" s="108" t="s">
        <v>22</v>
      </c>
    </row>
    <row r="2359" spans="1:12">
      <c r="A2359" s="103">
        <v>82</v>
      </c>
      <c r="B2359" s="103">
        <v>3</v>
      </c>
      <c r="C2359" s="103">
        <v>17</v>
      </c>
      <c r="D2359" s="104">
        <v>44.49</v>
      </c>
      <c r="E2359" s="105">
        <v>15</v>
      </c>
      <c r="F2359" s="106">
        <v>8.6300000000000008</v>
      </c>
      <c r="G2359" s="106">
        <v>68.12</v>
      </c>
      <c r="H2359" s="107">
        <v>40079</v>
      </c>
      <c r="I2359" s="104">
        <v>9</v>
      </c>
      <c r="J2359" s="108" t="s">
        <v>19</v>
      </c>
      <c r="K2359" s="108" t="s">
        <v>23</v>
      </c>
      <c r="L2359" s="108" t="s">
        <v>53</v>
      </c>
    </row>
    <row r="2360" spans="1:12">
      <c r="A2360" s="103">
        <v>119</v>
      </c>
      <c r="B2360" s="103">
        <v>3</v>
      </c>
      <c r="C2360" s="103">
        <v>17</v>
      </c>
      <c r="D2360" s="104">
        <v>44.49</v>
      </c>
      <c r="E2360" s="105">
        <v>15</v>
      </c>
      <c r="F2360" s="106">
        <v>8.6300000000000008</v>
      </c>
      <c r="G2360" s="106">
        <v>68.12</v>
      </c>
      <c r="H2360" s="107">
        <v>40079</v>
      </c>
      <c r="I2360" s="104">
        <v>9</v>
      </c>
      <c r="J2360" s="108" t="s">
        <v>19</v>
      </c>
      <c r="K2360" s="108" t="s">
        <v>23</v>
      </c>
      <c r="L2360" s="108" t="s">
        <v>53</v>
      </c>
    </row>
    <row r="2361" spans="1:12">
      <c r="A2361" s="103">
        <v>25</v>
      </c>
      <c r="B2361" s="103">
        <v>3</v>
      </c>
      <c r="C2361" s="103">
        <v>18</v>
      </c>
      <c r="D2361" s="104">
        <v>35.68</v>
      </c>
      <c r="E2361" s="105">
        <v>15</v>
      </c>
      <c r="F2361" s="106">
        <v>5.17</v>
      </c>
      <c r="G2361" s="106">
        <v>55.85</v>
      </c>
      <c r="H2361" s="107">
        <v>40079</v>
      </c>
      <c r="I2361" s="104">
        <v>9</v>
      </c>
      <c r="J2361" s="108" t="s">
        <v>27</v>
      </c>
      <c r="K2361" s="108" t="s">
        <v>51</v>
      </c>
      <c r="L2361" s="108" t="s">
        <v>28</v>
      </c>
    </row>
    <row r="2362" spans="1:12">
      <c r="A2362" s="103">
        <v>98</v>
      </c>
      <c r="B2362" s="103">
        <v>3</v>
      </c>
      <c r="C2362" s="103">
        <v>18</v>
      </c>
      <c r="D2362" s="104">
        <v>35.68</v>
      </c>
      <c r="E2362" s="105">
        <v>15</v>
      </c>
      <c r="F2362" s="106">
        <v>7.35</v>
      </c>
      <c r="G2362" s="106">
        <v>58.03</v>
      </c>
      <c r="H2362" s="107">
        <v>40079</v>
      </c>
      <c r="I2362" s="104">
        <v>9</v>
      </c>
      <c r="J2362" s="108" t="s">
        <v>27</v>
      </c>
      <c r="K2362" s="108" t="s">
        <v>51</v>
      </c>
      <c r="L2362" s="108" t="s">
        <v>51</v>
      </c>
    </row>
    <row r="2363" spans="1:12">
      <c r="A2363" s="103">
        <v>115</v>
      </c>
      <c r="B2363" s="103">
        <v>14</v>
      </c>
      <c r="C2363" s="103">
        <v>114</v>
      </c>
      <c r="D2363" s="104">
        <v>41.96</v>
      </c>
      <c r="E2363" s="105">
        <v>15</v>
      </c>
      <c r="F2363" s="106">
        <v>8.26</v>
      </c>
      <c r="G2363" s="106">
        <v>65.22</v>
      </c>
      <c r="H2363" s="107">
        <v>40079</v>
      </c>
      <c r="I2363" s="104">
        <v>9</v>
      </c>
      <c r="J2363" s="108" t="s">
        <v>27</v>
      </c>
      <c r="K2363" s="108" t="s">
        <v>51</v>
      </c>
      <c r="L2363" s="108" t="s">
        <v>30</v>
      </c>
    </row>
    <row r="2364" spans="1:12">
      <c r="A2364" s="103">
        <v>90</v>
      </c>
      <c r="B2364" s="103">
        <v>15</v>
      </c>
      <c r="C2364" s="103">
        <v>162</v>
      </c>
      <c r="D2364" s="104">
        <v>59.63</v>
      </c>
      <c r="E2364" s="105">
        <v>15</v>
      </c>
      <c r="F2364" s="106">
        <v>10.82</v>
      </c>
      <c r="G2364" s="106">
        <v>85.45</v>
      </c>
      <c r="H2364" s="107">
        <v>40079</v>
      </c>
      <c r="I2364" s="104">
        <v>9</v>
      </c>
      <c r="J2364" s="108" t="s">
        <v>27</v>
      </c>
      <c r="K2364" s="108" t="s">
        <v>51</v>
      </c>
      <c r="L2364" s="108" t="s">
        <v>30</v>
      </c>
    </row>
    <row r="2365" spans="1:12">
      <c r="A2365" s="103">
        <v>159</v>
      </c>
      <c r="B2365" s="103">
        <v>20</v>
      </c>
      <c r="C2365" s="103">
        <v>220</v>
      </c>
      <c r="D2365" s="104">
        <v>77.37</v>
      </c>
      <c r="E2365" s="105">
        <v>15</v>
      </c>
      <c r="F2365" s="106">
        <v>11.22</v>
      </c>
      <c r="G2365" s="106">
        <v>103.59</v>
      </c>
      <c r="H2365" s="107">
        <v>40079</v>
      </c>
      <c r="I2365" s="104">
        <v>9</v>
      </c>
      <c r="J2365" s="108" t="s">
        <v>41</v>
      </c>
      <c r="K2365" s="108" t="s">
        <v>39</v>
      </c>
      <c r="L2365" s="108" t="s">
        <v>42</v>
      </c>
    </row>
    <row r="2366" spans="1:12">
      <c r="A2366" s="103">
        <v>79</v>
      </c>
      <c r="B2366" s="103">
        <v>21</v>
      </c>
      <c r="C2366" s="103">
        <v>207</v>
      </c>
      <c r="D2366" s="104">
        <v>44.46</v>
      </c>
      <c r="E2366" s="105">
        <v>15</v>
      </c>
      <c r="F2366" s="106">
        <v>6.45</v>
      </c>
      <c r="G2366" s="106">
        <v>65.91</v>
      </c>
      <c r="H2366" s="107">
        <v>40079</v>
      </c>
      <c r="I2366" s="104">
        <v>9</v>
      </c>
      <c r="J2366" s="108" t="s">
        <v>21</v>
      </c>
      <c r="K2366" s="108" t="s">
        <v>23</v>
      </c>
      <c r="L2366" s="108" t="s">
        <v>22</v>
      </c>
    </row>
    <row r="2367" spans="1:12">
      <c r="A2367" s="103">
        <v>138</v>
      </c>
      <c r="B2367" s="103">
        <v>21</v>
      </c>
      <c r="C2367" s="103">
        <v>236</v>
      </c>
      <c r="D2367" s="104">
        <v>83</v>
      </c>
      <c r="E2367" s="105">
        <v>15</v>
      </c>
      <c r="F2367" s="106">
        <v>12.04</v>
      </c>
      <c r="G2367" s="106">
        <v>110.04</v>
      </c>
      <c r="H2367" s="107">
        <v>40079</v>
      </c>
      <c r="I2367" s="104">
        <v>9</v>
      </c>
      <c r="J2367" s="108" t="s">
        <v>41</v>
      </c>
      <c r="K2367" s="108" t="s">
        <v>39</v>
      </c>
      <c r="L2367" s="108" t="s">
        <v>54</v>
      </c>
    </row>
    <row r="2368" spans="1:12">
      <c r="A2368" s="103">
        <v>156</v>
      </c>
      <c r="B2368" s="103">
        <v>21</v>
      </c>
      <c r="C2368" s="103">
        <v>243</v>
      </c>
      <c r="D2368" s="104">
        <v>41.48</v>
      </c>
      <c r="E2368" s="105">
        <v>15</v>
      </c>
      <c r="F2368" s="106">
        <v>6.01</v>
      </c>
      <c r="G2368" s="106">
        <v>62.49</v>
      </c>
      <c r="H2368" s="107">
        <v>40079</v>
      </c>
      <c r="I2368" s="104">
        <v>9</v>
      </c>
      <c r="J2368" s="108" t="s">
        <v>16</v>
      </c>
      <c r="K2368" s="108" t="s">
        <v>14</v>
      </c>
      <c r="L2368" s="108" t="s">
        <v>17</v>
      </c>
    </row>
    <row r="2369" spans="1:12">
      <c r="A2369" s="103">
        <v>88</v>
      </c>
      <c r="B2369" s="103">
        <v>22</v>
      </c>
      <c r="C2369" s="103">
        <v>229</v>
      </c>
      <c r="D2369" s="104">
        <v>65.290000000000006</v>
      </c>
      <c r="E2369" s="105">
        <v>15</v>
      </c>
      <c r="F2369" s="106">
        <v>9.4700000000000006</v>
      </c>
      <c r="G2369" s="106">
        <v>89.76</v>
      </c>
      <c r="H2369" s="107">
        <v>40079</v>
      </c>
      <c r="I2369" s="104">
        <v>9</v>
      </c>
      <c r="J2369" s="108" t="s">
        <v>19</v>
      </c>
      <c r="K2369" s="108" t="s">
        <v>26</v>
      </c>
      <c r="L2369" s="108" t="s">
        <v>40</v>
      </c>
    </row>
    <row r="2370" spans="1:12">
      <c r="A2370" s="103">
        <v>161</v>
      </c>
      <c r="B2370" s="103">
        <v>23</v>
      </c>
      <c r="C2370" s="103">
        <v>224</v>
      </c>
      <c r="D2370" s="104">
        <v>47.31</v>
      </c>
      <c r="E2370" s="105">
        <v>15</v>
      </c>
      <c r="F2370" s="106">
        <v>6.86</v>
      </c>
      <c r="G2370" s="106">
        <v>69.17</v>
      </c>
      <c r="H2370" s="107">
        <v>40079</v>
      </c>
      <c r="I2370" s="104">
        <v>9</v>
      </c>
      <c r="J2370" s="108" t="s">
        <v>57</v>
      </c>
      <c r="K2370" s="108" t="s">
        <v>51</v>
      </c>
      <c r="L2370" s="108" t="s">
        <v>57</v>
      </c>
    </row>
    <row r="2371" spans="1:12">
      <c r="A2371" s="103">
        <v>54</v>
      </c>
      <c r="B2371" s="103">
        <v>24</v>
      </c>
      <c r="C2371" s="103">
        <v>241</v>
      </c>
      <c r="D2371" s="104">
        <v>40.200000000000003</v>
      </c>
      <c r="E2371" s="105">
        <v>15</v>
      </c>
      <c r="F2371" s="106">
        <v>8</v>
      </c>
      <c r="G2371" s="106">
        <v>63.2</v>
      </c>
      <c r="H2371" s="107">
        <v>40079</v>
      </c>
      <c r="I2371" s="104">
        <v>9</v>
      </c>
      <c r="J2371" s="108" t="s">
        <v>7</v>
      </c>
      <c r="K2371" s="108" t="s">
        <v>7</v>
      </c>
      <c r="L2371" s="108" t="s">
        <v>8</v>
      </c>
    </row>
    <row r="2372" spans="1:12">
      <c r="A2372" s="103">
        <v>187</v>
      </c>
      <c r="B2372" s="103">
        <v>24</v>
      </c>
      <c r="C2372" s="103">
        <v>249</v>
      </c>
      <c r="D2372" s="104">
        <v>70.989999999999995</v>
      </c>
      <c r="E2372" s="105">
        <v>80</v>
      </c>
      <c r="F2372" s="106">
        <v>10.29</v>
      </c>
      <c r="G2372" s="106">
        <v>161.28</v>
      </c>
      <c r="H2372" s="107">
        <v>40079</v>
      </c>
      <c r="I2372" s="104">
        <v>9</v>
      </c>
      <c r="J2372" s="108" t="s">
        <v>19</v>
      </c>
      <c r="K2372" s="108" t="s">
        <v>26</v>
      </c>
      <c r="L2372" s="108" t="s">
        <v>20</v>
      </c>
    </row>
    <row r="2373" spans="1:12">
      <c r="A2373" s="103">
        <v>93</v>
      </c>
      <c r="B2373" s="103">
        <v>25</v>
      </c>
      <c r="C2373" s="103">
        <v>259</v>
      </c>
      <c r="D2373" s="104">
        <v>45.79</v>
      </c>
      <c r="E2373" s="105">
        <v>15</v>
      </c>
      <c r="F2373" s="106">
        <v>6.64</v>
      </c>
      <c r="G2373" s="106">
        <v>67.430000000000007</v>
      </c>
      <c r="H2373" s="107">
        <v>40079</v>
      </c>
      <c r="I2373" s="104">
        <v>9</v>
      </c>
      <c r="J2373" s="108" t="s">
        <v>11</v>
      </c>
      <c r="K2373" s="108" t="s">
        <v>51</v>
      </c>
      <c r="L2373" s="108" t="s">
        <v>29</v>
      </c>
    </row>
    <row r="2374" spans="1:12">
      <c r="A2374" s="103">
        <v>142</v>
      </c>
      <c r="B2374" s="103">
        <v>26</v>
      </c>
      <c r="C2374" s="103">
        <v>317</v>
      </c>
      <c r="D2374" s="104">
        <v>45.3</v>
      </c>
      <c r="E2374" s="105">
        <v>30</v>
      </c>
      <c r="F2374" s="106">
        <v>6.57</v>
      </c>
      <c r="G2374" s="106">
        <v>81.87</v>
      </c>
      <c r="H2374" s="107">
        <v>40079</v>
      </c>
      <c r="I2374" s="104">
        <v>9</v>
      </c>
      <c r="J2374" s="108" t="s">
        <v>58</v>
      </c>
      <c r="K2374" s="108" t="s">
        <v>14</v>
      </c>
      <c r="L2374" s="108" t="s">
        <v>59</v>
      </c>
    </row>
    <row r="2375" spans="1:12">
      <c r="A2375" s="103">
        <v>17</v>
      </c>
      <c r="B2375" s="103">
        <v>27</v>
      </c>
      <c r="C2375" s="103">
        <v>238</v>
      </c>
      <c r="D2375" s="104">
        <v>67.849999999999994</v>
      </c>
      <c r="E2375" s="105">
        <v>15</v>
      </c>
      <c r="F2375" s="106">
        <v>9.84</v>
      </c>
      <c r="G2375" s="106">
        <v>92.69</v>
      </c>
      <c r="H2375" s="107">
        <v>40079</v>
      </c>
      <c r="I2375" s="104">
        <v>9</v>
      </c>
      <c r="J2375" s="108" t="s">
        <v>19</v>
      </c>
      <c r="K2375" s="108" t="s">
        <v>26</v>
      </c>
      <c r="L2375" s="108" t="s">
        <v>20</v>
      </c>
    </row>
    <row r="2376" spans="1:12">
      <c r="A2376" s="103">
        <v>129</v>
      </c>
      <c r="B2376" s="103">
        <v>27</v>
      </c>
      <c r="C2376" s="103">
        <v>317</v>
      </c>
      <c r="D2376" s="104">
        <v>90.38</v>
      </c>
      <c r="E2376" s="105">
        <v>15</v>
      </c>
      <c r="F2376" s="106">
        <v>13.11</v>
      </c>
      <c r="G2376" s="106">
        <v>118.49</v>
      </c>
      <c r="H2376" s="107">
        <v>40079</v>
      </c>
      <c r="I2376" s="104">
        <v>9</v>
      </c>
      <c r="J2376" s="108" t="s">
        <v>19</v>
      </c>
      <c r="K2376" s="108" t="s">
        <v>26</v>
      </c>
      <c r="L2376" s="108" t="s">
        <v>40</v>
      </c>
    </row>
    <row r="2377" spans="1:12">
      <c r="A2377" s="103">
        <v>30</v>
      </c>
      <c r="B2377" s="103">
        <v>27</v>
      </c>
      <c r="C2377" s="103">
        <v>337</v>
      </c>
      <c r="D2377" s="104">
        <v>80.849999999999994</v>
      </c>
      <c r="E2377" s="105">
        <v>15</v>
      </c>
      <c r="F2377" s="106">
        <v>11.72</v>
      </c>
      <c r="G2377" s="106">
        <v>107.57</v>
      </c>
      <c r="H2377" s="107">
        <v>40079</v>
      </c>
      <c r="I2377" s="104">
        <v>9</v>
      </c>
      <c r="J2377" s="108" t="s">
        <v>33</v>
      </c>
      <c r="K2377" s="108" t="s">
        <v>23</v>
      </c>
      <c r="L2377" s="108" t="s">
        <v>23</v>
      </c>
    </row>
    <row r="2378" spans="1:12">
      <c r="A2378" s="103">
        <v>32</v>
      </c>
      <c r="B2378" s="103">
        <v>27</v>
      </c>
      <c r="C2378" s="103">
        <v>344</v>
      </c>
      <c r="D2378" s="104">
        <v>126.63</v>
      </c>
      <c r="E2378" s="105">
        <v>15</v>
      </c>
      <c r="F2378" s="106">
        <v>20.54</v>
      </c>
      <c r="G2378" s="106">
        <v>162.16999999999999</v>
      </c>
      <c r="H2378" s="107">
        <v>40079</v>
      </c>
      <c r="I2378" s="104">
        <v>9</v>
      </c>
      <c r="J2378" s="108" t="s">
        <v>27</v>
      </c>
      <c r="K2378" s="108" t="s">
        <v>51</v>
      </c>
      <c r="L2378" s="108" t="s">
        <v>28</v>
      </c>
    </row>
    <row r="2379" spans="1:12">
      <c r="A2379" s="103">
        <v>170</v>
      </c>
      <c r="B2379" s="103">
        <v>28</v>
      </c>
      <c r="C2379" s="103">
        <v>297</v>
      </c>
      <c r="D2379" s="104">
        <v>109.33</v>
      </c>
      <c r="E2379" s="105">
        <v>15</v>
      </c>
      <c r="F2379" s="106">
        <v>18.03</v>
      </c>
      <c r="G2379" s="106">
        <v>142.36000000000001</v>
      </c>
      <c r="H2379" s="107">
        <v>40079</v>
      </c>
      <c r="I2379" s="104">
        <v>9</v>
      </c>
      <c r="J2379" s="108" t="s">
        <v>27</v>
      </c>
      <c r="K2379" s="108" t="s">
        <v>51</v>
      </c>
      <c r="L2379" s="108" t="s">
        <v>28</v>
      </c>
    </row>
    <row r="2380" spans="1:12">
      <c r="A2380" s="103">
        <v>135</v>
      </c>
      <c r="B2380" s="103">
        <v>29</v>
      </c>
      <c r="C2380" s="103">
        <v>332</v>
      </c>
      <c r="D2380" s="104">
        <v>94.65</v>
      </c>
      <c r="E2380" s="105">
        <v>15</v>
      </c>
      <c r="F2380" s="106">
        <v>13.72</v>
      </c>
      <c r="G2380" s="106">
        <v>123.37</v>
      </c>
      <c r="H2380" s="107">
        <v>40079</v>
      </c>
      <c r="I2380" s="104">
        <v>9</v>
      </c>
      <c r="J2380" s="108" t="s">
        <v>19</v>
      </c>
      <c r="K2380" s="108" t="s">
        <v>26</v>
      </c>
      <c r="L2380" s="108" t="s">
        <v>24</v>
      </c>
    </row>
    <row r="2381" spans="1:12">
      <c r="A2381" s="103">
        <v>40</v>
      </c>
      <c r="B2381" s="103">
        <v>29</v>
      </c>
      <c r="C2381" s="103">
        <v>360</v>
      </c>
      <c r="D2381" s="104">
        <v>102.64</v>
      </c>
      <c r="E2381" s="105">
        <v>15</v>
      </c>
      <c r="F2381" s="106">
        <v>14.88</v>
      </c>
      <c r="G2381" s="106">
        <v>132.52000000000001</v>
      </c>
      <c r="H2381" s="107">
        <v>40079</v>
      </c>
      <c r="I2381" s="104">
        <v>9</v>
      </c>
      <c r="J2381" s="108" t="s">
        <v>19</v>
      </c>
      <c r="K2381" s="108" t="s">
        <v>26</v>
      </c>
      <c r="L2381" s="108" t="s">
        <v>40</v>
      </c>
    </row>
    <row r="2382" spans="1:12">
      <c r="A2382" s="103">
        <v>42</v>
      </c>
      <c r="B2382" s="103">
        <v>30</v>
      </c>
      <c r="C2382" s="103">
        <v>322</v>
      </c>
      <c r="D2382" s="104">
        <v>53.71</v>
      </c>
      <c r="E2382" s="105">
        <v>15</v>
      </c>
      <c r="F2382" s="106">
        <v>9.9600000000000009</v>
      </c>
      <c r="G2382" s="106">
        <v>78.67</v>
      </c>
      <c r="H2382" s="107">
        <v>40079</v>
      </c>
      <c r="I2382" s="104">
        <v>9</v>
      </c>
      <c r="J2382" s="108" t="s">
        <v>7</v>
      </c>
      <c r="K2382" s="108" t="s">
        <v>7</v>
      </c>
      <c r="L2382" s="108" t="s">
        <v>9</v>
      </c>
    </row>
    <row r="2383" spans="1:12">
      <c r="A2383" s="103">
        <v>154</v>
      </c>
      <c r="B2383" s="103">
        <v>30</v>
      </c>
      <c r="C2383" s="103">
        <v>329</v>
      </c>
      <c r="D2383" s="104">
        <v>93.8</v>
      </c>
      <c r="E2383" s="105">
        <v>15</v>
      </c>
      <c r="F2383" s="106">
        <v>13.6</v>
      </c>
      <c r="G2383" s="106">
        <v>122.4</v>
      </c>
      <c r="H2383" s="107">
        <v>40079</v>
      </c>
      <c r="I2383" s="104">
        <v>9</v>
      </c>
      <c r="J2383" s="108" t="s">
        <v>19</v>
      </c>
      <c r="K2383" s="108" t="s">
        <v>26</v>
      </c>
      <c r="L2383" s="108" t="s">
        <v>40</v>
      </c>
    </row>
    <row r="2384" spans="1:12">
      <c r="A2384" s="103">
        <v>53</v>
      </c>
      <c r="B2384" s="103">
        <v>30</v>
      </c>
      <c r="C2384" s="103">
        <v>333</v>
      </c>
      <c r="D2384" s="104">
        <v>55.54</v>
      </c>
      <c r="E2384" s="105">
        <v>15</v>
      </c>
      <c r="F2384" s="106">
        <v>10.23</v>
      </c>
      <c r="G2384" s="106">
        <v>80.77</v>
      </c>
      <c r="H2384" s="107">
        <v>40079</v>
      </c>
      <c r="I2384" s="104">
        <v>9</v>
      </c>
      <c r="J2384" s="108" t="s">
        <v>7</v>
      </c>
      <c r="K2384" s="108" t="s">
        <v>7</v>
      </c>
      <c r="L2384" s="108" t="s">
        <v>8</v>
      </c>
    </row>
    <row r="2385" spans="1:12">
      <c r="A2385" s="103">
        <v>59</v>
      </c>
      <c r="B2385" s="103">
        <v>32</v>
      </c>
      <c r="C2385" s="103">
        <v>322</v>
      </c>
      <c r="D2385" s="104">
        <v>109.64</v>
      </c>
      <c r="E2385" s="105">
        <v>15</v>
      </c>
      <c r="F2385" s="106">
        <v>15.9</v>
      </c>
      <c r="G2385" s="106">
        <v>140.54</v>
      </c>
      <c r="H2385" s="107">
        <v>40079</v>
      </c>
      <c r="I2385" s="104">
        <v>9</v>
      </c>
      <c r="J2385" s="108" t="s">
        <v>41</v>
      </c>
      <c r="K2385" s="108" t="s">
        <v>39</v>
      </c>
      <c r="L2385" s="108" t="s">
        <v>42</v>
      </c>
    </row>
    <row r="2386" spans="1:12">
      <c r="A2386" s="103">
        <v>2</v>
      </c>
      <c r="B2386" s="103">
        <v>32</v>
      </c>
      <c r="C2386" s="103">
        <v>375</v>
      </c>
      <c r="D2386" s="104">
        <v>62.55</v>
      </c>
      <c r="E2386" s="105">
        <v>15</v>
      </c>
      <c r="F2386" s="106">
        <v>11.24</v>
      </c>
      <c r="G2386" s="106">
        <v>88.79</v>
      </c>
      <c r="H2386" s="107">
        <v>40079</v>
      </c>
      <c r="I2386" s="104">
        <v>9</v>
      </c>
      <c r="J2386" s="108" t="s">
        <v>7</v>
      </c>
      <c r="K2386" s="108" t="s">
        <v>7</v>
      </c>
      <c r="L2386" s="108" t="s">
        <v>8</v>
      </c>
    </row>
    <row r="2387" spans="1:12">
      <c r="A2387" s="103">
        <v>3</v>
      </c>
      <c r="B2387" s="103">
        <v>32</v>
      </c>
      <c r="C2387" s="103">
        <v>381</v>
      </c>
      <c r="D2387" s="104">
        <v>63.55</v>
      </c>
      <c r="E2387" s="105">
        <v>15</v>
      </c>
      <c r="F2387" s="106">
        <v>11.39</v>
      </c>
      <c r="G2387" s="106">
        <v>89.94</v>
      </c>
      <c r="H2387" s="107">
        <v>40079</v>
      </c>
      <c r="I2387" s="104">
        <v>9</v>
      </c>
      <c r="J2387" s="108" t="s">
        <v>7</v>
      </c>
      <c r="K2387" s="108" t="s">
        <v>7</v>
      </c>
      <c r="L2387" s="108" t="s">
        <v>9</v>
      </c>
    </row>
    <row r="2388" spans="1:12">
      <c r="A2388" s="103">
        <v>22</v>
      </c>
      <c r="B2388" s="103">
        <v>33</v>
      </c>
      <c r="C2388" s="103">
        <v>367</v>
      </c>
      <c r="D2388" s="104">
        <v>104.63</v>
      </c>
      <c r="E2388" s="105">
        <v>90</v>
      </c>
      <c r="F2388" s="106">
        <v>15.17</v>
      </c>
      <c r="G2388" s="106">
        <v>209.8</v>
      </c>
      <c r="H2388" s="107">
        <v>40079</v>
      </c>
      <c r="I2388" s="104">
        <v>9</v>
      </c>
      <c r="J2388" s="108" t="s">
        <v>19</v>
      </c>
      <c r="K2388" s="108" t="s">
        <v>26</v>
      </c>
      <c r="L2388" s="108" t="s">
        <v>24</v>
      </c>
    </row>
    <row r="2389" spans="1:12">
      <c r="A2389" s="103">
        <v>168</v>
      </c>
      <c r="B2389" s="103">
        <v>34</v>
      </c>
      <c r="C2389" s="103">
        <v>353</v>
      </c>
      <c r="D2389" s="104">
        <v>89.66</v>
      </c>
      <c r="E2389" s="105">
        <v>15</v>
      </c>
      <c r="F2389" s="106">
        <v>13</v>
      </c>
      <c r="G2389" s="106">
        <v>117.66</v>
      </c>
      <c r="H2389" s="107">
        <v>40079</v>
      </c>
      <c r="I2389" s="104">
        <v>9</v>
      </c>
      <c r="J2389" s="108" t="s">
        <v>65</v>
      </c>
      <c r="K2389" s="108" t="s">
        <v>39</v>
      </c>
      <c r="L2389" s="108" t="s">
        <v>44</v>
      </c>
    </row>
    <row r="2390" spans="1:12">
      <c r="A2390" s="103">
        <v>109</v>
      </c>
      <c r="B2390" s="103">
        <v>34</v>
      </c>
      <c r="C2390" s="103">
        <v>403</v>
      </c>
      <c r="D2390" s="104">
        <v>57.59</v>
      </c>
      <c r="E2390" s="105">
        <v>15</v>
      </c>
      <c r="F2390" s="106">
        <v>8.35</v>
      </c>
      <c r="G2390" s="106">
        <v>80.94</v>
      </c>
      <c r="H2390" s="107">
        <v>40079</v>
      </c>
      <c r="I2390" s="104">
        <v>9</v>
      </c>
      <c r="J2390" s="108" t="s">
        <v>58</v>
      </c>
      <c r="K2390" s="108" t="s">
        <v>14</v>
      </c>
      <c r="L2390" s="108" t="s">
        <v>59</v>
      </c>
    </row>
    <row r="2391" spans="1:12">
      <c r="A2391" s="103">
        <v>153</v>
      </c>
      <c r="B2391" s="103">
        <v>38</v>
      </c>
      <c r="C2391" s="103">
        <v>424</v>
      </c>
      <c r="D2391" s="104">
        <v>72.63</v>
      </c>
      <c r="E2391" s="105">
        <v>30</v>
      </c>
      <c r="F2391" s="106">
        <v>10.53</v>
      </c>
      <c r="G2391" s="106">
        <v>113.16</v>
      </c>
      <c r="H2391" s="107">
        <v>40079</v>
      </c>
      <c r="I2391" s="104">
        <v>9</v>
      </c>
      <c r="J2391" s="108" t="s">
        <v>62</v>
      </c>
      <c r="K2391" s="108" t="s">
        <v>14</v>
      </c>
      <c r="L2391" s="108" t="s">
        <v>14</v>
      </c>
    </row>
    <row r="2392" spans="1:12">
      <c r="A2392" s="103">
        <v>46</v>
      </c>
      <c r="B2392" s="103">
        <v>39</v>
      </c>
      <c r="C2392" s="103">
        <v>410</v>
      </c>
      <c r="D2392" s="104">
        <v>146.44999999999999</v>
      </c>
      <c r="E2392" s="105">
        <v>15</v>
      </c>
      <c r="F2392" s="106">
        <v>21.24</v>
      </c>
      <c r="G2392" s="106">
        <v>182.69</v>
      </c>
      <c r="H2392" s="107">
        <v>40079</v>
      </c>
      <c r="I2392" s="104">
        <v>9</v>
      </c>
      <c r="J2392" s="108" t="s">
        <v>41</v>
      </c>
      <c r="K2392" s="108" t="s">
        <v>39</v>
      </c>
      <c r="L2392" s="108" t="s">
        <v>42</v>
      </c>
    </row>
    <row r="2393" spans="1:12">
      <c r="A2393" s="103">
        <v>114</v>
      </c>
      <c r="B2393" s="103">
        <v>40</v>
      </c>
      <c r="C2393" s="103">
        <v>458</v>
      </c>
      <c r="D2393" s="104">
        <v>76.39</v>
      </c>
      <c r="E2393" s="105">
        <v>15</v>
      </c>
      <c r="F2393" s="106">
        <v>13.25</v>
      </c>
      <c r="G2393" s="106">
        <v>104.64</v>
      </c>
      <c r="H2393" s="107">
        <v>40079</v>
      </c>
      <c r="I2393" s="104">
        <v>9</v>
      </c>
      <c r="J2393" s="108" t="s">
        <v>7</v>
      </c>
      <c r="K2393" s="108" t="s">
        <v>7</v>
      </c>
      <c r="L2393" s="108" t="s">
        <v>8</v>
      </c>
    </row>
    <row r="2394" spans="1:12">
      <c r="A2394" s="103">
        <v>181</v>
      </c>
      <c r="B2394" s="103">
        <v>40</v>
      </c>
      <c r="C2394" s="103">
        <v>480</v>
      </c>
      <c r="D2394" s="104">
        <v>115</v>
      </c>
      <c r="E2394" s="105">
        <v>305</v>
      </c>
      <c r="F2394" s="106">
        <v>16.68</v>
      </c>
      <c r="G2394" s="106">
        <v>436.68</v>
      </c>
      <c r="H2394" s="107">
        <v>40079</v>
      </c>
      <c r="I2394" s="104">
        <v>9</v>
      </c>
      <c r="J2394" s="108" t="s">
        <v>67</v>
      </c>
      <c r="K2394" s="108" t="s">
        <v>51</v>
      </c>
      <c r="L2394" s="108" t="s">
        <v>51</v>
      </c>
    </row>
    <row r="2395" spans="1:12">
      <c r="A2395" s="103">
        <v>31</v>
      </c>
      <c r="B2395" s="103">
        <v>40</v>
      </c>
      <c r="C2395" s="103">
        <v>488</v>
      </c>
      <c r="D2395" s="104">
        <v>133.75</v>
      </c>
      <c r="E2395" s="105">
        <v>90</v>
      </c>
      <c r="F2395" s="106">
        <v>19.39</v>
      </c>
      <c r="G2395" s="106">
        <v>243.14</v>
      </c>
      <c r="H2395" s="107">
        <v>40079</v>
      </c>
      <c r="I2395" s="104">
        <v>9</v>
      </c>
      <c r="J2395" s="108" t="s">
        <v>19</v>
      </c>
      <c r="K2395" s="108" t="s">
        <v>26</v>
      </c>
      <c r="L2395" s="108" t="s">
        <v>34</v>
      </c>
    </row>
    <row r="2396" spans="1:12">
      <c r="A2396" s="103">
        <v>157</v>
      </c>
      <c r="B2396" s="103">
        <v>41</v>
      </c>
      <c r="C2396" s="103">
        <v>524</v>
      </c>
      <c r="D2396" s="104">
        <v>140.80000000000001</v>
      </c>
      <c r="E2396" s="105">
        <v>15</v>
      </c>
      <c r="F2396" s="106">
        <v>20.420000000000002</v>
      </c>
      <c r="G2396" s="106">
        <v>176.22</v>
      </c>
      <c r="H2396" s="107">
        <v>40079</v>
      </c>
      <c r="I2396" s="104">
        <v>9</v>
      </c>
      <c r="J2396" s="108" t="s">
        <v>41</v>
      </c>
      <c r="K2396" s="108" t="s">
        <v>39</v>
      </c>
      <c r="L2396" s="108" t="s">
        <v>42</v>
      </c>
    </row>
    <row r="2397" spans="1:12">
      <c r="A2397" s="103">
        <v>57</v>
      </c>
      <c r="B2397" s="103">
        <v>43</v>
      </c>
      <c r="C2397" s="103">
        <v>513</v>
      </c>
      <c r="D2397" s="104">
        <v>123.07</v>
      </c>
      <c r="E2397" s="105">
        <v>15</v>
      </c>
      <c r="F2397" s="106">
        <v>17.850000000000001</v>
      </c>
      <c r="G2397" s="106">
        <v>155.91999999999999</v>
      </c>
      <c r="H2397" s="107">
        <v>40079</v>
      </c>
      <c r="I2397" s="104">
        <v>9</v>
      </c>
      <c r="J2397" s="108" t="s">
        <v>33</v>
      </c>
      <c r="K2397" s="108" t="s">
        <v>23</v>
      </c>
      <c r="L2397" s="108" t="s">
        <v>23</v>
      </c>
    </row>
    <row r="2398" spans="1:12">
      <c r="A2398" s="103">
        <v>45</v>
      </c>
      <c r="B2398" s="103">
        <v>43</v>
      </c>
      <c r="C2398" s="103">
        <v>517</v>
      </c>
      <c r="D2398" s="104">
        <v>111.05</v>
      </c>
      <c r="E2398" s="105">
        <v>35</v>
      </c>
      <c r="F2398" s="106">
        <v>16.100000000000001</v>
      </c>
      <c r="G2398" s="106">
        <v>162.15</v>
      </c>
      <c r="H2398" s="107">
        <v>40079</v>
      </c>
      <c r="I2398" s="104">
        <v>9</v>
      </c>
      <c r="J2398" s="108" t="s">
        <v>21</v>
      </c>
      <c r="K2398" s="108" t="s">
        <v>23</v>
      </c>
      <c r="L2398" s="108" t="s">
        <v>22</v>
      </c>
    </row>
    <row r="2399" spans="1:12">
      <c r="A2399" s="103">
        <v>66</v>
      </c>
      <c r="B2399" s="103">
        <v>43</v>
      </c>
      <c r="C2399" s="103">
        <v>540</v>
      </c>
      <c r="D2399" s="104">
        <v>115.99</v>
      </c>
      <c r="E2399" s="105">
        <v>15</v>
      </c>
      <c r="F2399" s="106">
        <v>16.82</v>
      </c>
      <c r="G2399" s="106">
        <v>147.81</v>
      </c>
      <c r="H2399" s="107">
        <v>40079</v>
      </c>
      <c r="I2399" s="104">
        <v>9</v>
      </c>
      <c r="J2399" s="108" t="s">
        <v>21</v>
      </c>
      <c r="K2399" s="108" t="s">
        <v>23</v>
      </c>
      <c r="L2399" s="108" t="s">
        <v>22</v>
      </c>
    </row>
    <row r="2400" spans="1:12">
      <c r="A2400" s="103">
        <v>108</v>
      </c>
      <c r="B2400" s="103">
        <v>48</v>
      </c>
      <c r="C2400" s="103">
        <v>558</v>
      </c>
      <c r="D2400" s="104">
        <v>91.51</v>
      </c>
      <c r="E2400" s="105">
        <v>15</v>
      </c>
      <c r="F2400" s="106">
        <v>15.44</v>
      </c>
      <c r="G2400" s="106">
        <v>121.95</v>
      </c>
      <c r="H2400" s="107">
        <v>40079</v>
      </c>
      <c r="I2400" s="104">
        <v>9</v>
      </c>
      <c r="J2400" s="108" t="s">
        <v>7</v>
      </c>
      <c r="K2400" s="108" t="s">
        <v>7</v>
      </c>
      <c r="L2400" s="108" t="s">
        <v>9</v>
      </c>
    </row>
    <row r="2401" spans="1:12">
      <c r="A2401" s="103">
        <v>132</v>
      </c>
      <c r="B2401" s="103">
        <v>49</v>
      </c>
      <c r="C2401" s="103">
        <v>629</v>
      </c>
      <c r="D2401" s="104">
        <v>168.26</v>
      </c>
      <c r="E2401" s="105">
        <v>15</v>
      </c>
      <c r="F2401" s="106">
        <v>24.4</v>
      </c>
      <c r="G2401" s="106">
        <v>207.66</v>
      </c>
      <c r="H2401" s="107">
        <v>40079</v>
      </c>
      <c r="I2401" s="104">
        <v>9</v>
      </c>
      <c r="J2401" s="108" t="s">
        <v>19</v>
      </c>
      <c r="K2401" s="108" t="s">
        <v>26</v>
      </c>
      <c r="L2401" s="108" t="s">
        <v>20</v>
      </c>
    </row>
    <row r="2402" spans="1:12">
      <c r="A2402" s="103">
        <v>18</v>
      </c>
      <c r="B2402" s="103">
        <v>57</v>
      </c>
      <c r="C2402" s="103">
        <v>686</v>
      </c>
      <c r="D2402" s="104">
        <v>147.35</v>
      </c>
      <c r="E2402" s="105">
        <v>35</v>
      </c>
      <c r="F2402" s="106">
        <v>21.37</v>
      </c>
      <c r="G2402" s="106">
        <v>203.72</v>
      </c>
      <c r="H2402" s="107">
        <v>40079</v>
      </c>
      <c r="I2402" s="104">
        <v>9</v>
      </c>
      <c r="J2402" s="108" t="s">
        <v>21</v>
      </c>
      <c r="K2402" s="108" t="s">
        <v>23</v>
      </c>
      <c r="L2402" s="108" t="s">
        <v>22</v>
      </c>
    </row>
    <row r="2403" spans="1:12">
      <c r="A2403" s="103">
        <v>189</v>
      </c>
      <c r="B2403" s="103">
        <v>67</v>
      </c>
      <c r="C2403" s="103">
        <v>803</v>
      </c>
      <c r="D2403" s="104">
        <v>131.69</v>
      </c>
      <c r="E2403" s="105">
        <v>15</v>
      </c>
      <c r="F2403" s="106">
        <v>21.27</v>
      </c>
      <c r="G2403" s="106">
        <v>167.96</v>
      </c>
      <c r="H2403" s="107">
        <v>40079</v>
      </c>
      <c r="I2403" s="104">
        <v>9</v>
      </c>
      <c r="J2403" s="108" t="s">
        <v>7</v>
      </c>
      <c r="K2403" s="108" t="s">
        <v>7</v>
      </c>
      <c r="L2403" s="108" t="s">
        <v>9</v>
      </c>
    </row>
    <row r="2404" spans="1:12">
      <c r="A2404" s="103">
        <v>126</v>
      </c>
      <c r="B2404" s="103">
        <v>12</v>
      </c>
      <c r="C2404" s="103">
        <v>126</v>
      </c>
      <c r="D2404" s="104">
        <v>44.33</v>
      </c>
      <c r="E2404" s="105">
        <v>15</v>
      </c>
      <c r="F2404" s="106">
        <v>6.43</v>
      </c>
      <c r="G2404" s="106">
        <v>65.760000000000005</v>
      </c>
      <c r="H2404" s="107">
        <v>40080</v>
      </c>
      <c r="I2404" s="104">
        <v>9</v>
      </c>
      <c r="J2404" s="108" t="s">
        <v>19</v>
      </c>
      <c r="K2404" s="108" t="s">
        <v>26</v>
      </c>
      <c r="L2404" s="108" t="s">
        <v>20</v>
      </c>
    </row>
    <row r="2405" spans="1:12">
      <c r="A2405" s="103">
        <v>137</v>
      </c>
      <c r="B2405" s="103">
        <v>17</v>
      </c>
      <c r="C2405" s="103">
        <v>152</v>
      </c>
      <c r="D2405" s="104">
        <v>39.6</v>
      </c>
      <c r="E2405" s="105">
        <v>15</v>
      </c>
      <c r="F2405" s="106">
        <v>5.74</v>
      </c>
      <c r="G2405" s="106">
        <v>60.34</v>
      </c>
      <c r="H2405" s="107">
        <v>40080</v>
      </c>
      <c r="I2405" s="104">
        <v>9</v>
      </c>
      <c r="J2405" s="108" t="s">
        <v>57</v>
      </c>
      <c r="K2405" s="108" t="s">
        <v>51</v>
      </c>
      <c r="L2405" s="108" t="s">
        <v>57</v>
      </c>
    </row>
    <row r="2406" spans="1:12">
      <c r="A2406" s="103">
        <v>117</v>
      </c>
      <c r="B2406" s="103">
        <v>17</v>
      </c>
      <c r="C2406" s="103">
        <v>160</v>
      </c>
      <c r="D2406" s="104">
        <v>26.69</v>
      </c>
      <c r="E2406" s="105">
        <v>15</v>
      </c>
      <c r="F2406" s="106">
        <v>6.05</v>
      </c>
      <c r="G2406" s="106">
        <v>47.74</v>
      </c>
      <c r="H2406" s="107">
        <v>40080</v>
      </c>
      <c r="I2406" s="104">
        <v>9</v>
      </c>
      <c r="J2406" s="108" t="s">
        <v>25</v>
      </c>
      <c r="K2406" s="108" t="s">
        <v>64</v>
      </c>
      <c r="L2406" s="108" t="s">
        <v>25</v>
      </c>
    </row>
    <row r="2407" spans="1:12">
      <c r="A2407" s="103">
        <v>67</v>
      </c>
      <c r="B2407" s="103">
        <v>17</v>
      </c>
      <c r="C2407" s="103">
        <v>161</v>
      </c>
      <c r="D2407" s="104">
        <v>38.53</v>
      </c>
      <c r="E2407" s="105">
        <v>35</v>
      </c>
      <c r="F2407" s="106">
        <v>5.59</v>
      </c>
      <c r="G2407" s="106">
        <v>79.12</v>
      </c>
      <c r="H2407" s="107">
        <v>40080</v>
      </c>
      <c r="I2407" s="104">
        <v>9</v>
      </c>
      <c r="J2407" s="108" t="s">
        <v>26</v>
      </c>
      <c r="K2407" s="108" t="s">
        <v>39</v>
      </c>
      <c r="L2407" s="108" t="s">
        <v>39</v>
      </c>
    </row>
    <row r="2408" spans="1:12">
      <c r="A2408" s="103">
        <v>113</v>
      </c>
      <c r="B2408" s="103">
        <v>19</v>
      </c>
      <c r="C2408" s="103">
        <v>180</v>
      </c>
      <c r="D2408" s="104">
        <v>68.849999999999994</v>
      </c>
      <c r="E2408" s="105">
        <v>15</v>
      </c>
      <c r="F2408" s="106">
        <v>9.98</v>
      </c>
      <c r="G2408" s="106">
        <v>93.83</v>
      </c>
      <c r="H2408" s="107">
        <v>40080</v>
      </c>
      <c r="I2408" s="104">
        <v>9</v>
      </c>
      <c r="J2408" s="108" t="s">
        <v>31</v>
      </c>
      <c r="K2408" s="108" t="s">
        <v>39</v>
      </c>
      <c r="L2408" s="108" t="s">
        <v>32</v>
      </c>
    </row>
    <row r="2409" spans="1:12">
      <c r="A2409" s="103">
        <v>175</v>
      </c>
      <c r="B2409" s="103">
        <v>19</v>
      </c>
      <c r="C2409" s="103">
        <v>202</v>
      </c>
      <c r="D2409" s="104">
        <v>49.71</v>
      </c>
      <c r="E2409" s="105">
        <v>30</v>
      </c>
      <c r="F2409" s="106">
        <v>7.21</v>
      </c>
      <c r="G2409" s="106">
        <v>86.92</v>
      </c>
      <c r="H2409" s="107">
        <v>40080</v>
      </c>
      <c r="I2409" s="104">
        <v>9</v>
      </c>
      <c r="J2409" s="108" t="s">
        <v>44</v>
      </c>
      <c r="K2409" s="108" t="s">
        <v>39</v>
      </c>
      <c r="L2409" s="108" t="s">
        <v>44</v>
      </c>
    </row>
    <row r="2410" spans="1:12">
      <c r="A2410" s="103">
        <v>102</v>
      </c>
      <c r="B2410" s="103">
        <v>20</v>
      </c>
      <c r="C2410" s="103">
        <v>170</v>
      </c>
      <c r="D2410" s="104">
        <v>148.85</v>
      </c>
      <c r="E2410" s="105">
        <v>15</v>
      </c>
      <c r="F2410" s="106">
        <v>21.58</v>
      </c>
      <c r="G2410" s="106">
        <v>185.43</v>
      </c>
      <c r="H2410" s="107">
        <v>40080</v>
      </c>
      <c r="I2410" s="104">
        <v>9</v>
      </c>
      <c r="J2410" s="108" t="s">
        <v>31</v>
      </c>
      <c r="K2410" s="108" t="s">
        <v>39</v>
      </c>
      <c r="L2410" s="108" t="s">
        <v>39</v>
      </c>
    </row>
    <row r="2411" spans="1:12">
      <c r="A2411" s="103">
        <v>139</v>
      </c>
      <c r="B2411" s="103">
        <v>21</v>
      </c>
      <c r="C2411" s="103">
        <v>210</v>
      </c>
      <c r="D2411" s="104">
        <v>49.2</v>
      </c>
      <c r="E2411" s="105">
        <v>15</v>
      </c>
      <c r="F2411" s="106">
        <v>7.13</v>
      </c>
      <c r="G2411" s="106">
        <v>71.33</v>
      </c>
      <c r="H2411" s="107">
        <v>40080</v>
      </c>
      <c r="I2411" s="104">
        <v>9</v>
      </c>
      <c r="J2411" s="108" t="s">
        <v>60</v>
      </c>
      <c r="K2411" s="108" t="s">
        <v>14</v>
      </c>
      <c r="L2411" s="108" t="s">
        <v>14</v>
      </c>
    </row>
    <row r="2412" spans="1:12">
      <c r="A2412" s="103">
        <v>167</v>
      </c>
      <c r="B2412" s="103">
        <v>21</v>
      </c>
      <c r="C2412" s="103">
        <v>215</v>
      </c>
      <c r="D2412" s="104">
        <v>52.05</v>
      </c>
      <c r="E2412" s="105">
        <v>15</v>
      </c>
      <c r="F2412" s="106">
        <v>7.55</v>
      </c>
      <c r="G2412" s="106">
        <v>74.599999999999994</v>
      </c>
      <c r="H2412" s="107">
        <v>40080</v>
      </c>
      <c r="I2412" s="104">
        <v>9</v>
      </c>
      <c r="J2412" s="108" t="s">
        <v>64</v>
      </c>
      <c r="K2412" s="108" t="s">
        <v>14</v>
      </c>
      <c r="L2412" s="108" t="s">
        <v>59</v>
      </c>
    </row>
    <row r="2413" spans="1:12">
      <c r="A2413" s="103">
        <v>177</v>
      </c>
      <c r="B2413" s="103">
        <v>22</v>
      </c>
      <c r="C2413" s="103">
        <v>223</v>
      </c>
      <c r="D2413" s="104">
        <v>44.76</v>
      </c>
      <c r="E2413" s="105">
        <v>15</v>
      </c>
      <c r="F2413" s="106">
        <v>6.49</v>
      </c>
      <c r="G2413" s="106">
        <v>66.25</v>
      </c>
      <c r="H2413" s="107">
        <v>40080</v>
      </c>
      <c r="I2413" s="104">
        <v>9</v>
      </c>
      <c r="J2413" s="108" t="s">
        <v>66</v>
      </c>
      <c r="K2413" s="108" t="s">
        <v>51</v>
      </c>
      <c r="L2413" s="108" t="s">
        <v>48</v>
      </c>
    </row>
    <row r="2414" spans="1:12">
      <c r="A2414" s="103">
        <v>180</v>
      </c>
      <c r="B2414" s="103">
        <v>23</v>
      </c>
      <c r="C2414" s="103">
        <v>199</v>
      </c>
      <c r="D2414" s="104">
        <v>42.76</v>
      </c>
      <c r="E2414" s="105">
        <v>160</v>
      </c>
      <c r="F2414" s="106">
        <v>6.2</v>
      </c>
      <c r="G2414" s="106">
        <v>208.96</v>
      </c>
      <c r="H2414" s="107">
        <v>40080</v>
      </c>
      <c r="I2414" s="104">
        <v>9</v>
      </c>
      <c r="J2414" s="108" t="s">
        <v>12</v>
      </c>
      <c r="K2414" s="108" t="s">
        <v>64</v>
      </c>
      <c r="L2414" s="108" t="s">
        <v>12</v>
      </c>
    </row>
    <row r="2415" spans="1:12">
      <c r="A2415" s="103">
        <v>76</v>
      </c>
      <c r="B2415" s="103">
        <v>23</v>
      </c>
      <c r="C2415" s="103">
        <v>250</v>
      </c>
      <c r="D2415" s="104">
        <v>43.98</v>
      </c>
      <c r="E2415" s="105">
        <v>15</v>
      </c>
      <c r="F2415" s="106">
        <v>6.38</v>
      </c>
      <c r="G2415" s="106">
        <v>65.36</v>
      </c>
      <c r="H2415" s="107">
        <v>40080</v>
      </c>
      <c r="I2415" s="104">
        <v>9</v>
      </c>
      <c r="J2415" s="108" t="s">
        <v>16</v>
      </c>
      <c r="K2415" s="108" t="s">
        <v>14</v>
      </c>
      <c r="L2415" s="108" t="s">
        <v>18</v>
      </c>
    </row>
    <row r="2416" spans="1:12">
      <c r="A2416" s="103">
        <v>178</v>
      </c>
      <c r="B2416" s="103">
        <v>23</v>
      </c>
      <c r="C2416" s="103">
        <v>250</v>
      </c>
      <c r="D2416" s="104">
        <v>48.6</v>
      </c>
      <c r="E2416" s="105">
        <v>15</v>
      </c>
      <c r="F2416" s="106">
        <v>7.05</v>
      </c>
      <c r="G2416" s="106">
        <v>70.650000000000006</v>
      </c>
      <c r="H2416" s="107">
        <v>40080</v>
      </c>
      <c r="I2416" s="104">
        <v>9</v>
      </c>
      <c r="J2416" s="108" t="s">
        <v>26</v>
      </c>
      <c r="K2416" s="108" t="s">
        <v>39</v>
      </c>
      <c r="L2416" s="108" t="s">
        <v>39</v>
      </c>
    </row>
    <row r="2417" spans="1:12">
      <c r="A2417" s="103">
        <v>29</v>
      </c>
      <c r="B2417" s="103">
        <v>24</v>
      </c>
      <c r="C2417" s="103">
        <v>229</v>
      </c>
      <c r="D2417" s="104">
        <v>68.849999999999994</v>
      </c>
      <c r="E2417" s="105">
        <v>15</v>
      </c>
      <c r="F2417" s="106">
        <v>9.98</v>
      </c>
      <c r="G2417" s="106">
        <v>93.83</v>
      </c>
      <c r="H2417" s="107">
        <v>40080</v>
      </c>
      <c r="I2417" s="104">
        <v>9</v>
      </c>
      <c r="J2417" s="108" t="s">
        <v>31</v>
      </c>
      <c r="K2417" s="108" t="s">
        <v>39</v>
      </c>
      <c r="L2417" s="108" t="s">
        <v>32</v>
      </c>
    </row>
    <row r="2418" spans="1:12">
      <c r="A2418" s="103">
        <v>173</v>
      </c>
      <c r="B2418" s="103">
        <v>24</v>
      </c>
      <c r="C2418" s="103">
        <v>247</v>
      </c>
      <c r="D2418" s="104">
        <v>38.36</v>
      </c>
      <c r="E2418" s="105">
        <v>15</v>
      </c>
      <c r="F2418" s="106">
        <v>5.56</v>
      </c>
      <c r="G2418" s="106">
        <v>58.92</v>
      </c>
      <c r="H2418" s="107">
        <v>40080</v>
      </c>
      <c r="I2418" s="104">
        <v>9</v>
      </c>
      <c r="J2418" s="108" t="s">
        <v>7</v>
      </c>
      <c r="K2418" s="108" t="s">
        <v>7</v>
      </c>
      <c r="L2418" s="108" t="s">
        <v>15</v>
      </c>
    </row>
    <row r="2419" spans="1:12">
      <c r="A2419" s="103">
        <v>125</v>
      </c>
      <c r="B2419" s="103">
        <v>24</v>
      </c>
      <c r="C2419" s="103">
        <v>263</v>
      </c>
      <c r="D2419" s="104">
        <v>89.55</v>
      </c>
      <c r="E2419" s="105">
        <v>15</v>
      </c>
      <c r="F2419" s="106">
        <v>12.98</v>
      </c>
      <c r="G2419" s="106">
        <v>117.53</v>
      </c>
      <c r="H2419" s="107">
        <v>40080</v>
      </c>
      <c r="I2419" s="104">
        <v>9</v>
      </c>
      <c r="J2419" s="108" t="s">
        <v>41</v>
      </c>
      <c r="K2419" s="108" t="s">
        <v>39</v>
      </c>
      <c r="L2419" s="108" t="s">
        <v>42</v>
      </c>
    </row>
    <row r="2420" spans="1:12">
      <c r="A2420" s="103">
        <v>63</v>
      </c>
      <c r="B2420" s="103">
        <v>24</v>
      </c>
      <c r="C2420" s="103">
        <v>265</v>
      </c>
      <c r="D2420" s="104">
        <v>58.38</v>
      </c>
      <c r="E2420" s="105">
        <v>30</v>
      </c>
      <c r="F2420" s="106">
        <v>8.4700000000000006</v>
      </c>
      <c r="G2420" s="106">
        <v>96.85</v>
      </c>
      <c r="H2420" s="107">
        <v>40080</v>
      </c>
      <c r="I2420" s="104">
        <v>9</v>
      </c>
      <c r="J2420" s="108" t="s">
        <v>44</v>
      </c>
      <c r="K2420" s="108" t="s">
        <v>39</v>
      </c>
      <c r="L2420" s="108" t="s">
        <v>44</v>
      </c>
    </row>
    <row r="2421" spans="1:12">
      <c r="A2421" s="103">
        <v>96</v>
      </c>
      <c r="B2421" s="103">
        <v>24</v>
      </c>
      <c r="C2421" s="103">
        <v>286</v>
      </c>
      <c r="D2421" s="104">
        <v>62.61</v>
      </c>
      <c r="E2421" s="105">
        <v>15</v>
      </c>
      <c r="F2421" s="106">
        <v>9.08</v>
      </c>
      <c r="G2421" s="106">
        <v>86.69</v>
      </c>
      <c r="H2421" s="107">
        <v>40080</v>
      </c>
      <c r="I2421" s="104">
        <v>9</v>
      </c>
      <c r="J2421" s="108" t="s">
        <v>35</v>
      </c>
      <c r="K2421" s="108" t="s">
        <v>14</v>
      </c>
      <c r="L2421" s="108" t="s">
        <v>36</v>
      </c>
    </row>
    <row r="2422" spans="1:12">
      <c r="A2422" s="103">
        <v>62</v>
      </c>
      <c r="B2422" s="103">
        <v>25</v>
      </c>
      <c r="C2422" s="103">
        <v>249</v>
      </c>
      <c r="D2422" s="104">
        <v>76.72</v>
      </c>
      <c r="E2422" s="105">
        <v>15</v>
      </c>
      <c r="F2422" s="106">
        <v>11.12</v>
      </c>
      <c r="G2422" s="106">
        <v>102.84</v>
      </c>
      <c r="H2422" s="107">
        <v>40080</v>
      </c>
      <c r="I2422" s="104">
        <v>9</v>
      </c>
      <c r="J2422" s="108" t="s">
        <v>27</v>
      </c>
      <c r="K2422" s="108" t="s">
        <v>51</v>
      </c>
      <c r="L2422" s="108" t="s">
        <v>49</v>
      </c>
    </row>
    <row r="2423" spans="1:12">
      <c r="A2423" s="103">
        <v>134</v>
      </c>
      <c r="B2423" s="103">
        <v>25</v>
      </c>
      <c r="C2423" s="103">
        <v>287</v>
      </c>
      <c r="D2423" s="104">
        <v>47.87</v>
      </c>
      <c r="E2423" s="105">
        <v>15</v>
      </c>
      <c r="F2423" s="106">
        <v>9.1199999999999992</v>
      </c>
      <c r="G2423" s="106">
        <v>71.989999999999995</v>
      </c>
      <c r="H2423" s="107">
        <v>40080</v>
      </c>
      <c r="I2423" s="104">
        <v>9</v>
      </c>
      <c r="J2423" s="108" t="s">
        <v>10</v>
      </c>
      <c r="K2423" s="108" t="s">
        <v>64</v>
      </c>
      <c r="L2423" s="108" t="s">
        <v>10</v>
      </c>
    </row>
    <row r="2424" spans="1:12">
      <c r="A2424" s="103">
        <v>136</v>
      </c>
      <c r="B2424" s="103">
        <v>26</v>
      </c>
      <c r="C2424" s="103">
        <v>278</v>
      </c>
      <c r="D2424" s="104">
        <v>46.51</v>
      </c>
      <c r="E2424" s="105">
        <v>15</v>
      </c>
      <c r="F2424" s="106">
        <v>6.74</v>
      </c>
      <c r="G2424" s="106">
        <v>68.25</v>
      </c>
      <c r="H2424" s="107">
        <v>40080</v>
      </c>
      <c r="I2424" s="104">
        <v>9</v>
      </c>
      <c r="J2424" s="108" t="s">
        <v>45</v>
      </c>
      <c r="K2424" s="108" t="s">
        <v>64</v>
      </c>
      <c r="L2424" s="108" t="s">
        <v>46</v>
      </c>
    </row>
    <row r="2425" spans="1:12">
      <c r="A2425" s="103">
        <v>37</v>
      </c>
      <c r="B2425" s="103">
        <v>26</v>
      </c>
      <c r="C2425" s="103">
        <v>289</v>
      </c>
      <c r="D2425" s="104">
        <v>72.28</v>
      </c>
      <c r="E2425" s="105">
        <v>15</v>
      </c>
      <c r="F2425" s="106">
        <v>10.48</v>
      </c>
      <c r="G2425" s="106">
        <v>97.76</v>
      </c>
      <c r="H2425" s="107">
        <v>40080</v>
      </c>
      <c r="I2425" s="104">
        <v>9</v>
      </c>
      <c r="J2425" s="108" t="s">
        <v>31</v>
      </c>
      <c r="K2425" s="108" t="s">
        <v>39</v>
      </c>
      <c r="L2425" s="108" t="s">
        <v>32</v>
      </c>
    </row>
    <row r="2426" spans="1:12">
      <c r="A2426" s="103">
        <v>34</v>
      </c>
      <c r="B2426" s="103">
        <v>26</v>
      </c>
      <c r="C2426" s="103">
        <v>305</v>
      </c>
      <c r="D2426" s="104">
        <v>50.87</v>
      </c>
      <c r="E2426" s="105">
        <v>15</v>
      </c>
      <c r="F2426" s="106">
        <v>9.5500000000000007</v>
      </c>
      <c r="G2426" s="106">
        <v>75.42</v>
      </c>
      <c r="H2426" s="107">
        <v>40080</v>
      </c>
      <c r="I2426" s="104">
        <v>9</v>
      </c>
      <c r="J2426" s="108" t="s">
        <v>25</v>
      </c>
      <c r="K2426" s="108" t="s">
        <v>64</v>
      </c>
      <c r="L2426" s="108" t="s">
        <v>25</v>
      </c>
    </row>
    <row r="2427" spans="1:12">
      <c r="A2427" s="103">
        <v>28</v>
      </c>
      <c r="B2427" s="103">
        <v>26</v>
      </c>
      <c r="C2427" s="103">
        <v>324</v>
      </c>
      <c r="D2427" s="104">
        <v>54.4</v>
      </c>
      <c r="E2427" s="105">
        <v>15</v>
      </c>
      <c r="F2427" s="106">
        <v>7.89</v>
      </c>
      <c r="G2427" s="106">
        <v>77.290000000000006</v>
      </c>
      <c r="H2427" s="107">
        <v>40080</v>
      </c>
      <c r="I2427" s="104">
        <v>9</v>
      </c>
      <c r="J2427" s="108" t="s">
        <v>16</v>
      </c>
      <c r="K2427" s="108" t="s">
        <v>14</v>
      </c>
      <c r="L2427" s="108" t="s">
        <v>14</v>
      </c>
    </row>
    <row r="2428" spans="1:12">
      <c r="A2428" s="103">
        <v>85</v>
      </c>
      <c r="B2428" s="103">
        <v>27</v>
      </c>
      <c r="C2428" s="103">
        <v>300</v>
      </c>
      <c r="D2428" s="104">
        <v>71.790000000000006</v>
      </c>
      <c r="E2428" s="105">
        <v>15</v>
      </c>
      <c r="F2428" s="106">
        <v>10.41</v>
      </c>
      <c r="G2428" s="106">
        <v>97.2</v>
      </c>
      <c r="H2428" s="107">
        <v>40080</v>
      </c>
      <c r="I2428" s="104">
        <v>9</v>
      </c>
      <c r="J2428" s="108" t="s">
        <v>26</v>
      </c>
      <c r="K2428" s="108" t="s">
        <v>39</v>
      </c>
      <c r="L2428" s="108" t="s">
        <v>39</v>
      </c>
    </row>
    <row r="2429" spans="1:12">
      <c r="A2429" s="103">
        <v>112</v>
      </c>
      <c r="B2429" s="103">
        <v>29</v>
      </c>
      <c r="C2429" s="103">
        <v>293</v>
      </c>
      <c r="D2429" s="104">
        <v>52.86</v>
      </c>
      <c r="E2429" s="105">
        <v>15</v>
      </c>
      <c r="F2429" s="106">
        <v>7.66</v>
      </c>
      <c r="G2429" s="106">
        <v>75.52</v>
      </c>
      <c r="H2429" s="107">
        <v>40080</v>
      </c>
      <c r="I2429" s="104">
        <v>9</v>
      </c>
      <c r="J2429" s="108" t="s">
        <v>12</v>
      </c>
      <c r="K2429" s="108" t="s">
        <v>64</v>
      </c>
      <c r="L2429" s="108" t="s">
        <v>12</v>
      </c>
    </row>
    <row r="2430" spans="1:12">
      <c r="A2430" s="103">
        <v>131</v>
      </c>
      <c r="B2430" s="103">
        <v>29</v>
      </c>
      <c r="C2430" s="103">
        <v>295</v>
      </c>
      <c r="D2430" s="104">
        <v>49.21</v>
      </c>
      <c r="E2430" s="105">
        <v>15</v>
      </c>
      <c r="F2430" s="106">
        <v>9.31</v>
      </c>
      <c r="G2430" s="106">
        <v>73.52</v>
      </c>
      <c r="H2430" s="107">
        <v>40080</v>
      </c>
      <c r="I2430" s="104">
        <v>9</v>
      </c>
      <c r="J2430" s="108" t="s">
        <v>7</v>
      </c>
      <c r="K2430" s="108" t="s">
        <v>7</v>
      </c>
      <c r="L2430" s="108" t="s">
        <v>15</v>
      </c>
    </row>
    <row r="2431" spans="1:12">
      <c r="A2431" s="103">
        <v>41</v>
      </c>
      <c r="B2431" s="103">
        <v>29</v>
      </c>
      <c r="C2431" s="103">
        <v>323</v>
      </c>
      <c r="D2431" s="104">
        <v>55.14</v>
      </c>
      <c r="E2431" s="105">
        <v>15</v>
      </c>
      <c r="F2431" s="106">
        <v>8</v>
      </c>
      <c r="G2431" s="106">
        <v>78.14</v>
      </c>
      <c r="H2431" s="107">
        <v>40080</v>
      </c>
      <c r="I2431" s="104">
        <v>9</v>
      </c>
      <c r="J2431" s="108" t="s">
        <v>16</v>
      </c>
      <c r="K2431" s="108" t="s">
        <v>14</v>
      </c>
      <c r="L2431" s="108" t="s">
        <v>18</v>
      </c>
    </row>
    <row r="2432" spans="1:12">
      <c r="A2432" s="103">
        <v>103</v>
      </c>
      <c r="B2432" s="103">
        <v>29</v>
      </c>
      <c r="C2432" s="103">
        <v>344</v>
      </c>
      <c r="D2432" s="104">
        <v>98.07</v>
      </c>
      <c r="E2432" s="105">
        <v>15</v>
      </c>
      <c r="F2432" s="106">
        <v>14.22</v>
      </c>
      <c r="G2432" s="106">
        <v>127.29</v>
      </c>
      <c r="H2432" s="107">
        <v>40080</v>
      </c>
      <c r="I2432" s="104">
        <v>9</v>
      </c>
      <c r="J2432" s="108" t="s">
        <v>19</v>
      </c>
      <c r="K2432" s="108" t="s">
        <v>26</v>
      </c>
      <c r="L2432" s="108" t="s">
        <v>34</v>
      </c>
    </row>
    <row r="2433" spans="1:12">
      <c r="A2433" s="103">
        <v>94</v>
      </c>
      <c r="B2433" s="103">
        <v>30</v>
      </c>
      <c r="C2433" s="103">
        <v>281</v>
      </c>
      <c r="D2433" s="104">
        <v>86.58</v>
      </c>
      <c r="E2433" s="105">
        <v>125</v>
      </c>
      <c r="F2433" s="106">
        <v>12.55</v>
      </c>
      <c r="G2433" s="106">
        <v>224.13</v>
      </c>
      <c r="H2433" s="107">
        <v>40080</v>
      </c>
      <c r="I2433" s="104">
        <v>9</v>
      </c>
      <c r="J2433" s="108" t="s">
        <v>27</v>
      </c>
      <c r="K2433" s="108" t="s">
        <v>51</v>
      </c>
      <c r="L2433" s="108" t="s">
        <v>49</v>
      </c>
    </row>
    <row r="2434" spans="1:12">
      <c r="A2434" s="103">
        <v>176</v>
      </c>
      <c r="B2434" s="103">
        <v>30</v>
      </c>
      <c r="C2434" s="103">
        <v>342</v>
      </c>
      <c r="D2434" s="104">
        <v>112.25</v>
      </c>
      <c r="E2434" s="105">
        <v>15</v>
      </c>
      <c r="F2434" s="106">
        <v>16.28</v>
      </c>
      <c r="G2434" s="106">
        <v>143.53</v>
      </c>
      <c r="H2434" s="107">
        <v>40080</v>
      </c>
      <c r="I2434" s="104">
        <v>9</v>
      </c>
      <c r="J2434" s="108" t="s">
        <v>50</v>
      </c>
      <c r="K2434" s="108" t="s">
        <v>14</v>
      </c>
      <c r="L2434" s="108" t="s">
        <v>17</v>
      </c>
    </row>
    <row r="2435" spans="1:12">
      <c r="A2435" s="103">
        <v>11</v>
      </c>
      <c r="B2435" s="103">
        <v>30</v>
      </c>
      <c r="C2435" s="103">
        <v>355</v>
      </c>
      <c r="D2435" s="104">
        <v>64.040000000000006</v>
      </c>
      <c r="E2435" s="105">
        <v>15</v>
      </c>
      <c r="F2435" s="106">
        <v>9.2899999999999991</v>
      </c>
      <c r="G2435" s="106">
        <v>88.33</v>
      </c>
      <c r="H2435" s="107">
        <v>40080</v>
      </c>
      <c r="I2435" s="104">
        <v>9</v>
      </c>
      <c r="J2435" s="108" t="s">
        <v>12</v>
      </c>
      <c r="K2435" s="108" t="s">
        <v>64</v>
      </c>
      <c r="L2435" s="108" t="s">
        <v>12</v>
      </c>
    </row>
    <row r="2436" spans="1:12">
      <c r="A2436" s="103">
        <v>48</v>
      </c>
      <c r="B2436" s="103">
        <v>30</v>
      </c>
      <c r="C2436" s="103">
        <v>380</v>
      </c>
      <c r="D2436" s="104">
        <v>83.71</v>
      </c>
      <c r="E2436" s="105">
        <v>30</v>
      </c>
      <c r="F2436" s="106">
        <v>12.14</v>
      </c>
      <c r="G2436" s="106">
        <v>125.85</v>
      </c>
      <c r="H2436" s="107">
        <v>40080</v>
      </c>
      <c r="I2436" s="104">
        <v>9</v>
      </c>
      <c r="J2436" s="108" t="s">
        <v>44</v>
      </c>
      <c r="K2436" s="108" t="s">
        <v>39</v>
      </c>
      <c r="L2436" s="108" t="s">
        <v>44</v>
      </c>
    </row>
    <row r="2437" spans="1:12">
      <c r="A2437" s="103">
        <v>78</v>
      </c>
      <c r="B2437" s="103">
        <v>31</v>
      </c>
      <c r="C2437" s="103">
        <v>331</v>
      </c>
      <c r="D2437" s="104">
        <v>101.98</v>
      </c>
      <c r="E2437" s="105">
        <v>15</v>
      </c>
      <c r="F2437" s="106">
        <v>14.79</v>
      </c>
      <c r="G2437" s="106">
        <v>131.77000000000001</v>
      </c>
      <c r="H2437" s="107">
        <v>40080</v>
      </c>
      <c r="I2437" s="104">
        <v>9</v>
      </c>
      <c r="J2437" s="108" t="s">
        <v>27</v>
      </c>
      <c r="K2437" s="108" t="s">
        <v>51</v>
      </c>
      <c r="L2437" s="108" t="s">
        <v>49</v>
      </c>
    </row>
    <row r="2438" spans="1:12">
      <c r="A2438" s="103">
        <v>155</v>
      </c>
      <c r="B2438" s="103">
        <v>31</v>
      </c>
      <c r="C2438" s="103">
        <v>393</v>
      </c>
      <c r="D2438" s="104">
        <v>84.73</v>
      </c>
      <c r="E2438" s="105">
        <v>35</v>
      </c>
      <c r="F2438" s="106">
        <v>12.29</v>
      </c>
      <c r="G2438" s="106">
        <v>132.02000000000001</v>
      </c>
      <c r="H2438" s="107">
        <v>40080</v>
      </c>
      <c r="I2438" s="104">
        <v>9</v>
      </c>
      <c r="J2438" s="108" t="s">
        <v>58</v>
      </c>
      <c r="K2438" s="108" t="s">
        <v>14</v>
      </c>
      <c r="L2438" s="108" t="s">
        <v>59</v>
      </c>
    </row>
    <row r="2439" spans="1:12">
      <c r="A2439" s="103">
        <v>87</v>
      </c>
      <c r="B2439" s="103">
        <v>32</v>
      </c>
      <c r="C2439" s="103">
        <v>348</v>
      </c>
      <c r="D2439" s="104">
        <v>58.43</v>
      </c>
      <c r="E2439" s="105">
        <v>15</v>
      </c>
      <c r="F2439" s="106">
        <v>8.4700000000000006</v>
      </c>
      <c r="G2439" s="106">
        <v>81.900000000000006</v>
      </c>
      <c r="H2439" s="107">
        <v>40080</v>
      </c>
      <c r="I2439" s="104">
        <v>9</v>
      </c>
      <c r="J2439" s="108" t="s">
        <v>16</v>
      </c>
      <c r="K2439" s="108" t="s">
        <v>14</v>
      </c>
      <c r="L2439" s="108" t="s">
        <v>18</v>
      </c>
    </row>
    <row r="2440" spans="1:12">
      <c r="A2440" s="103">
        <v>101</v>
      </c>
      <c r="B2440" s="103">
        <v>32</v>
      </c>
      <c r="C2440" s="103">
        <v>351</v>
      </c>
      <c r="D2440" s="104">
        <v>60.55</v>
      </c>
      <c r="E2440" s="105">
        <v>15</v>
      </c>
      <c r="F2440" s="106">
        <v>8.7799999999999994</v>
      </c>
      <c r="G2440" s="106">
        <v>84.33</v>
      </c>
      <c r="H2440" s="107">
        <v>40080</v>
      </c>
      <c r="I2440" s="104">
        <v>9</v>
      </c>
      <c r="J2440" s="108" t="s">
        <v>57</v>
      </c>
      <c r="K2440" s="108" t="s">
        <v>51</v>
      </c>
      <c r="L2440" s="108" t="s">
        <v>57</v>
      </c>
    </row>
    <row r="2441" spans="1:12">
      <c r="A2441" s="103">
        <v>121</v>
      </c>
      <c r="B2441" s="103">
        <v>32</v>
      </c>
      <c r="C2441" s="103">
        <v>352</v>
      </c>
      <c r="D2441" s="104">
        <v>100.36</v>
      </c>
      <c r="E2441" s="105">
        <v>15</v>
      </c>
      <c r="F2441" s="106">
        <v>14.55</v>
      </c>
      <c r="G2441" s="106">
        <v>129.91</v>
      </c>
      <c r="H2441" s="107">
        <v>40080</v>
      </c>
      <c r="I2441" s="104">
        <v>9</v>
      </c>
      <c r="J2441" s="108" t="s">
        <v>19</v>
      </c>
      <c r="K2441" s="108" t="s">
        <v>26</v>
      </c>
      <c r="L2441" s="108" t="s">
        <v>24</v>
      </c>
    </row>
    <row r="2442" spans="1:12">
      <c r="A2442" s="103">
        <v>10</v>
      </c>
      <c r="B2442" s="103">
        <v>32</v>
      </c>
      <c r="C2442" s="103">
        <v>384</v>
      </c>
      <c r="D2442" s="104">
        <v>69.27</v>
      </c>
      <c r="E2442" s="105">
        <v>160</v>
      </c>
      <c r="F2442" s="106">
        <v>10.039999999999999</v>
      </c>
      <c r="G2442" s="106">
        <v>239.31</v>
      </c>
      <c r="H2442" s="107">
        <v>40080</v>
      </c>
      <c r="I2442" s="104">
        <v>9</v>
      </c>
      <c r="J2442" s="108" t="s">
        <v>11</v>
      </c>
      <c r="K2442" s="108" t="s">
        <v>64</v>
      </c>
      <c r="L2442" s="108" t="s">
        <v>12</v>
      </c>
    </row>
    <row r="2443" spans="1:12">
      <c r="A2443" s="103">
        <v>123</v>
      </c>
      <c r="B2443" s="103">
        <v>32</v>
      </c>
      <c r="C2443" s="103">
        <v>400</v>
      </c>
      <c r="D2443" s="104">
        <v>66.72</v>
      </c>
      <c r="E2443" s="105">
        <v>15</v>
      </c>
      <c r="F2443" s="106">
        <v>11.85</v>
      </c>
      <c r="G2443" s="106">
        <v>93.57</v>
      </c>
      <c r="H2443" s="107">
        <v>40080</v>
      </c>
      <c r="I2443" s="104">
        <v>9</v>
      </c>
      <c r="J2443" s="108" t="s">
        <v>25</v>
      </c>
      <c r="K2443" s="108" t="s">
        <v>64</v>
      </c>
      <c r="L2443" s="108" t="s">
        <v>25</v>
      </c>
    </row>
    <row r="2444" spans="1:12">
      <c r="A2444" s="103">
        <v>65</v>
      </c>
      <c r="B2444" s="103">
        <v>33</v>
      </c>
      <c r="C2444" s="103">
        <v>351</v>
      </c>
      <c r="D2444" s="104">
        <v>112.25</v>
      </c>
      <c r="E2444" s="105">
        <v>15</v>
      </c>
      <c r="F2444" s="106">
        <v>16.28</v>
      </c>
      <c r="G2444" s="106">
        <v>143.53</v>
      </c>
      <c r="H2444" s="107">
        <v>40080</v>
      </c>
      <c r="I2444" s="104">
        <v>9</v>
      </c>
      <c r="J2444" s="108" t="s">
        <v>50</v>
      </c>
      <c r="K2444" s="108" t="s">
        <v>14</v>
      </c>
      <c r="L2444" s="108" t="s">
        <v>17</v>
      </c>
    </row>
    <row r="2445" spans="1:12">
      <c r="A2445" s="103">
        <v>49</v>
      </c>
      <c r="B2445" s="103">
        <v>34</v>
      </c>
      <c r="C2445" s="103">
        <v>342</v>
      </c>
      <c r="D2445" s="104">
        <v>59.51</v>
      </c>
      <c r="E2445" s="105">
        <v>15</v>
      </c>
      <c r="F2445" s="106">
        <v>8.6300000000000008</v>
      </c>
      <c r="G2445" s="106">
        <v>83.14</v>
      </c>
      <c r="H2445" s="107">
        <v>40080</v>
      </c>
      <c r="I2445" s="104">
        <v>9</v>
      </c>
      <c r="J2445" s="108" t="s">
        <v>45</v>
      </c>
      <c r="K2445" s="108" t="s">
        <v>64</v>
      </c>
      <c r="L2445" s="108" t="s">
        <v>46</v>
      </c>
    </row>
    <row r="2446" spans="1:12">
      <c r="A2446" s="103">
        <v>69</v>
      </c>
      <c r="B2446" s="103">
        <v>36</v>
      </c>
      <c r="C2446" s="103">
        <v>360</v>
      </c>
      <c r="D2446" s="104">
        <v>64.94</v>
      </c>
      <c r="E2446" s="105">
        <v>160</v>
      </c>
      <c r="F2446" s="106">
        <v>9.42</v>
      </c>
      <c r="G2446" s="106">
        <v>234.36</v>
      </c>
      <c r="H2446" s="107">
        <v>40080</v>
      </c>
      <c r="I2446" s="104">
        <v>9</v>
      </c>
      <c r="J2446" s="108" t="s">
        <v>11</v>
      </c>
      <c r="K2446" s="108" t="s">
        <v>51</v>
      </c>
      <c r="L2446" s="108" t="s">
        <v>51</v>
      </c>
    </row>
    <row r="2447" spans="1:12">
      <c r="A2447" s="103">
        <v>116</v>
      </c>
      <c r="B2447" s="103">
        <v>37</v>
      </c>
      <c r="C2447" s="103">
        <v>396</v>
      </c>
      <c r="D2447" s="104">
        <v>66.05</v>
      </c>
      <c r="E2447" s="105">
        <v>15</v>
      </c>
      <c r="F2447" s="106">
        <v>11.75</v>
      </c>
      <c r="G2447" s="106">
        <v>92.8</v>
      </c>
      <c r="H2447" s="107">
        <v>40080</v>
      </c>
      <c r="I2447" s="104">
        <v>9</v>
      </c>
      <c r="J2447" s="108" t="s">
        <v>10</v>
      </c>
      <c r="K2447" s="108" t="s">
        <v>64</v>
      </c>
      <c r="L2447" s="108" t="s">
        <v>10</v>
      </c>
    </row>
    <row r="2448" spans="1:12">
      <c r="A2448" s="103">
        <v>166</v>
      </c>
      <c r="B2448" s="103">
        <v>37</v>
      </c>
      <c r="C2448" s="103">
        <v>458</v>
      </c>
      <c r="D2448" s="104">
        <v>149.63</v>
      </c>
      <c r="E2448" s="105">
        <v>15</v>
      </c>
      <c r="F2448" s="106">
        <v>21.7</v>
      </c>
      <c r="G2448" s="106">
        <v>186.33</v>
      </c>
      <c r="H2448" s="107">
        <v>40080</v>
      </c>
      <c r="I2448" s="104">
        <v>9</v>
      </c>
      <c r="J2448" s="108" t="s">
        <v>43</v>
      </c>
      <c r="K2448" s="108" t="s">
        <v>64</v>
      </c>
      <c r="L2448" s="108" t="s">
        <v>43</v>
      </c>
    </row>
    <row r="2449" spans="1:12">
      <c r="A2449" s="103">
        <v>13</v>
      </c>
      <c r="B2449" s="103">
        <v>38</v>
      </c>
      <c r="C2449" s="103">
        <v>441</v>
      </c>
      <c r="D2449" s="104">
        <v>73.56</v>
      </c>
      <c r="E2449" s="105">
        <v>15</v>
      </c>
      <c r="F2449" s="106">
        <v>12.84</v>
      </c>
      <c r="G2449" s="106">
        <v>101.4</v>
      </c>
      <c r="H2449" s="107">
        <v>40080</v>
      </c>
      <c r="I2449" s="104">
        <v>9</v>
      </c>
      <c r="J2449" s="108" t="s">
        <v>7</v>
      </c>
      <c r="K2449" s="108" t="s">
        <v>7</v>
      </c>
      <c r="L2449" s="108" t="s">
        <v>15</v>
      </c>
    </row>
    <row r="2450" spans="1:12">
      <c r="A2450" s="103">
        <v>143</v>
      </c>
      <c r="B2450" s="103">
        <v>40</v>
      </c>
      <c r="C2450" s="103">
        <v>468</v>
      </c>
      <c r="D2450" s="104">
        <v>81.25</v>
      </c>
      <c r="E2450" s="105">
        <v>160</v>
      </c>
      <c r="F2450" s="106">
        <v>11.78</v>
      </c>
      <c r="G2450" s="106">
        <v>253.03</v>
      </c>
      <c r="H2450" s="107">
        <v>40080</v>
      </c>
      <c r="I2450" s="104">
        <v>9</v>
      </c>
      <c r="J2450" s="108" t="s">
        <v>11</v>
      </c>
      <c r="K2450" s="108" t="s">
        <v>51</v>
      </c>
      <c r="L2450" s="108" t="s">
        <v>29</v>
      </c>
    </row>
    <row r="2451" spans="1:12">
      <c r="A2451" s="103">
        <v>100</v>
      </c>
      <c r="B2451" s="103">
        <v>40</v>
      </c>
      <c r="C2451" s="103">
        <v>480</v>
      </c>
      <c r="D2451" s="104">
        <v>139.19999999999999</v>
      </c>
      <c r="E2451" s="105">
        <v>30</v>
      </c>
      <c r="F2451" s="106">
        <v>20.18</v>
      </c>
      <c r="G2451" s="106">
        <v>189.38</v>
      </c>
      <c r="H2451" s="107">
        <v>40080</v>
      </c>
      <c r="I2451" s="104">
        <v>9</v>
      </c>
      <c r="J2451" s="108" t="s">
        <v>44</v>
      </c>
      <c r="K2451" s="108" t="s">
        <v>39</v>
      </c>
      <c r="L2451" s="108" t="s">
        <v>44</v>
      </c>
    </row>
    <row r="2452" spans="1:12">
      <c r="A2452" s="103">
        <v>72</v>
      </c>
      <c r="B2452" s="103">
        <v>41</v>
      </c>
      <c r="C2452" s="103">
        <v>435</v>
      </c>
      <c r="D2452" s="104">
        <v>72.56</v>
      </c>
      <c r="E2452" s="105">
        <v>15</v>
      </c>
      <c r="F2452" s="106">
        <v>12.7</v>
      </c>
      <c r="G2452" s="106">
        <v>100.26</v>
      </c>
      <c r="H2452" s="107">
        <v>40080</v>
      </c>
      <c r="I2452" s="104">
        <v>9</v>
      </c>
      <c r="J2452" s="108" t="s">
        <v>10</v>
      </c>
      <c r="K2452" s="108" t="s">
        <v>64</v>
      </c>
      <c r="L2452" s="108" t="s">
        <v>10</v>
      </c>
    </row>
    <row r="2453" spans="1:12">
      <c r="A2453" s="103">
        <v>61</v>
      </c>
      <c r="B2453" s="103">
        <v>41</v>
      </c>
      <c r="C2453" s="103">
        <v>473</v>
      </c>
      <c r="D2453" s="104">
        <v>118.3</v>
      </c>
      <c r="E2453" s="105">
        <v>60</v>
      </c>
      <c r="F2453" s="106">
        <v>17.149999999999999</v>
      </c>
      <c r="G2453" s="106">
        <v>195.45</v>
      </c>
      <c r="H2453" s="107">
        <v>40080</v>
      </c>
      <c r="I2453" s="104">
        <v>9</v>
      </c>
      <c r="J2453" s="108" t="s">
        <v>31</v>
      </c>
      <c r="K2453" s="108" t="s">
        <v>39</v>
      </c>
      <c r="L2453" s="108" t="s">
        <v>32</v>
      </c>
    </row>
    <row r="2454" spans="1:12">
      <c r="A2454" s="103">
        <v>148</v>
      </c>
      <c r="B2454" s="103">
        <v>42</v>
      </c>
      <c r="C2454" s="103">
        <v>513</v>
      </c>
      <c r="D2454" s="104">
        <v>166.88</v>
      </c>
      <c r="E2454" s="105">
        <v>15</v>
      </c>
      <c r="F2454" s="106">
        <v>24.2</v>
      </c>
      <c r="G2454" s="106">
        <v>206.08</v>
      </c>
      <c r="H2454" s="107">
        <v>40080</v>
      </c>
      <c r="I2454" s="104">
        <v>9</v>
      </c>
      <c r="J2454" s="108" t="s">
        <v>43</v>
      </c>
      <c r="K2454" s="108" t="s">
        <v>64</v>
      </c>
      <c r="L2454" s="108" t="s">
        <v>43</v>
      </c>
    </row>
    <row r="2455" spans="1:12">
      <c r="A2455" s="103">
        <v>15</v>
      </c>
      <c r="B2455" s="103">
        <v>42</v>
      </c>
      <c r="C2455" s="103">
        <v>533</v>
      </c>
      <c r="D2455" s="104">
        <v>86.19</v>
      </c>
      <c r="E2455" s="105">
        <v>15</v>
      </c>
      <c r="F2455" s="106">
        <v>12.5</v>
      </c>
      <c r="G2455" s="106">
        <v>113.69</v>
      </c>
      <c r="H2455" s="107">
        <v>40080</v>
      </c>
      <c r="I2455" s="104">
        <v>9</v>
      </c>
      <c r="J2455" s="108" t="s">
        <v>16</v>
      </c>
      <c r="K2455" s="108" t="s">
        <v>14</v>
      </c>
      <c r="L2455" s="108" t="s">
        <v>18</v>
      </c>
    </row>
    <row r="2456" spans="1:12">
      <c r="A2456" s="103">
        <v>12</v>
      </c>
      <c r="B2456" s="103">
        <v>46</v>
      </c>
      <c r="C2456" s="103">
        <v>582</v>
      </c>
      <c r="D2456" s="104">
        <v>101.68</v>
      </c>
      <c r="E2456" s="105">
        <v>15</v>
      </c>
      <c r="F2456" s="106">
        <v>14.74</v>
      </c>
      <c r="G2456" s="106">
        <v>131.41999999999999</v>
      </c>
      <c r="H2456" s="107">
        <v>40080</v>
      </c>
      <c r="I2456" s="104">
        <v>9</v>
      </c>
      <c r="J2456" s="108" t="s">
        <v>13</v>
      </c>
      <c r="K2456" s="108" t="s">
        <v>14</v>
      </c>
      <c r="L2456" s="108" t="s">
        <v>14</v>
      </c>
    </row>
    <row r="2457" spans="1:12">
      <c r="A2457" s="103">
        <v>158</v>
      </c>
      <c r="B2457" s="103">
        <v>47</v>
      </c>
      <c r="C2457" s="103">
        <v>550</v>
      </c>
      <c r="D2457" s="104">
        <v>90.2</v>
      </c>
      <c r="E2457" s="105">
        <v>15</v>
      </c>
      <c r="F2457" s="106">
        <v>15.25</v>
      </c>
      <c r="G2457" s="106">
        <v>120.45</v>
      </c>
      <c r="H2457" s="107">
        <v>40080</v>
      </c>
      <c r="I2457" s="104">
        <v>9</v>
      </c>
      <c r="J2457" s="108" t="s">
        <v>7</v>
      </c>
      <c r="K2457" s="108" t="s">
        <v>7</v>
      </c>
      <c r="L2457" s="108" t="s">
        <v>8</v>
      </c>
    </row>
    <row r="2458" spans="1:12">
      <c r="A2458" s="103">
        <v>38</v>
      </c>
      <c r="B2458" s="103">
        <v>47</v>
      </c>
      <c r="C2458" s="103">
        <v>592</v>
      </c>
      <c r="D2458" s="104">
        <v>180.5</v>
      </c>
      <c r="E2458" s="105">
        <v>15</v>
      </c>
      <c r="F2458" s="106">
        <v>26.17</v>
      </c>
      <c r="G2458" s="106">
        <v>221.67</v>
      </c>
      <c r="H2458" s="107">
        <v>40080</v>
      </c>
      <c r="I2458" s="104">
        <v>9</v>
      </c>
      <c r="J2458" s="108" t="s">
        <v>38</v>
      </c>
      <c r="K2458" s="108" t="s">
        <v>39</v>
      </c>
      <c r="L2458" s="108" t="s">
        <v>39</v>
      </c>
    </row>
    <row r="2459" spans="1:12">
      <c r="A2459" s="103">
        <v>5</v>
      </c>
      <c r="B2459" s="103">
        <v>48</v>
      </c>
      <c r="C2459" s="103">
        <v>599</v>
      </c>
      <c r="D2459" s="104">
        <v>98.24</v>
      </c>
      <c r="E2459" s="105">
        <v>15</v>
      </c>
      <c r="F2459" s="106">
        <v>16.420000000000002</v>
      </c>
      <c r="G2459" s="106">
        <v>129.66</v>
      </c>
      <c r="H2459" s="107">
        <v>40080</v>
      </c>
      <c r="I2459" s="104">
        <v>9</v>
      </c>
      <c r="J2459" s="108" t="s">
        <v>10</v>
      </c>
      <c r="K2459" s="108" t="s">
        <v>64</v>
      </c>
      <c r="L2459" s="108" t="s">
        <v>10</v>
      </c>
    </row>
    <row r="2460" spans="1:12">
      <c r="A2460" s="103">
        <v>140</v>
      </c>
      <c r="B2460" s="103">
        <v>50</v>
      </c>
      <c r="C2460" s="103">
        <v>630</v>
      </c>
      <c r="D2460" s="104">
        <v>103.32</v>
      </c>
      <c r="E2460" s="105">
        <v>15</v>
      </c>
      <c r="F2460" s="106">
        <v>17.16</v>
      </c>
      <c r="G2460" s="106">
        <v>135.47999999999999</v>
      </c>
      <c r="H2460" s="107">
        <v>40080</v>
      </c>
      <c r="I2460" s="104">
        <v>9</v>
      </c>
      <c r="J2460" s="108" t="s">
        <v>7</v>
      </c>
      <c r="K2460" s="108" t="s">
        <v>7</v>
      </c>
      <c r="L2460" s="108" t="s">
        <v>15</v>
      </c>
    </row>
    <row r="2461" spans="1:12">
      <c r="A2461" s="103">
        <v>14</v>
      </c>
      <c r="B2461" s="103">
        <v>55</v>
      </c>
      <c r="C2461" s="103">
        <v>679</v>
      </c>
      <c r="D2461" s="104">
        <v>111.36</v>
      </c>
      <c r="E2461" s="105">
        <v>15</v>
      </c>
      <c r="F2461" s="106">
        <v>16.149999999999999</v>
      </c>
      <c r="G2461" s="106">
        <v>142.51</v>
      </c>
      <c r="H2461" s="107">
        <v>40080</v>
      </c>
      <c r="I2461" s="104">
        <v>9</v>
      </c>
      <c r="J2461" s="108" t="s">
        <v>16</v>
      </c>
      <c r="K2461" s="108" t="s">
        <v>14</v>
      </c>
      <c r="L2461" s="108" t="s">
        <v>17</v>
      </c>
    </row>
    <row r="2462" spans="1:12">
      <c r="A2462" s="103">
        <v>26</v>
      </c>
      <c r="B2462" s="103">
        <v>61</v>
      </c>
      <c r="C2462" s="103">
        <v>799</v>
      </c>
      <c r="D2462" s="104">
        <v>129.84</v>
      </c>
      <c r="E2462" s="105">
        <v>160</v>
      </c>
      <c r="F2462" s="106">
        <v>18.829999999999998</v>
      </c>
      <c r="G2462" s="106">
        <v>308.67</v>
      </c>
      <c r="H2462" s="107">
        <v>40080</v>
      </c>
      <c r="I2462" s="104">
        <v>9</v>
      </c>
      <c r="J2462" s="108" t="s">
        <v>11</v>
      </c>
      <c r="K2462" s="108" t="s">
        <v>51</v>
      </c>
      <c r="L2462" s="108" t="s">
        <v>29</v>
      </c>
    </row>
    <row r="2463" spans="1:12">
      <c r="A2463" s="103">
        <v>19</v>
      </c>
      <c r="B2463" s="103">
        <v>76</v>
      </c>
      <c r="C2463" s="103">
        <v>1040</v>
      </c>
      <c r="D2463" s="104">
        <v>163.18</v>
      </c>
      <c r="E2463" s="105">
        <v>15</v>
      </c>
      <c r="F2463" s="106">
        <v>23.66</v>
      </c>
      <c r="G2463" s="106">
        <v>201.84</v>
      </c>
      <c r="H2463" s="107">
        <v>40080</v>
      </c>
      <c r="I2463" s="104">
        <v>9</v>
      </c>
      <c r="J2463" s="108" t="s">
        <v>16</v>
      </c>
      <c r="K2463" s="108" t="s">
        <v>14</v>
      </c>
      <c r="L2463" s="108" t="s">
        <v>14</v>
      </c>
    </row>
    <row r="2464" spans="1:12">
      <c r="A2464" s="103">
        <v>145</v>
      </c>
      <c r="B2464" s="103">
        <v>120</v>
      </c>
      <c r="C2464" s="103">
        <v>1288</v>
      </c>
      <c r="D2464" s="104">
        <v>349.31</v>
      </c>
      <c r="E2464" s="105">
        <v>35</v>
      </c>
      <c r="F2464" s="106">
        <v>50.65</v>
      </c>
      <c r="G2464" s="106">
        <v>434.96</v>
      </c>
      <c r="H2464" s="107">
        <v>40080</v>
      </c>
      <c r="I2464" s="104">
        <v>9</v>
      </c>
      <c r="J2464" s="108" t="s">
        <v>21</v>
      </c>
      <c r="K2464" s="108" t="s">
        <v>55</v>
      </c>
      <c r="L2464" s="108" t="s">
        <v>55</v>
      </c>
    </row>
    <row r="2465" spans="1:12">
      <c r="A2465" s="103">
        <v>64</v>
      </c>
      <c r="B2465" s="103">
        <v>17</v>
      </c>
      <c r="C2465" s="103">
        <v>181</v>
      </c>
      <c r="D2465" s="104">
        <v>39.619999999999997</v>
      </c>
      <c r="E2465" s="105">
        <v>15</v>
      </c>
      <c r="F2465" s="106">
        <v>5.74</v>
      </c>
      <c r="G2465" s="106">
        <v>60.36</v>
      </c>
      <c r="H2465" s="107">
        <v>40081</v>
      </c>
      <c r="I2465" s="104">
        <v>9</v>
      </c>
      <c r="J2465" s="108" t="s">
        <v>35</v>
      </c>
      <c r="K2465" s="108" t="s">
        <v>14</v>
      </c>
      <c r="L2465" s="108" t="s">
        <v>36</v>
      </c>
    </row>
    <row r="2466" spans="1:12">
      <c r="A2466" s="103">
        <v>171</v>
      </c>
      <c r="B2466" s="103">
        <v>19</v>
      </c>
      <c r="C2466" s="103">
        <v>170</v>
      </c>
      <c r="D2466" s="104">
        <v>38.21</v>
      </c>
      <c r="E2466" s="105">
        <v>15</v>
      </c>
      <c r="F2466" s="106">
        <v>5.54</v>
      </c>
      <c r="G2466" s="106">
        <v>58.75</v>
      </c>
      <c r="H2466" s="107">
        <v>40081</v>
      </c>
      <c r="I2466" s="104">
        <v>9</v>
      </c>
      <c r="J2466" s="108" t="s">
        <v>56</v>
      </c>
      <c r="K2466" s="108" t="s">
        <v>64</v>
      </c>
      <c r="L2466" s="108" t="s">
        <v>56</v>
      </c>
    </row>
    <row r="2467" spans="1:12">
      <c r="A2467" s="103">
        <v>165</v>
      </c>
      <c r="B2467" s="103">
        <v>19</v>
      </c>
      <c r="C2467" s="103">
        <v>180</v>
      </c>
      <c r="D2467" s="104">
        <v>39.549999999999997</v>
      </c>
      <c r="E2467" s="105">
        <v>15</v>
      </c>
      <c r="F2467" s="106">
        <v>5.73</v>
      </c>
      <c r="G2467" s="106">
        <v>60.28</v>
      </c>
      <c r="H2467" s="107">
        <v>40081</v>
      </c>
      <c r="I2467" s="104">
        <v>9</v>
      </c>
      <c r="J2467" s="108" t="s">
        <v>35</v>
      </c>
      <c r="K2467" s="108" t="s">
        <v>14</v>
      </c>
      <c r="L2467" s="108" t="s">
        <v>14</v>
      </c>
    </row>
    <row r="2468" spans="1:12">
      <c r="A2468" s="103">
        <v>71</v>
      </c>
      <c r="B2468" s="103">
        <v>19</v>
      </c>
      <c r="C2468" s="103">
        <v>185</v>
      </c>
      <c r="D2468" s="104">
        <v>38.770000000000003</v>
      </c>
      <c r="E2468" s="105">
        <v>15</v>
      </c>
      <c r="F2468" s="106">
        <v>5.62</v>
      </c>
      <c r="G2468" s="106">
        <v>59.39</v>
      </c>
      <c r="H2468" s="107">
        <v>40081</v>
      </c>
      <c r="I2468" s="104">
        <v>9</v>
      </c>
      <c r="J2468" s="108" t="s">
        <v>47</v>
      </c>
      <c r="K2468" s="108" t="s">
        <v>51</v>
      </c>
      <c r="L2468" s="108" t="s">
        <v>48</v>
      </c>
    </row>
    <row r="2469" spans="1:12">
      <c r="A2469" s="103">
        <v>174</v>
      </c>
      <c r="B2469" s="103">
        <v>21</v>
      </c>
      <c r="C2469" s="103">
        <v>197</v>
      </c>
      <c r="D2469" s="104">
        <v>32.86</v>
      </c>
      <c r="E2469" s="105">
        <v>15</v>
      </c>
      <c r="F2469" s="106">
        <v>6.94</v>
      </c>
      <c r="G2469" s="106">
        <v>54.8</v>
      </c>
      <c r="H2469" s="107">
        <v>40081</v>
      </c>
      <c r="I2469" s="104">
        <v>9</v>
      </c>
      <c r="J2469" s="108" t="s">
        <v>10</v>
      </c>
      <c r="K2469" s="108" t="s">
        <v>64</v>
      </c>
      <c r="L2469" s="108" t="s">
        <v>10</v>
      </c>
    </row>
    <row r="2470" spans="1:12">
      <c r="A2470" s="103">
        <v>124</v>
      </c>
      <c r="B2470" s="103">
        <v>25</v>
      </c>
      <c r="C2470" s="103">
        <v>261</v>
      </c>
      <c r="D2470" s="104">
        <v>71.510000000000005</v>
      </c>
      <c r="E2470" s="105">
        <v>15</v>
      </c>
      <c r="F2470" s="106">
        <v>10.37</v>
      </c>
      <c r="G2470" s="106">
        <v>96.88</v>
      </c>
      <c r="H2470" s="107">
        <v>40081</v>
      </c>
      <c r="I2470" s="104">
        <v>9</v>
      </c>
      <c r="J2470" s="108" t="s">
        <v>25</v>
      </c>
      <c r="K2470" s="108" t="s">
        <v>64</v>
      </c>
      <c r="L2470" s="108" t="s">
        <v>25</v>
      </c>
    </row>
    <row r="2471" spans="1:12">
      <c r="A2471" s="103">
        <v>152</v>
      </c>
      <c r="B2471" s="103">
        <v>25</v>
      </c>
      <c r="C2471" s="103">
        <v>267</v>
      </c>
      <c r="D2471" s="104">
        <v>44.54</v>
      </c>
      <c r="E2471" s="105">
        <v>15</v>
      </c>
      <c r="F2471" s="106">
        <v>8.6300000000000008</v>
      </c>
      <c r="G2471" s="106">
        <v>68.17</v>
      </c>
      <c r="H2471" s="107">
        <v>40081</v>
      </c>
      <c r="I2471" s="104">
        <v>9</v>
      </c>
      <c r="J2471" s="108" t="s">
        <v>10</v>
      </c>
      <c r="K2471" s="108" t="s">
        <v>64</v>
      </c>
      <c r="L2471" s="108" t="s">
        <v>10</v>
      </c>
    </row>
    <row r="2472" spans="1:12">
      <c r="A2472" s="103">
        <v>80</v>
      </c>
      <c r="B2472" s="103">
        <v>25</v>
      </c>
      <c r="C2472" s="103">
        <v>282</v>
      </c>
      <c r="D2472" s="104">
        <v>56.17</v>
      </c>
      <c r="E2472" s="105">
        <v>15</v>
      </c>
      <c r="F2472" s="106">
        <v>8.14</v>
      </c>
      <c r="G2472" s="106">
        <v>79.31</v>
      </c>
      <c r="H2472" s="107">
        <v>40081</v>
      </c>
      <c r="I2472" s="104">
        <v>9</v>
      </c>
      <c r="J2472" s="108" t="s">
        <v>52</v>
      </c>
      <c r="K2472" s="108" t="s">
        <v>14</v>
      </c>
      <c r="L2472" s="108" t="s">
        <v>36</v>
      </c>
    </row>
    <row r="2473" spans="1:12">
      <c r="A2473" s="103">
        <v>99</v>
      </c>
      <c r="B2473" s="103">
        <v>25</v>
      </c>
      <c r="C2473" s="103">
        <v>290</v>
      </c>
      <c r="D2473" s="104">
        <v>47.13</v>
      </c>
      <c r="E2473" s="105">
        <v>15</v>
      </c>
      <c r="F2473" s="106">
        <v>6.83</v>
      </c>
      <c r="G2473" s="106">
        <v>68.959999999999994</v>
      </c>
      <c r="H2473" s="107">
        <v>40081</v>
      </c>
      <c r="I2473" s="104">
        <v>9</v>
      </c>
      <c r="J2473" s="108" t="s">
        <v>56</v>
      </c>
      <c r="K2473" s="108" t="s">
        <v>64</v>
      </c>
      <c r="L2473" s="108" t="s">
        <v>56</v>
      </c>
    </row>
    <row r="2474" spans="1:12">
      <c r="A2474" s="103">
        <v>163</v>
      </c>
      <c r="B2474" s="103">
        <v>25</v>
      </c>
      <c r="C2474" s="103">
        <v>294</v>
      </c>
      <c r="D2474" s="104">
        <v>61.15</v>
      </c>
      <c r="E2474" s="105">
        <v>15</v>
      </c>
      <c r="F2474" s="106">
        <v>8.8699999999999992</v>
      </c>
      <c r="G2474" s="106">
        <v>85.02</v>
      </c>
      <c r="H2474" s="107">
        <v>40081</v>
      </c>
      <c r="I2474" s="104">
        <v>9</v>
      </c>
      <c r="J2474" s="108" t="s">
        <v>63</v>
      </c>
      <c r="K2474" s="108" t="s">
        <v>14</v>
      </c>
      <c r="L2474" s="108" t="s">
        <v>36</v>
      </c>
    </row>
    <row r="2475" spans="1:12">
      <c r="A2475" s="103">
        <v>33</v>
      </c>
      <c r="B2475" s="103">
        <v>26</v>
      </c>
      <c r="C2475" s="103">
        <v>277</v>
      </c>
      <c r="D2475" s="104">
        <v>64.180000000000007</v>
      </c>
      <c r="E2475" s="105">
        <v>15</v>
      </c>
      <c r="F2475" s="106">
        <v>9.31</v>
      </c>
      <c r="G2475" s="106">
        <v>88.49</v>
      </c>
      <c r="H2475" s="107">
        <v>40081</v>
      </c>
      <c r="I2475" s="104">
        <v>9</v>
      </c>
      <c r="J2475" s="108" t="s">
        <v>35</v>
      </c>
      <c r="K2475" s="108" t="s">
        <v>14</v>
      </c>
      <c r="L2475" s="108" t="s">
        <v>36</v>
      </c>
    </row>
    <row r="2476" spans="1:12">
      <c r="A2476" s="103">
        <v>60</v>
      </c>
      <c r="B2476" s="103">
        <v>26</v>
      </c>
      <c r="C2476" s="103">
        <v>299</v>
      </c>
      <c r="D2476" s="104">
        <v>65.69</v>
      </c>
      <c r="E2476" s="105">
        <v>15</v>
      </c>
      <c r="F2476" s="106">
        <v>9.5299999999999994</v>
      </c>
      <c r="G2476" s="106">
        <v>90.22</v>
      </c>
      <c r="H2476" s="107">
        <v>40081</v>
      </c>
      <c r="I2476" s="104">
        <v>9</v>
      </c>
      <c r="J2476" s="108" t="s">
        <v>35</v>
      </c>
      <c r="K2476" s="108" t="s">
        <v>14</v>
      </c>
      <c r="L2476" s="108" t="s">
        <v>14</v>
      </c>
    </row>
    <row r="2477" spans="1:12">
      <c r="A2477" s="103">
        <v>55</v>
      </c>
      <c r="B2477" s="103">
        <v>28</v>
      </c>
      <c r="C2477" s="103">
        <v>346</v>
      </c>
      <c r="D2477" s="104">
        <v>57.71</v>
      </c>
      <c r="E2477" s="105">
        <v>15</v>
      </c>
      <c r="F2477" s="106">
        <v>10.54</v>
      </c>
      <c r="G2477" s="106">
        <v>83.25</v>
      </c>
      <c r="H2477" s="107">
        <v>40081</v>
      </c>
      <c r="I2477" s="104">
        <v>9</v>
      </c>
      <c r="J2477" s="108" t="s">
        <v>7</v>
      </c>
      <c r="K2477" s="108" t="s">
        <v>7</v>
      </c>
      <c r="L2477" s="108" t="s">
        <v>9</v>
      </c>
    </row>
    <row r="2478" spans="1:12">
      <c r="A2478" s="103">
        <v>114</v>
      </c>
      <c r="B2478" s="103">
        <v>29</v>
      </c>
      <c r="C2478" s="103">
        <v>300</v>
      </c>
      <c r="D2478" s="104">
        <v>50.04</v>
      </c>
      <c r="E2478" s="105">
        <v>15</v>
      </c>
      <c r="F2478" s="106">
        <v>9.43</v>
      </c>
      <c r="G2478" s="106">
        <v>74.47</v>
      </c>
      <c r="H2478" s="107">
        <v>40081</v>
      </c>
      <c r="I2478" s="104">
        <v>9</v>
      </c>
      <c r="J2478" s="108" t="s">
        <v>7</v>
      </c>
      <c r="K2478" s="108" t="s">
        <v>7</v>
      </c>
      <c r="L2478" s="108" t="s">
        <v>8</v>
      </c>
    </row>
    <row r="2479" spans="1:12">
      <c r="A2479" s="103">
        <v>52</v>
      </c>
      <c r="B2479" s="103">
        <v>29</v>
      </c>
      <c r="C2479" s="103">
        <v>339</v>
      </c>
      <c r="D2479" s="104">
        <v>59.97</v>
      </c>
      <c r="E2479" s="105">
        <v>15</v>
      </c>
      <c r="F2479" s="106">
        <v>8.6999999999999993</v>
      </c>
      <c r="G2479" s="106">
        <v>83.67</v>
      </c>
      <c r="H2479" s="107">
        <v>40081</v>
      </c>
      <c r="I2479" s="104">
        <v>9</v>
      </c>
      <c r="J2479" s="108" t="s">
        <v>47</v>
      </c>
      <c r="K2479" s="108" t="s">
        <v>51</v>
      </c>
      <c r="L2479" s="108" t="s">
        <v>48</v>
      </c>
    </row>
    <row r="2480" spans="1:12">
      <c r="A2480" s="103">
        <v>47</v>
      </c>
      <c r="B2480" s="103">
        <v>30</v>
      </c>
      <c r="C2480" s="103">
        <v>344</v>
      </c>
      <c r="D2480" s="104">
        <v>112.38</v>
      </c>
      <c r="E2480" s="105">
        <v>15</v>
      </c>
      <c r="F2480" s="106">
        <v>16.3</v>
      </c>
      <c r="G2480" s="106">
        <v>143.68</v>
      </c>
      <c r="H2480" s="107">
        <v>40081</v>
      </c>
      <c r="I2480" s="104">
        <v>9</v>
      </c>
      <c r="J2480" s="108" t="s">
        <v>43</v>
      </c>
      <c r="K2480" s="108" t="s">
        <v>64</v>
      </c>
      <c r="L2480" s="108" t="s">
        <v>43</v>
      </c>
    </row>
    <row r="2481" spans="1:12">
      <c r="A2481" s="103">
        <v>110</v>
      </c>
      <c r="B2481" s="103">
        <v>31</v>
      </c>
      <c r="C2481" s="103">
        <v>359</v>
      </c>
      <c r="D2481" s="104">
        <v>77.83</v>
      </c>
      <c r="E2481" s="105">
        <v>15</v>
      </c>
      <c r="F2481" s="106">
        <v>11.29</v>
      </c>
      <c r="G2481" s="106">
        <v>104.12</v>
      </c>
      <c r="H2481" s="107">
        <v>40081</v>
      </c>
      <c r="I2481" s="104">
        <v>9</v>
      </c>
      <c r="J2481" s="108" t="s">
        <v>45</v>
      </c>
      <c r="K2481" s="108" t="s">
        <v>64</v>
      </c>
      <c r="L2481" s="108" t="s">
        <v>46</v>
      </c>
    </row>
    <row r="2482" spans="1:12">
      <c r="A2482" s="103">
        <v>118</v>
      </c>
      <c r="B2482" s="103">
        <v>32</v>
      </c>
      <c r="C2482" s="103">
        <v>372</v>
      </c>
      <c r="D2482" s="104">
        <v>80.650000000000006</v>
      </c>
      <c r="E2482" s="105">
        <v>15</v>
      </c>
      <c r="F2482" s="106">
        <v>11.69</v>
      </c>
      <c r="G2482" s="106">
        <v>107.34</v>
      </c>
      <c r="H2482" s="107">
        <v>40081</v>
      </c>
      <c r="I2482" s="104">
        <v>9</v>
      </c>
      <c r="J2482" s="108" t="s">
        <v>45</v>
      </c>
      <c r="K2482" s="108" t="s">
        <v>64</v>
      </c>
      <c r="L2482" s="108" t="s">
        <v>46</v>
      </c>
    </row>
    <row r="2483" spans="1:12">
      <c r="A2483" s="103">
        <v>70</v>
      </c>
      <c r="B2483" s="103">
        <v>33</v>
      </c>
      <c r="C2483" s="103">
        <v>366</v>
      </c>
      <c r="D2483" s="104">
        <v>67.930000000000007</v>
      </c>
      <c r="E2483" s="105">
        <v>15</v>
      </c>
      <c r="F2483" s="106">
        <v>9.85</v>
      </c>
      <c r="G2483" s="106">
        <v>92.78</v>
      </c>
      <c r="H2483" s="107">
        <v>40081</v>
      </c>
      <c r="I2483" s="104">
        <v>9</v>
      </c>
      <c r="J2483" s="108" t="s">
        <v>13</v>
      </c>
      <c r="K2483" s="108" t="s">
        <v>14</v>
      </c>
      <c r="L2483" s="108" t="s">
        <v>14</v>
      </c>
    </row>
    <row r="2484" spans="1:12">
      <c r="A2484" s="103">
        <v>185</v>
      </c>
      <c r="B2484" s="103">
        <v>36</v>
      </c>
      <c r="C2484" s="103">
        <v>423</v>
      </c>
      <c r="D2484" s="104">
        <v>72.459999999999994</v>
      </c>
      <c r="E2484" s="105">
        <v>30</v>
      </c>
      <c r="F2484" s="106">
        <v>10.51</v>
      </c>
      <c r="G2484" s="106">
        <v>112.97</v>
      </c>
      <c r="H2484" s="107">
        <v>40081</v>
      </c>
      <c r="I2484" s="104">
        <v>9</v>
      </c>
      <c r="J2484" s="108" t="s">
        <v>62</v>
      </c>
      <c r="K2484" s="108" t="s">
        <v>14</v>
      </c>
      <c r="L2484" s="108" t="s">
        <v>14</v>
      </c>
    </row>
    <row r="2485" spans="1:12">
      <c r="A2485" s="103">
        <v>97</v>
      </c>
      <c r="B2485" s="103">
        <v>38</v>
      </c>
      <c r="C2485" s="103">
        <v>481</v>
      </c>
      <c r="D2485" s="104">
        <v>81.25</v>
      </c>
      <c r="E2485" s="105">
        <v>15</v>
      </c>
      <c r="F2485" s="106">
        <v>11.78</v>
      </c>
      <c r="G2485" s="106">
        <v>108.03</v>
      </c>
      <c r="H2485" s="107">
        <v>40081</v>
      </c>
      <c r="I2485" s="104">
        <v>9</v>
      </c>
      <c r="J2485" s="108" t="s">
        <v>56</v>
      </c>
      <c r="K2485" s="108" t="s">
        <v>64</v>
      </c>
      <c r="L2485" s="108" t="s">
        <v>56</v>
      </c>
    </row>
    <row r="2486" spans="1:12">
      <c r="A2486" s="103">
        <v>120</v>
      </c>
      <c r="B2486" s="103">
        <v>42</v>
      </c>
      <c r="C2486" s="103">
        <v>364</v>
      </c>
      <c r="D2486" s="104">
        <v>64.36</v>
      </c>
      <c r="E2486" s="105">
        <v>15</v>
      </c>
      <c r="F2486" s="106">
        <v>9.33</v>
      </c>
      <c r="G2486" s="106">
        <v>88.69</v>
      </c>
      <c r="H2486" s="107">
        <v>40081</v>
      </c>
      <c r="I2486" s="104">
        <v>9</v>
      </c>
      <c r="J2486" s="108" t="s">
        <v>11</v>
      </c>
      <c r="K2486" s="108" t="s">
        <v>55</v>
      </c>
      <c r="L2486" s="108" t="s">
        <v>55</v>
      </c>
    </row>
    <row r="2487" spans="1:12">
      <c r="A2487" s="103">
        <v>75</v>
      </c>
      <c r="B2487" s="103">
        <v>43</v>
      </c>
      <c r="C2487" s="103">
        <v>604</v>
      </c>
      <c r="D2487" s="104">
        <v>98.33</v>
      </c>
      <c r="E2487" s="105">
        <v>15</v>
      </c>
      <c r="F2487" s="106">
        <v>14.26</v>
      </c>
      <c r="G2487" s="106">
        <v>127.59</v>
      </c>
      <c r="H2487" s="107">
        <v>40081</v>
      </c>
      <c r="I2487" s="104">
        <v>9</v>
      </c>
      <c r="J2487" s="108" t="s">
        <v>47</v>
      </c>
      <c r="K2487" s="108" t="s">
        <v>51</v>
      </c>
      <c r="L2487" s="108" t="s">
        <v>48</v>
      </c>
    </row>
    <row r="2488" spans="1:12">
      <c r="A2488" s="103">
        <v>23</v>
      </c>
      <c r="B2488" s="103">
        <v>47</v>
      </c>
      <c r="C2488" s="103">
        <v>589</v>
      </c>
      <c r="D2488" s="104">
        <v>96.6</v>
      </c>
      <c r="E2488" s="105">
        <v>15</v>
      </c>
      <c r="F2488" s="106">
        <v>16.18</v>
      </c>
      <c r="G2488" s="106">
        <v>127.78</v>
      </c>
      <c r="H2488" s="107">
        <v>40081</v>
      </c>
      <c r="I2488" s="104">
        <v>9</v>
      </c>
      <c r="J2488" s="108" t="s">
        <v>7</v>
      </c>
      <c r="K2488" s="108" t="s">
        <v>64</v>
      </c>
      <c r="L2488" s="108" t="s">
        <v>25</v>
      </c>
    </row>
    <row r="2489" spans="1:12">
      <c r="A2489" s="103">
        <v>51</v>
      </c>
      <c r="B2489" s="103">
        <v>48</v>
      </c>
      <c r="C2489" s="103">
        <v>597</v>
      </c>
      <c r="D2489" s="104">
        <v>97.91</v>
      </c>
      <c r="E2489" s="105">
        <v>15</v>
      </c>
      <c r="F2489" s="106">
        <v>16.37</v>
      </c>
      <c r="G2489" s="106">
        <v>129.28</v>
      </c>
      <c r="H2489" s="107">
        <v>40081</v>
      </c>
      <c r="I2489" s="104">
        <v>9</v>
      </c>
      <c r="J2489" s="108" t="s">
        <v>7</v>
      </c>
      <c r="K2489" s="108" t="s">
        <v>7</v>
      </c>
      <c r="L2489" s="108" t="s">
        <v>9</v>
      </c>
    </row>
    <row r="2490" spans="1:12">
      <c r="A2490" s="103">
        <v>141</v>
      </c>
      <c r="B2490" s="103">
        <v>51</v>
      </c>
      <c r="C2490" s="103">
        <v>516</v>
      </c>
      <c r="D2490" s="104">
        <v>135.81</v>
      </c>
      <c r="E2490" s="105">
        <v>15</v>
      </c>
      <c r="F2490" s="106">
        <v>19.690000000000001</v>
      </c>
      <c r="G2490" s="106">
        <v>170.5</v>
      </c>
      <c r="H2490" s="107">
        <v>40081</v>
      </c>
      <c r="I2490" s="104">
        <v>9</v>
      </c>
      <c r="J2490" s="108" t="s">
        <v>41</v>
      </c>
      <c r="K2490" s="108" t="s">
        <v>55</v>
      </c>
      <c r="L2490" s="108" t="s">
        <v>55</v>
      </c>
    </row>
    <row r="2491" spans="1:12">
      <c r="A2491" s="103">
        <v>107</v>
      </c>
      <c r="B2491" s="103">
        <v>64</v>
      </c>
      <c r="C2491" s="103">
        <v>850</v>
      </c>
      <c r="D2491" s="104">
        <v>276.51</v>
      </c>
      <c r="E2491" s="105">
        <v>15</v>
      </c>
      <c r="F2491" s="106">
        <v>40.090000000000003</v>
      </c>
      <c r="G2491" s="106">
        <v>331.6</v>
      </c>
      <c r="H2491" s="107">
        <v>40081</v>
      </c>
      <c r="I2491" s="104">
        <v>9</v>
      </c>
      <c r="J2491" s="108" t="s">
        <v>43</v>
      </c>
      <c r="K2491" s="108" t="s">
        <v>64</v>
      </c>
      <c r="L2491" s="108" t="s">
        <v>43</v>
      </c>
    </row>
    <row r="2492" spans="1:12">
      <c r="A2492" s="103">
        <v>183</v>
      </c>
      <c r="B2492" s="103">
        <v>103</v>
      </c>
      <c r="C2492" s="103">
        <v>965</v>
      </c>
      <c r="D2492" s="104">
        <v>292.88</v>
      </c>
      <c r="E2492" s="105">
        <v>15</v>
      </c>
      <c r="F2492" s="106">
        <v>42.47</v>
      </c>
      <c r="G2492" s="106">
        <v>350.35</v>
      </c>
      <c r="H2492" s="107">
        <v>40081</v>
      </c>
      <c r="I2492" s="104">
        <v>9</v>
      </c>
      <c r="J2492" s="108" t="s">
        <v>27</v>
      </c>
      <c r="K2492" s="108" t="s">
        <v>55</v>
      </c>
      <c r="L2492" s="108" t="s">
        <v>55</v>
      </c>
    </row>
    <row r="2493" spans="1:12">
      <c r="A2493" s="103">
        <v>144</v>
      </c>
      <c r="B2493" s="103">
        <v>158</v>
      </c>
      <c r="C2493" s="103">
        <v>1621</v>
      </c>
      <c r="D2493" s="104">
        <v>426.81</v>
      </c>
      <c r="E2493" s="105">
        <v>15</v>
      </c>
      <c r="F2493" s="106">
        <v>61.89</v>
      </c>
      <c r="G2493" s="106">
        <v>503.7</v>
      </c>
      <c r="H2493" s="107">
        <v>40081</v>
      </c>
      <c r="I2493" s="104">
        <v>9</v>
      </c>
      <c r="J2493" s="108" t="s">
        <v>19</v>
      </c>
      <c r="K2493" s="108" t="s">
        <v>55</v>
      </c>
      <c r="L2493" s="108" t="s">
        <v>55</v>
      </c>
    </row>
    <row r="2494" spans="1:12">
      <c r="A2494" s="103">
        <v>95</v>
      </c>
      <c r="B2494" s="103">
        <v>220</v>
      </c>
      <c r="C2494" s="103">
        <v>1780</v>
      </c>
      <c r="D2494" s="104">
        <v>542.72</v>
      </c>
      <c r="E2494" s="105">
        <v>15</v>
      </c>
      <c r="F2494" s="106">
        <v>78.69</v>
      </c>
      <c r="G2494" s="106">
        <v>636.41</v>
      </c>
      <c r="H2494" s="107">
        <v>40081</v>
      </c>
      <c r="I2494" s="104">
        <v>9</v>
      </c>
      <c r="J2494" s="108" t="s">
        <v>38</v>
      </c>
      <c r="K2494" s="108" t="s">
        <v>55</v>
      </c>
      <c r="L2494" s="108" t="s">
        <v>55</v>
      </c>
    </row>
    <row r="2495" spans="1:12">
      <c r="A2495" s="103">
        <v>127</v>
      </c>
      <c r="B2495" s="103">
        <v>691</v>
      </c>
      <c r="C2495" s="103">
        <v>5982</v>
      </c>
      <c r="D2495" s="104">
        <v>969.08</v>
      </c>
      <c r="E2495" s="105">
        <v>15</v>
      </c>
      <c r="F2495" s="106">
        <v>142.69</v>
      </c>
      <c r="G2495" s="106">
        <v>1126.77</v>
      </c>
      <c r="H2495" s="107">
        <v>40081</v>
      </c>
      <c r="I2495" s="104">
        <v>9</v>
      </c>
      <c r="J2495" s="108" t="s">
        <v>7</v>
      </c>
      <c r="K2495" s="108" t="s">
        <v>55</v>
      </c>
      <c r="L2495" s="108" t="s">
        <v>55</v>
      </c>
    </row>
    <row r="2496" spans="1:12">
      <c r="A2496" s="103">
        <v>175</v>
      </c>
      <c r="B2496" s="103">
        <v>3</v>
      </c>
      <c r="C2496" s="103">
        <v>20</v>
      </c>
      <c r="D2496" s="104">
        <v>49.71</v>
      </c>
      <c r="E2496" s="105">
        <v>30</v>
      </c>
      <c r="F2496" s="106">
        <v>7.21</v>
      </c>
      <c r="G2496" s="106">
        <v>86.92</v>
      </c>
      <c r="H2496" s="107">
        <v>40084</v>
      </c>
      <c r="I2496" s="104">
        <v>9</v>
      </c>
      <c r="J2496" s="108" t="s">
        <v>44</v>
      </c>
      <c r="K2496" s="108" t="s">
        <v>39</v>
      </c>
      <c r="L2496" s="108" t="s">
        <v>44</v>
      </c>
    </row>
    <row r="2497" spans="1:12">
      <c r="A2497" s="103">
        <v>172</v>
      </c>
      <c r="B2497" s="103">
        <v>4</v>
      </c>
      <c r="C2497" s="103">
        <v>23</v>
      </c>
      <c r="D2497" s="104">
        <v>44.49</v>
      </c>
      <c r="E2497" s="105">
        <v>15</v>
      </c>
      <c r="F2497" s="106">
        <v>6.45</v>
      </c>
      <c r="G2497" s="106">
        <v>65.94</v>
      </c>
      <c r="H2497" s="107">
        <v>40084</v>
      </c>
      <c r="I2497" s="104">
        <v>9</v>
      </c>
      <c r="J2497" s="108" t="s">
        <v>19</v>
      </c>
      <c r="K2497" s="108" t="s">
        <v>23</v>
      </c>
      <c r="L2497" s="108" t="s">
        <v>37</v>
      </c>
    </row>
    <row r="2498" spans="1:12">
      <c r="A2498" s="103">
        <v>89</v>
      </c>
      <c r="B2498" s="103">
        <v>4</v>
      </c>
      <c r="C2498" s="103">
        <v>29</v>
      </c>
      <c r="D2498" s="104">
        <v>44.33</v>
      </c>
      <c r="E2498" s="105">
        <v>90</v>
      </c>
      <c r="F2498" s="106">
        <v>6.43</v>
      </c>
      <c r="G2498" s="106">
        <v>140.76</v>
      </c>
      <c r="H2498" s="107">
        <v>40084</v>
      </c>
      <c r="I2498" s="104">
        <v>9</v>
      </c>
      <c r="J2498" s="108" t="s">
        <v>19</v>
      </c>
      <c r="K2498" s="108" t="s">
        <v>26</v>
      </c>
      <c r="L2498" s="108" t="s">
        <v>40</v>
      </c>
    </row>
    <row r="2499" spans="1:12">
      <c r="A2499" s="103">
        <v>179</v>
      </c>
      <c r="B2499" s="103">
        <v>5</v>
      </c>
      <c r="C2499" s="103">
        <v>34</v>
      </c>
      <c r="D2499" s="104">
        <v>173</v>
      </c>
      <c r="E2499" s="105">
        <v>0</v>
      </c>
      <c r="F2499" s="106">
        <v>25.09</v>
      </c>
      <c r="G2499" s="106">
        <v>198.09</v>
      </c>
      <c r="H2499" s="107">
        <v>40084</v>
      </c>
      <c r="I2499" s="104">
        <v>9</v>
      </c>
      <c r="J2499" s="108" t="s">
        <v>61</v>
      </c>
      <c r="K2499" s="108" t="s">
        <v>23</v>
      </c>
      <c r="L2499" s="108" t="s">
        <v>61</v>
      </c>
    </row>
    <row r="2500" spans="1:12">
      <c r="A2500" s="103">
        <v>121</v>
      </c>
      <c r="B2500" s="103">
        <v>5</v>
      </c>
      <c r="C2500" s="103">
        <v>39</v>
      </c>
      <c r="D2500" s="104">
        <v>44.33</v>
      </c>
      <c r="E2500" s="105">
        <v>15</v>
      </c>
      <c r="F2500" s="106">
        <v>6.43</v>
      </c>
      <c r="G2500" s="106">
        <v>65.760000000000005</v>
      </c>
      <c r="H2500" s="107">
        <v>40084</v>
      </c>
      <c r="I2500" s="104">
        <v>9</v>
      </c>
      <c r="J2500" s="108" t="s">
        <v>19</v>
      </c>
      <c r="K2500" s="108" t="s">
        <v>26</v>
      </c>
      <c r="L2500" s="108" t="s">
        <v>24</v>
      </c>
    </row>
    <row r="2501" spans="1:12">
      <c r="A2501" s="103">
        <v>83</v>
      </c>
      <c r="B2501" s="103">
        <v>5</v>
      </c>
      <c r="C2501" s="103">
        <v>41</v>
      </c>
      <c r="D2501" s="104">
        <v>44.49</v>
      </c>
      <c r="E2501" s="105">
        <v>15</v>
      </c>
      <c r="F2501" s="106">
        <v>6.45</v>
      </c>
      <c r="G2501" s="106">
        <v>65.94</v>
      </c>
      <c r="H2501" s="107">
        <v>40084</v>
      </c>
      <c r="I2501" s="104">
        <v>9</v>
      </c>
      <c r="J2501" s="108" t="s">
        <v>19</v>
      </c>
      <c r="K2501" s="108" t="s">
        <v>23</v>
      </c>
      <c r="L2501" s="108" t="s">
        <v>23</v>
      </c>
    </row>
    <row r="2502" spans="1:12">
      <c r="A2502" s="103">
        <v>126</v>
      </c>
      <c r="B2502" s="103">
        <v>5</v>
      </c>
      <c r="C2502" s="103">
        <v>49</v>
      </c>
      <c r="D2502" s="104">
        <v>44.33</v>
      </c>
      <c r="E2502" s="105">
        <v>15</v>
      </c>
      <c r="F2502" s="106">
        <v>6.43</v>
      </c>
      <c r="G2502" s="106">
        <v>65.760000000000005</v>
      </c>
      <c r="H2502" s="107">
        <v>40084</v>
      </c>
      <c r="I2502" s="104">
        <v>9</v>
      </c>
      <c r="J2502" s="108" t="s">
        <v>19</v>
      </c>
      <c r="K2502" s="108" t="s">
        <v>26</v>
      </c>
      <c r="L2502" s="108" t="s">
        <v>20</v>
      </c>
    </row>
    <row r="2503" spans="1:12">
      <c r="A2503" s="103">
        <v>91</v>
      </c>
      <c r="B2503" s="103">
        <v>7</v>
      </c>
      <c r="C2503" s="103">
        <v>48</v>
      </c>
      <c r="D2503" s="104">
        <v>51.81</v>
      </c>
      <c r="E2503" s="105">
        <v>15</v>
      </c>
      <c r="F2503" s="106">
        <v>7.51</v>
      </c>
      <c r="G2503" s="106">
        <v>74.319999999999993</v>
      </c>
      <c r="H2503" s="107">
        <v>40084</v>
      </c>
      <c r="I2503" s="104">
        <v>9</v>
      </c>
      <c r="J2503" s="108" t="s">
        <v>41</v>
      </c>
      <c r="K2503" s="108" t="s">
        <v>39</v>
      </c>
      <c r="L2503" s="108" t="s">
        <v>54</v>
      </c>
    </row>
    <row r="2504" spans="1:12">
      <c r="A2504" s="103">
        <v>125</v>
      </c>
      <c r="B2504" s="103">
        <v>7</v>
      </c>
      <c r="C2504" s="103">
        <v>48</v>
      </c>
      <c r="D2504" s="104">
        <v>57.56</v>
      </c>
      <c r="E2504" s="105">
        <v>15</v>
      </c>
      <c r="F2504" s="106">
        <v>8.35</v>
      </c>
      <c r="G2504" s="106">
        <v>80.91</v>
      </c>
      <c r="H2504" s="107">
        <v>40084</v>
      </c>
      <c r="I2504" s="104">
        <v>9</v>
      </c>
      <c r="J2504" s="108" t="s">
        <v>41</v>
      </c>
      <c r="K2504" s="108" t="s">
        <v>39</v>
      </c>
      <c r="L2504" s="108" t="s">
        <v>42</v>
      </c>
    </row>
    <row r="2505" spans="1:12">
      <c r="A2505" s="103">
        <v>63</v>
      </c>
      <c r="B2505" s="103">
        <v>7</v>
      </c>
      <c r="C2505" s="103">
        <v>58</v>
      </c>
      <c r="D2505" s="104">
        <v>49.71</v>
      </c>
      <c r="E2505" s="105">
        <v>30</v>
      </c>
      <c r="F2505" s="106">
        <v>7.21</v>
      </c>
      <c r="G2505" s="106">
        <v>86.92</v>
      </c>
      <c r="H2505" s="107">
        <v>40084</v>
      </c>
      <c r="I2505" s="104">
        <v>9</v>
      </c>
      <c r="J2505" s="108" t="s">
        <v>44</v>
      </c>
      <c r="K2505" s="108" t="s">
        <v>39</v>
      </c>
      <c r="L2505" s="108" t="s">
        <v>44</v>
      </c>
    </row>
    <row r="2506" spans="1:12">
      <c r="A2506" s="103">
        <v>128</v>
      </c>
      <c r="B2506" s="103">
        <v>8</v>
      </c>
      <c r="C2506" s="103">
        <v>66</v>
      </c>
      <c r="D2506" s="104">
        <v>44.49</v>
      </c>
      <c r="E2506" s="105">
        <v>15</v>
      </c>
      <c r="F2506" s="106">
        <v>6.45</v>
      </c>
      <c r="G2506" s="106">
        <v>65.94</v>
      </c>
      <c r="H2506" s="107">
        <v>40084</v>
      </c>
      <c r="I2506" s="104">
        <v>9</v>
      </c>
      <c r="J2506" s="108" t="s">
        <v>19</v>
      </c>
      <c r="K2506" s="108" t="s">
        <v>23</v>
      </c>
      <c r="L2506" s="108" t="s">
        <v>23</v>
      </c>
    </row>
    <row r="2507" spans="1:12">
      <c r="A2507" s="103">
        <v>159</v>
      </c>
      <c r="B2507" s="103">
        <v>10</v>
      </c>
      <c r="C2507" s="103">
        <v>78</v>
      </c>
      <c r="D2507" s="104">
        <v>57.01</v>
      </c>
      <c r="E2507" s="105">
        <v>15</v>
      </c>
      <c r="F2507" s="106">
        <v>8.27</v>
      </c>
      <c r="G2507" s="106">
        <v>80.28</v>
      </c>
      <c r="H2507" s="107">
        <v>40084</v>
      </c>
      <c r="I2507" s="104">
        <v>9</v>
      </c>
      <c r="J2507" s="108" t="s">
        <v>41</v>
      </c>
      <c r="K2507" s="108" t="s">
        <v>39</v>
      </c>
      <c r="L2507" s="108" t="s">
        <v>42</v>
      </c>
    </row>
    <row r="2508" spans="1:12">
      <c r="A2508" s="103">
        <v>106</v>
      </c>
      <c r="B2508" s="103">
        <v>10</v>
      </c>
      <c r="C2508" s="103">
        <v>96</v>
      </c>
      <c r="D2508" s="104">
        <v>51.81</v>
      </c>
      <c r="E2508" s="105">
        <v>15</v>
      </c>
      <c r="F2508" s="106">
        <v>7.51</v>
      </c>
      <c r="G2508" s="106">
        <v>74.319999999999993</v>
      </c>
      <c r="H2508" s="107">
        <v>40084</v>
      </c>
      <c r="I2508" s="104">
        <v>9</v>
      </c>
      <c r="J2508" s="108" t="s">
        <v>41</v>
      </c>
      <c r="K2508" s="108" t="s">
        <v>39</v>
      </c>
      <c r="L2508" s="108" t="s">
        <v>54</v>
      </c>
    </row>
    <row r="2509" spans="1:12">
      <c r="A2509" s="103">
        <v>86</v>
      </c>
      <c r="B2509" s="103">
        <v>10</v>
      </c>
      <c r="C2509" s="103">
        <v>132</v>
      </c>
      <c r="D2509" s="104">
        <v>51.81</v>
      </c>
      <c r="E2509" s="105">
        <v>15</v>
      </c>
      <c r="F2509" s="106">
        <v>7.51</v>
      </c>
      <c r="G2509" s="106">
        <v>74.319999999999993</v>
      </c>
      <c r="H2509" s="107">
        <v>40084</v>
      </c>
      <c r="I2509" s="104">
        <v>9</v>
      </c>
      <c r="J2509" s="108" t="s">
        <v>41</v>
      </c>
      <c r="K2509" s="108" t="s">
        <v>39</v>
      </c>
      <c r="L2509" s="108" t="s">
        <v>54</v>
      </c>
    </row>
    <row r="2510" spans="1:12">
      <c r="A2510" s="103">
        <v>138</v>
      </c>
      <c r="B2510" s="103">
        <v>12</v>
      </c>
      <c r="C2510" s="103">
        <v>118</v>
      </c>
      <c r="D2510" s="104">
        <v>57.01</v>
      </c>
      <c r="E2510" s="105">
        <v>15</v>
      </c>
      <c r="F2510" s="106">
        <v>8.27</v>
      </c>
      <c r="G2510" s="106">
        <v>80.28</v>
      </c>
      <c r="H2510" s="107">
        <v>40084</v>
      </c>
      <c r="I2510" s="104">
        <v>9</v>
      </c>
      <c r="J2510" s="108" t="s">
        <v>41</v>
      </c>
      <c r="K2510" s="108" t="s">
        <v>39</v>
      </c>
      <c r="L2510" s="108" t="s">
        <v>54</v>
      </c>
    </row>
    <row r="2511" spans="1:12">
      <c r="A2511" s="103">
        <v>24</v>
      </c>
      <c r="B2511" s="103">
        <v>14</v>
      </c>
      <c r="C2511" s="103">
        <v>165</v>
      </c>
      <c r="D2511" s="104">
        <v>47.04</v>
      </c>
      <c r="E2511" s="105">
        <v>15</v>
      </c>
      <c r="F2511" s="106">
        <v>6.82</v>
      </c>
      <c r="G2511" s="106">
        <v>68.86</v>
      </c>
      <c r="H2511" s="107">
        <v>40084</v>
      </c>
      <c r="I2511" s="104">
        <v>9</v>
      </c>
      <c r="J2511" s="108" t="s">
        <v>19</v>
      </c>
      <c r="K2511" s="108" t="s">
        <v>26</v>
      </c>
      <c r="L2511" s="108" t="s">
        <v>26</v>
      </c>
    </row>
    <row r="2512" spans="1:12">
      <c r="A2512" s="103">
        <v>20</v>
      </c>
      <c r="B2512" s="103">
        <v>17</v>
      </c>
      <c r="C2512" s="103">
        <v>160</v>
      </c>
      <c r="D2512" s="104">
        <v>46.21</v>
      </c>
      <c r="E2512" s="105">
        <v>15</v>
      </c>
      <c r="F2512" s="106">
        <v>6.7</v>
      </c>
      <c r="G2512" s="106">
        <v>67.91</v>
      </c>
      <c r="H2512" s="107">
        <v>40084</v>
      </c>
      <c r="I2512" s="104">
        <v>9</v>
      </c>
      <c r="J2512" s="108" t="s">
        <v>19</v>
      </c>
      <c r="K2512" s="108" t="s">
        <v>23</v>
      </c>
      <c r="L2512" s="108" t="s">
        <v>23</v>
      </c>
    </row>
    <row r="2513" spans="1:12">
      <c r="A2513" s="103">
        <v>35</v>
      </c>
      <c r="B2513" s="103">
        <v>18</v>
      </c>
      <c r="C2513" s="103">
        <v>261</v>
      </c>
      <c r="D2513" s="104">
        <v>75.38</v>
      </c>
      <c r="E2513" s="105">
        <v>15</v>
      </c>
      <c r="F2513" s="106">
        <v>10.93</v>
      </c>
      <c r="G2513" s="106">
        <v>101.31</v>
      </c>
      <c r="H2513" s="107">
        <v>40084</v>
      </c>
      <c r="I2513" s="104">
        <v>9</v>
      </c>
      <c r="J2513" s="108" t="s">
        <v>19</v>
      </c>
      <c r="K2513" s="108" t="s">
        <v>23</v>
      </c>
      <c r="L2513" s="108" t="s">
        <v>37</v>
      </c>
    </row>
    <row r="2514" spans="1:12">
      <c r="A2514" s="103">
        <v>100</v>
      </c>
      <c r="B2514" s="103">
        <v>20</v>
      </c>
      <c r="C2514" s="103">
        <v>198</v>
      </c>
      <c r="D2514" s="104">
        <v>63.04</v>
      </c>
      <c r="E2514" s="105">
        <v>30</v>
      </c>
      <c r="F2514" s="106">
        <v>9.14</v>
      </c>
      <c r="G2514" s="106">
        <v>102.18</v>
      </c>
      <c r="H2514" s="107">
        <v>40084</v>
      </c>
      <c r="I2514" s="104">
        <v>9</v>
      </c>
      <c r="J2514" s="108" t="s">
        <v>44</v>
      </c>
      <c r="K2514" s="108" t="s">
        <v>39</v>
      </c>
      <c r="L2514" s="108" t="s">
        <v>44</v>
      </c>
    </row>
    <row r="2515" spans="1:12">
      <c r="A2515" s="103">
        <v>56</v>
      </c>
      <c r="B2515" s="103">
        <v>20</v>
      </c>
      <c r="C2515" s="103">
        <v>233</v>
      </c>
      <c r="D2515" s="104">
        <v>67.290000000000006</v>
      </c>
      <c r="E2515" s="105">
        <v>15</v>
      </c>
      <c r="F2515" s="106">
        <v>9.76</v>
      </c>
      <c r="G2515" s="106">
        <v>92.05</v>
      </c>
      <c r="H2515" s="107">
        <v>40084</v>
      </c>
      <c r="I2515" s="104">
        <v>9</v>
      </c>
      <c r="J2515" s="108" t="s">
        <v>19</v>
      </c>
      <c r="K2515" s="108" t="s">
        <v>23</v>
      </c>
      <c r="L2515" s="108" t="s">
        <v>37</v>
      </c>
    </row>
    <row r="2516" spans="1:12">
      <c r="A2516" s="103">
        <v>38</v>
      </c>
      <c r="B2516" s="103">
        <v>21</v>
      </c>
      <c r="C2516" s="103">
        <v>197</v>
      </c>
      <c r="D2516" s="104">
        <v>75.040000000000006</v>
      </c>
      <c r="E2516" s="105">
        <v>15</v>
      </c>
      <c r="F2516" s="106">
        <v>10.88</v>
      </c>
      <c r="G2516" s="106">
        <v>100.92</v>
      </c>
      <c r="H2516" s="107">
        <v>40084</v>
      </c>
      <c r="I2516" s="104">
        <v>9</v>
      </c>
      <c r="J2516" s="108" t="s">
        <v>38</v>
      </c>
      <c r="K2516" s="108" t="s">
        <v>39</v>
      </c>
      <c r="L2516" s="108" t="s">
        <v>39</v>
      </c>
    </row>
    <row r="2517" spans="1:12">
      <c r="A2517" s="103">
        <v>84</v>
      </c>
      <c r="B2517" s="103">
        <v>21</v>
      </c>
      <c r="C2517" s="103">
        <v>257</v>
      </c>
      <c r="D2517" s="104">
        <v>82.93</v>
      </c>
      <c r="E2517" s="105">
        <v>15</v>
      </c>
      <c r="F2517" s="106">
        <v>12.02</v>
      </c>
      <c r="G2517" s="106">
        <v>109.95</v>
      </c>
      <c r="H2517" s="107">
        <v>40084</v>
      </c>
      <c r="I2517" s="104">
        <v>9</v>
      </c>
      <c r="J2517" s="108" t="s">
        <v>38</v>
      </c>
      <c r="K2517" s="108" t="s">
        <v>39</v>
      </c>
      <c r="L2517" s="108" t="s">
        <v>39</v>
      </c>
    </row>
    <row r="2518" spans="1:12">
      <c r="A2518" s="103">
        <v>103</v>
      </c>
      <c r="B2518" s="103">
        <v>22</v>
      </c>
      <c r="C2518" s="103">
        <v>271</v>
      </c>
      <c r="D2518" s="104">
        <v>77.260000000000005</v>
      </c>
      <c r="E2518" s="105">
        <v>15</v>
      </c>
      <c r="F2518" s="106">
        <v>11.2</v>
      </c>
      <c r="G2518" s="106">
        <v>103.46</v>
      </c>
      <c r="H2518" s="107">
        <v>40084</v>
      </c>
      <c r="I2518" s="104">
        <v>9</v>
      </c>
      <c r="J2518" s="108" t="s">
        <v>19</v>
      </c>
      <c r="K2518" s="108" t="s">
        <v>26</v>
      </c>
      <c r="L2518" s="108" t="s">
        <v>34</v>
      </c>
    </row>
    <row r="2519" spans="1:12">
      <c r="A2519" s="103">
        <v>48</v>
      </c>
      <c r="B2519" s="103">
        <v>23</v>
      </c>
      <c r="C2519" s="103">
        <v>268</v>
      </c>
      <c r="D2519" s="104">
        <v>59.04</v>
      </c>
      <c r="E2519" s="105">
        <v>30</v>
      </c>
      <c r="F2519" s="106">
        <v>8.56</v>
      </c>
      <c r="G2519" s="106">
        <v>97.6</v>
      </c>
      <c r="H2519" s="107">
        <v>40084</v>
      </c>
      <c r="I2519" s="104">
        <v>9</v>
      </c>
      <c r="J2519" s="108" t="s">
        <v>44</v>
      </c>
      <c r="K2519" s="108" t="s">
        <v>39</v>
      </c>
      <c r="L2519" s="108" t="s">
        <v>44</v>
      </c>
    </row>
    <row r="2520" spans="1:12">
      <c r="A2520" s="103">
        <v>133</v>
      </c>
      <c r="B2520" s="103">
        <v>24</v>
      </c>
      <c r="C2520" s="103">
        <v>283</v>
      </c>
      <c r="D2520" s="104">
        <v>81.73</v>
      </c>
      <c r="E2520" s="105">
        <v>15</v>
      </c>
      <c r="F2520" s="106">
        <v>11.85</v>
      </c>
      <c r="G2520" s="106">
        <v>108.58</v>
      </c>
      <c r="H2520" s="107">
        <v>40084</v>
      </c>
      <c r="I2520" s="104">
        <v>9</v>
      </c>
      <c r="J2520" s="108" t="s">
        <v>19</v>
      </c>
      <c r="K2520" s="108" t="s">
        <v>23</v>
      </c>
      <c r="L2520" s="108" t="s">
        <v>23</v>
      </c>
    </row>
    <row r="2521" spans="1:12">
      <c r="A2521" s="103">
        <v>68</v>
      </c>
      <c r="B2521" s="103">
        <v>29</v>
      </c>
      <c r="C2521" s="103">
        <v>372</v>
      </c>
      <c r="D2521" s="104">
        <v>106.06</v>
      </c>
      <c r="E2521" s="105">
        <v>15</v>
      </c>
      <c r="F2521" s="106">
        <v>15.38</v>
      </c>
      <c r="G2521" s="106">
        <v>136.44</v>
      </c>
      <c r="H2521" s="107">
        <v>40084</v>
      </c>
      <c r="I2521" s="104">
        <v>9</v>
      </c>
      <c r="J2521" s="108" t="s">
        <v>19</v>
      </c>
      <c r="K2521" s="108" t="s">
        <v>26</v>
      </c>
      <c r="L2521" s="108" t="s">
        <v>26</v>
      </c>
    </row>
    <row r="2522" spans="1:12">
      <c r="A2522" s="103">
        <v>111</v>
      </c>
      <c r="B2522" s="103">
        <v>29</v>
      </c>
      <c r="C2522" s="103">
        <v>381</v>
      </c>
      <c r="D2522" s="104">
        <v>108.62</v>
      </c>
      <c r="E2522" s="105">
        <v>15</v>
      </c>
      <c r="F2522" s="106">
        <v>15.75</v>
      </c>
      <c r="G2522" s="106">
        <v>139.37</v>
      </c>
      <c r="H2522" s="107">
        <v>40084</v>
      </c>
      <c r="I2522" s="104">
        <v>9</v>
      </c>
      <c r="J2522" s="108" t="s">
        <v>19</v>
      </c>
      <c r="K2522" s="108" t="s">
        <v>26</v>
      </c>
      <c r="L2522" s="108" t="s">
        <v>34</v>
      </c>
    </row>
    <row r="2523" spans="1:12">
      <c r="A2523" s="103">
        <v>149</v>
      </c>
      <c r="B2523" s="103">
        <v>31</v>
      </c>
      <c r="C2523" s="103">
        <v>351</v>
      </c>
      <c r="D2523" s="104">
        <v>119.52</v>
      </c>
      <c r="E2523" s="105">
        <v>80</v>
      </c>
      <c r="F2523" s="106">
        <v>17.329999999999998</v>
      </c>
      <c r="G2523" s="106">
        <v>216.85</v>
      </c>
      <c r="H2523" s="107">
        <v>40084</v>
      </c>
      <c r="I2523" s="104">
        <v>9</v>
      </c>
      <c r="J2523" s="108" t="s">
        <v>41</v>
      </c>
      <c r="K2523" s="108" t="s">
        <v>39</v>
      </c>
      <c r="L2523" s="108" t="s">
        <v>39</v>
      </c>
    </row>
    <row r="2524" spans="1:12">
      <c r="A2524" s="103">
        <v>39</v>
      </c>
      <c r="B2524" s="103">
        <v>37</v>
      </c>
      <c r="C2524" s="103">
        <v>450</v>
      </c>
      <c r="D2524" s="104">
        <v>128.30000000000001</v>
      </c>
      <c r="E2524" s="105">
        <v>15</v>
      </c>
      <c r="F2524" s="106">
        <v>18.600000000000001</v>
      </c>
      <c r="G2524" s="106">
        <v>161.9</v>
      </c>
      <c r="H2524" s="107">
        <v>40084</v>
      </c>
      <c r="I2524" s="104">
        <v>9</v>
      </c>
      <c r="J2524" s="108" t="s">
        <v>19</v>
      </c>
      <c r="K2524" s="108" t="s">
        <v>26</v>
      </c>
      <c r="L2524" s="108" t="s">
        <v>20</v>
      </c>
    </row>
    <row r="2525" spans="1:12">
      <c r="A2525" s="103">
        <v>122</v>
      </c>
      <c r="B2525" s="103">
        <v>40</v>
      </c>
      <c r="C2525" s="103">
        <v>426</v>
      </c>
      <c r="D2525" s="104">
        <v>125.55</v>
      </c>
      <c r="E2525" s="105">
        <v>150</v>
      </c>
      <c r="F2525" s="106">
        <v>18.2</v>
      </c>
      <c r="G2525" s="106">
        <v>293.75</v>
      </c>
      <c r="H2525" s="107">
        <v>40084</v>
      </c>
      <c r="I2525" s="104">
        <v>9</v>
      </c>
      <c r="J2525" s="108" t="s">
        <v>41</v>
      </c>
      <c r="K2525" s="108" t="s">
        <v>39</v>
      </c>
      <c r="L2525" s="108" t="s">
        <v>54</v>
      </c>
    </row>
    <row r="2526" spans="1:12">
      <c r="A2526" s="103">
        <v>73</v>
      </c>
      <c r="B2526" s="103">
        <v>40</v>
      </c>
      <c r="C2526" s="103">
        <v>537</v>
      </c>
      <c r="D2526" s="104">
        <v>145.80000000000001</v>
      </c>
      <c r="E2526" s="105">
        <v>15</v>
      </c>
      <c r="F2526" s="106">
        <v>21.14</v>
      </c>
      <c r="G2526" s="106">
        <v>181.94</v>
      </c>
      <c r="H2526" s="107">
        <v>40084</v>
      </c>
      <c r="I2526" s="104">
        <v>9</v>
      </c>
      <c r="J2526" s="108" t="s">
        <v>19</v>
      </c>
      <c r="K2526" s="108" t="s">
        <v>23</v>
      </c>
      <c r="L2526" s="108" t="s">
        <v>37</v>
      </c>
    </row>
    <row r="2527" spans="1:12">
      <c r="A2527" s="103">
        <v>130</v>
      </c>
      <c r="B2527" s="103">
        <v>43</v>
      </c>
      <c r="C2527" s="103">
        <v>402</v>
      </c>
      <c r="D2527" s="104">
        <v>131.33000000000001</v>
      </c>
      <c r="E2527" s="105">
        <v>15</v>
      </c>
      <c r="F2527" s="106">
        <v>19.04</v>
      </c>
      <c r="G2527" s="106">
        <v>165.37</v>
      </c>
      <c r="H2527" s="107">
        <v>40084</v>
      </c>
      <c r="I2527" s="104">
        <v>9</v>
      </c>
      <c r="J2527" s="108" t="s">
        <v>43</v>
      </c>
      <c r="K2527" s="108" t="s">
        <v>64</v>
      </c>
      <c r="L2527" s="108" t="s">
        <v>43</v>
      </c>
    </row>
    <row r="2528" spans="1:12">
      <c r="A2528" s="103">
        <v>188</v>
      </c>
      <c r="B2528" s="103">
        <v>57</v>
      </c>
      <c r="C2528" s="103">
        <v>493</v>
      </c>
      <c r="D2528" s="104">
        <v>81.400000000000006</v>
      </c>
      <c r="E2528" s="105">
        <v>15</v>
      </c>
      <c r="F2528" s="106">
        <v>11.8</v>
      </c>
      <c r="G2528" s="106">
        <v>108.2</v>
      </c>
      <c r="H2528" s="107">
        <v>40084</v>
      </c>
      <c r="I2528" s="104">
        <v>9</v>
      </c>
      <c r="J2528" s="108" t="s">
        <v>47</v>
      </c>
      <c r="K2528" s="108" t="s">
        <v>51</v>
      </c>
      <c r="L2528" s="108" t="s">
        <v>48</v>
      </c>
    </row>
    <row r="2529" spans="1:12">
      <c r="A2529" s="103">
        <v>141</v>
      </c>
      <c r="B2529" s="103">
        <v>90</v>
      </c>
      <c r="C2529" s="103">
        <v>764</v>
      </c>
      <c r="D2529" s="104">
        <v>201.08</v>
      </c>
      <c r="E2529" s="105">
        <v>15</v>
      </c>
      <c r="F2529" s="106">
        <v>29.16</v>
      </c>
      <c r="G2529" s="106">
        <v>245.24</v>
      </c>
      <c r="H2529" s="107">
        <v>40084</v>
      </c>
      <c r="I2529" s="104">
        <v>9</v>
      </c>
      <c r="J2529" s="108" t="s">
        <v>41</v>
      </c>
      <c r="K2529" s="108" t="s">
        <v>55</v>
      </c>
      <c r="L2529" s="108" t="s">
        <v>55</v>
      </c>
    </row>
    <row r="2530" spans="1:12">
      <c r="A2530" s="103">
        <v>151</v>
      </c>
      <c r="B2530" s="103">
        <v>90</v>
      </c>
      <c r="C2530" s="103">
        <v>913</v>
      </c>
      <c r="D2530" s="104">
        <v>602.58000000000004</v>
      </c>
      <c r="E2530" s="105">
        <v>0</v>
      </c>
      <c r="F2530" s="106">
        <v>87.37</v>
      </c>
      <c r="G2530" s="106">
        <v>689.95</v>
      </c>
      <c r="H2530" s="107">
        <v>40084</v>
      </c>
      <c r="I2530" s="104">
        <v>9</v>
      </c>
      <c r="J2530" s="108" t="s">
        <v>61</v>
      </c>
      <c r="K2530" s="108" t="s">
        <v>23</v>
      </c>
      <c r="L2530" s="108" t="s">
        <v>61</v>
      </c>
    </row>
    <row r="2531" spans="1:12">
      <c r="A2531" s="103">
        <v>145</v>
      </c>
      <c r="B2531" s="103">
        <v>92</v>
      </c>
      <c r="C2531" s="103">
        <v>722</v>
      </c>
      <c r="D2531" s="104">
        <v>211.19</v>
      </c>
      <c r="E2531" s="105">
        <v>35</v>
      </c>
      <c r="F2531" s="106">
        <v>30.62</v>
      </c>
      <c r="G2531" s="106">
        <v>276.81</v>
      </c>
      <c r="H2531" s="107">
        <v>40084</v>
      </c>
      <c r="I2531" s="104">
        <v>9</v>
      </c>
      <c r="J2531" s="108" t="s">
        <v>21</v>
      </c>
      <c r="K2531" s="108" t="s">
        <v>55</v>
      </c>
      <c r="L2531" s="108" t="s">
        <v>55</v>
      </c>
    </row>
    <row r="2532" spans="1:12">
      <c r="A2532" s="103">
        <v>146</v>
      </c>
      <c r="B2532" s="103">
        <v>123</v>
      </c>
      <c r="C2532" s="103">
        <v>1091</v>
      </c>
      <c r="D2532" s="104">
        <v>720.06</v>
      </c>
      <c r="E2532" s="105">
        <v>0</v>
      </c>
      <c r="F2532" s="106">
        <v>104.41</v>
      </c>
      <c r="G2532" s="106">
        <v>824.47</v>
      </c>
      <c r="H2532" s="107">
        <v>40084</v>
      </c>
      <c r="I2532" s="104">
        <v>9</v>
      </c>
      <c r="J2532" s="108" t="s">
        <v>61</v>
      </c>
      <c r="K2532" s="108" t="s">
        <v>23</v>
      </c>
      <c r="L2532" s="108" t="s">
        <v>61</v>
      </c>
    </row>
    <row r="2533" spans="1:12">
      <c r="A2533" s="103">
        <v>144</v>
      </c>
      <c r="B2533" s="103">
        <v>268</v>
      </c>
      <c r="C2533" s="103">
        <v>1967</v>
      </c>
      <c r="D2533" s="104">
        <v>517.91</v>
      </c>
      <c r="E2533" s="105">
        <v>15</v>
      </c>
      <c r="F2533" s="106">
        <v>75.099999999999994</v>
      </c>
      <c r="G2533" s="106">
        <v>608.01</v>
      </c>
      <c r="H2533" s="107">
        <v>40084</v>
      </c>
      <c r="I2533" s="104">
        <v>9</v>
      </c>
      <c r="J2533" s="108" t="s">
        <v>19</v>
      </c>
      <c r="K2533" s="108" t="s">
        <v>55</v>
      </c>
      <c r="L2533" s="108" t="s">
        <v>55</v>
      </c>
    </row>
    <row r="2534" spans="1:12">
      <c r="A2534" s="103">
        <v>95</v>
      </c>
      <c r="B2534" s="103">
        <v>435</v>
      </c>
      <c r="C2534" s="103">
        <v>3267</v>
      </c>
      <c r="D2534" s="104">
        <v>996.11</v>
      </c>
      <c r="E2534" s="105">
        <v>15</v>
      </c>
      <c r="F2534" s="106">
        <v>144.44</v>
      </c>
      <c r="G2534" s="106">
        <v>1155.55</v>
      </c>
      <c r="H2534" s="107">
        <v>40084</v>
      </c>
      <c r="I2534" s="104">
        <v>9</v>
      </c>
      <c r="J2534" s="108" t="s">
        <v>38</v>
      </c>
      <c r="K2534" s="108" t="s">
        <v>55</v>
      </c>
      <c r="L2534" s="108" t="s">
        <v>55</v>
      </c>
    </row>
    <row r="2535" spans="1:12">
      <c r="A2535" s="103">
        <v>106</v>
      </c>
      <c r="B2535" s="103">
        <v>1</v>
      </c>
      <c r="C2535" s="103">
        <v>13</v>
      </c>
      <c r="D2535" s="104">
        <v>51.81</v>
      </c>
      <c r="E2535" s="105">
        <v>15</v>
      </c>
      <c r="F2535" s="106">
        <v>7.51</v>
      </c>
      <c r="G2535" s="106">
        <v>74.319999999999993</v>
      </c>
      <c r="H2535" s="107">
        <v>40085</v>
      </c>
      <c r="I2535" s="104">
        <v>9</v>
      </c>
      <c r="J2535" s="108" t="s">
        <v>41</v>
      </c>
      <c r="K2535" s="108" t="s">
        <v>39</v>
      </c>
      <c r="L2535" s="108" t="s">
        <v>54</v>
      </c>
    </row>
    <row r="2536" spans="1:12">
      <c r="A2536" s="103">
        <v>67</v>
      </c>
      <c r="B2536" s="103">
        <v>2</v>
      </c>
      <c r="C2536" s="103">
        <v>9</v>
      </c>
      <c r="D2536" s="104">
        <v>33.31</v>
      </c>
      <c r="E2536" s="105">
        <v>35</v>
      </c>
      <c r="F2536" s="106">
        <v>4.83</v>
      </c>
      <c r="G2536" s="106">
        <v>73.14</v>
      </c>
      <c r="H2536" s="107">
        <v>40085</v>
      </c>
      <c r="I2536" s="104">
        <v>9</v>
      </c>
      <c r="J2536" s="108" t="s">
        <v>26</v>
      </c>
      <c r="K2536" s="108" t="s">
        <v>39</v>
      </c>
      <c r="L2536" s="108" t="s">
        <v>39</v>
      </c>
    </row>
    <row r="2537" spans="1:12">
      <c r="A2537" s="103">
        <v>77</v>
      </c>
      <c r="B2537" s="103">
        <v>4</v>
      </c>
      <c r="C2537" s="103">
        <v>22</v>
      </c>
      <c r="D2537" s="104">
        <v>35.68</v>
      </c>
      <c r="E2537" s="105">
        <v>15</v>
      </c>
      <c r="F2537" s="106">
        <v>7.35</v>
      </c>
      <c r="G2537" s="106">
        <v>58.03</v>
      </c>
      <c r="H2537" s="107">
        <v>40085</v>
      </c>
      <c r="I2537" s="104">
        <v>9</v>
      </c>
      <c r="J2537" s="108" t="s">
        <v>27</v>
      </c>
      <c r="K2537" s="108" t="s">
        <v>51</v>
      </c>
      <c r="L2537" s="108" t="s">
        <v>28</v>
      </c>
    </row>
    <row r="2538" spans="1:12">
      <c r="A2538" s="103">
        <v>156</v>
      </c>
      <c r="B2538" s="103">
        <v>4</v>
      </c>
      <c r="C2538" s="103">
        <v>30</v>
      </c>
      <c r="D2538" s="104">
        <v>34.89</v>
      </c>
      <c r="E2538" s="105">
        <v>15</v>
      </c>
      <c r="F2538" s="106">
        <v>5.0599999999999996</v>
      </c>
      <c r="G2538" s="106">
        <v>54.95</v>
      </c>
      <c r="H2538" s="107">
        <v>40085</v>
      </c>
      <c r="I2538" s="104">
        <v>9</v>
      </c>
      <c r="J2538" s="108" t="s">
        <v>16</v>
      </c>
      <c r="K2538" s="108" t="s">
        <v>14</v>
      </c>
      <c r="L2538" s="108" t="s">
        <v>17</v>
      </c>
    </row>
    <row r="2539" spans="1:12">
      <c r="A2539" s="103">
        <v>105</v>
      </c>
      <c r="B2539" s="103">
        <v>4</v>
      </c>
      <c r="C2539" s="103">
        <v>33</v>
      </c>
      <c r="D2539" s="104">
        <v>35.68</v>
      </c>
      <c r="E2539" s="105">
        <v>15</v>
      </c>
      <c r="F2539" s="106">
        <v>7.35</v>
      </c>
      <c r="G2539" s="106">
        <v>58.03</v>
      </c>
      <c r="H2539" s="107">
        <v>40085</v>
      </c>
      <c r="I2539" s="104">
        <v>9</v>
      </c>
      <c r="J2539" s="108" t="s">
        <v>27</v>
      </c>
      <c r="K2539" s="108" t="s">
        <v>51</v>
      </c>
      <c r="L2539" s="108" t="s">
        <v>30</v>
      </c>
    </row>
    <row r="2540" spans="1:12">
      <c r="A2540" s="103">
        <v>178</v>
      </c>
      <c r="B2540" s="103">
        <v>4</v>
      </c>
      <c r="C2540" s="103">
        <v>34</v>
      </c>
      <c r="D2540" s="104">
        <v>28.07</v>
      </c>
      <c r="E2540" s="105">
        <v>15</v>
      </c>
      <c r="F2540" s="106">
        <v>4.07</v>
      </c>
      <c r="G2540" s="106">
        <v>47.14</v>
      </c>
      <c r="H2540" s="107">
        <v>40085</v>
      </c>
      <c r="I2540" s="104">
        <v>9</v>
      </c>
      <c r="J2540" s="108" t="s">
        <v>26</v>
      </c>
      <c r="K2540" s="108" t="s">
        <v>39</v>
      </c>
      <c r="L2540" s="108" t="s">
        <v>39</v>
      </c>
    </row>
    <row r="2541" spans="1:12">
      <c r="A2541" s="103">
        <v>167</v>
      </c>
      <c r="B2541" s="103">
        <v>5</v>
      </c>
      <c r="C2541" s="103">
        <v>33</v>
      </c>
      <c r="D2541" s="104">
        <v>42.92</v>
      </c>
      <c r="E2541" s="105">
        <v>15</v>
      </c>
      <c r="F2541" s="106">
        <v>6.22</v>
      </c>
      <c r="G2541" s="106">
        <v>64.14</v>
      </c>
      <c r="H2541" s="107">
        <v>40085</v>
      </c>
      <c r="I2541" s="104">
        <v>9</v>
      </c>
      <c r="J2541" s="108" t="s">
        <v>64</v>
      </c>
      <c r="K2541" s="108" t="s">
        <v>14</v>
      </c>
      <c r="L2541" s="108" t="s">
        <v>59</v>
      </c>
    </row>
    <row r="2542" spans="1:12">
      <c r="A2542" s="103">
        <v>115</v>
      </c>
      <c r="B2542" s="103">
        <v>5</v>
      </c>
      <c r="C2542" s="103">
        <v>45</v>
      </c>
      <c r="D2542" s="104">
        <v>35.68</v>
      </c>
      <c r="E2542" s="105">
        <v>15</v>
      </c>
      <c r="F2542" s="106">
        <v>7.35</v>
      </c>
      <c r="G2542" s="106">
        <v>58.03</v>
      </c>
      <c r="H2542" s="107">
        <v>40085</v>
      </c>
      <c r="I2542" s="104">
        <v>9</v>
      </c>
      <c r="J2542" s="108" t="s">
        <v>27</v>
      </c>
      <c r="K2542" s="108" t="s">
        <v>51</v>
      </c>
      <c r="L2542" s="108" t="s">
        <v>30</v>
      </c>
    </row>
    <row r="2543" spans="1:12">
      <c r="A2543" s="103">
        <v>65</v>
      </c>
      <c r="B2543" s="103">
        <v>6</v>
      </c>
      <c r="C2543" s="103">
        <v>37</v>
      </c>
      <c r="D2543" s="104">
        <v>47.76</v>
      </c>
      <c r="E2543" s="105">
        <v>15</v>
      </c>
      <c r="F2543" s="106">
        <v>6.93</v>
      </c>
      <c r="G2543" s="106">
        <v>69.69</v>
      </c>
      <c r="H2543" s="107">
        <v>40085</v>
      </c>
      <c r="I2543" s="104">
        <v>9</v>
      </c>
      <c r="J2543" s="108" t="s">
        <v>50</v>
      </c>
      <c r="K2543" s="108" t="s">
        <v>14</v>
      </c>
      <c r="L2543" s="108" t="s">
        <v>17</v>
      </c>
    </row>
    <row r="2544" spans="1:12">
      <c r="A2544" s="103">
        <v>170</v>
      </c>
      <c r="B2544" s="103">
        <v>6</v>
      </c>
      <c r="C2544" s="103">
        <v>38</v>
      </c>
      <c r="D2544" s="104">
        <v>35.68</v>
      </c>
      <c r="E2544" s="105">
        <v>15</v>
      </c>
      <c r="F2544" s="106">
        <v>7.35</v>
      </c>
      <c r="G2544" s="106">
        <v>58.03</v>
      </c>
      <c r="H2544" s="107">
        <v>40085</v>
      </c>
      <c r="I2544" s="104">
        <v>9</v>
      </c>
      <c r="J2544" s="108" t="s">
        <v>27</v>
      </c>
      <c r="K2544" s="108" t="s">
        <v>51</v>
      </c>
      <c r="L2544" s="108" t="s">
        <v>28</v>
      </c>
    </row>
    <row r="2545" spans="1:12">
      <c r="A2545" s="103">
        <v>88</v>
      </c>
      <c r="B2545" s="103">
        <v>6</v>
      </c>
      <c r="C2545" s="103">
        <v>44</v>
      </c>
      <c r="D2545" s="104">
        <v>44.33</v>
      </c>
      <c r="E2545" s="105">
        <v>15</v>
      </c>
      <c r="F2545" s="106">
        <v>6.43</v>
      </c>
      <c r="G2545" s="106">
        <v>65.760000000000005</v>
      </c>
      <c r="H2545" s="107">
        <v>40085</v>
      </c>
      <c r="I2545" s="104">
        <v>9</v>
      </c>
      <c r="J2545" s="108" t="s">
        <v>19</v>
      </c>
      <c r="K2545" s="108" t="s">
        <v>26</v>
      </c>
      <c r="L2545" s="108" t="s">
        <v>40</v>
      </c>
    </row>
    <row r="2546" spans="1:12">
      <c r="A2546" s="103">
        <v>40</v>
      </c>
      <c r="B2546" s="103">
        <v>6</v>
      </c>
      <c r="C2546" s="103">
        <v>45</v>
      </c>
      <c r="D2546" s="104">
        <v>44.33</v>
      </c>
      <c r="E2546" s="105">
        <v>15</v>
      </c>
      <c r="F2546" s="106">
        <v>6.43</v>
      </c>
      <c r="G2546" s="106">
        <v>65.760000000000005</v>
      </c>
      <c r="H2546" s="107">
        <v>40085</v>
      </c>
      <c r="I2546" s="104">
        <v>9</v>
      </c>
      <c r="J2546" s="108" t="s">
        <v>19</v>
      </c>
      <c r="K2546" s="108" t="s">
        <v>26</v>
      </c>
      <c r="L2546" s="108" t="s">
        <v>40</v>
      </c>
    </row>
    <row r="2547" spans="1:12">
      <c r="A2547" s="103">
        <v>59</v>
      </c>
      <c r="B2547" s="103">
        <v>6</v>
      </c>
      <c r="C2547" s="103">
        <v>45</v>
      </c>
      <c r="D2547" s="104">
        <v>57.56</v>
      </c>
      <c r="E2547" s="105">
        <v>15</v>
      </c>
      <c r="F2547" s="106">
        <v>8.35</v>
      </c>
      <c r="G2547" s="106">
        <v>80.91</v>
      </c>
      <c r="H2547" s="107">
        <v>40085</v>
      </c>
      <c r="I2547" s="104">
        <v>9</v>
      </c>
      <c r="J2547" s="108" t="s">
        <v>41</v>
      </c>
      <c r="K2547" s="108" t="s">
        <v>39</v>
      </c>
      <c r="L2547" s="108" t="s">
        <v>42</v>
      </c>
    </row>
    <row r="2548" spans="1:12">
      <c r="A2548" s="103">
        <v>69</v>
      </c>
      <c r="B2548" s="103">
        <v>6</v>
      </c>
      <c r="C2548" s="103">
        <v>46</v>
      </c>
      <c r="D2548" s="104">
        <v>42.76</v>
      </c>
      <c r="E2548" s="105">
        <v>160</v>
      </c>
      <c r="F2548" s="106">
        <v>6.2</v>
      </c>
      <c r="G2548" s="106">
        <v>208.96</v>
      </c>
      <c r="H2548" s="107">
        <v>40085</v>
      </c>
      <c r="I2548" s="104">
        <v>9</v>
      </c>
      <c r="J2548" s="108" t="s">
        <v>11</v>
      </c>
      <c r="K2548" s="108" t="s">
        <v>51</v>
      </c>
      <c r="L2548" s="108" t="s">
        <v>51</v>
      </c>
    </row>
    <row r="2549" spans="1:12">
      <c r="A2549" s="103">
        <v>79</v>
      </c>
      <c r="B2549" s="103">
        <v>7</v>
      </c>
      <c r="C2549" s="103">
        <v>44</v>
      </c>
      <c r="D2549" s="104">
        <v>43.17</v>
      </c>
      <c r="E2549" s="105">
        <v>15</v>
      </c>
      <c r="F2549" s="106">
        <v>6.26</v>
      </c>
      <c r="G2549" s="106">
        <v>64.430000000000007</v>
      </c>
      <c r="H2549" s="107">
        <v>40085</v>
      </c>
      <c r="I2549" s="104">
        <v>9</v>
      </c>
      <c r="J2549" s="108" t="s">
        <v>21</v>
      </c>
      <c r="K2549" s="108" t="s">
        <v>23</v>
      </c>
      <c r="L2549" s="108" t="s">
        <v>22</v>
      </c>
    </row>
    <row r="2550" spans="1:12">
      <c r="A2550" s="103">
        <v>155</v>
      </c>
      <c r="B2550" s="103">
        <v>7</v>
      </c>
      <c r="C2550" s="103">
        <v>47</v>
      </c>
      <c r="D2550" s="104">
        <v>49.99</v>
      </c>
      <c r="E2550" s="105">
        <v>35</v>
      </c>
      <c r="F2550" s="106">
        <v>7.25</v>
      </c>
      <c r="G2550" s="106">
        <v>92.24</v>
      </c>
      <c r="H2550" s="107">
        <v>40085</v>
      </c>
      <c r="I2550" s="104">
        <v>9</v>
      </c>
      <c r="J2550" s="108" t="s">
        <v>58</v>
      </c>
      <c r="K2550" s="108" t="s">
        <v>14</v>
      </c>
      <c r="L2550" s="108" t="s">
        <v>59</v>
      </c>
    </row>
    <row r="2551" spans="1:12">
      <c r="A2551" s="103">
        <v>90</v>
      </c>
      <c r="B2551" s="103">
        <v>7</v>
      </c>
      <c r="C2551" s="103">
        <v>55</v>
      </c>
      <c r="D2551" s="104">
        <v>35.68</v>
      </c>
      <c r="E2551" s="105">
        <v>15</v>
      </c>
      <c r="F2551" s="106">
        <v>7.35</v>
      </c>
      <c r="G2551" s="106">
        <v>58.03</v>
      </c>
      <c r="H2551" s="107">
        <v>40085</v>
      </c>
      <c r="I2551" s="104">
        <v>9</v>
      </c>
      <c r="J2551" s="108" t="s">
        <v>27</v>
      </c>
      <c r="K2551" s="108" t="s">
        <v>51</v>
      </c>
      <c r="L2551" s="108" t="s">
        <v>30</v>
      </c>
    </row>
    <row r="2552" spans="1:12">
      <c r="A2552" s="103">
        <v>113</v>
      </c>
      <c r="B2552" s="103">
        <v>7</v>
      </c>
      <c r="C2552" s="103">
        <v>57</v>
      </c>
      <c r="D2552" s="104">
        <v>68.849999999999994</v>
      </c>
      <c r="E2552" s="105">
        <v>15</v>
      </c>
      <c r="F2552" s="106">
        <v>9.98</v>
      </c>
      <c r="G2552" s="106">
        <v>93.83</v>
      </c>
      <c r="H2552" s="107">
        <v>40085</v>
      </c>
      <c r="I2552" s="104">
        <v>9</v>
      </c>
      <c r="J2552" s="108" t="s">
        <v>31</v>
      </c>
      <c r="K2552" s="108" t="s">
        <v>39</v>
      </c>
      <c r="L2552" s="108" t="s">
        <v>32</v>
      </c>
    </row>
    <row r="2553" spans="1:12">
      <c r="A2553" s="103">
        <v>102</v>
      </c>
      <c r="B2553" s="103">
        <v>7</v>
      </c>
      <c r="C2553" s="103">
        <v>59</v>
      </c>
      <c r="D2553" s="104">
        <v>148.85</v>
      </c>
      <c r="E2553" s="105">
        <v>15</v>
      </c>
      <c r="F2553" s="106">
        <v>21.58</v>
      </c>
      <c r="G2553" s="106">
        <v>185.43</v>
      </c>
      <c r="H2553" s="107">
        <v>40085</v>
      </c>
      <c r="I2553" s="104">
        <v>9</v>
      </c>
      <c r="J2553" s="108" t="s">
        <v>31</v>
      </c>
      <c r="K2553" s="108" t="s">
        <v>39</v>
      </c>
      <c r="L2553" s="108" t="s">
        <v>39</v>
      </c>
    </row>
    <row r="2554" spans="1:12">
      <c r="A2554" s="103">
        <v>46</v>
      </c>
      <c r="B2554" s="103">
        <v>8</v>
      </c>
      <c r="C2554" s="103">
        <v>56</v>
      </c>
      <c r="D2554" s="104">
        <v>57.56</v>
      </c>
      <c r="E2554" s="105">
        <v>15</v>
      </c>
      <c r="F2554" s="106">
        <v>8.35</v>
      </c>
      <c r="G2554" s="106">
        <v>80.91</v>
      </c>
      <c r="H2554" s="107">
        <v>40085</v>
      </c>
      <c r="I2554" s="104">
        <v>9</v>
      </c>
      <c r="J2554" s="108" t="s">
        <v>41</v>
      </c>
      <c r="K2554" s="108" t="s">
        <v>39</v>
      </c>
      <c r="L2554" s="108" t="s">
        <v>42</v>
      </c>
    </row>
    <row r="2555" spans="1:12">
      <c r="A2555" s="103">
        <v>92</v>
      </c>
      <c r="B2555" s="103">
        <v>8</v>
      </c>
      <c r="C2555" s="103">
        <v>59</v>
      </c>
      <c r="D2555" s="104">
        <v>44.49</v>
      </c>
      <c r="E2555" s="105">
        <v>15</v>
      </c>
      <c r="F2555" s="106">
        <v>8.6300000000000008</v>
      </c>
      <c r="G2555" s="106">
        <v>68.12</v>
      </c>
      <c r="H2555" s="107">
        <v>40085</v>
      </c>
      <c r="I2555" s="104">
        <v>9</v>
      </c>
      <c r="J2555" s="108" t="s">
        <v>19</v>
      </c>
      <c r="K2555" s="108" t="s">
        <v>23</v>
      </c>
      <c r="L2555" s="108" t="s">
        <v>53</v>
      </c>
    </row>
    <row r="2556" spans="1:12">
      <c r="A2556" s="103">
        <v>143</v>
      </c>
      <c r="B2556" s="103">
        <v>8</v>
      </c>
      <c r="C2556" s="103">
        <v>59</v>
      </c>
      <c r="D2556" s="104">
        <v>42.76</v>
      </c>
      <c r="E2556" s="105">
        <v>160</v>
      </c>
      <c r="F2556" s="106">
        <v>6.2</v>
      </c>
      <c r="G2556" s="106">
        <v>208.96</v>
      </c>
      <c r="H2556" s="107">
        <v>40085</v>
      </c>
      <c r="I2556" s="104">
        <v>9</v>
      </c>
      <c r="J2556" s="108" t="s">
        <v>11</v>
      </c>
      <c r="K2556" s="108" t="s">
        <v>51</v>
      </c>
      <c r="L2556" s="108" t="s">
        <v>29</v>
      </c>
    </row>
    <row r="2557" spans="1:12">
      <c r="A2557" s="103">
        <v>161</v>
      </c>
      <c r="B2557" s="103">
        <v>8</v>
      </c>
      <c r="C2557" s="103">
        <v>62</v>
      </c>
      <c r="D2557" s="104">
        <v>45.73</v>
      </c>
      <c r="E2557" s="105">
        <v>15</v>
      </c>
      <c r="F2557" s="106">
        <v>6.63</v>
      </c>
      <c r="G2557" s="106">
        <v>67.36</v>
      </c>
      <c r="H2557" s="107">
        <v>40085</v>
      </c>
      <c r="I2557" s="104">
        <v>9</v>
      </c>
      <c r="J2557" s="108" t="s">
        <v>57</v>
      </c>
      <c r="K2557" s="108" t="s">
        <v>51</v>
      </c>
      <c r="L2557" s="108" t="s">
        <v>57</v>
      </c>
    </row>
    <row r="2558" spans="1:12">
      <c r="A2558" s="103">
        <v>109</v>
      </c>
      <c r="B2558" s="103">
        <v>8</v>
      </c>
      <c r="C2558" s="103">
        <v>66</v>
      </c>
      <c r="D2558" s="104">
        <v>27.16</v>
      </c>
      <c r="E2558" s="105">
        <v>15</v>
      </c>
      <c r="F2558" s="106">
        <v>3.94</v>
      </c>
      <c r="G2558" s="106">
        <v>46.1</v>
      </c>
      <c r="H2558" s="107">
        <v>40085</v>
      </c>
      <c r="I2558" s="104">
        <v>9</v>
      </c>
      <c r="J2558" s="108" t="s">
        <v>58</v>
      </c>
      <c r="K2558" s="108" t="s">
        <v>14</v>
      </c>
      <c r="L2558" s="108" t="s">
        <v>59</v>
      </c>
    </row>
    <row r="2559" spans="1:12">
      <c r="A2559" s="103">
        <v>142</v>
      </c>
      <c r="B2559" s="103">
        <v>8</v>
      </c>
      <c r="C2559" s="103">
        <v>67</v>
      </c>
      <c r="D2559" s="104">
        <v>27.16</v>
      </c>
      <c r="E2559" s="105">
        <v>30</v>
      </c>
      <c r="F2559" s="106">
        <v>3.94</v>
      </c>
      <c r="G2559" s="106">
        <v>61.1</v>
      </c>
      <c r="H2559" s="107">
        <v>40085</v>
      </c>
      <c r="I2559" s="104">
        <v>9</v>
      </c>
      <c r="J2559" s="108" t="s">
        <v>58</v>
      </c>
      <c r="K2559" s="108" t="s">
        <v>14</v>
      </c>
      <c r="L2559" s="108" t="s">
        <v>59</v>
      </c>
    </row>
    <row r="2560" spans="1:12">
      <c r="A2560" s="103">
        <v>85</v>
      </c>
      <c r="B2560" s="103">
        <v>8</v>
      </c>
      <c r="C2560" s="103">
        <v>68</v>
      </c>
      <c r="D2560" s="104">
        <v>33.31</v>
      </c>
      <c r="E2560" s="105">
        <v>15</v>
      </c>
      <c r="F2560" s="106">
        <v>4.83</v>
      </c>
      <c r="G2560" s="106">
        <v>53.14</v>
      </c>
      <c r="H2560" s="107">
        <v>40085</v>
      </c>
      <c r="I2560" s="104">
        <v>9</v>
      </c>
      <c r="J2560" s="108" t="s">
        <v>26</v>
      </c>
      <c r="K2560" s="108" t="s">
        <v>39</v>
      </c>
      <c r="L2560" s="108" t="s">
        <v>39</v>
      </c>
    </row>
    <row r="2561" spans="1:12">
      <c r="A2561" s="103">
        <v>17</v>
      </c>
      <c r="B2561" s="103">
        <v>12</v>
      </c>
      <c r="C2561" s="103">
        <v>100</v>
      </c>
      <c r="D2561" s="104">
        <v>44.33</v>
      </c>
      <c r="E2561" s="105">
        <v>15</v>
      </c>
      <c r="F2561" s="106">
        <v>6.43</v>
      </c>
      <c r="G2561" s="106">
        <v>65.760000000000005</v>
      </c>
      <c r="H2561" s="107">
        <v>40085</v>
      </c>
      <c r="I2561" s="104">
        <v>9</v>
      </c>
      <c r="J2561" s="108" t="s">
        <v>19</v>
      </c>
      <c r="K2561" s="108" t="s">
        <v>26</v>
      </c>
      <c r="L2561" s="108" t="s">
        <v>20</v>
      </c>
    </row>
    <row r="2562" spans="1:12">
      <c r="A2562" s="103">
        <v>31</v>
      </c>
      <c r="B2562" s="103">
        <v>12</v>
      </c>
      <c r="C2562" s="103">
        <v>143</v>
      </c>
      <c r="D2562" s="104">
        <v>44.33</v>
      </c>
      <c r="E2562" s="105">
        <v>90</v>
      </c>
      <c r="F2562" s="106">
        <v>6.43</v>
      </c>
      <c r="G2562" s="106">
        <v>140.76</v>
      </c>
      <c r="H2562" s="107">
        <v>40085</v>
      </c>
      <c r="I2562" s="104">
        <v>9</v>
      </c>
      <c r="J2562" s="108" t="s">
        <v>19</v>
      </c>
      <c r="K2562" s="108" t="s">
        <v>26</v>
      </c>
      <c r="L2562" s="108" t="s">
        <v>34</v>
      </c>
    </row>
    <row r="2563" spans="1:12">
      <c r="A2563" s="103">
        <v>93</v>
      </c>
      <c r="B2563" s="103">
        <v>13</v>
      </c>
      <c r="C2563" s="103">
        <v>120</v>
      </c>
      <c r="D2563" s="104">
        <v>41.45</v>
      </c>
      <c r="E2563" s="105">
        <v>15</v>
      </c>
      <c r="F2563" s="106">
        <v>6.01</v>
      </c>
      <c r="G2563" s="106">
        <v>62.46</v>
      </c>
      <c r="H2563" s="107">
        <v>40085</v>
      </c>
      <c r="I2563" s="104">
        <v>9</v>
      </c>
      <c r="J2563" s="108" t="s">
        <v>11</v>
      </c>
      <c r="K2563" s="108" t="s">
        <v>51</v>
      </c>
      <c r="L2563" s="108" t="s">
        <v>29</v>
      </c>
    </row>
    <row r="2564" spans="1:12">
      <c r="A2564" s="103">
        <v>132</v>
      </c>
      <c r="B2564" s="103">
        <v>14</v>
      </c>
      <c r="C2564" s="103">
        <v>126</v>
      </c>
      <c r="D2564" s="104">
        <v>44.33</v>
      </c>
      <c r="E2564" s="105">
        <v>15</v>
      </c>
      <c r="F2564" s="106">
        <v>6.43</v>
      </c>
      <c r="G2564" s="106">
        <v>65.760000000000005</v>
      </c>
      <c r="H2564" s="107">
        <v>40085</v>
      </c>
      <c r="I2564" s="104">
        <v>9</v>
      </c>
      <c r="J2564" s="108" t="s">
        <v>19</v>
      </c>
      <c r="K2564" s="108" t="s">
        <v>26</v>
      </c>
      <c r="L2564" s="108" t="s">
        <v>20</v>
      </c>
    </row>
    <row r="2565" spans="1:12">
      <c r="A2565" s="103">
        <v>129</v>
      </c>
      <c r="B2565" s="103">
        <v>15</v>
      </c>
      <c r="C2565" s="103">
        <v>148</v>
      </c>
      <c r="D2565" s="104">
        <v>44.33</v>
      </c>
      <c r="E2565" s="105">
        <v>15</v>
      </c>
      <c r="F2565" s="106">
        <v>6.43</v>
      </c>
      <c r="G2565" s="106">
        <v>65.760000000000005</v>
      </c>
      <c r="H2565" s="107">
        <v>40085</v>
      </c>
      <c r="I2565" s="104">
        <v>9</v>
      </c>
      <c r="J2565" s="108" t="s">
        <v>19</v>
      </c>
      <c r="K2565" s="108" t="s">
        <v>26</v>
      </c>
      <c r="L2565" s="108" t="s">
        <v>40</v>
      </c>
    </row>
    <row r="2566" spans="1:12">
      <c r="A2566" s="103">
        <v>154</v>
      </c>
      <c r="B2566" s="103">
        <v>15</v>
      </c>
      <c r="C2566" s="103">
        <v>169</v>
      </c>
      <c r="D2566" s="104">
        <v>48.18</v>
      </c>
      <c r="E2566" s="105">
        <v>15</v>
      </c>
      <c r="F2566" s="106">
        <v>6.99</v>
      </c>
      <c r="G2566" s="106">
        <v>70.17</v>
      </c>
      <c r="H2566" s="107">
        <v>40085</v>
      </c>
      <c r="I2566" s="104">
        <v>9</v>
      </c>
      <c r="J2566" s="108" t="s">
        <v>19</v>
      </c>
      <c r="K2566" s="108" t="s">
        <v>26</v>
      </c>
      <c r="L2566" s="108" t="s">
        <v>40</v>
      </c>
    </row>
    <row r="2567" spans="1:12">
      <c r="A2567" s="103">
        <v>139</v>
      </c>
      <c r="B2567" s="103">
        <v>17</v>
      </c>
      <c r="C2567" s="103">
        <v>195</v>
      </c>
      <c r="D2567" s="104">
        <v>45.69</v>
      </c>
      <c r="E2567" s="105">
        <v>15</v>
      </c>
      <c r="F2567" s="106">
        <v>6.63</v>
      </c>
      <c r="G2567" s="106">
        <v>67.319999999999993</v>
      </c>
      <c r="H2567" s="107">
        <v>40085</v>
      </c>
      <c r="I2567" s="104">
        <v>9</v>
      </c>
      <c r="J2567" s="108" t="s">
        <v>60</v>
      </c>
      <c r="K2567" s="108" t="s">
        <v>14</v>
      </c>
      <c r="L2567" s="108" t="s">
        <v>14</v>
      </c>
    </row>
    <row r="2568" spans="1:12">
      <c r="A2568" s="103">
        <v>22</v>
      </c>
      <c r="B2568" s="103">
        <v>19</v>
      </c>
      <c r="C2568" s="103">
        <v>185</v>
      </c>
      <c r="D2568" s="104">
        <v>52.74</v>
      </c>
      <c r="E2568" s="105">
        <v>90</v>
      </c>
      <c r="F2568" s="106">
        <v>7.65</v>
      </c>
      <c r="G2568" s="106">
        <v>150.38999999999999</v>
      </c>
      <c r="H2568" s="107">
        <v>40085</v>
      </c>
      <c r="I2568" s="104">
        <v>9</v>
      </c>
      <c r="J2568" s="108" t="s">
        <v>19</v>
      </c>
      <c r="K2568" s="108" t="s">
        <v>26</v>
      </c>
      <c r="L2568" s="108" t="s">
        <v>24</v>
      </c>
    </row>
    <row r="2569" spans="1:12">
      <c r="A2569" s="103">
        <v>187</v>
      </c>
      <c r="B2569" s="103">
        <v>19</v>
      </c>
      <c r="C2569" s="103">
        <v>224</v>
      </c>
      <c r="D2569" s="104">
        <v>63.86</v>
      </c>
      <c r="E2569" s="105">
        <v>80</v>
      </c>
      <c r="F2569" s="106">
        <v>9.26</v>
      </c>
      <c r="G2569" s="106">
        <v>153.12</v>
      </c>
      <c r="H2569" s="107">
        <v>40085</v>
      </c>
      <c r="I2569" s="104">
        <v>9</v>
      </c>
      <c r="J2569" s="108" t="s">
        <v>19</v>
      </c>
      <c r="K2569" s="108" t="s">
        <v>26</v>
      </c>
      <c r="L2569" s="108" t="s">
        <v>20</v>
      </c>
    </row>
    <row r="2570" spans="1:12">
      <c r="A2570" s="103">
        <v>26</v>
      </c>
      <c r="B2570" s="103">
        <v>21</v>
      </c>
      <c r="C2570" s="103">
        <v>226</v>
      </c>
      <c r="D2570" s="104">
        <v>42.76</v>
      </c>
      <c r="E2570" s="105">
        <v>160</v>
      </c>
      <c r="F2570" s="106">
        <v>6.2</v>
      </c>
      <c r="G2570" s="106">
        <v>208.96</v>
      </c>
      <c r="H2570" s="107">
        <v>40085</v>
      </c>
      <c r="I2570" s="104">
        <v>9</v>
      </c>
      <c r="J2570" s="108" t="s">
        <v>11</v>
      </c>
      <c r="K2570" s="108" t="s">
        <v>51</v>
      </c>
      <c r="L2570" s="108" t="s">
        <v>29</v>
      </c>
    </row>
    <row r="2571" spans="1:12">
      <c r="A2571" s="103">
        <v>153</v>
      </c>
      <c r="B2571" s="103">
        <v>23</v>
      </c>
      <c r="C2571" s="103">
        <v>281</v>
      </c>
      <c r="D2571" s="104">
        <v>48.14</v>
      </c>
      <c r="E2571" s="105">
        <v>30</v>
      </c>
      <c r="F2571" s="106">
        <v>6.98</v>
      </c>
      <c r="G2571" s="106">
        <v>85.12</v>
      </c>
      <c r="H2571" s="107">
        <v>40085</v>
      </c>
      <c r="I2571" s="104">
        <v>9</v>
      </c>
      <c r="J2571" s="108" t="s">
        <v>62</v>
      </c>
      <c r="K2571" s="108" t="s">
        <v>14</v>
      </c>
      <c r="L2571" s="108" t="s">
        <v>14</v>
      </c>
    </row>
    <row r="2572" spans="1:12">
      <c r="A2572" s="103">
        <v>181</v>
      </c>
      <c r="B2572" s="103">
        <v>23</v>
      </c>
      <c r="C2572" s="103">
        <v>293</v>
      </c>
      <c r="D2572" s="104">
        <v>115</v>
      </c>
      <c r="E2572" s="105">
        <v>305</v>
      </c>
      <c r="F2572" s="106">
        <v>16.68</v>
      </c>
      <c r="G2572" s="106">
        <v>436.68</v>
      </c>
      <c r="H2572" s="107">
        <v>40085</v>
      </c>
      <c r="I2572" s="104">
        <v>9</v>
      </c>
      <c r="J2572" s="108" t="s">
        <v>67</v>
      </c>
      <c r="K2572" s="108" t="s">
        <v>51</v>
      </c>
      <c r="L2572" s="108" t="s">
        <v>51</v>
      </c>
    </row>
    <row r="2573" spans="1:12">
      <c r="A2573" s="103">
        <v>135</v>
      </c>
      <c r="B2573" s="103">
        <v>23</v>
      </c>
      <c r="C2573" s="103">
        <v>326</v>
      </c>
      <c r="D2573" s="104">
        <v>92.94</v>
      </c>
      <c r="E2573" s="105">
        <v>15</v>
      </c>
      <c r="F2573" s="106">
        <v>13.48</v>
      </c>
      <c r="G2573" s="106">
        <v>121.42</v>
      </c>
      <c r="H2573" s="107">
        <v>40085</v>
      </c>
      <c r="I2573" s="104">
        <v>9</v>
      </c>
      <c r="J2573" s="108" t="s">
        <v>19</v>
      </c>
      <c r="K2573" s="108" t="s">
        <v>26</v>
      </c>
      <c r="L2573" s="108" t="s">
        <v>24</v>
      </c>
    </row>
    <row r="2574" spans="1:12">
      <c r="A2574" s="103">
        <v>27</v>
      </c>
      <c r="B2574" s="103">
        <v>23</v>
      </c>
      <c r="C2574" s="103">
        <v>347</v>
      </c>
      <c r="D2574" s="104">
        <v>127.73</v>
      </c>
      <c r="E2574" s="105">
        <v>15</v>
      </c>
      <c r="F2574" s="106">
        <v>18.52</v>
      </c>
      <c r="G2574" s="106">
        <v>161.25</v>
      </c>
      <c r="H2574" s="107">
        <v>40085</v>
      </c>
      <c r="I2574" s="104">
        <v>9</v>
      </c>
      <c r="J2574" s="108" t="s">
        <v>27</v>
      </c>
      <c r="K2574" s="108" t="s">
        <v>51</v>
      </c>
      <c r="L2574" s="108" t="s">
        <v>30</v>
      </c>
    </row>
    <row r="2575" spans="1:12">
      <c r="A2575" s="103">
        <v>150</v>
      </c>
      <c r="B2575" s="103">
        <v>24</v>
      </c>
      <c r="C2575" s="103">
        <v>217</v>
      </c>
      <c r="D2575" s="104">
        <v>36.299999999999997</v>
      </c>
      <c r="E2575" s="105">
        <v>15</v>
      </c>
      <c r="F2575" s="106">
        <v>5.26</v>
      </c>
      <c r="G2575" s="106">
        <v>56.56</v>
      </c>
      <c r="H2575" s="107">
        <v>40085</v>
      </c>
      <c r="I2575" s="104">
        <v>9</v>
      </c>
      <c r="J2575" s="108" t="s">
        <v>10</v>
      </c>
      <c r="K2575" s="108" t="s">
        <v>64</v>
      </c>
      <c r="L2575" s="108" t="s">
        <v>46</v>
      </c>
    </row>
    <row r="2576" spans="1:12">
      <c r="A2576" s="103">
        <v>25</v>
      </c>
      <c r="B2576" s="103">
        <v>25</v>
      </c>
      <c r="C2576" s="103">
        <v>344</v>
      </c>
      <c r="D2576" s="104">
        <v>126.63</v>
      </c>
      <c r="E2576" s="105">
        <v>15</v>
      </c>
      <c r="F2576" s="106">
        <v>18.36</v>
      </c>
      <c r="G2576" s="106">
        <v>159.99</v>
      </c>
      <c r="H2576" s="107">
        <v>40085</v>
      </c>
      <c r="I2576" s="104">
        <v>9</v>
      </c>
      <c r="J2576" s="108" t="s">
        <v>27</v>
      </c>
      <c r="K2576" s="108" t="s">
        <v>51</v>
      </c>
      <c r="L2576" s="108" t="s">
        <v>28</v>
      </c>
    </row>
    <row r="2577" spans="1:12">
      <c r="A2577" s="103">
        <v>82</v>
      </c>
      <c r="B2577" s="103">
        <v>27</v>
      </c>
      <c r="C2577" s="103">
        <v>309</v>
      </c>
      <c r="D2577" s="104">
        <v>89.24</v>
      </c>
      <c r="E2577" s="105">
        <v>15</v>
      </c>
      <c r="F2577" s="106">
        <v>15.11</v>
      </c>
      <c r="G2577" s="106">
        <v>119.35</v>
      </c>
      <c r="H2577" s="107">
        <v>40085</v>
      </c>
      <c r="I2577" s="104">
        <v>9</v>
      </c>
      <c r="J2577" s="108" t="s">
        <v>19</v>
      </c>
      <c r="K2577" s="108" t="s">
        <v>23</v>
      </c>
      <c r="L2577" s="108" t="s">
        <v>53</v>
      </c>
    </row>
    <row r="2578" spans="1:12">
      <c r="A2578" s="103">
        <v>45</v>
      </c>
      <c r="B2578" s="103">
        <v>28</v>
      </c>
      <c r="C2578" s="103">
        <v>367</v>
      </c>
      <c r="D2578" s="104">
        <v>78.83</v>
      </c>
      <c r="E2578" s="105">
        <v>35</v>
      </c>
      <c r="F2578" s="106">
        <v>11.43</v>
      </c>
      <c r="G2578" s="106">
        <v>125.26</v>
      </c>
      <c r="H2578" s="107">
        <v>40085</v>
      </c>
      <c r="I2578" s="104">
        <v>9</v>
      </c>
      <c r="J2578" s="108" t="s">
        <v>21</v>
      </c>
      <c r="K2578" s="108" t="s">
        <v>23</v>
      </c>
      <c r="L2578" s="108" t="s">
        <v>22</v>
      </c>
    </row>
    <row r="2579" spans="1:12">
      <c r="A2579" s="103">
        <v>3</v>
      </c>
      <c r="B2579" s="103">
        <v>28</v>
      </c>
      <c r="C2579" s="103">
        <v>383</v>
      </c>
      <c r="D2579" s="104">
        <v>63.88</v>
      </c>
      <c r="E2579" s="105">
        <v>15</v>
      </c>
      <c r="F2579" s="106">
        <v>11.44</v>
      </c>
      <c r="G2579" s="106">
        <v>90.32</v>
      </c>
      <c r="H2579" s="107">
        <v>40085</v>
      </c>
      <c r="I2579" s="104">
        <v>9</v>
      </c>
      <c r="J2579" s="108" t="s">
        <v>7</v>
      </c>
      <c r="K2579" s="108" t="s">
        <v>7</v>
      </c>
      <c r="L2579" s="108" t="s">
        <v>9</v>
      </c>
    </row>
    <row r="2580" spans="1:12">
      <c r="A2580" s="103">
        <v>54</v>
      </c>
      <c r="B2580" s="103">
        <v>29</v>
      </c>
      <c r="C2580" s="103">
        <v>397</v>
      </c>
      <c r="D2580" s="104">
        <v>66.22</v>
      </c>
      <c r="E2580" s="105">
        <v>15</v>
      </c>
      <c r="F2580" s="106">
        <v>11.78</v>
      </c>
      <c r="G2580" s="106">
        <v>93</v>
      </c>
      <c r="H2580" s="107">
        <v>40085</v>
      </c>
      <c r="I2580" s="104">
        <v>9</v>
      </c>
      <c r="J2580" s="108" t="s">
        <v>7</v>
      </c>
      <c r="K2580" s="108" t="s">
        <v>7</v>
      </c>
      <c r="L2580" s="108" t="s">
        <v>8</v>
      </c>
    </row>
    <row r="2581" spans="1:12">
      <c r="A2581" s="103">
        <v>2</v>
      </c>
      <c r="B2581" s="103">
        <v>29</v>
      </c>
      <c r="C2581" s="103">
        <v>448</v>
      </c>
      <c r="D2581" s="104">
        <v>74.73</v>
      </c>
      <c r="E2581" s="105">
        <v>15</v>
      </c>
      <c r="F2581" s="106">
        <v>13.01</v>
      </c>
      <c r="G2581" s="106">
        <v>102.74</v>
      </c>
      <c r="H2581" s="107">
        <v>40085</v>
      </c>
      <c r="I2581" s="104">
        <v>9</v>
      </c>
      <c r="J2581" s="108" t="s">
        <v>7</v>
      </c>
      <c r="K2581" s="108" t="s">
        <v>7</v>
      </c>
      <c r="L2581" s="108" t="s">
        <v>8</v>
      </c>
    </row>
    <row r="2582" spans="1:12">
      <c r="A2582" s="103">
        <v>119</v>
      </c>
      <c r="B2582" s="103">
        <v>31</v>
      </c>
      <c r="C2582" s="103">
        <v>414</v>
      </c>
      <c r="D2582" s="104">
        <v>119.56</v>
      </c>
      <c r="E2582" s="105">
        <v>15</v>
      </c>
      <c r="F2582" s="106">
        <v>19.510000000000002</v>
      </c>
      <c r="G2582" s="106">
        <v>154.07</v>
      </c>
      <c r="H2582" s="107">
        <v>40085</v>
      </c>
      <c r="I2582" s="104">
        <v>9</v>
      </c>
      <c r="J2582" s="108" t="s">
        <v>19</v>
      </c>
      <c r="K2582" s="108" t="s">
        <v>23</v>
      </c>
      <c r="L2582" s="108" t="s">
        <v>53</v>
      </c>
    </row>
    <row r="2583" spans="1:12">
      <c r="A2583" s="103">
        <v>42</v>
      </c>
      <c r="B2583" s="103">
        <v>33</v>
      </c>
      <c r="C2583" s="103">
        <v>431</v>
      </c>
      <c r="D2583" s="104">
        <v>71.89</v>
      </c>
      <c r="E2583" s="105">
        <v>15</v>
      </c>
      <c r="F2583" s="106">
        <v>12.6</v>
      </c>
      <c r="G2583" s="106">
        <v>99.49</v>
      </c>
      <c r="H2583" s="107">
        <v>40085</v>
      </c>
      <c r="I2583" s="104">
        <v>9</v>
      </c>
      <c r="J2583" s="108" t="s">
        <v>7</v>
      </c>
      <c r="K2583" s="108" t="s">
        <v>7</v>
      </c>
      <c r="L2583" s="108" t="s">
        <v>9</v>
      </c>
    </row>
    <row r="2584" spans="1:12">
      <c r="A2584" s="103">
        <v>81</v>
      </c>
      <c r="B2584" s="103">
        <v>34</v>
      </c>
      <c r="C2584" s="103">
        <v>492</v>
      </c>
      <c r="D2584" s="104">
        <v>135.75</v>
      </c>
      <c r="E2584" s="105">
        <v>15</v>
      </c>
      <c r="F2584" s="106">
        <v>21.86</v>
      </c>
      <c r="G2584" s="106">
        <v>172.61</v>
      </c>
      <c r="H2584" s="107">
        <v>40085</v>
      </c>
      <c r="I2584" s="104">
        <v>9</v>
      </c>
      <c r="J2584" s="108" t="s">
        <v>19</v>
      </c>
      <c r="K2584" s="108" t="s">
        <v>23</v>
      </c>
      <c r="L2584" s="108" t="s">
        <v>22</v>
      </c>
    </row>
    <row r="2585" spans="1:12">
      <c r="A2585" s="103">
        <v>157</v>
      </c>
      <c r="B2585" s="103">
        <v>34</v>
      </c>
      <c r="C2585" s="103">
        <v>506</v>
      </c>
      <c r="D2585" s="104">
        <v>135.96</v>
      </c>
      <c r="E2585" s="105">
        <v>15</v>
      </c>
      <c r="F2585" s="106">
        <v>19.71</v>
      </c>
      <c r="G2585" s="106">
        <v>170.67</v>
      </c>
      <c r="H2585" s="107">
        <v>40085</v>
      </c>
      <c r="I2585" s="104">
        <v>9</v>
      </c>
      <c r="J2585" s="108" t="s">
        <v>41</v>
      </c>
      <c r="K2585" s="108" t="s">
        <v>39</v>
      </c>
      <c r="L2585" s="108" t="s">
        <v>42</v>
      </c>
    </row>
    <row r="2586" spans="1:12">
      <c r="A2586" s="103">
        <v>32</v>
      </c>
      <c r="B2586" s="103">
        <v>35</v>
      </c>
      <c r="C2586" s="103">
        <v>465</v>
      </c>
      <c r="D2586" s="104">
        <v>171.17</v>
      </c>
      <c r="E2586" s="105">
        <v>15</v>
      </c>
      <c r="F2586" s="106">
        <v>26.99</v>
      </c>
      <c r="G2586" s="106">
        <v>213.16</v>
      </c>
      <c r="H2586" s="107">
        <v>40085</v>
      </c>
      <c r="I2586" s="104">
        <v>9</v>
      </c>
      <c r="J2586" s="108" t="s">
        <v>27</v>
      </c>
      <c r="K2586" s="108" t="s">
        <v>51</v>
      </c>
      <c r="L2586" s="108" t="s">
        <v>28</v>
      </c>
    </row>
    <row r="2587" spans="1:12">
      <c r="A2587" s="103">
        <v>98</v>
      </c>
      <c r="B2587" s="103">
        <v>35</v>
      </c>
      <c r="C2587" s="103">
        <v>466</v>
      </c>
      <c r="D2587" s="104">
        <v>171.53</v>
      </c>
      <c r="E2587" s="105">
        <v>15</v>
      </c>
      <c r="F2587" s="106">
        <v>27.05</v>
      </c>
      <c r="G2587" s="106">
        <v>213.58</v>
      </c>
      <c r="H2587" s="107">
        <v>40085</v>
      </c>
      <c r="I2587" s="104">
        <v>9</v>
      </c>
      <c r="J2587" s="108" t="s">
        <v>27</v>
      </c>
      <c r="K2587" s="108" t="s">
        <v>51</v>
      </c>
      <c r="L2587" s="108" t="s">
        <v>51</v>
      </c>
    </row>
    <row r="2588" spans="1:12">
      <c r="A2588" s="103">
        <v>53</v>
      </c>
      <c r="B2588" s="103">
        <v>38</v>
      </c>
      <c r="C2588" s="103">
        <v>475</v>
      </c>
      <c r="D2588" s="104">
        <v>79.23</v>
      </c>
      <c r="E2588" s="105">
        <v>15</v>
      </c>
      <c r="F2588" s="106">
        <v>13.66</v>
      </c>
      <c r="G2588" s="106">
        <v>107.89</v>
      </c>
      <c r="H2588" s="107">
        <v>40085</v>
      </c>
      <c r="I2588" s="104">
        <v>9</v>
      </c>
      <c r="J2588" s="108" t="s">
        <v>7</v>
      </c>
      <c r="K2588" s="108" t="s">
        <v>7</v>
      </c>
      <c r="L2588" s="108" t="s">
        <v>8</v>
      </c>
    </row>
    <row r="2589" spans="1:12">
      <c r="A2589" s="103">
        <v>66</v>
      </c>
      <c r="B2589" s="103">
        <v>38</v>
      </c>
      <c r="C2589" s="103">
        <v>511</v>
      </c>
      <c r="D2589" s="104">
        <v>109.76</v>
      </c>
      <c r="E2589" s="105">
        <v>15</v>
      </c>
      <c r="F2589" s="106">
        <v>15.92</v>
      </c>
      <c r="G2589" s="106">
        <v>140.68</v>
      </c>
      <c r="H2589" s="107">
        <v>40085</v>
      </c>
      <c r="I2589" s="104">
        <v>9</v>
      </c>
      <c r="J2589" s="108" t="s">
        <v>21</v>
      </c>
      <c r="K2589" s="108" t="s">
        <v>23</v>
      </c>
      <c r="L2589" s="108" t="s">
        <v>22</v>
      </c>
    </row>
    <row r="2590" spans="1:12">
      <c r="A2590" s="103">
        <v>18</v>
      </c>
      <c r="B2590" s="103">
        <v>41</v>
      </c>
      <c r="C2590" s="103">
        <v>528</v>
      </c>
      <c r="D2590" s="104">
        <v>113.41</v>
      </c>
      <c r="E2590" s="105">
        <v>35</v>
      </c>
      <c r="F2590" s="106">
        <v>16.440000000000001</v>
      </c>
      <c r="G2590" s="106">
        <v>164.85</v>
      </c>
      <c r="H2590" s="107">
        <v>40085</v>
      </c>
      <c r="I2590" s="104">
        <v>9</v>
      </c>
      <c r="J2590" s="108" t="s">
        <v>21</v>
      </c>
      <c r="K2590" s="108" t="s">
        <v>23</v>
      </c>
      <c r="L2590" s="108" t="s">
        <v>22</v>
      </c>
    </row>
    <row r="2591" spans="1:12">
      <c r="A2591" s="103">
        <v>189</v>
      </c>
      <c r="B2591" s="103">
        <v>55</v>
      </c>
      <c r="C2591" s="103">
        <v>677</v>
      </c>
      <c r="D2591" s="104">
        <v>111.03</v>
      </c>
      <c r="E2591" s="105">
        <v>15</v>
      </c>
      <c r="F2591" s="106">
        <v>18.27</v>
      </c>
      <c r="G2591" s="106">
        <v>144.30000000000001</v>
      </c>
      <c r="H2591" s="107">
        <v>40085</v>
      </c>
      <c r="I2591" s="104">
        <v>9</v>
      </c>
      <c r="J2591" s="108" t="s">
        <v>7</v>
      </c>
      <c r="K2591" s="108" t="s">
        <v>7</v>
      </c>
      <c r="L2591" s="108" t="s">
        <v>9</v>
      </c>
    </row>
    <row r="2592" spans="1:12">
      <c r="A2592" s="103">
        <v>108</v>
      </c>
      <c r="B2592" s="103">
        <v>57</v>
      </c>
      <c r="C2592" s="103">
        <v>783</v>
      </c>
      <c r="D2592" s="104">
        <v>128.41</v>
      </c>
      <c r="E2592" s="105">
        <v>15</v>
      </c>
      <c r="F2592" s="106">
        <v>20.79</v>
      </c>
      <c r="G2592" s="106">
        <v>164.2</v>
      </c>
      <c r="H2592" s="107">
        <v>40085</v>
      </c>
      <c r="I2592" s="104">
        <v>9</v>
      </c>
      <c r="J2592" s="108" t="s">
        <v>7</v>
      </c>
      <c r="K2592" s="108" t="s">
        <v>7</v>
      </c>
      <c r="L2592" s="108" t="s">
        <v>9</v>
      </c>
    </row>
    <row r="2593" spans="1:12">
      <c r="A2593" s="103">
        <v>180</v>
      </c>
      <c r="B2593" s="103">
        <v>3</v>
      </c>
      <c r="C2593" s="103">
        <v>12</v>
      </c>
      <c r="D2593" s="104">
        <v>42.76</v>
      </c>
      <c r="E2593" s="105">
        <v>160</v>
      </c>
      <c r="F2593" s="106">
        <v>6.2</v>
      </c>
      <c r="G2593" s="106">
        <v>208.96</v>
      </c>
      <c r="H2593" s="107">
        <v>40086</v>
      </c>
      <c r="I2593" s="104">
        <v>9</v>
      </c>
      <c r="J2593" s="108" t="s">
        <v>12</v>
      </c>
      <c r="K2593" s="108" t="s">
        <v>64</v>
      </c>
      <c r="L2593" s="108" t="s">
        <v>12</v>
      </c>
    </row>
    <row r="2594" spans="1:12">
      <c r="A2594" s="103">
        <v>37</v>
      </c>
      <c r="B2594" s="103">
        <v>3</v>
      </c>
      <c r="C2594" s="103">
        <v>25</v>
      </c>
      <c r="D2594" s="104">
        <v>68.849999999999994</v>
      </c>
      <c r="E2594" s="105">
        <v>15</v>
      </c>
      <c r="F2594" s="106">
        <v>9.98</v>
      </c>
      <c r="G2594" s="106">
        <v>93.83</v>
      </c>
      <c r="H2594" s="107">
        <v>40086</v>
      </c>
      <c r="I2594" s="104">
        <v>9</v>
      </c>
      <c r="J2594" s="108" t="s">
        <v>31</v>
      </c>
      <c r="K2594" s="108" t="s">
        <v>39</v>
      </c>
      <c r="L2594" s="108" t="s">
        <v>32</v>
      </c>
    </row>
    <row r="2595" spans="1:12">
      <c r="A2595" s="103">
        <v>137</v>
      </c>
      <c r="B2595" s="103">
        <v>4</v>
      </c>
      <c r="C2595" s="103">
        <v>28</v>
      </c>
      <c r="D2595" s="104">
        <v>39.6</v>
      </c>
      <c r="E2595" s="105">
        <v>15</v>
      </c>
      <c r="F2595" s="106">
        <v>5.74</v>
      </c>
      <c r="G2595" s="106">
        <v>60.34</v>
      </c>
      <c r="H2595" s="107">
        <v>40086</v>
      </c>
      <c r="I2595" s="104">
        <v>9</v>
      </c>
      <c r="J2595" s="108" t="s">
        <v>57</v>
      </c>
      <c r="K2595" s="108" t="s">
        <v>51</v>
      </c>
      <c r="L2595" s="108" t="s">
        <v>57</v>
      </c>
    </row>
    <row r="2596" spans="1:12">
      <c r="A2596" s="103">
        <v>34</v>
      </c>
      <c r="B2596" s="103">
        <v>4</v>
      </c>
      <c r="C2596" s="103">
        <v>31</v>
      </c>
      <c r="D2596" s="104">
        <v>17.329999999999998</v>
      </c>
      <c r="E2596" s="105">
        <v>15</v>
      </c>
      <c r="F2596" s="106">
        <v>4.6900000000000004</v>
      </c>
      <c r="G2596" s="106">
        <v>37.020000000000003</v>
      </c>
      <c r="H2596" s="107">
        <v>40086</v>
      </c>
      <c r="I2596" s="104">
        <v>9</v>
      </c>
      <c r="J2596" s="108" t="s">
        <v>25</v>
      </c>
      <c r="K2596" s="108" t="s">
        <v>64</v>
      </c>
      <c r="L2596" s="108" t="s">
        <v>25</v>
      </c>
    </row>
    <row r="2597" spans="1:12">
      <c r="A2597" s="103">
        <v>123</v>
      </c>
      <c r="B2597" s="103">
        <v>5</v>
      </c>
      <c r="C2597" s="103">
        <v>33</v>
      </c>
      <c r="D2597" s="104">
        <v>17.329999999999998</v>
      </c>
      <c r="E2597" s="105">
        <v>15</v>
      </c>
      <c r="F2597" s="106">
        <v>4.6900000000000004</v>
      </c>
      <c r="G2597" s="106">
        <v>37.020000000000003</v>
      </c>
      <c r="H2597" s="107">
        <v>40086</v>
      </c>
      <c r="I2597" s="104">
        <v>9</v>
      </c>
      <c r="J2597" s="108" t="s">
        <v>25</v>
      </c>
      <c r="K2597" s="108" t="s">
        <v>64</v>
      </c>
      <c r="L2597" s="108" t="s">
        <v>25</v>
      </c>
    </row>
    <row r="2598" spans="1:12">
      <c r="A2598" s="103">
        <v>76</v>
      </c>
      <c r="B2598" s="103">
        <v>5</v>
      </c>
      <c r="C2598" s="103">
        <v>39</v>
      </c>
      <c r="D2598" s="104">
        <v>39.47</v>
      </c>
      <c r="E2598" s="105">
        <v>15</v>
      </c>
      <c r="F2598" s="106">
        <v>5.72</v>
      </c>
      <c r="G2598" s="106">
        <v>60.19</v>
      </c>
      <c r="H2598" s="107">
        <v>40086</v>
      </c>
      <c r="I2598" s="104">
        <v>9</v>
      </c>
      <c r="J2598" s="108" t="s">
        <v>16</v>
      </c>
      <c r="K2598" s="108" t="s">
        <v>14</v>
      </c>
      <c r="L2598" s="108" t="s">
        <v>18</v>
      </c>
    </row>
    <row r="2599" spans="1:12">
      <c r="A2599" s="103">
        <v>176</v>
      </c>
      <c r="B2599" s="103">
        <v>6</v>
      </c>
      <c r="C2599" s="103">
        <v>37</v>
      </c>
      <c r="D2599" s="104">
        <v>47.76</v>
      </c>
      <c r="E2599" s="105">
        <v>15</v>
      </c>
      <c r="F2599" s="106">
        <v>6.93</v>
      </c>
      <c r="G2599" s="106">
        <v>69.69</v>
      </c>
      <c r="H2599" s="107">
        <v>40086</v>
      </c>
      <c r="I2599" s="104">
        <v>9</v>
      </c>
      <c r="J2599" s="108" t="s">
        <v>50</v>
      </c>
      <c r="K2599" s="108" t="s">
        <v>14</v>
      </c>
      <c r="L2599" s="108" t="s">
        <v>17</v>
      </c>
    </row>
    <row r="2600" spans="1:12">
      <c r="A2600" s="103">
        <v>173</v>
      </c>
      <c r="B2600" s="103">
        <v>6</v>
      </c>
      <c r="C2600" s="103">
        <v>45</v>
      </c>
      <c r="D2600" s="104">
        <v>22.05</v>
      </c>
      <c r="E2600" s="105">
        <v>15</v>
      </c>
      <c r="F2600" s="106">
        <v>3.2</v>
      </c>
      <c r="G2600" s="106">
        <v>40.25</v>
      </c>
      <c r="H2600" s="107">
        <v>40086</v>
      </c>
      <c r="I2600" s="104">
        <v>9</v>
      </c>
      <c r="J2600" s="108" t="s">
        <v>7</v>
      </c>
      <c r="K2600" s="108" t="s">
        <v>7</v>
      </c>
      <c r="L2600" s="108" t="s">
        <v>15</v>
      </c>
    </row>
    <row r="2601" spans="1:12">
      <c r="A2601" s="103">
        <v>29</v>
      </c>
      <c r="B2601" s="103">
        <v>6</v>
      </c>
      <c r="C2601" s="103">
        <v>50</v>
      </c>
      <c r="D2601" s="104">
        <v>68.849999999999994</v>
      </c>
      <c r="E2601" s="105">
        <v>15</v>
      </c>
      <c r="F2601" s="106">
        <v>9.98</v>
      </c>
      <c r="G2601" s="106">
        <v>93.83</v>
      </c>
      <c r="H2601" s="107">
        <v>40086</v>
      </c>
      <c r="I2601" s="104">
        <v>9</v>
      </c>
      <c r="J2601" s="108" t="s">
        <v>31</v>
      </c>
      <c r="K2601" s="108" t="s">
        <v>39</v>
      </c>
      <c r="L2601" s="108" t="s">
        <v>32</v>
      </c>
    </row>
    <row r="2602" spans="1:12">
      <c r="A2602" s="103">
        <v>117</v>
      </c>
      <c r="B2602" s="103">
        <v>6</v>
      </c>
      <c r="C2602" s="103">
        <v>53</v>
      </c>
      <c r="D2602" s="104">
        <v>17.329999999999998</v>
      </c>
      <c r="E2602" s="105">
        <v>15</v>
      </c>
      <c r="F2602" s="106">
        <v>4.6900000000000004</v>
      </c>
      <c r="G2602" s="106">
        <v>37.020000000000003</v>
      </c>
      <c r="H2602" s="107">
        <v>40086</v>
      </c>
      <c r="I2602" s="104">
        <v>9</v>
      </c>
      <c r="J2602" s="108" t="s">
        <v>25</v>
      </c>
      <c r="K2602" s="108" t="s">
        <v>64</v>
      </c>
      <c r="L2602" s="108" t="s">
        <v>25</v>
      </c>
    </row>
    <row r="2603" spans="1:12">
      <c r="A2603" s="103">
        <v>166</v>
      </c>
      <c r="B2603" s="103">
        <v>7</v>
      </c>
      <c r="C2603" s="103">
        <v>39</v>
      </c>
      <c r="D2603" s="104">
        <v>32.67</v>
      </c>
      <c r="E2603" s="105">
        <v>15</v>
      </c>
      <c r="F2603" s="106">
        <v>4.74</v>
      </c>
      <c r="G2603" s="106">
        <v>52.41</v>
      </c>
      <c r="H2603" s="107">
        <v>40086</v>
      </c>
      <c r="I2603" s="104">
        <v>9</v>
      </c>
      <c r="J2603" s="108" t="s">
        <v>43</v>
      </c>
      <c r="K2603" s="108" t="s">
        <v>64</v>
      </c>
      <c r="L2603" s="108" t="s">
        <v>43</v>
      </c>
    </row>
    <row r="2604" spans="1:12">
      <c r="A2604" s="103">
        <v>168</v>
      </c>
      <c r="B2604" s="103">
        <v>8</v>
      </c>
      <c r="C2604" s="103">
        <v>57</v>
      </c>
      <c r="D2604" s="104">
        <v>38.369999999999997</v>
      </c>
      <c r="E2604" s="105">
        <v>15</v>
      </c>
      <c r="F2604" s="106">
        <v>5.56</v>
      </c>
      <c r="G2604" s="106">
        <v>58.93</v>
      </c>
      <c r="H2604" s="107">
        <v>40086</v>
      </c>
      <c r="I2604" s="104">
        <v>9</v>
      </c>
      <c r="J2604" s="108" t="s">
        <v>65</v>
      </c>
      <c r="K2604" s="108" t="s">
        <v>39</v>
      </c>
      <c r="L2604" s="108" t="s">
        <v>44</v>
      </c>
    </row>
    <row r="2605" spans="1:12">
      <c r="A2605" s="103">
        <v>134</v>
      </c>
      <c r="B2605" s="103">
        <v>8</v>
      </c>
      <c r="C2605" s="103">
        <v>76</v>
      </c>
      <c r="D2605" s="104">
        <v>17.329999999999998</v>
      </c>
      <c r="E2605" s="105">
        <v>15</v>
      </c>
      <c r="F2605" s="106">
        <v>4.6900000000000004</v>
      </c>
      <c r="G2605" s="106">
        <v>37.020000000000003</v>
      </c>
      <c r="H2605" s="107">
        <v>40086</v>
      </c>
      <c r="I2605" s="104">
        <v>9</v>
      </c>
      <c r="J2605" s="108" t="s">
        <v>10</v>
      </c>
      <c r="K2605" s="108" t="s">
        <v>64</v>
      </c>
      <c r="L2605" s="108" t="s">
        <v>10</v>
      </c>
    </row>
    <row r="2606" spans="1:12">
      <c r="A2606" s="103">
        <v>96</v>
      </c>
      <c r="B2606" s="103">
        <v>10</v>
      </c>
      <c r="C2606" s="103">
        <v>111</v>
      </c>
      <c r="D2606" s="104">
        <v>39.369999999999997</v>
      </c>
      <c r="E2606" s="105">
        <v>15</v>
      </c>
      <c r="F2606" s="106">
        <v>5.71</v>
      </c>
      <c r="G2606" s="106">
        <v>60.08</v>
      </c>
      <c r="H2606" s="107">
        <v>40086</v>
      </c>
      <c r="I2606" s="104">
        <v>9</v>
      </c>
      <c r="J2606" s="108" t="s">
        <v>35</v>
      </c>
      <c r="K2606" s="108" t="s">
        <v>14</v>
      </c>
      <c r="L2606" s="108" t="s">
        <v>36</v>
      </c>
    </row>
    <row r="2607" spans="1:12">
      <c r="A2607" s="103">
        <v>41</v>
      </c>
      <c r="B2607" s="103">
        <v>11</v>
      </c>
      <c r="C2607" s="103">
        <v>89</v>
      </c>
      <c r="D2607" s="104">
        <v>34.89</v>
      </c>
      <c r="E2607" s="105">
        <v>15</v>
      </c>
      <c r="F2607" s="106">
        <v>5.0599999999999996</v>
      </c>
      <c r="G2607" s="106">
        <v>54.95</v>
      </c>
      <c r="H2607" s="107">
        <v>40086</v>
      </c>
      <c r="I2607" s="104">
        <v>9</v>
      </c>
      <c r="J2607" s="108" t="s">
        <v>16</v>
      </c>
      <c r="K2607" s="108" t="s">
        <v>14</v>
      </c>
      <c r="L2607" s="108" t="s">
        <v>18</v>
      </c>
    </row>
    <row r="2608" spans="1:12">
      <c r="A2608" s="103">
        <v>94</v>
      </c>
      <c r="B2608" s="103">
        <v>11</v>
      </c>
      <c r="C2608" s="103">
        <v>99</v>
      </c>
      <c r="D2608" s="104">
        <v>32.61</v>
      </c>
      <c r="E2608" s="105">
        <v>125</v>
      </c>
      <c r="F2608" s="106">
        <v>4.7300000000000004</v>
      </c>
      <c r="G2608" s="106">
        <v>162.34</v>
      </c>
      <c r="H2608" s="107">
        <v>40086</v>
      </c>
      <c r="I2608" s="104">
        <v>9</v>
      </c>
      <c r="J2608" s="108" t="s">
        <v>27</v>
      </c>
      <c r="K2608" s="108" t="s">
        <v>51</v>
      </c>
      <c r="L2608" s="108" t="s">
        <v>49</v>
      </c>
    </row>
    <row r="2609" spans="1:12">
      <c r="A2609" s="103">
        <v>10</v>
      </c>
      <c r="B2609" s="103">
        <v>14</v>
      </c>
      <c r="C2609" s="103">
        <v>127</v>
      </c>
      <c r="D2609" s="104">
        <v>42.76</v>
      </c>
      <c r="E2609" s="105">
        <v>160</v>
      </c>
      <c r="F2609" s="106">
        <v>6.2</v>
      </c>
      <c r="G2609" s="106">
        <v>208.96</v>
      </c>
      <c r="H2609" s="107">
        <v>40086</v>
      </c>
      <c r="I2609" s="104">
        <v>9</v>
      </c>
      <c r="J2609" s="108" t="s">
        <v>11</v>
      </c>
      <c r="K2609" s="108" t="s">
        <v>64</v>
      </c>
      <c r="L2609" s="108" t="s">
        <v>12</v>
      </c>
    </row>
    <row r="2610" spans="1:12">
      <c r="A2610" s="103">
        <v>87</v>
      </c>
      <c r="B2610" s="103">
        <v>14</v>
      </c>
      <c r="C2610" s="103">
        <v>154</v>
      </c>
      <c r="D2610" s="104">
        <v>34.89</v>
      </c>
      <c r="E2610" s="105">
        <v>15</v>
      </c>
      <c r="F2610" s="106">
        <v>5.0599999999999996</v>
      </c>
      <c r="G2610" s="106">
        <v>54.95</v>
      </c>
      <c r="H2610" s="107">
        <v>40086</v>
      </c>
      <c r="I2610" s="104">
        <v>9</v>
      </c>
      <c r="J2610" s="108" t="s">
        <v>16</v>
      </c>
      <c r="K2610" s="108" t="s">
        <v>14</v>
      </c>
      <c r="L2610" s="108" t="s">
        <v>18</v>
      </c>
    </row>
    <row r="2611" spans="1:12">
      <c r="A2611" s="103">
        <v>28</v>
      </c>
      <c r="B2611" s="103">
        <v>16</v>
      </c>
      <c r="C2611" s="103">
        <v>141</v>
      </c>
      <c r="D2611" s="104">
        <v>34.89</v>
      </c>
      <c r="E2611" s="105">
        <v>15</v>
      </c>
      <c r="F2611" s="106">
        <v>5.0599999999999996</v>
      </c>
      <c r="G2611" s="106">
        <v>54.95</v>
      </c>
      <c r="H2611" s="107">
        <v>40086</v>
      </c>
      <c r="I2611" s="104">
        <v>9</v>
      </c>
      <c r="J2611" s="108" t="s">
        <v>16</v>
      </c>
      <c r="K2611" s="108" t="s">
        <v>14</v>
      </c>
      <c r="L2611" s="108" t="s">
        <v>14</v>
      </c>
    </row>
    <row r="2612" spans="1:12">
      <c r="A2612" s="103">
        <v>61</v>
      </c>
      <c r="B2612" s="103">
        <v>16</v>
      </c>
      <c r="C2612" s="103">
        <v>192</v>
      </c>
      <c r="D2612" s="104">
        <v>68.849999999999994</v>
      </c>
      <c r="E2612" s="105">
        <v>60</v>
      </c>
      <c r="F2612" s="106">
        <v>9.98</v>
      </c>
      <c r="G2612" s="106">
        <v>138.83000000000001</v>
      </c>
      <c r="H2612" s="107">
        <v>40086</v>
      </c>
      <c r="I2612" s="104">
        <v>9</v>
      </c>
      <c r="J2612" s="108" t="s">
        <v>31</v>
      </c>
      <c r="K2612" s="108" t="s">
        <v>39</v>
      </c>
      <c r="L2612" s="108" t="s">
        <v>32</v>
      </c>
    </row>
    <row r="2613" spans="1:12">
      <c r="A2613" s="103">
        <v>101</v>
      </c>
      <c r="B2613" s="103">
        <v>18</v>
      </c>
      <c r="C2613" s="103">
        <v>198</v>
      </c>
      <c r="D2613" s="104">
        <v>39.6</v>
      </c>
      <c r="E2613" s="105">
        <v>15</v>
      </c>
      <c r="F2613" s="106">
        <v>5.74</v>
      </c>
      <c r="G2613" s="106">
        <v>60.34</v>
      </c>
      <c r="H2613" s="107">
        <v>40086</v>
      </c>
      <c r="I2613" s="104">
        <v>9</v>
      </c>
      <c r="J2613" s="108" t="s">
        <v>57</v>
      </c>
      <c r="K2613" s="108" t="s">
        <v>51</v>
      </c>
      <c r="L2613" s="108" t="s">
        <v>57</v>
      </c>
    </row>
    <row r="2614" spans="1:12">
      <c r="A2614" s="103">
        <v>12</v>
      </c>
      <c r="B2614" s="103">
        <v>18</v>
      </c>
      <c r="C2614" s="103">
        <v>202</v>
      </c>
      <c r="D2614" s="104">
        <v>37.49</v>
      </c>
      <c r="E2614" s="105">
        <v>15</v>
      </c>
      <c r="F2614" s="106">
        <v>5.44</v>
      </c>
      <c r="G2614" s="106">
        <v>57.93</v>
      </c>
      <c r="H2614" s="107">
        <v>40086</v>
      </c>
      <c r="I2614" s="104">
        <v>9</v>
      </c>
      <c r="J2614" s="108" t="s">
        <v>13</v>
      </c>
      <c r="K2614" s="108" t="s">
        <v>14</v>
      </c>
      <c r="L2614" s="108" t="s">
        <v>14</v>
      </c>
    </row>
    <row r="2615" spans="1:12">
      <c r="A2615" s="103">
        <v>13</v>
      </c>
      <c r="B2615" s="103">
        <v>18</v>
      </c>
      <c r="C2615" s="103">
        <v>210</v>
      </c>
      <c r="D2615" s="104">
        <v>35.03</v>
      </c>
      <c r="E2615" s="105">
        <v>15</v>
      </c>
      <c r="F2615" s="106">
        <v>7.25</v>
      </c>
      <c r="G2615" s="106">
        <v>57.28</v>
      </c>
      <c r="H2615" s="107">
        <v>40086</v>
      </c>
      <c r="I2615" s="104">
        <v>9</v>
      </c>
      <c r="J2615" s="108" t="s">
        <v>7</v>
      </c>
      <c r="K2615" s="108" t="s">
        <v>7</v>
      </c>
      <c r="L2615" s="108" t="s">
        <v>15</v>
      </c>
    </row>
    <row r="2616" spans="1:12">
      <c r="A2616" s="103">
        <v>116</v>
      </c>
      <c r="B2616" s="103">
        <v>18</v>
      </c>
      <c r="C2616" s="103">
        <v>236</v>
      </c>
      <c r="D2616" s="104">
        <v>39.36</v>
      </c>
      <c r="E2616" s="105">
        <v>15</v>
      </c>
      <c r="F2616" s="106">
        <v>7.88</v>
      </c>
      <c r="G2616" s="106">
        <v>62.24</v>
      </c>
      <c r="H2616" s="107">
        <v>40086</v>
      </c>
      <c r="I2616" s="104">
        <v>9</v>
      </c>
      <c r="J2616" s="108" t="s">
        <v>10</v>
      </c>
      <c r="K2616" s="108" t="s">
        <v>64</v>
      </c>
      <c r="L2616" s="108" t="s">
        <v>10</v>
      </c>
    </row>
    <row r="2617" spans="1:12">
      <c r="A2617" s="103">
        <v>11</v>
      </c>
      <c r="B2617" s="103">
        <v>18</v>
      </c>
      <c r="C2617" s="103">
        <v>242</v>
      </c>
      <c r="D2617" s="104">
        <v>43.66</v>
      </c>
      <c r="E2617" s="105">
        <v>15</v>
      </c>
      <c r="F2617" s="106">
        <v>6.33</v>
      </c>
      <c r="G2617" s="106">
        <v>64.989999999999995</v>
      </c>
      <c r="H2617" s="107">
        <v>40086</v>
      </c>
      <c r="I2617" s="104">
        <v>9</v>
      </c>
      <c r="J2617" s="108" t="s">
        <v>12</v>
      </c>
      <c r="K2617" s="108" t="s">
        <v>64</v>
      </c>
      <c r="L2617" s="108" t="s">
        <v>12</v>
      </c>
    </row>
    <row r="2618" spans="1:12">
      <c r="A2618" s="103">
        <v>131</v>
      </c>
      <c r="B2618" s="103">
        <v>19</v>
      </c>
      <c r="C2618" s="103">
        <v>205</v>
      </c>
      <c r="D2618" s="104">
        <v>34.19</v>
      </c>
      <c r="E2618" s="105">
        <v>15</v>
      </c>
      <c r="F2618" s="106">
        <v>7.13</v>
      </c>
      <c r="G2618" s="106">
        <v>56.32</v>
      </c>
      <c r="H2618" s="107">
        <v>40086</v>
      </c>
      <c r="I2618" s="104">
        <v>9</v>
      </c>
      <c r="J2618" s="108" t="s">
        <v>7</v>
      </c>
      <c r="K2618" s="108" t="s">
        <v>7</v>
      </c>
      <c r="L2618" s="108" t="s">
        <v>15</v>
      </c>
    </row>
    <row r="2619" spans="1:12">
      <c r="A2619" s="103">
        <v>62</v>
      </c>
      <c r="B2619" s="103">
        <v>21</v>
      </c>
      <c r="C2619" s="103">
        <v>217</v>
      </c>
      <c r="D2619" s="104">
        <v>66.86</v>
      </c>
      <c r="E2619" s="105">
        <v>15</v>
      </c>
      <c r="F2619" s="106">
        <v>9.69</v>
      </c>
      <c r="G2619" s="106">
        <v>91.55</v>
      </c>
      <c r="H2619" s="107">
        <v>40086</v>
      </c>
      <c r="I2619" s="104">
        <v>9</v>
      </c>
      <c r="J2619" s="108" t="s">
        <v>27</v>
      </c>
      <c r="K2619" s="108" t="s">
        <v>51</v>
      </c>
      <c r="L2619" s="108" t="s">
        <v>49</v>
      </c>
    </row>
    <row r="2620" spans="1:12">
      <c r="A2620" s="103">
        <v>30</v>
      </c>
      <c r="B2620" s="103">
        <v>21</v>
      </c>
      <c r="C2620" s="103">
        <v>226</v>
      </c>
      <c r="D2620" s="104">
        <v>54.22</v>
      </c>
      <c r="E2620" s="105">
        <v>15</v>
      </c>
      <c r="F2620" s="106">
        <v>7.86</v>
      </c>
      <c r="G2620" s="106">
        <v>77.08</v>
      </c>
      <c r="H2620" s="107">
        <v>40086</v>
      </c>
      <c r="I2620" s="104">
        <v>9</v>
      </c>
      <c r="J2620" s="108" t="s">
        <v>33</v>
      </c>
      <c r="K2620" s="108" t="s">
        <v>23</v>
      </c>
      <c r="L2620" s="108" t="s">
        <v>23</v>
      </c>
    </row>
    <row r="2621" spans="1:12">
      <c r="A2621" s="103">
        <v>140</v>
      </c>
      <c r="B2621" s="103">
        <v>22</v>
      </c>
      <c r="C2621" s="103">
        <v>236</v>
      </c>
      <c r="D2621" s="104">
        <v>39.36</v>
      </c>
      <c r="E2621" s="105">
        <v>15</v>
      </c>
      <c r="F2621" s="106">
        <v>7.88</v>
      </c>
      <c r="G2621" s="106">
        <v>62.24</v>
      </c>
      <c r="H2621" s="107">
        <v>40086</v>
      </c>
      <c r="I2621" s="104">
        <v>9</v>
      </c>
      <c r="J2621" s="108" t="s">
        <v>7</v>
      </c>
      <c r="K2621" s="108" t="s">
        <v>7</v>
      </c>
      <c r="L2621" s="108" t="s">
        <v>15</v>
      </c>
    </row>
    <row r="2622" spans="1:12">
      <c r="A2622" s="103">
        <v>49</v>
      </c>
      <c r="B2622" s="103">
        <v>22</v>
      </c>
      <c r="C2622" s="103">
        <v>273</v>
      </c>
      <c r="D2622" s="104">
        <v>47.5</v>
      </c>
      <c r="E2622" s="105">
        <v>15</v>
      </c>
      <c r="F2622" s="106">
        <v>6.89</v>
      </c>
      <c r="G2622" s="106">
        <v>69.39</v>
      </c>
      <c r="H2622" s="107">
        <v>40086</v>
      </c>
      <c r="I2622" s="104">
        <v>9</v>
      </c>
      <c r="J2622" s="108" t="s">
        <v>45</v>
      </c>
      <c r="K2622" s="108" t="s">
        <v>64</v>
      </c>
      <c r="L2622" s="108" t="s">
        <v>46</v>
      </c>
    </row>
    <row r="2623" spans="1:12">
      <c r="A2623" s="103">
        <v>14</v>
      </c>
      <c r="B2623" s="103">
        <v>26</v>
      </c>
      <c r="C2623" s="103">
        <v>279</v>
      </c>
      <c r="D2623" s="104">
        <v>47.63</v>
      </c>
      <c r="E2623" s="105">
        <v>15</v>
      </c>
      <c r="F2623" s="106">
        <v>6.91</v>
      </c>
      <c r="G2623" s="106">
        <v>69.540000000000006</v>
      </c>
      <c r="H2623" s="107">
        <v>40086</v>
      </c>
      <c r="I2623" s="104">
        <v>9</v>
      </c>
      <c r="J2623" s="108" t="s">
        <v>16</v>
      </c>
      <c r="K2623" s="108" t="s">
        <v>14</v>
      </c>
      <c r="L2623" s="108" t="s">
        <v>17</v>
      </c>
    </row>
    <row r="2624" spans="1:12">
      <c r="A2624" s="103">
        <v>136</v>
      </c>
      <c r="B2624" s="103">
        <v>27</v>
      </c>
      <c r="C2624" s="103">
        <v>278</v>
      </c>
      <c r="D2624" s="104">
        <v>46.51</v>
      </c>
      <c r="E2624" s="105">
        <v>15</v>
      </c>
      <c r="F2624" s="106">
        <v>6.74</v>
      </c>
      <c r="G2624" s="106">
        <v>68.25</v>
      </c>
      <c r="H2624" s="107">
        <v>40086</v>
      </c>
      <c r="I2624" s="104">
        <v>9</v>
      </c>
      <c r="J2624" s="108" t="s">
        <v>45</v>
      </c>
      <c r="K2624" s="108" t="s">
        <v>64</v>
      </c>
      <c r="L2624" s="108" t="s">
        <v>46</v>
      </c>
    </row>
    <row r="2625" spans="1:12">
      <c r="A2625" s="103">
        <v>148</v>
      </c>
      <c r="B2625" s="103">
        <v>27</v>
      </c>
      <c r="C2625" s="103">
        <v>373</v>
      </c>
      <c r="D2625" s="104">
        <v>121.86</v>
      </c>
      <c r="E2625" s="105">
        <v>15</v>
      </c>
      <c r="F2625" s="106">
        <v>17.670000000000002</v>
      </c>
      <c r="G2625" s="106">
        <v>154.53</v>
      </c>
      <c r="H2625" s="107">
        <v>40086</v>
      </c>
      <c r="I2625" s="104">
        <v>9</v>
      </c>
      <c r="J2625" s="108" t="s">
        <v>43</v>
      </c>
      <c r="K2625" s="108" t="s">
        <v>64</v>
      </c>
      <c r="L2625" s="108" t="s">
        <v>43</v>
      </c>
    </row>
    <row r="2626" spans="1:12">
      <c r="A2626" s="103">
        <v>15</v>
      </c>
      <c r="B2626" s="103">
        <v>28</v>
      </c>
      <c r="C2626" s="103">
        <v>311</v>
      </c>
      <c r="D2626" s="104">
        <v>52.22</v>
      </c>
      <c r="E2626" s="105">
        <v>15</v>
      </c>
      <c r="F2626" s="106">
        <v>7.57</v>
      </c>
      <c r="G2626" s="106">
        <v>74.790000000000006</v>
      </c>
      <c r="H2626" s="107">
        <v>40086</v>
      </c>
      <c r="I2626" s="104">
        <v>9</v>
      </c>
      <c r="J2626" s="108" t="s">
        <v>16</v>
      </c>
      <c r="K2626" s="108" t="s">
        <v>14</v>
      </c>
      <c r="L2626" s="108" t="s">
        <v>18</v>
      </c>
    </row>
    <row r="2627" spans="1:12">
      <c r="A2627" s="103">
        <v>112</v>
      </c>
      <c r="B2627" s="103">
        <v>28</v>
      </c>
      <c r="C2627" s="103">
        <v>316</v>
      </c>
      <c r="D2627" s="104">
        <v>57.01</v>
      </c>
      <c r="E2627" s="105">
        <v>15</v>
      </c>
      <c r="F2627" s="106">
        <v>8.27</v>
      </c>
      <c r="G2627" s="106">
        <v>80.28</v>
      </c>
      <c r="H2627" s="107">
        <v>40086</v>
      </c>
      <c r="I2627" s="104">
        <v>9</v>
      </c>
      <c r="J2627" s="108" t="s">
        <v>12</v>
      </c>
      <c r="K2627" s="108" t="s">
        <v>64</v>
      </c>
      <c r="L2627" s="108" t="s">
        <v>12</v>
      </c>
    </row>
    <row r="2628" spans="1:12">
      <c r="A2628" s="103">
        <v>57</v>
      </c>
      <c r="B2628" s="103">
        <v>29</v>
      </c>
      <c r="C2628" s="103">
        <v>411</v>
      </c>
      <c r="D2628" s="104">
        <v>98.6</v>
      </c>
      <c r="E2628" s="105">
        <v>15</v>
      </c>
      <c r="F2628" s="106">
        <v>14.3</v>
      </c>
      <c r="G2628" s="106">
        <v>127.9</v>
      </c>
      <c r="H2628" s="107">
        <v>40086</v>
      </c>
      <c r="I2628" s="104">
        <v>9</v>
      </c>
      <c r="J2628" s="108" t="s">
        <v>33</v>
      </c>
      <c r="K2628" s="108" t="s">
        <v>23</v>
      </c>
      <c r="L2628" s="108" t="s">
        <v>23</v>
      </c>
    </row>
    <row r="2629" spans="1:12">
      <c r="A2629" s="103">
        <v>158</v>
      </c>
      <c r="B2629" s="103">
        <v>30</v>
      </c>
      <c r="C2629" s="103">
        <v>320</v>
      </c>
      <c r="D2629" s="104">
        <v>53.38</v>
      </c>
      <c r="E2629" s="105">
        <v>15</v>
      </c>
      <c r="F2629" s="106">
        <v>9.92</v>
      </c>
      <c r="G2629" s="106">
        <v>78.3</v>
      </c>
      <c r="H2629" s="107">
        <v>40086</v>
      </c>
      <c r="I2629" s="104">
        <v>9</v>
      </c>
      <c r="J2629" s="108" t="s">
        <v>7</v>
      </c>
      <c r="K2629" s="108" t="s">
        <v>7</v>
      </c>
      <c r="L2629" s="108" t="s">
        <v>8</v>
      </c>
    </row>
    <row r="2630" spans="1:12">
      <c r="A2630" s="103">
        <v>5</v>
      </c>
      <c r="B2630" s="103">
        <v>31</v>
      </c>
      <c r="C2630" s="103">
        <v>338</v>
      </c>
      <c r="D2630" s="104">
        <v>56.38</v>
      </c>
      <c r="E2630" s="105">
        <v>15</v>
      </c>
      <c r="F2630" s="106">
        <v>10.35</v>
      </c>
      <c r="G2630" s="106">
        <v>81.73</v>
      </c>
      <c r="H2630" s="107">
        <v>40086</v>
      </c>
      <c r="I2630" s="104">
        <v>9</v>
      </c>
      <c r="J2630" s="108" t="s">
        <v>10</v>
      </c>
      <c r="K2630" s="108" t="s">
        <v>64</v>
      </c>
      <c r="L2630" s="108" t="s">
        <v>10</v>
      </c>
    </row>
    <row r="2631" spans="1:12">
      <c r="A2631" s="103">
        <v>19</v>
      </c>
      <c r="B2631" s="103">
        <v>37</v>
      </c>
      <c r="C2631" s="103">
        <v>401</v>
      </c>
      <c r="D2631" s="104">
        <v>67.33</v>
      </c>
      <c r="E2631" s="105">
        <v>15</v>
      </c>
      <c r="F2631" s="106">
        <v>9.76</v>
      </c>
      <c r="G2631" s="106">
        <v>92.09</v>
      </c>
      <c r="H2631" s="107">
        <v>40086</v>
      </c>
      <c r="I2631" s="104">
        <v>9</v>
      </c>
      <c r="J2631" s="108" t="s">
        <v>16</v>
      </c>
      <c r="K2631" s="108" t="s">
        <v>14</v>
      </c>
      <c r="L2631" s="108" t="s">
        <v>14</v>
      </c>
    </row>
    <row r="2632" spans="1:12">
      <c r="A2632" s="103">
        <v>78</v>
      </c>
      <c r="B2632" s="103">
        <v>37</v>
      </c>
      <c r="C2632" s="103">
        <v>436</v>
      </c>
      <c r="D2632" s="104">
        <v>134.33000000000001</v>
      </c>
      <c r="E2632" s="105">
        <v>15</v>
      </c>
      <c r="F2632" s="106">
        <v>19.48</v>
      </c>
      <c r="G2632" s="106">
        <v>168.81</v>
      </c>
      <c r="H2632" s="107">
        <v>40086</v>
      </c>
      <c r="I2632" s="104">
        <v>9</v>
      </c>
      <c r="J2632" s="108" t="s">
        <v>27</v>
      </c>
      <c r="K2632" s="108" t="s">
        <v>51</v>
      </c>
      <c r="L2632" s="108" t="s">
        <v>49</v>
      </c>
    </row>
    <row r="2633" spans="1:12">
      <c r="A2633" s="103">
        <v>72</v>
      </c>
      <c r="B2633" s="103">
        <v>48</v>
      </c>
      <c r="C2633" s="103">
        <v>315</v>
      </c>
      <c r="D2633" s="104">
        <v>52.54</v>
      </c>
      <c r="E2633" s="105">
        <v>15</v>
      </c>
      <c r="F2633" s="106">
        <v>9.7899999999999991</v>
      </c>
      <c r="G2633" s="106">
        <v>77.33</v>
      </c>
      <c r="H2633" s="107">
        <v>40086</v>
      </c>
      <c r="I2633" s="104">
        <v>9</v>
      </c>
      <c r="J2633" s="108" t="s">
        <v>10</v>
      </c>
      <c r="K2633" s="108" t="s">
        <v>64</v>
      </c>
      <c r="L2633" s="108" t="s">
        <v>10</v>
      </c>
    </row>
    <row r="2634" spans="1:12">
      <c r="A2634" s="103">
        <v>152</v>
      </c>
      <c r="B2634" s="103">
        <v>2</v>
      </c>
      <c r="C2634" s="103">
        <v>14</v>
      </c>
      <c r="D2634" s="104">
        <v>17.329999999999998</v>
      </c>
      <c r="E2634" s="105">
        <v>15</v>
      </c>
      <c r="F2634" s="106">
        <v>4.6900000000000004</v>
      </c>
      <c r="G2634" s="106">
        <v>37.020000000000003</v>
      </c>
      <c r="H2634" s="107">
        <v>40087</v>
      </c>
      <c r="I2634" s="104">
        <v>10</v>
      </c>
      <c r="J2634" s="108" t="s">
        <v>10</v>
      </c>
      <c r="K2634" s="108" t="s">
        <v>64</v>
      </c>
      <c r="L2634" s="108" t="s">
        <v>10</v>
      </c>
    </row>
    <row r="2635" spans="1:12">
      <c r="A2635" s="103">
        <v>177</v>
      </c>
      <c r="B2635" s="103">
        <v>3</v>
      </c>
      <c r="C2635" s="103">
        <v>20</v>
      </c>
      <c r="D2635" s="104">
        <v>43.71</v>
      </c>
      <c r="E2635" s="105">
        <v>15</v>
      </c>
      <c r="F2635" s="106">
        <v>6.34</v>
      </c>
      <c r="G2635" s="106">
        <v>65.05</v>
      </c>
      <c r="H2635" s="107">
        <v>40087</v>
      </c>
      <c r="I2635" s="104">
        <v>10</v>
      </c>
      <c r="J2635" s="108" t="s">
        <v>66</v>
      </c>
      <c r="K2635" s="108" t="s">
        <v>51</v>
      </c>
      <c r="L2635" s="108" t="s">
        <v>48</v>
      </c>
    </row>
    <row r="2636" spans="1:12">
      <c r="A2636" s="103">
        <v>99</v>
      </c>
      <c r="B2636" s="103">
        <v>4</v>
      </c>
      <c r="C2636" s="103">
        <v>29</v>
      </c>
      <c r="D2636" s="104">
        <v>38.21</v>
      </c>
      <c r="E2636" s="105">
        <v>15</v>
      </c>
      <c r="F2636" s="106">
        <v>5.54</v>
      </c>
      <c r="G2636" s="106">
        <v>58.75</v>
      </c>
      <c r="H2636" s="107">
        <v>40087</v>
      </c>
      <c r="I2636" s="104">
        <v>10</v>
      </c>
      <c r="J2636" s="108" t="s">
        <v>56</v>
      </c>
      <c r="K2636" s="108" t="s">
        <v>64</v>
      </c>
      <c r="L2636" s="108" t="s">
        <v>56</v>
      </c>
    </row>
    <row r="2637" spans="1:12">
      <c r="A2637" s="103">
        <v>52</v>
      </c>
      <c r="B2637" s="103">
        <v>4</v>
      </c>
      <c r="C2637" s="103">
        <v>34</v>
      </c>
      <c r="D2637" s="104">
        <v>38.770000000000003</v>
      </c>
      <c r="E2637" s="105">
        <v>15</v>
      </c>
      <c r="F2637" s="106">
        <v>5.62</v>
      </c>
      <c r="G2637" s="106">
        <v>59.39</v>
      </c>
      <c r="H2637" s="107">
        <v>40087</v>
      </c>
      <c r="I2637" s="104">
        <v>10</v>
      </c>
      <c r="J2637" s="108" t="s">
        <v>47</v>
      </c>
      <c r="K2637" s="108" t="s">
        <v>51</v>
      </c>
      <c r="L2637" s="108" t="s">
        <v>48</v>
      </c>
    </row>
    <row r="2638" spans="1:12">
      <c r="A2638" s="103">
        <v>54</v>
      </c>
      <c r="B2638" s="103">
        <v>4</v>
      </c>
      <c r="C2638" s="103">
        <v>39</v>
      </c>
      <c r="D2638" s="104">
        <v>17.329999999999998</v>
      </c>
      <c r="E2638" s="105">
        <v>15</v>
      </c>
      <c r="F2638" s="106">
        <v>4.6900000000000004</v>
      </c>
      <c r="G2638" s="106">
        <v>37.020000000000003</v>
      </c>
      <c r="H2638" s="107">
        <v>40087</v>
      </c>
      <c r="I2638" s="104">
        <v>10</v>
      </c>
      <c r="J2638" s="108" t="s">
        <v>7</v>
      </c>
      <c r="K2638" s="108" t="s">
        <v>7</v>
      </c>
      <c r="L2638" s="108" t="s">
        <v>8</v>
      </c>
    </row>
    <row r="2639" spans="1:12">
      <c r="A2639" s="103">
        <v>70</v>
      </c>
      <c r="B2639" s="103">
        <v>5</v>
      </c>
      <c r="C2639" s="103">
        <v>39</v>
      </c>
      <c r="D2639" s="104">
        <v>34.01</v>
      </c>
      <c r="E2639" s="105">
        <v>15</v>
      </c>
      <c r="F2639" s="106">
        <v>4.93</v>
      </c>
      <c r="G2639" s="106">
        <v>53.94</v>
      </c>
      <c r="H2639" s="107">
        <v>40087</v>
      </c>
      <c r="I2639" s="104">
        <v>10</v>
      </c>
      <c r="J2639" s="108" t="s">
        <v>13</v>
      </c>
      <c r="K2639" s="108" t="s">
        <v>14</v>
      </c>
      <c r="L2639" s="108" t="s">
        <v>14</v>
      </c>
    </row>
    <row r="2640" spans="1:12">
      <c r="A2640" s="103">
        <v>118</v>
      </c>
      <c r="B2640" s="103">
        <v>5</v>
      </c>
      <c r="C2640" s="103">
        <v>42</v>
      </c>
      <c r="D2640" s="104">
        <v>39.159999999999997</v>
      </c>
      <c r="E2640" s="105">
        <v>15</v>
      </c>
      <c r="F2640" s="106">
        <v>5.68</v>
      </c>
      <c r="G2640" s="106">
        <v>59.84</v>
      </c>
      <c r="H2640" s="107">
        <v>40087</v>
      </c>
      <c r="I2640" s="104">
        <v>10</v>
      </c>
      <c r="J2640" s="108" t="s">
        <v>45</v>
      </c>
      <c r="K2640" s="108" t="s">
        <v>64</v>
      </c>
      <c r="L2640" s="108" t="s">
        <v>46</v>
      </c>
    </row>
    <row r="2641" spans="1:12">
      <c r="A2641" s="103">
        <v>163</v>
      </c>
      <c r="B2641" s="103">
        <v>5</v>
      </c>
      <c r="C2641" s="103">
        <v>43</v>
      </c>
      <c r="D2641" s="104">
        <v>61.15</v>
      </c>
      <c r="E2641" s="105">
        <v>15</v>
      </c>
      <c r="F2641" s="106">
        <v>8.8699999999999992</v>
      </c>
      <c r="G2641" s="106">
        <v>85.02</v>
      </c>
      <c r="H2641" s="107">
        <v>40087</v>
      </c>
      <c r="I2641" s="104">
        <v>10</v>
      </c>
      <c r="J2641" s="108" t="s">
        <v>63</v>
      </c>
      <c r="K2641" s="108" t="s">
        <v>14</v>
      </c>
      <c r="L2641" s="108" t="s">
        <v>36</v>
      </c>
    </row>
    <row r="2642" spans="1:12">
      <c r="A2642" s="103">
        <v>55</v>
      </c>
      <c r="B2642" s="103">
        <v>6</v>
      </c>
      <c r="C2642" s="103">
        <v>40</v>
      </c>
      <c r="D2642" s="104">
        <v>17.329999999999998</v>
      </c>
      <c r="E2642" s="105">
        <v>15</v>
      </c>
      <c r="F2642" s="106">
        <v>4.6900000000000004</v>
      </c>
      <c r="G2642" s="106">
        <v>37.020000000000003</v>
      </c>
      <c r="H2642" s="107">
        <v>40087</v>
      </c>
      <c r="I2642" s="104">
        <v>10</v>
      </c>
      <c r="J2642" s="108" t="s">
        <v>7</v>
      </c>
      <c r="K2642" s="108" t="s">
        <v>7</v>
      </c>
      <c r="L2642" s="108" t="s">
        <v>9</v>
      </c>
    </row>
    <row r="2643" spans="1:12">
      <c r="A2643" s="103">
        <v>171</v>
      </c>
      <c r="B2643" s="103">
        <v>6</v>
      </c>
      <c r="C2643" s="103">
        <v>50</v>
      </c>
      <c r="D2643" s="104">
        <v>38.21</v>
      </c>
      <c r="E2643" s="105">
        <v>15</v>
      </c>
      <c r="F2643" s="106">
        <v>5.54</v>
      </c>
      <c r="G2643" s="106">
        <v>58.75</v>
      </c>
      <c r="H2643" s="107">
        <v>40087</v>
      </c>
      <c r="I2643" s="104">
        <v>10</v>
      </c>
      <c r="J2643" s="108" t="s">
        <v>56</v>
      </c>
      <c r="K2643" s="108" t="s">
        <v>64</v>
      </c>
      <c r="L2643" s="108" t="s">
        <v>56</v>
      </c>
    </row>
    <row r="2644" spans="1:12">
      <c r="A2644" s="103">
        <v>33</v>
      </c>
      <c r="B2644" s="103">
        <v>6</v>
      </c>
      <c r="C2644" s="103">
        <v>68</v>
      </c>
      <c r="D2644" s="104">
        <v>45.55</v>
      </c>
      <c r="E2644" s="105">
        <v>15</v>
      </c>
      <c r="F2644" s="106">
        <v>6.6</v>
      </c>
      <c r="G2644" s="106">
        <v>67.150000000000006</v>
      </c>
      <c r="H2644" s="107">
        <v>40087</v>
      </c>
      <c r="I2644" s="104">
        <v>10</v>
      </c>
      <c r="J2644" s="108" t="s">
        <v>35</v>
      </c>
      <c r="K2644" s="108" t="s">
        <v>14</v>
      </c>
      <c r="L2644" s="108" t="s">
        <v>36</v>
      </c>
    </row>
    <row r="2645" spans="1:12">
      <c r="A2645" s="103">
        <v>124</v>
      </c>
      <c r="B2645" s="103">
        <v>7</v>
      </c>
      <c r="C2645" s="103">
        <v>46</v>
      </c>
      <c r="D2645" s="104">
        <v>27.31</v>
      </c>
      <c r="E2645" s="105">
        <v>15</v>
      </c>
      <c r="F2645" s="106">
        <v>3.96</v>
      </c>
      <c r="G2645" s="106">
        <v>46.27</v>
      </c>
      <c r="H2645" s="107">
        <v>40087</v>
      </c>
      <c r="I2645" s="104">
        <v>10</v>
      </c>
      <c r="J2645" s="108" t="s">
        <v>25</v>
      </c>
      <c r="K2645" s="108" t="s">
        <v>64</v>
      </c>
      <c r="L2645" s="108" t="s">
        <v>25</v>
      </c>
    </row>
    <row r="2646" spans="1:12">
      <c r="A2646" s="103">
        <v>71</v>
      </c>
      <c r="B2646" s="103">
        <v>7</v>
      </c>
      <c r="C2646" s="103">
        <v>58</v>
      </c>
      <c r="D2646" s="104">
        <v>38.770000000000003</v>
      </c>
      <c r="E2646" s="105">
        <v>15</v>
      </c>
      <c r="F2646" s="106">
        <v>5.62</v>
      </c>
      <c r="G2646" s="106">
        <v>59.39</v>
      </c>
      <c r="H2646" s="107">
        <v>40087</v>
      </c>
      <c r="I2646" s="104">
        <v>10</v>
      </c>
      <c r="J2646" s="108" t="s">
        <v>47</v>
      </c>
      <c r="K2646" s="108" t="s">
        <v>51</v>
      </c>
      <c r="L2646" s="108" t="s">
        <v>48</v>
      </c>
    </row>
    <row r="2647" spans="1:12">
      <c r="A2647" s="103">
        <v>165</v>
      </c>
      <c r="B2647" s="103">
        <v>7</v>
      </c>
      <c r="C2647" s="103">
        <v>62</v>
      </c>
      <c r="D2647" s="104">
        <v>39.450000000000003</v>
      </c>
      <c r="E2647" s="105">
        <v>15</v>
      </c>
      <c r="F2647" s="106">
        <v>5.72</v>
      </c>
      <c r="G2647" s="106">
        <v>60.17</v>
      </c>
      <c r="H2647" s="107">
        <v>40087</v>
      </c>
      <c r="I2647" s="104">
        <v>10</v>
      </c>
      <c r="J2647" s="108" t="s">
        <v>35</v>
      </c>
      <c r="K2647" s="108" t="s">
        <v>14</v>
      </c>
      <c r="L2647" s="108" t="s">
        <v>14</v>
      </c>
    </row>
    <row r="2648" spans="1:12">
      <c r="A2648" s="103">
        <v>64</v>
      </c>
      <c r="B2648" s="103">
        <v>7</v>
      </c>
      <c r="C2648" s="103">
        <v>63</v>
      </c>
      <c r="D2648" s="104">
        <v>39.369999999999997</v>
      </c>
      <c r="E2648" s="105">
        <v>15</v>
      </c>
      <c r="F2648" s="106">
        <v>5.71</v>
      </c>
      <c r="G2648" s="106">
        <v>60.08</v>
      </c>
      <c r="H2648" s="107">
        <v>40087</v>
      </c>
      <c r="I2648" s="104">
        <v>10</v>
      </c>
      <c r="J2648" s="108" t="s">
        <v>35</v>
      </c>
      <c r="K2648" s="108" t="s">
        <v>14</v>
      </c>
      <c r="L2648" s="108" t="s">
        <v>36</v>
      </c>
    </row>
    <row r="2649" spans="1:12">
      <c r="A2649" s="103">
        <v>130</v>
      </c>
      <c r="B2649" s="103">
        <v>8</v>
      </c>
      <c r="C2649" s="103">
        <v>76</v>
      </c>
      <c r="D2649" s="104">
        <v>32.67</v>
      </c>
      <c r="E2649" s="105">
        <v>15</v>
      </c>
      <c r="F2649" s="106">
        <v>4.74</v>
      </c>
      <c r="G2649" s="106">
        <v>52.41</v>
      </c>
      <c r="H2649" s="107">
        <v>40087</v>
      </c>
      <c r="I2649" s="104">
        <v>10</v>
      </c>
      <c r="J2649" s="108" t="s">
        <v>43</v>
      </c>
      <c r="K2649" s="108" t="s">
        <v>64</v>
      </c>
      <c r="L2649" s="108" t="s">
        <v>43</v>
      </c>
    </row>
    <row r="2650" spans="1:12">
      <c r="A2650" s="103">
        <v>150</v>
      </c>
      <c r="B2650" s="103">
        <v>9</v>
      </c>
      <c r="C2650" s="103">
        <v>88</v>
      </c>
      <c r="D2650" s="104">
        <v>31.61</v>
      </c>
      <c r="E2650" s="105">
        <v>15</v>
      </c>
      <c r="F2650" s="106">
        <v>4.58</v>
      </c>
      <c r="G2650" s="106">
        <v>51.19</v>
      </c>
      <c r="H2650" s="107">
        <v>40087</v>
      </c>
      <c r="I2650" s="104">
        <v>10</v>
      </c>
      <c r="J2650" s="108" t="s">
        <v>10</v>
      </c>
      <c r="K2650" s="108" t="s">
        <v>64</v>
      </c>
      <c r="L2650" s="108" t="s">
        <v>46</v>
      </c>
    </row>
    <row r="2651" spans="1:12">
      <c r="A2651" s="103">
        <v>174</v>
      </c>
      <c r="B2651" s="103">
        <v>9</v>
      </c>
      <c r="C2651" s="103">
        <v>97</v>
      </c>
      <c r="D2651" s="104">
        <v>17.329999999999998</v>
      </c>
      <c r="E2651" s="105">
        <v>15</v>
      </c>
      <c r="F2651" s="106">
        <v>4.6900000000000004</v>
      </c>
      <c r="G2651" s="106">
        <v>37.020000000000003</v>
      </c>
      <c r="H2651" s="107">
        <v>40087</v>
      </c>
      <c r="I2651" s="104">
        <v>10</v>
      </c>
      <c r="J2651" s="108" t="s">
        <v>10</v>
      </c>
      <c r="K2651" s="108" t="s">
        <v>64</v>
      </c>
      <c r="L2651" s="108" t="s">
        <v>10</v>
      </c>
    </row>
    <row r="2652" spans="1:12">
      <c r="A2652" s="103">
        <v>60</v>
      </c>
      <c r="B2652" s="103">
        <v>10</v>
      </c>
      <c r="C2652" s="103">
        <v>106</v>
      </c>
      <c r="D2652" s="104">
        <v>39.450000000000003</v>
      </c>
      <c r="E2652" s="105">
        <v>15</v>
      </c>
      <c r="F2652" s="106">
        <v>5.72</v>
      </c>
      <c r="G2652" s="106">
        <v>60.17</v>
      </c>
      <c r="H2652" s="107">
        <v>40087</v>
      </c>
      <c r="I2652" s="104">
        <v>10</v>
      </c>
      <c r="J2652" s="108" t="s">
        <v>35</v>
      </c>
      <c r="K2652" s="108" t="s">
        <v>14</v>
      </c>
      <c r="L2652" s="108" t="s">
        <v>14</v>
      </c>
    </row>
    <row r="2653" spans="1:12">
      <c r="A2653" s="103">
        <v>110</v>
      </c>
      <c r="B2653" s="103">
        <v>11</v>
      </c>
      <c r="C2653" s="103">
        <v>109</v>
      </c>
      <c r="D2653" s="104">
        <v>39.159999999999997</v>
      </c>
      <c r="E2653" s="105">
        <v>15</v>
      </c>
      <c r="F2653" s="106">
        <v>5.68</v>
      </c>
      <c r="G2653" s="106">
        <v>59.84</v>
      </c>
      <c r="H2653" s="107">
        <v>40087</v>
      </c>
      <c r="I2653" s="104">
        <v>10</v>
      </c>
      <c r="J2653" s="108" t="s">
        <v>45</v>
      </c>
      <c r="K2653" s="108" t="s">
        <v>64</v>
      </c>
      <c r="L2653" s="108" t="s">
        <v>46</v>
      </c>
    </row>
    <row r="2654" spans="1:12">
      <c r="A2654" s="103">
        <v>75</v>
      </c>
      <c r="B2654" s="103">
        <v>16</v>
      </c>
      <c r="C2654" s="103">
        <v>199</v>
      </c>
      <c r="D2654" s="104">
        <v>38.770000000000003</v>
      </c>
      <c r="E2654" s="105">
        <v>15</v>
      </c>
      <c r="F2654" s="106">
        <v>5.62</v>
      </c>
      <c r="G2654" s="106">
        <v>59.39</v>
      </c>
      <c r="H2654" s="107">
        <v>40087</v>
      </c>
      <c r="I2654" s="104">
        <v>10</v>
      </c>
      <c r="J2654" s="108" t="s">
        <v>47</v>
      </c>
      <c r="K2654" s="108" t="s">
        <v>51</v>
      </c>
      <c r="L2654" s="108" t="s">
        <v>48</v>
      </c>
    </row>
    <row r="2655" spans="1:12">
      <c r="A2655" s="103">
        <v>2</v>
      </c>
      <c r="B2655" s="103">
        <v>17</v>
      </c>
      <c r="C2655" s="103">
        <v>172</v>
      </c>
      <c r="D2655" s="104">
        <v>28.69</v>
      </c>
      <c r="E2655" s="105">
        <v>15</v>
      </c>
      <c r="F2655" s="106">
        <v>6.34</v>
      </c>
      <c r="G2655" s="106">
        <v>50.03</v>
      </c>
      <c r="H2655" s="107">
        <v>40087</v>
      </c>
      <c r="I2655" s="104">
        <v>10</v>
      </c>
      <c r="J2655" s="108" t="s">
        <v>7</v>
      </c>
      <c r="K2655" s="108" t="s">
        <v>7</v>
      </c>
      <c r="L2655" s="108" t="s">
        <v>8</v>
      </c>
    </row>
    <row r="2656" spans="1:12">
      <c r="A2656" s="103">
        <v>42</v>
      </c>
      <c r="B2656" s="103">
        <v>17</v>
      </c>
      <c r="C2656" s="103">
        <v>193</v>
      </c>
      <c r="D2656" s="104">
        <v>32.19</v>
      </c>
      <c r="E2656" s="105">
        <v>15</v>
      </c>
      <c r="F2656" s="106">
        <v>6.84</v>
      </c>
      <c r="G2656" s="106">
        <v>54.03</v>
      </c>
      <c r="H2656" s="107">
        <v>40087</v>
      </c>
      <c r="I2656" s="104">
        <v>10</v>
      </c>
      <c r="J2656" s="108" t="s">
        <v>7</v>
      </c>
      <c r="K2656" s="108" t="s">
        <v>7</v>
      </c>
      <c r="L2656" s="108" t="s">
        <v>9</v>
      </c>
    </row>
    <row r="2657" spans="1:12">
      <c r="A2657" s="103">
        <v>97</v>
      </c>
      <c r="B2657" s="103">
        <v>17</v>
      </c>
      <c r="C2657" s="103">
        <v>199</v>
      </c>
      <c r="D2657" s="104">
        <v>42.76</v>
      </c>
      <c r="E2657" s="105">
        <v>15</v>
      </c>
      <c r="F2657" s="106">
        <v>6.2</v>
      </c>
      <c r="G2657" s="106">
        <v>63.96</v>
      </c>
      <c r="H2657" s="107">
        <v>40087</v>
      </c>
      <c r="I2657" s="104">
        <v>10</v>
      </c>
      <c r="J2657" s="108" t="s">
        <v>56</v>
      </c>
      <c r="K2657" s="108" t="s">
        <v>64</v>
      </c>
      <c r="L2657" s="108" t="s">
        <v>56</v>
      </c>
    </row>
    <row r="2658" spans="1:12">
      <c r="A2658" s="103">
        <v>53</v>
      </c>
      <c r="B2658" s="103">
        <v>18</v>
      </c>
      <c r="C2658" s="103">
        <v>235</v>
      </c>
      <c r="D2658" s="104">
        <v>39.200000000000003</v>
      </c>
      <c r="E2658" s="105">
        <v>15</v>
      </c>
      <c r="F2658" s="106">
        <v>7.86</v>
      </c>
      <c r="G2658" s="106">
        <v>62.06</v>
      </c>
      <c r="H2658" s="107">
        <v>40087</v>
      </c>
      <c r="I2658" s="104">
        <v>10</v>
      </c>
      <c r="J2658" s="108" t="s">
        <v>7</v>
      </c>
      <c r="K2658" s="108" t="s">
        <v>7</v>
      </c>
      <c r="L2658" s="108" t="s">
        <v>8</v>
      </c>
    </row>
    <row r="2659" spans="1:12">
      <c r="A2659" s="103">
        <v>185</v>
      </c>
      <c r="B2659" s="103">
        <v>23</v>
      </c>
      <c r="C2659" s="103">
        <v>272</v>
      </c>
      <c r="D2659" s="104">
        <v>46.59</v>
      </c>
      <c r="E2659" s="105">
        <v>30</v>
      </c>
      <c r="F2659" s="106">
        <v>6.76</v>
      </c>
      <c r="G2659" s="106">
        <v>83.35</v>
      </c>
      <c r="H2659" s="107">
        <v>40087</v>
      </c>
      <c r="I2659" s="104">
        <v>10</v>
      </c>
      <c r="J2659" s="108" t="s">
        <v>62</v>
      </c>
      <c r="K2659" s="108" t="s">
        <v>14</v>
      </c>
      <c r="L2659" s="108" t="s">
        <v>14</v>
      </c>
    </row>
    <row r="2660" spans="1:12">
      <c r="A2660" s="103">
        <v>189</v>
      </c>
      <c r="B2660" s="103">
        <v>25</v>
      </c>
      <c r="C2660" s="103">
        <v>234</v>
      </c>
      <c r="D2660" s="104">
        <v>39.03</v>
      </c>
      <c r="E2660" s="105">
        <v>15</v>
      </c>
      <c r="F2660" s="106">
        <v>7.83</v>
      </c>
      <c r="G2660" s="106">
        <v>61.86</v>
      </c>
      <c r="H2660" s="107">
        <v>40087</v>
      </c>
      <c r="I2660" s="104">
        <v>10</v>
      </c>
      <c r="J2660" s="108" t="s">
        <v>7</v>
      </c>
      <c r="K2660" s="108" t="s">
        <v>7</v>
      </c>
      <c r="L2660" s="108" t="s">
        <v>9</v>
      </c>
    </row>
    <row r="2661" spans="1:12">
      <c r="A2661" s="103">
        <v>51</v>
      </c>
      <c r="B2661" s="103">
        <v>25</v>
      </c>
      <c r="C2661" s="103">
        <v>268</v>
      </c>
      <c r="D2661" s="104">
        <v>44.7</v>
      </c>
      <c r="E2661" s="105">
        <v>15</v>
      </c>
      <c r="F2661" s="106">
        <v>8.66</v>
      </c>
      <c r="G2661" s="106">
        <v>68.36</v>
      </c>
      <c r="H2661" s="107">
        <v>40087</v>
      </c>
      <c r="I2661" s="104">
        <v>10</v>
      </c>
      <c r="J2661" s="108" t="s">
        <v>7</v>
      </c>
      <c r="K2661" s="108" t="s">
        <v>7</v>
      </c>
      <c r="L2661" s="108" t="s">
        <v>9</v>
      </c>
    </row>
    <row r="2662" spans="1:12">
      <c r="A2662" s="103">
        <v>3</v>
      </c>
      <c r="B2662" s="103">
        <v>26</v>
      </c>
      <c r="C2662" s="103">
        <v>317</v>
      </c>
      <c r="D2662" s="104">
        <v>52.88</v>
      </c>
      <c r="E2662" s="105">
        <v>15</v>
      </c>
      <c r="F2662" s="106">
        <v>9.84</v>
      </c>
      <c r="G2662" s="106">
        <v>77.72</v>
      </c>
      <c r="H2662" s="107">
        <v>40087</v>
      </c>
      <c r="I2662" s="104">
        <v>10</v>
      </c>
      <c r="J2662" s="108" t="s">
        <v>7</v>
      </c>
      <c r="K2662" s="108" t="s">
        <v>7</v>
      </c>
      <c r="L2662" s="108" t="s">
        <v>9</v>
      </c>
    </row>
    <row r="2663" spans="1:12">
      <c r="A2663" s="103">
        <v>80</v>
      </c>
      <c r="B2663" s="103">
        <v>32</v>
      </c>
      <c r="C2663" s="103">
        <v>410</v>
      </c>
      <c r="D2663" s="104">
        <v>81.67</v>
      </c>
      <c r="E2663" s="105">
        <v>15</v>
      </c>
      <c r="F2663" s="106">
        <v>11.84</v>
      </c>
      <c r="G2663" s="106">
        <v>108.51</v>
      </c>
      <c r="H2663" s="107">
        <v>40087</v>
      </c>
      <c r="I2663" s="104">
        <v>10</v>
      </c>
      <c r="J2663" s="108" t="s">
        <v>52</v>
      </c>
      <c r="K2663" s="108" t="s">
        <v>14</v>
      </c>
      <c r="L2663" s="108" t="s">
        <v>36</v>
      </c>
    </row>
    <row r="2664" spans="1:12">
      <c r="A2664" s="103">
        <v>108</v>
      </c>
      <c r="B2664" s="103">
        <v>35</v>
      </c>
      <c r="C2664" s="103">
        <v>417</v>
      </c>
      <c r="D2664" s="104">
        <v>69.56</v>
      </c>
      <c r="E2664" s="105">
        <v>15</v>
      </c>
      <c r="F2664" s="106">
        <v>12.26</v>
      </c>
      <c r="G2664" s="106">
        <v>96.82</v>
      </c>
      <c r="H2664" s="107">
        <v>40087</v>
      </c>
      <c r="I2664" s="104">
        <v>10</v>
      </c>
      <c r="J2664" s="108" t="s">
        <v>7</v>
      </c>
      <c r="K2664" s="108" t="s">
        <v>7</v>
      </c>
      <c r="L2664" s="108" t="s">
        <v>9</v>
      </c>
    </row>
    <row r="2665" spans="1:12">
      <c r="A2665" s="103">
        <v>23</v>
      </c>
      <c r="B2665" s="103">
        <v>35</v>
      </c>
      <c r="C2665" s="103">
        <v>452</v>
      </c>
      <c r="D2665" s="104">
        <v>75.39</v>
      </c>
      <c r="E2665" s="105">
        <v>15</v>
      </c>
      <c r="F2665" s="106">
        <v>13.11</v>
      </c>
      <c r="G2665" s="106">
        <v>103.5</v>
      </c>
      <c r="H2665" s="107">
        <v>40087</v>
      </c>
      <c r="I2665" s="104">
        <v>10</v>
      </c>
      <c r="J2665" s="108" t="s">
        <v>7</v>
      </c>
      <c r="K2665" s="108" t="s">
        <v>64</v>
      </c>
      <c r="L2665" s="108" t="s">
        <v>25</v>
      </c>
    </row>
    <row r="2666" spans="1:12">
      <c r="A2666" s="103">
        <v>188</v>
      </c>
      <c r="B2666" s="103">
        <v>38</v>
      </c>
      <c r="C2666" s="103">
        <v>469</v>
      </c>
      <c r="D2666" s="104">
        <v>81.400000000000006</v>
      </c>
      <c r="E2666" s="105">
        <v>15</v>
      </c>
      <c r="F2666" s="106">
        <v>11.8</v>
      </c>
      <c r="G2666" s="106">
        <v>108.2</v>
      </c>
      <c r="H2666" s="107">
        <v>40087</v>
      </c>
      <c r="I2666" s="104">
        <v>10</v>
      </c>
      <c r="J2666" s="108" t="s">
        <v>47</v>
      </c>
      <c r="K2666" s="108" t="s">
        <v>51</v>
      </c>
      <c r="L2666" s="108" t="s">
        <v>48</v>
      </c>
    </row>
    <row r="2667" spans="1:12">
      <c r="A2667" s="103">
        <v>114</v>
      </c>
      <c r="B2667" s="103">
        <v>57</v>
      </c>
      <c r="C2667" s="103">
        <v>703</v>
      </c>
      <c r="D2667" s="104">
        <v>115.29</v>
      </c>
      <c r="E2667" s="105">
        <v>15</v>
      </c>
      <c r="F2667" s="106">
        <v>18.89</v>
      </c>
      <c r="G2667" s="106">
        <v>149.18</v>
      </c>
      <c r="H2667" s="107">
        <v>40087</v>
      </c>
      <c r="I2667" s="104">
        <v>10</v>
      </c>
      <c r="J2667" s="108" t="s">
        <v>7</v>
      </c>
      <c r="K2667" s="108" t="s">
        <v>7</v>
      </c>
      <c r="L2667" s="108" t="s">
        <v>8</v>
      </c>
    </row>
    <row r="2668" spans="1:12">
      <c r="A2668" s="103">
        <v>120</v>
      </c>
      <c r="B2668" s="103">
        <v>78</v>
      </c>
      <c r="C2668" s="103">
        <v>755</v>
      </c>
      <c r="D2668" s="104">
        <v>121.78</v>
      </c>
      <c r="E2668" s="105">
        <v>15</v>
      </c>
      <c r="F2668" s="106">
        <v>17.66</v>
      </c>
      <c r="G2668" s="106">
        <v>154.44</v>
      </c>
      <c r="H2668" s="107">
        <v>40087</v>
      </c>
      <c r="I2668" s="104">
        <v>10</v>
      </c>
      <c r="J2668" s="108" t="s">
        <v>11</v>
      </c>
      <c r="K2668" s="108" t="s">
        <v>55</v>
      </c>
      <c r="L2668" s="108" t="s">
        <v>55</v>
      </c>
    </row>
    <row r="2669" spans="1:12">
      <c r="A2669" s="103">
        <v>183</v>
      </c>
      <c r="B2669" s="103">
        <v>104</v>
      </c>
      <c r="C2669" s="103">
        <v>1110</v>
      </c>
      <c r="D2669" s="104">
        <v>336.11</v>
      </c>
      <c r="E2669" s="105">
        <v>15</v>
      </c>
      <c r="F2669" s="106">
        <v>48.74</v>
      </c>
      <c r="G2669" s="106">
        <v>399.85</v>
      </c>
      <c r="H2669" s="107">
        <v>40087</v>
      </c>
      <c r="I2669" s="104">
        <v>10</v>
      </c>
      <c r="J2669" s="108" t="s">
        <v>27</v>
      </c>
      <c r="K2669" s="108" t="s">
        <v>55</v>
      </c>
      <c r="L2669" s="108" t="s">
        <v>55</v>
      </c>
    </row>
    <row r="2670" spans="1:12">
      <c r="A2670" s="103">
        <v>127</v>
      </c>
      <c r="B2670" s="103">
        <v>196</v>
      </c>
      <c r="C2670" s="103">
        <v>2312</v>
      </c>
      <c r="D2670" s="104">
        <v>374.54</v>
      </c>
      <c r="E2670" s="105">
        <v>15</v>
      </c>
      <c r="F2670" s="106">
        <v>56.48</v>
      </c>
      <c r="G2670" s="106">
        <v>446.02</v>
      </c>
      <c r="H2670" s="107">
        <v>40087</v>
      </c>
      <c r="I2670" s="104">
        <v>10</v>
      </c>
      <c r="J2670" s="108" t="s">
        <v>7</v>
      </c>
      <c r="K2670" s="108" t="s">
        <v>55</v>
      </c>
      <c r="L2670" s="108" t="s">
        <v>55</v>
      </c>
    </row>
    <row r="2671" spans="1:12">
      <c r="A2671" s="103">
        <v>47</v>
      </c>
      <c r="B2671" s="103">
        <v>12</v>
      </c>
      <c r="C2671" s="103">
        <v>129</v>
      </c>
      <c r="D2671" s="104">
        <v>42.14</v>
      </c>
      <c r="E2671" s="105">
        <v>15</v>
      </c>
      <c r="F2671" s="106">
        <v>6.11</v>
      </c>
      <c r="G2671" s="106">
        <v>63.25</v>
      </c>
      <c r="H2671" s="107">
        <v>40088</v>
      </c>
      <c r="I2671" s="104">
        <v>10</v>
      </c>
      <c r="J2671" s="108" t="s">
        <v>43</v>
      </c>
      <c r="K2671" s="108" t="s">
        <v>64</v>
      </c>
      <c r="L2671" s="108" t="s">
        <v>43</v>
      </c>
    </row>
    <row r="2672" spans="1:12">
      <c r="A2672" s="103">
        <v>141</v>
      </c>
      <c r="B2672" s="103">
        <v>33</v>
      </c>
      <c r="C2672" s="103">
        <v>383</v>
      </c>
      <c r="D2672" s="104">
        <v>128.34</v>
      </c>
      <c r="E2672" s="105">
        <v>15</v>
      </c>
      <c r="F2672" s="106">
        <v>18.61</v>
      </c>
      <c r="G2672" s="106">
        <v>161.94999999999999</v>
      </c>
      <c r="H2672" s="107">
        <v>40088</v>
      </c>
      <c r="I2672" s="104">
        <v>10</v>
      </c>
      <c r="J2672" s="108" t="s">
        <v>41</v>
      </c>
      <c r="K2672" s="108" t="s">
        <v>55</v>
      </c>
      <c r="L2672" s="108" t="s">
        <v>55</v>
      </c>
    </row>
    <row r="2673" spans="1:12">
      <c r="A2673" s="103">
        <v>107</v>
      </c>
      <c r="B2673" s="103">
        <v>34</v>
      </c>
      <c r="C2673" s="103">
        <v>408</v>
      </c>
      <c r="D2673" s="104">
        <v>133.29</v>
      </c>
      <c r="E2673" s="105">
        <v>15</v>
      </c>
      <c r="F2673" s="106">
        <v>19.329999999999998</v>
      </c>
      <c r="G2673" s="106">
        <v>167.62</v>
      </c>
      <c r="H2673" s="107">
        <v>40088</v>
      </c>
      <c r="I2673" s="104">
        <v>10</v>
      </c>
      <c r="J2673" s="108" t="s">
        <v>43</v>
      </c>
      <c r="K2673" s="108" t="s">
        <v>64</v>
      </c>
      <c r="L2673" s="108" t="s">
        <v>43</v>
      </c>
    </row>
    <row r="2674" spans="1:12">
      <c r="A2674" s="103">
        <v>138</v>
      </c>
      <c r="B2674" s="103">
        <v>49</v>
      </c>
      <c r="C2674" s="103">
        <v>599</v>
      </c>
      <c r="D2674" s="104">
        <v>157.66</v>
      </c>
      <c r="E2674" s="105">
        <v>15</v>
      </c>
      <c r="F2674" s="106">
        <v>22.86</v>
      </c>
      <c r="G2674" s="106">
        <v>195.52</v>
      </c>
      <c r="H2674" s="107">
        <v>40088</v>
      </c>
      <c r="I2674" s="104">
        <v>10</v>
      </c>
      <c r="J2674" s="108" t="s">
        <v>41</v>
      </c>
      <c r="K2674" s="108" t="s">
        <v>39</v>
      </c>
      <c r="L2674" s="108" t="s">
        <v>54</v>
      </c>
    </row>
    <row r="2675" spans="1:12">
      <c r="A2675" s="103">
        <v>172</v>
      </c>
      <c r="B2675" s="103">
        <v>50</v>
      </c>
      <c r="C2675" s="103">
        <v>607</v>
      </c>
      <c r="D2675" s="104">
        <v>164.8</v>
      </c>
      <c r="E2675" s="105">
        <v>15</v>
      </c>
      <c r="F2675" s="106">
        <v>23.9</v>
      </c>
      <c r="G2675" s="106">
        <v>203.7</v>
      </c>
      <c r="H2675" s="107">
        <v>40088</v>
      </c>
      <c r="I2675" s="104">
        <v>10</v>
      </c>
      <c r="J2675" s="108" t="s">
        <v>19</v>
      </c>
      <c r="K2675" s="108" t="s">
        <v>23</v>
      </c>
      <c r="L2675" s="108" t="s">
        <v>37</v>
      </c>
    </row>
    <row r="2676" spans="1:12">
      <c r="A2676" s="103">
        <v>24</v>
      </c>
      <c r="B2676" s="103">
        <v>50</v>
      </c>
      <c r="C2676" s="103">
        <v>668</v>
      </c>
      <c r="D2676" s="104">
        <v>178.69</v>
      </c>
      <c r="E2676" s="105">
        <v>15</v>
      </c>
      <c r="F2676" s="106">
        <v>25.91</v>
      </c>
      <c r="G2676" s="106">
        <v>219.6</v>
      </c>
      <c r="H2676" s="107">
        <v>40088</v>
      </c>
      <c r="I2676" s="104">
        <v>10</v>
      </c>
      <c r="J2676" s="108" t="s">
        <v>19</v>
      </c>
      <c r="K2676" s="108" t="s">
        <v>26</v>
      </c>
      <c r="L2676" s="108" t="s">
        <v>26</v>
      </c>
    </row>
    <row r="2677" spans="1:12">
      <c r="A2677" s="103">
        <v>126</v>
      </c>
      <c r="B2677" s="103">
        <v>51</v>
      </c>
      <c r="C2677" s="103">
        <v>690</v>
      </c>
      <c r="D2677" s="104">
        <v>184.58</v>
      </c>
      <c r="E2677" s="105">
        <v>15</v>
      </c>
      <c r="F2677" s="106">
        <v>26.76</v>
      </c>
      <c r="G2677" s="106">
        <v>226.34</v>
      </c>
      <c r="H2677" s="107">
        <v>40088</v>
      </c>
      <c r="I2677" s="104">
        <v>10</v>
      </c>
      <c r="J2677" s="108" t="s">
        <v>19</v>
      </c>
      <c r="K2677" s="108" t="s">
        <v>26</v>
      </c>
      <c r="L2677" s="108" t="s">
        <v>20</v>
      </c>
    </row>
    <row r="2678" spans="1:12">
      <c r="A2678" s="103">
        <v>103</v>
      </c>
      <c r="B2678" s="103">
        <v>53</v>
      </c>
      <c r="C2678" s="103">
        <v>676</v>
      </c>
      <c r="D2678" s="104">
        <v>180.83</v>
      </c>
      <c r="E2678" s="105">
        <v>15</v>
      </c>
      <c r="F2678" s="106">
        <v>26.22</v>
      </c>
      <c r="G2678" s="106">
        <v>222.05</v>
      </c>
      <c r="H2678" s="107">
        <v>40088</v>
      </c>
      <c r="I2678" s="104">
        <v>10</v>
      </c>
      <c r="J2678" s="108" t="s">
        <v>19</v>
      </c>
      <c r="K2678" s="108" t="s">
        <v>26</v>
      </c>
      <c r="L2678" s="108" t="s">
        <v>34</v>
      </c>
    </row>
    <row r="2679" spans="1:12">
      <c r="A2679" s="103">
        <v>100</v>
      </c>
      <c r="B2679" s="103">
        <v>53</v>
      </c>
      <c r="C2679" s="103">
        <v>697</v>
      </c>
      <c r="D2679" s="104">
        <v>194.04</v>
      </c>
      <c r="E2679" s="105">
        <v>30</v>
      </c>
      <c r="F2679" s="106">
        <v>28.14</v>
      </c>
      <c r="G2679" s="106">
        <v>252.18</v>
      </c>
      <c r="H2679" s="107">
        <v>40088</v>
      </c>
      <c r="I2679" s="104">
        <v>10</v>
      </c>
      <c r="J2679" s="108" t="s">
        <v>44</v>
      </c>
      <c r="K2679" s="108" t="s">
        <v>39</v>
      </c>
      <c r="L2679" s="108" t="s">
        <v>44</v>
      </c>
    </row>
    <row r="2680" spans="1:12">
      <c r="A2680" s="103">
        <v>35</v>
      </c>
      <c r="B2680" s="103">
        <v>53</v>
      </c>
      <c r="C2680" s="103">
        <v>708</v>
      </c>
      <c r="D2680" s="104">
        <v>192.22</v>
      </c>
      <c r="E2680" s="105">
        <v>15</v>
      </c>
      <c r="F2680" s="106">
        <v>27.87</v>
      </c>
      <c r="G2680" s="106">
        <v>235.09</v>
      </c>
      <c r="H2680" s="107">
        <v>40088</v>
      </c>
      <c r="I2680" s="104">
        <v>10</v>
      </c>
      <c r="J2680" s="108" t="s">
        <v>19</v>
      </c>
      <c r="K2680" s="108" t="s">
        <v>23</v>
      </c>
      <c r="L2680" s="108" t="s">
        <v>37</v>
      </c>
    </row>
    <row r="2681" spans="1:12">
      <c r="A2681" s="103">
        <v>48</v>
      </c>
      <c r="B2681" s="103">
        <v>55</v>
      </c>
      <c r="C2681" s="103">
        <v>706</v>
      </c>
      <c r="D2681" s="104">
        <v>151.30000000000001</v>
      </c>
      <c r="E2681" s="105">
        <v>30</v>
      </c>
      <c r="F2681" s="106">
        <v>21.94</v>
      </c>
      <c r="G2681" s="106">
        <v>203.24</v>
      </c>
      <c r="H2681" s="107">
        <v>40088</v>
      </c>
      <c r="I2681" s="104">
        <v>10</v>
      </c>
      <c r="J2681" s="108" t="s">
        <v>44</v>
      </c>
      <c r="K2681" s="108" t="s">
        <v>39</v>
      </c>
      <c r="L2681" s="108" t="s">
        <v>44</v>
      </c>
    </row>
    <row r="2682" spans="1:12">
      <c r="A2682" s="103">
        <v>125</v>
      </c>
      <c r="B2682" s="103">
        <v>55</v>
      </c>
      <c r="C2682" s="103">
        <v>728</v>
      </c>
      <c r="D2682" s="104">
        <v>195.61</v>
      </c>
      <c r="E2682" s="105">
        <v>15</v>
      </c>
      <c r="F2682" s="106">
        <v>28.36</v>
      </c>
      <c r="G2682" s="106">
        <v>238.97</v>
      </c>
      <c r="H2682" s="107">
        <v>40088</v>
      </c>
      <c r="I2682" s="104">
        <v>10</v>
      </c>
      <c r="J2682" s="108" t="s">
        <v>41</v>
      </c>
      <c r="K2682" s="108" t="s">
        <v>39</v>
      </c>
      <c r="L2682" s="108" t="s">
        <v>42</v>
      </c>
    </row>
    <row r="2683" spans="1:12">
      <c r="A2683" s="103">
        <v>175</v>
      </c>
      <c r="B2683" s="103">
        <v>55</v>
      </c>
      <c r="C2683" s="103">
        <v>753</v>
      </c>
      <c r="D2683" s="104">
        <v>161.37</v>
      </c>
      <c r="E2683" s="105">
        <v>30</v>
      </c>
      <c r="F2683" s="106">
        <v>23.4</v>
      </c>
      <c r="G2683" s="106">
        <v>214.77</v>
      </c>
      <c r="H2683" s="107">
        <v>40088</v>
      </c>
      <c r="I2683" s="104">
        <v>10</v>
      </c>
      <c r="J2683" s="108" t="s">
        <v>44</v>
      </c>
      <c r="K2683" s="108" t="s">
        <v>39</v>
      </c>
      <c r="L2683" s="108" t="s">
        <v>44</v>
      </c>
    </row>
    <row r="2684" spans="1:12">
      <c r="A2684" s="103">
        <v>89</v>
      </c>
      <c r="B2684" s="103">
        <v>56</v>
      </c>
      <c r="C2684" s="103">
        <v>663</v>
      </c>
      <c r="D2684" s="104">
        <v>177.35</v>
      </c>
      <c r="E2684" s="105">
        <v>90</v>
      </c>
      <c r="F2684" s="106">
        <v>25.72</v>
      </c>
      <c r="G2684" s="106">
        <v>293.07</v>
      </c>
      <c r="H2684" s="107">
        <v>40088</v>
      </c>
      <c r="I2684" s="104">
        <v>10</v>
      </c>
      <c r="J2684" s="108" t="s">
        <v>19</v>
      </c>
      <c r="K2684" s="108" t="s">
        <v>26</v>
      </c>
      <c r="L2684" s="108" t="s">
        <v>40</v>
      </c>
    </row>
    <row r="2685" spans="1:12">
      <c r="A2685" s="103">
        <v>91</v>
      </c>
      <c r="B2685" s="103">
        <v>56</v>
      </c>
      <c r="C2685" s="103">
        <v>695</v>
      </c>
      <c r="D2685" s="104">
        <v>174.51</v>
      </c>
      <c r="E2685" s="105">
        <v>15</v>
      </c>
      <c r="F2685" s="106">
        <v>25.3</v>
      </c>
      <c r="G2685" s="106">
        <v>214.81</v>
      </c>
      <c r="H2685" s="107">
        <v>40088</v>
      </c>
      <c r="I2685" s="104">
        <v>10</v>
      </c>
      <c r="J2685" s="108" t="s">
        <v>41</v>
      </c>
      <c r="K2685" s="108" t="s">
        <v>39</v>
      </c>
      <c r="L2685" s="108" t="s">
        <v>54</v>
      </c>
    </row>
    <row r="2686" spans="1:12">
      <c r="A2686" s="103">
        <v>63</v>
      </c>
      <c r="B2686" s="103">
        <v>56</v>
      </c>
      <c r="C2686" s="103">
        <v>698</v>
      </c>
      <c r="D2686" s="104">
        <v>149.58000000000001</v>
      </c>
      <c r="E2686" s="105">
        <v>30</v>
      </c>
      <c r="F2686" s="106">
        <v>21.69</v>
      </c>
      <c r="G2686" s="106">
        <v>201.27</v>
      </c>
      <c r="H2686" s="107">
        <v>40088</v>
      </c>
      <c r="I2686" s="104">
        <v>10</v>
      </c>
      <c r="J2686" s="108" t="s">
        <v>44</v>
      </c>
      <c r="K2686" s="108" t="s">
        <v>39</v>
      </c>
      <c r="L2686" s="108" t="s">
        <v>44</v>
      </c>
    </row>
    <row r="2687" spans="1:12">
      <c r="A2687" s="103">
        <v>159</v>
      </c>
      <c r="B2687" s="103">
        <v>57</v>
      </c>
      <c r="C2687" s="103">
        <v>715</v>
      </c>
      <c r="D2687" s="104">
        <v>188.19</v>
      </c>
      <c r="E2687" s="105">
        <v>15</v>
      </c>
      <c r="F2687" s="106">
        <v>27.29</v>
      </c>
      <c r="G2687" s="106">
        <v>230.48</v>
      </c>
      <c r="H2687" s="107">
        <v>40088</v>
      </c>
      <c r="I2687" s="104">
        <v>10</v>
      </c>
      <c r="J2687" s="108" t="s">
        <v>41</v>
      </c>
      <c r="K2687" s="108" t="s">
        <v>39</v>
      </c>
      <c r="L2687" s="108" t="s">
        <v>42</v>
      </c>
    </row>
    <row r="2688" spans="1:12">
      <c r="A2688" s="103">
        <v>83</v>
      </c>
      <c r="B2688" s="103">
        <v>57</v>
      </c>
      <c r="C2688" s="103">
        <v>747</v>
      </c>
      <c r="D2688" s="104">
        <v>202.81</v>
      </c>
      <c r="E2688" s="105">
        <v>15</v>
      </c>
      <c r="F2688" s="106">
        <v>29.41</v>
      </c>
      <c r="G2688" s="106">
        <v>247.22</v>
      </c>
      <c r="H2688" s="107">
        <v>40088</v>
      </c>
      <c r="I2688" s="104">
        <v>10</v>
      </c>
      <c r="J2688" s="108" t="s">
        <v>19</v>
      </c>
      <c r="K2688" s="108" t="s">
        <v>23</v>
      </c>
      <c r="L2688" s="108" t="s">
        <v>23</v>
      </c>
    </row>
    <row r="2689" spans="1:12">
      <c r="A2689" s="103">
        <v>121</v>
      </c>
      <c r="B2689" s="103">
        <v>59</v>
      </c>
      <c r="C2689" s="103">
        <v>771</v>
      </c>
      <c r="D2689" s="104">
        <v>206.24</v>
      </c>
      <c r="E2689" s="105">
        <v>15</v>
      </c>
      <c r="F2689" s="106">
        <v>29.9</v>
      </c>
      <c r="G2689" s="106">
        <v>251.14</v>
      </c>
      <c r="H2689" s="107">
        <v>40088</v>
      </c>
      <c r="I2689" s="104">
        <v>10</v>
      </c>
      <c r="J2689" s="108" t="s">
        <v>19</v>
      </c>
      <c r="K2689" s="108" t="s">
        <v>26</v>
      </c>
      <c r="L2689" s="108" t="s">
        <v>24</v>
      </c>
    </row>
    <row r="2690" spans="1:12">
      <c r="A2690" s="103">
        <v>179</v>
      </c>
      <c r="B2690" s="103">
        <v>62</v>
      </c>
      <c r="C2690" s="103">
        <v>718</v>
      </c>
      <c r="D2690" s="104">
        <v>473.88</v>
      </c>
      <c r="E2690" s="105">
        <v>0</v>
      </c>
      <c r="F2690" s="106">
        <v>68.709999999999994</v>
      </c>
      <c r="G2690" s="106">
        <v>542.59</v>
      </c>
      <c r="H2690" s="107">
        <v>40088</v>
      </c>
      <c r="I2690" s="104">
        <v>10</v>
      </c>
      <c r="J2690" s="108" t="s">
        <v>61</v>
      </c>
      <c r="K2690" s="108" t="s">
        <v>23</v>
      </c>
      <c r="L2690" s="108" t="s">
        <v>61</v>
      </c>
    </row>
    <row r="2691" spans="1:12">
      <c r="A2691" s="103">
        <v>106</v>
      </c>
      <c r="B2691" s="103">
        <v>62</v>
      </c>
      <c r="C2691" s="103">
        <v>770</v>
      </c>
      <c r="D2691" s="104">
        <v>193.35</v>
      </c>
      <c r="E2691" s="105">
        <v>15</v>
      </c>
      <c r="F2691" s="106">
        <v>28.04</v>
      </c>
      <c r="G2691" s="106">
        <v>236.39</v>
      </c>
      <c r="H2691" s="107">
        <v>40088</v>
      </c>
      <c r="I2691" s="104">
        <v>10</v>
      </c>
      <c r="J2691" s="108" t="s">
        <v>41</v>
      </c>
      <c r="K2691" s="108" t="s">
        <v>39</v>
      </c>
      <c r="L2691" s="108" t="s">
        <v>54</v>
      </c>
    </row>
    <row r="2692" spans="1:12">
      <c r="A2692" s="103">
        <v>56</v>
      </c>
      <c r="B2692" s="103">
        <v>63</v>
      </c>
      <c r="C2692" s="103">
        <v>788</v>
      </c>
      <c r="D2692" s="104">
        <v>213.94</v>
      </c>
      <c r="E2692" s="105">
        <v>15</v>
      </c>
      <c r="F2692" s="106">
        <v>31.02</v>
      </c>
      <c r="G2692" s="106">
        <v>259.95999999999998</v>
      </c>
      <c r="H2692" s="107">
        <v>40088</v>
      </c>
      <c r="I2692" s="104">
        <v>10</v>
      </c>
      <c r="J2692" s="108" t="s">
        <v>19</v>
      </c>
      <c r="K2692" s="108" t="s">
        <v>23</v>
      </c>
      <c r="L2692" s="108" t="s">
        <v>37</v>
      </c>
    </row>
    <row r="2693" spans="1:12">
      <c r="A2693" s="103">
        <v>84</v>
      </c>
      <c r="B2693" s="103">
        <v>67</v>
      </c>
      <c r="C2693" s="103">
        <v>816</v>
      </c>
      <c r="D2693" s="104">
        <v>248.8</v>
      </c>
      <c r="E2693" s="105">
        <v>15</v>
      </c>
      <c r="F2693" s="106">
        <v>36.08</v>
      </c>
      <c r="G2693" s="106">
        <v>299.88</v>
      </c>
      <c r="H2693" s="107">
        <v>40088</v>
      </c>
      <c r="I2693" s="104">
        <v>10</v>
      </c>
      <c r="J2693" s="108" t="s">
        <v>38</v>
      </c>
      <c r="K2693" s="108" t="s">
        <v>39</v>
      </c>
      <c r="L2693" s="108" t="s">
        <v>39</v>
      </c>
    </row>
    <row r="2694" spans="1:12">
      <c r="A2694" s="103">
        <v>38</v>
      </c>
      <c r="B2694" s="103">
        <v>69</v>
      </c>
      <c r="C2694" s="103">
        <v>809</v>
      </c>
      <c r="D2694" s="104">
        <v>246.66</v>
      </c>
      <c r="E2694" s="105">
        <v>15</v>
      </c>
      <c r="F2694" s="106">
        <v>35.770000000000003</v>
      </c>
      <c r="G2694" s="106">
        <v>297.43</v>
      </c>
      <c r="H2694" s="107">
        <v>40088</v>
      </c>
      <c r="I2694" s="104">
        <v>10</v>
      </c>
      <c r="J2694" s="108" t="s">
        <v>38</v>
      </c>
      <c r="K2694" s="108" t="s">
        <v>39</v>
      </c>
      <c r="L2694" s="108" t="s">
        <v>39</v>
      </c>
    </row>
    <row r="2695" spans="1:12">
      <c r="A2695" s="103">
        <v>128</v>
      </c>
      <c r="B2695" s="103">
        <v>69</v>
      </c>
      <c r="C2695" s="103">
        <v>887</v>
      </c>
      <c r="D2695" s="104">
        <v>240.82</v>
      </c>
      <c r="E2695" s="105">
        <v>15</v>
      </c>
      <c r="F2695" s="106">
        <v>34.92</v>
      </c>
      <c r="G2695" s="106">
        <v>290.74</v>
      </c>
      <c r="H2695" s="107">
        <v>40088</v>
      </c>
      <c r="I2695" s="104">
        <v>10</v>
      </c>
      <c r="J2695" s="108" t="s">
        <v>19</v>
      </c>
      <c r="K2695" s="108" t="s">
        <v>23</v>
      </c>
      <c r="L2695" s="108" t="s">
        <v>23</v>
      </c>
    </row>
    <row r="2696" spans="1:12">
      <c r="A2696" s="103">
        <v>20</v>
      </c>
      <c r="B2696" s="103">
        <v>71</v>
      </c>
      <c r="C2696" s="103">
        <v>887</v>
      </c>
      <c r="D2696" s="104">
        <v>240.82</v>
      </c>
      <c r="E2696" s="105">
        <v>15</v>
      </c>
      <c r="F2696" s="106">
        <v>34.92</v>
      </c>
      <c r="G2696" s="106">
        <v>290.74</v>
      </c>
      <c r="H2696" s="107">
        <v>40088</v>
      </c>
      <c r="I2696" s="104">
        <v>10</v>
      </c>
      <c r="J2696" s="108" t="s">
        <v>19</v>
      </c>
      <c r="K2696" s="108" t="s">
        <v>23</v>
      </c>
      <c r="L2696" s="108" t="s">
        <v>23</v>
      </c>
    </row>
    <row r="2697" spans="1:12">
      <c r="A2697" s="103">
        <v>111</v>
      </c>
      <c r="B2697" s="103">
        <v>75</v>
      </c>
      <c r="C2697" s="103">
        <v>918</v>
      </c>
      <c r="D2697" s="104">
        <v>245.57</v>
      </c>
      <c r="E2697" s="105">
        <v>15</v>
      </c>
      <c r="F2697" s="106">
        <v>35.61</v>
      </c>
      <c r="G2697" s="106">
        <v>296.18</v>
      </c>
      <c r="H2697" s="107">
        <v>40088</v>
      </c>
      <c r="I2697" s="104">
        <v>10</v>
      </c>
      <c r="J2697" s="108" t="s">
        <v>19</v>
      </c>
      <c r="K2697" s="108" t="s">
        <v>26</v>
      </c>
      <c r="L2697" s="108" t="s">
        <v>34</v>
      </c>
    </row>
    <row r="2698" spans="1:12">
      <c r="A2698" s="103">
        <v>133</v>
      </c>
      <c r="B2698" s="103">
        <v>76</v>
      </c>
      <c r="C2698" s="103">
        <v>930</v>
      </c>
      <c r="D2698" s="104">
        <v>252.5</v>
      </c>
      <c r="E2698" s="105">
        <v>15</v>
      </c>
      <c r="F2698" s="106">
        <v>36.61</v>
      </c>
      <c r="G2698" s="106">
        <v>304.11</v>
      </c>
      <c r="H2698" s="107">
        <v>40088</v>
      </c>
      <c r="I2698" s="104">
        <v>10</v>
      </c>
      <c r="J2698" s="108" t="s">
        <v>19</v>
      </c>
      <c r="K2698" s="108" t="s">
        <v>23</v>
      </c>
      <c r="L2698" s="108" t="s">
        <v>23</v>
      </c>
    </row>
    <row r="2699" spans="1:12">
      <c r="A2699" s="103">
        <v>145</v>
      </c>
      <c r="B2699" s="103">
        <v>81</v>
      </c>
      <c r="C2699" s="103">
        <v>883</v>
      </c>
      <c r="D2699" s="104">
        <v>258.27999999999997</v>
      </c>
      <c r="E2699" s="105">
        <v>35</v>
      </c>
      <c r="F2699" s="106">
        <v>37.450000000000003</v>
      </c>
      <c r="G2699" s="106">
        <v>330.73</v>
      </c>
      <c r="H2699" s="107">
        <v>40088</v>
      </c>
      <c r="I2699" s="104">
        <v>10</v>
      </c>
      <c r="J2699" s="108" t="s">
        <v>21</v>
      </c>
      <c r="K2699" s="108" t="s">
        <v>55</v>
      </c>
      <c r="L2699" s="108" t="s">
        <v>55</v>
      </c>
    </row>
    <row r="2700" spans="1:12">
      <c r="A2700" s="103">
        <v>39</v>
      </c>
      <c r="B2700" s="103">
        <v>85</v>
      </c>
      <c r="C2700" s="103">
        <v>1025</v>
      </c>
      <c r="D2700" s="104">
        <v>269.88</v>
      </c>
      <c r="E2700" s="105">
        <v>15</v>
      </c>
      <c r="F2700" s="106">
        <v>39.130000000000003</v>
      </c>
      <c r="G2700" s="106">
        <v>324.01</v>
      </c>
      <c r="H2700" s="107">
        <v>40088</v>
      </c>
      <c r="I2700" s="104">
        <v>10</v>
      </c>
      <c r="J2700" s="108" t="s">
        <v>19</v>
      </c>
      <c r="K2700" s="108" t="s">
        <v>26</v>
      </c>
      <c r="L2700" s="108" t="s">
        <v>20</v>
      </c>
    </row>
    <row r="2701" spans="1:12">
      <c r="A2701" s="103">
        <v>73</v>
      </c>
      <c r="B2701" s="103">
        <v>88</v>
      </c>
      <c r="C2701" s="103">
        <v>1095</v>
      </c>
      <c r="D2701" s="104">
        <v>294.88</v>
      </c>
      <c r="E2701" s="105">
        <v>15</v>
      </c>
      <c r="F2701" s="106">
        <v>42.76</v>
      </c>
      <c r="G2701" s="106">
        <v>352.64</v>
      </c>
      <c r="H2701" s="107">
        <v>40088</v>
      </c>
      <c r="I2701" s="104">
        <v>10</v>
      </c>
      <c r="J2701" s="108" t="s">
        <v>19</v>
      </c>
      <c r="K2701" s="108" t="s">
        <v>23</v>
      </c>
      <c r="L2701" s="108" t="s">
        <v>37</v>
      </c>
    </row>
    <row r="2702" spans="1:12">
      <c r="A2702" s="103">
        <v>68</v>
      </c>
      <c r="B2702" s="103">
        <v>88</v>
      </c>
      <c r="C2702" s="103">
        <v>1121</v>
      </c>
      <c r="D2702" s="104">
        <v>295.16000000000003</v>
      </c>
      <c r="E2702" s="105">
        <v>15</v>
      </c>
      <c r="F2702" s="106">
        <v>42.8</v>
      </c>
      <c r="G2702" s="106">
        <v>352.96</v>
      </c>
      <c r="H2702" s="107">
        <v>40088</v>
      </c>
      <c r="I2702" s="104">
        <v>10</v>
      </c>
      <c r="J2702" s="108" t="s">
        <v>19</v>
      </c>
      <c r="K2702" s="108" t="s">
        <v>26</v>
      </c>
      <c r="L2702" s="108" t="s">
        <v>26</v>
      </c>
    </row>
    <row r="2703" spans="1:12">
      <c r="A2703" s="103">
        <v>144</v>
      </c>
      <c r="B2703" s="103">
        <v>89</v>
      </c>
      <c r="C2703" s="103">
        <v>1043</v>
      </c>
      <c r="D2703" s="104">
        <v>274.62</v>
      </c>
      <c r="E2703" s="105">
        <v>15</v>
      </c>
      <c r="F2703" s="106">
        <v>39.82</v>
      </c>
      <c r="G2703" s="106">
        <v>329.44</v>
      </c>
      <c r="H2703" s="107">
        <v>40088</v>
      </c>
      <c r="I2703" s="104">
        <v>10</v>
      </c>
      <c r="J2703" s="108" t="s">
        <v>19</v>
      </c>
      <c r="K2703" s="108" t="s">
        <v>55</v>
      </c>
      <c r="L2703" s="108" t="s">
        <v>55</v>
      </c>
    </row>
    <row r="2704" spans="1:12">
      <c r="A2704" s="103">
        <v>86</v>
      </c>
      <c r="B2704" s="103">
        <v>94</v>
      </c>
      <c r="C2704" s="103">
        <v>1154</v>
      </c>
      <c r="D2704" s="104">
        <v>230.92</v>
      </c>
      <c r="E2704" s="105">
        <v>15</v>
      </c>
      <c r="F2704" s="106">
        <v>33.479999999999997</v>
      </c>
      <c r="G2704" s="106">
        <v>279.39999999999998</v>
      </c>
      <c r="H2704" s="107">
        <v>40088</v>
      </c>
      <c r="I2704" s="104">
        <v>10</v>
      </c>
      <c r="J2704" s="108" t="s">
        <v>41</v>
      </c>
      <c r="K2704" s="108" t="s">
        <v>39</v>
      </c>
      <c r="L2704" s="108" t="s">
        <v>54</v>
      </c>
    </row>
    <row r="2705" spans="1:12">
      <c r="A2705" s="103">
        <v>122</v>
      </c>
      <c r="B2705" s="103">
        <v>105</v>
      </c>
      <c r="C2705" s="103">
        <v>1255</v>
      </c>
      <c r="D2705" s="104">
        <v>251.13</v>
      </c>
      <c r="E2705" s="105">
        <v>150</v>
      </c>
      <c r="F2705" s="106">
        <v>36.409999999999997</v>
      </c>
      <c r="G2705" s="106">
        <v>437.54</v>
      </c>
      <c r="H2705" s="107">
        <v>40088</v>
      </c>
      <c r="I2705" s="104">
        <v>10</v>
      </c>
      <c r="J2705" s="108" t="s">
        <v>41</v>
      </c>
      <c r="K2705" s="108" t="s">
        <v>39</v>
      </c>
      <c r="L2705" s="108" t="s">
        <v>54</v>
      </c>
    </row>
    <row r="2706" spans="1:12">
      <c r="A2706" s="103">
        <v>149</v>
      </c>
      <c r="B2706" s="103">
        <v>105</v>
      </c>
      <c r="C2706" s="103">
        <v>1302</v>
      </c>
      <c r="D2706" s="104">
        <v>273.94</v>
      </c>
      <c r="E2706" s="105">
        <v>80</v>
      </c>
      <c r="F2706" s="106">
        <v>39.72</v>
      </c>
      <c r="G2706" s="106">
        <v>393.66</v>
      </c>
      <c r="H2706" s="107">
        <v>40088</v>
      </c>
      <c r="I2706" s="104">
        <v>10</v>
      </c>
      <c r="J2706" s="108" t="s">
        <v>41</v>
      </c>
      <c r="K2706" s="108" t="s">
        <v>39</v>
      </c>
      <c r="L2706" s="108" t="s">
        <v>39</v>
      </c>
    </row>
    <row r="2707" spans="1:12">
      <c r="A2707" s="103">
        <v>151</v>
      </c>
      <c r="B2707" s="103">
        <v>149</v>
      </c>
      <c r="C2707" s="103">
        <v>1601</v>
      </c>
      <c r="D2707" s="104">
        <v>1056.6600000000001</v>
      </c>
      <c r="E2707" s="105">
        <v>0</v>
      </c>
      <c r="F2707" s="106">
        <v>153.22</v>
      </c>
      <c r="G2707" s="106">
        <v>1209.8800000000001</v>
      </c>
      <c r="H2707" s="107">
        <v>40088</v>
      </c>
      <c r="I2707" s="104">
        <v>10</v>
      </c>
      <c r="J2707" s="108" t="s">
        <v>61</v>
      </c>
      <c r="K2707" s="108" t="s">
        <v>23</v>
      </c>
      <c r="L2707" s="108" t="s">
        <v>61</v>
      </c>
    </row>
    <row r="2708" spans="1:12">
      <c r="A2708" s="103">
        <v>146</v>
      </c>
      <c r="B2708" s="103">
        <v>182</v>
      </c>
      <c r="C2708" s="103">
        <v>2024</v>
      </c>
      <c r="D2708" s="104">
        <v>1335.84</v>
      </c>
      <c r="E2708" s="105">
        <v>0</v>
      </c>
      <c r="F2708" s="106">
        <v>193.7</v>
      </c>
      <c r="G2708" s="106">
        <v>1529.54</v>
      </c>
      <c r="H2708" s="107">
        <v>40088</v>
      </c>
      <c r="I2708" s="104">
        <v>10</v>
      </c>
      <c r="J2708" s="108" t="s">
        <v>61</v>
      </c>
      <c r="K2708" s="108" t="s">
        <v>23</v>
      </c>
      <c r="L2708" s="108" t="s">
        <v>61</v>
      </c>
    </row>
    <row r="2709" spans="1:12">
      <c r="A2709" s="103">
        <v>95</v>
      </c>
      <c r="B2709" s="103">
        <v>242</v>
      </c>
      <c r="C2709" s="103">
        <v>2194</v>
      </c>
      <c r="D2709" s="104">
        <v>668.95</v>
      </c>
      <c r="E2709" s="105">
        <v>15</v>
      </c>
      <c r="F2709" s="106">
        <v>97</v>
      </c>
      <c r="G2709" s="106">
        <v>780.95</v>
      </c>
      <c r="H2709" s="107">
        <v>40088</v>
      </c>
      <c r="I2709" s="104">
        <v>10</v>
      </c>
      <c r="J2709" s="108" t="s">
        <v>38</v>
      </c>
      <c r="K2709" s="108" t="s">
        <v>55</v>
      </c>
      <c r="L2709" s="108" t="s">
        <v>55</v>
      </c>
    </row>
    <row r="2710" spans="1:12">
      <c r="A2710" s="103">
        <v>39</v>
      </c>
      <c r="B2710" s="103">
        <v>3</v>
      </c>
      <c r="C2710" s="103">
        <v>44</v>
      </c>
      <c r="D2710" s="104">
        <v>44.33</v>
      </c>
      <c r="E2710" s="105">
        <v>15</v>
      </c>
      <c r="F2710" s="106">
        <v>6.21</v>
      </c>
      <c r="G2710" s="106">
        <v>65.540000000000006</v>
      </c>
      <c r="H2710" s="107">
        <v>40092</v>
      </c>
      <c r="I2710" s="104">
        <v>10</v>
      </c>
      <c r="J2710" s="108" t="s">
        <v>19</v>
      </c>
      <c r="K2710" s="108" t="s">
        <v>26</v>
      </c>
      <c r="L2710" s="108" t="s">
        <v>20</v>
      </c>
    </row>
    <row r="2711" spans="1:12">
      <c r="A2711" s="103">
        <v>106</v>
      </c>
      <c r="B2711" s="103">
        <v>3</v>
      </c>
      <c r="C2711" s="103">
        <v>45</v>
      </c>
      <c r="D2711" s="104">
        <v>51.81</v>
      </c>
      <c r="E2711" s="105">
        <v>15</v>
      </c>
      <c r="F2711" s="106">
        <v>7.25</v>
      </c>
      <c r="G2711" s="106">
        <v>74.06</v>
      </c>
      <c r="H2711" s="107">
        <v>40092</v>
      </c>
      <c r="I2711" s="104">
        <v>10</v>
      </c>
      <c r="J2711" s="108" t="s">
        <v>41</v>
      </c>
      <c r="K2711" s="108" t="s">
        <v>39</v>
      </c>
      <c r="L2711" s="108" t="s">
        <v>54</v>
      </c>
    </row>
    <row r="2712" spans="1:12">
      <c r="A2712" s="103">
        <v>35</v>
      </c>
      <c r="B2712" s="103">
        <v>3</v>
      </c>
      <c r="C2712" s="103">
        <v>48</v>
      </c>
      <c r="D2712" s="104">
        <v>44.49</v>
      </c>
      <c r="E2712" s="105">
        <v>15</v>
      </c>
      <c r="F2712" s="106">
        <v>6.23</v>
      </c>
      <c r="G2712" s="106">
        <v>65.72</v>
      </c>
      <c r="H2712" s="107">
        <v>40092</v>
      </c>
      <c r="I2712" s="104">
        <v>10</v>
      </c>
      <c r="J2712" s="108" t="s">
        <v>19</v>
      </c>
      <c r="K2712" s="108" t="s">
        <v>23</v>
      </c>
      <c r="L2712" s="108" t="s">
        <v>37</v>
      </c>
    </row>
    <row r="2713" spans="1:12">
      <c r="A2713" s="103">
        <v>89</v>
      </c>
      <c r="B2713" s="103">
        <v>3</v>
      </c>
      <c r="C2713" s="103">
        <v>48</v>
      </c>
      <c r="D2713" s="104">
        <v>44.33</v>
      </c>
      <c r="E2713" s="105">
        <v>90</v>
      </c>
      <c r="F2713" s="106">
        <v>6.21</v>
      </c>
      <c r="G2713" s="106">
        <v>140.54</v>
      </c>
      <c r="H2713" s="107">
        <v>40092</v>
      </c>
      <c r="I2713" s="104">
        <v>10</v>
      </c>
      <c r="J2713" s="108" t="s">
        <v>19</v>
      </c>
      <c r="K2713" s="108" t="s">
        <v>26</v>
      </c>
      <c r="L2713" s="108" t="s">
        <v>40</v>
      </c>
    </row>
    <row r="2714" spans="1:12">
      <c r="A2714" s="103">
        <v>91</v>
      </c>
      <c r="B2714" s="103">
        <v>3</v>
      </c>
      <c r="C2714" s="103">
        <v>48</v>
      </c>
      <c r="D2714" s="104">
        <v>51.81</v>
      </c>
      <c r="E2714" s="105">
        <v>15</v>
      </c>
      <c r="F2714" s="106">
        <v>7.25</v>
      </c>
      <c r="G2714" s="106">
        <v>74.06</v>
      </c>
      <c r="H2714" s="107">
        <v>40092</v>
      </c>
      <c r="I2714" s="104">
        <v>10</v>
      </c>
      <c r="J2714" s="108" t="s">
        <v>41</v>
      </c>
      <c r="K2714" s="108" t="s">
        <v>39</v>
      </c>
      <c r="L2714" s="108" t="s">
        <v>54</v>
      </c>
    </row>
    <row r="2715" spans="1:12">
      <c r="A2715" s="103">
        <v>103</v>
      </c>
      <c r="B2715" s="103">
        <v>3</v>
      </c>
      <c r="C2715" s="103">
        <v>48</v>
      </c>
      <c r="D2715" s="104">
        <v>44.33</v>
      </c>
      <c r="E2715" s="105">
        <v>15</v>
      </c>
      <c r="F2715" s="106">
        <v>6.21</v>
      </c>
      <c r="G2715" s="106">
        <v>65.540000000000006</v>
      </c>
      <c r="H2715" s="107">
        <v>40092</v>
      </c>
      <c r="I2715" s="104">
        <v>10</v>
      </c>
      <c r="J2715" s="108" t="s">
        <v>19</v>
      </c>
      <c r="K2715" s="108" t="s">
        <v>26</v>
      </c>
      <c r="L2715" s="108" t="s">
        <v>34</v>
      </c>
    </row>
    <row r="2716" spans="1:12">
      <c r="A2716" s="103">
        <v>121</v>
      </c>
      <c r="B2716" s="103">
        <v>3</v>
      </c>
      <c r="C2716" s="103">
        <v>48</v>
      </c>
      <c r="D2716" s="104">
        <v>44.33</v>
      </c>
      <c r="E2716" s="105">
        <v>15</v>
      </c>
      <c r="F2716" s="106">
        <v>6.21</v>
      </c>
      <c r="G2716" s="106">
        <v>65.540000000000006</v>
      </c>
      <c r="H2716" s="107">
        <v>40092</v>
      </c>
      <c r="I2716" s="104">
        <v>10</v>
      </c>
      <c r="J2716" s="108" t="s">
        <v>19</v>
      </c>
      <c r="K2716" s="108" t="s">
        <v>26</v>
      </c>
      <c r="L2716" s="108" t="s">
        <v>24</v>
      </c>
    </row>
    <row r="2717" spans="1:12">
      <c r="A2717" s="103">
        <v>125</v>
      </c>
      <c r="B2717" s="103">
        <v>3</v>
      </c>
      <c r="C2717" s="103">
        <v>48</v>
      </c>
      <c r="D2717" s="104">
        <v>57.56</v>
      </c>
      <c r="E2717" s="105">
        <v>15</v>
      </c>
      <c r="F2717" s="106">
        <v>8.06</v>
      </c>
      <c r="G2717" s="106">
        <v>80.62</v>
      </c>
      <c r="H2717" s="107">
        <v>40092</v>
      </c>
      <c r="I2717" s="104">
        <v>10</v>
      </c>
      <c r="J2717" s="108" t="s">
        <v>41</v>
      </c>
      <c r="K2717" s="108" t="s">
        <v>39</v>
      </c>
      <c r="L2717" s="108" t="s">
        <v>42</v>
      </c>
    </row>
    <row r="2718" spans="1:12">
      <c r="A2718" s="103">
        <v>126</v>
      </c>
      <c r="B2718" s="103">
        <v>3</v>
      </c>
      <c r="C2718" s="103">
        <v>48</v>
      </c>
      <c r="D2718" s="104">
        <v>44.33</v>
      </c>
      <c r="E2718" s="105">
        <v>15</v>
      </c>
      <c r="F2718" s="106">
        <v>6.21</v>
      </c>
      <c r="G2718" s="106">
        <v>65.540000000000006</v>
      </c>
      <c r="H2718" s="107">
        <v>40092</v>
      </c>
      <c r="I2718" s="104">
        <v>10</v>
      </c>
      <c r="J2718" s="108" t="s">
        <v>19</v>
      </c>
      <c r="K2718" s="108" t="s">
        <v>26</v>
      </c>
      <c r="L2718" s="108" t="s">
        <v>20</v>
      </c>
    </row>
    <row r="2719" spans="1:12">
      <c r="A2719" s="103">
        <v>128</v>
      </c>
      <c r="B2719" s="103">
        <v>3</v>
      </c>
      <c r="C2719" s="103">
        <v>48</v>
      </c>
      <c r="D2719" s="104">
        <v>44.49</v>
      </c>
      <c r="E2719" s="105">
        <v>15</v>
      </c>
      <c r="F2719" s="106">
        <v>6.23</v>
      </c>
      <c r="G2719" s="106">
        <v>65.72</v>
      </c>
      <c r="H2719" s="107">
        <v>40092</v>
      </c>
      <c r="I2719" s="104">
        <v>10</v>
      </c>
      <c r="J2719" s="108" t="s">
        <v>19</v>
      </c>
      <c r="K2719" s="108" t="s">
        <v>23</v>
      </c>
      <c r="L2719" s="108" t="s">
        <v>23</v>
      </c>
    </row>
    <row r="2720" spans="1:12">
      <c r="A2720" s="103">
        <v>149</v>
      </c>
      <c r="B2720" s="103">
        <v>3</v>
      </c>
      <c r="C2720" s="103">
        <v>48</v>
      </c>
      <c r="D2720" s="104">
        <v>57.56</v>
      </c>
      <c r="E2720" s="105">
        <v>80</v>
      </c>
      <c r="F2720" s="106">
        <v>8.06</v>
      </c>
      <c r="G2720" s="106">
        <v>145.62</v>
      </c>
      <c r="H2720" s="107">
        <v>40092</v>
      </c>
      <c r="I2720" s="104">
        <v>10</v>
      </c>
      <c r="J2720" s="108" t="s">
        <v>41</v>
      </c>
      <c r="K2720" s="108" t="s">
        <v>39</v>
      </c>
      <c r="L2720" s="108" t="s">
        <v>39</v>
      </c>
    </row>
    <row r="2721" spans="1:12">
      <c r="A2721" s="103">
        <v>172</v>
      </c>
      <c r="B2721" s="103">
        <v>3</v>
      </c>
      <c r="C2721" s="103">
        <v>48</v>
      </c>
      <c r="D2721" s="104">
        <v>44.49</v>
      </c>
      <c r="E2721" s="105">
        <v>15</v>
      </c>
      <c r="F2721" s="106">
        <v>6.23</v>
      </c>
      <c r="G2721" s="106">
        <v>65.72</v>
      </c>
      <c r="H2721" s="107">
        <v>40092</v>
      </c>
      <c r="I2721" s="104">
        <v>10</v>
      </c>
      <c r="J2721" s="108" t="s">
        <v>19</v>
      </c>
      <c r="K2721" s="108" t="s">
        <v>23</v>
      </c>
      <c r="L2721" s="108" t="s">
        <v>37</v>
      </c>
    </row>
    <row r="2722" spans="1:12">
      <c r="A2722" s="103">
        <v>175</v>
      </c>
      <c r="B2722" s="103">
        <v>3</v>
      </c>
      <c r="C2722" s="103">
        <v>48</v>
      </c>
      <c r="D2722" s="104">
        <v>49.71</v>
      </c>
      <c r="E2722" s="105">
        <v>30</v>
      </c>
      <c r="F2722" s="106">
        <v>6.96</v>
      </c>
      <c r="G2722" s="106">
        <v>86.67</v>
      </c>
      <c r="H2722" s="107">
        <v>40092</v>
      </c>
      <c r="I2722" s="104">
        <v>10</v>
      </c>
      <c r="J2722" s="108" t="s">
        <v>44</v>
      </c>
      <c r="K2722" s="108" t="s">
        <v>39</v>
      </c>
      <c r="L2722" s="108" t="s">
        <v>44</v>
      </c>
    </row>
    <row r="2723" spans="1:12">
      <c r="A2723" s="103">
        <v>179</v>
      </c>
      <c r="B2723" s="103">
        <v>3</v>
      </c>
      <c r="C2723" s="103">
        <v>48</v>
      </c>
      <c r="D2723" s="104">
        <v>173</v>
      </c>
      <c r="E2723" s="105">
        <v>0</v>
      </c>
      <c r="F2723" s="106">
        <v>24.22</v>
      </c>
      <c r="G2723" s="106">
        <v>197.22</v>
      </c>
      <c r="H2723" s="107">
        <v>40092</v>
      </c>
      <c r="I2723" s="104">
        <v>10</v>
      </c>
      <c r="J2723" s="108" t="s">
        <v>61</v>
      </c>
      <c r="K2723" s="108" t="s">
        <v>23</v>
      </c>
      <c r="L2723" s="108" t="s">
        <v>61</v>
      </c>
    </row>
    <row r="2724" spans="1:12">
      <c r="A2724" s="103">
        <v>38</v>
      </c>
      <c r="B2724" s="103">
        <v>3</v>
      </c>
      <c r="C2724" s="103">
        <v>49</v>
      </c>
      <c r="D2724" s="104">
        <v>75.040000000000006</v>
      </c>
      <c r="E2724" s="105">
        <v>15</v>
      </c>
      <c r="F2724" s="106">
        <v>10.51</v>
      </c>
      <c r="G2724" s="106">
        <v>100.55</v>
      </c>
      <c r="H2724" s="107">
        <v>40092</v>
      </c>
      <c r="I2724" s="104">
        <v>10</v>
      </c>
      <c r="J2724" s="108" t="s">
        <v>38</v>
      </c>
      <c r="K2724" s="108" t="s">
        <v>39</v>
      </c>
      <c r="L2724" s="108" t="s">
        <v>39</v>
      </c>
    </row>
    <row r="2725" spans="1:12">
      <c r="A2725" s="103">
        <v>48</v>
      </c>
      <c r="B2725" s="103">
        <v>3</v>
      </c>
      <c r="C2725" s="103">
        <v>49</v>
      </c>
      <c r="D2725" s="104">
        <v>49.71</v>
      </c>
      <c r="E2725" s="105">
        <v>30</v>
      </c>
      <c r="F2725" s="106">
        <v>6.96</v>
      </c>
      <c r="G2725" s="106">
        <v>86.67</v>
      </c>
      <c r="H2725" s="107">
        <v>40092</v>
      </c>
      <c r="I2725" s="104">
        <v>10</v>
      </c>
      <c r="J2725" s="108" t="s">
        <v>44</v>
      </c>
      <c r="K2725" s="108" t="s">
        <v>39</v>
      </c>
      <c r="L2725" s="108" t="s">
        <v>44</v>
      </c>
    </row>
    <row r="2726" spans="1:12">
      <c r="A2726" s="103">
        <v>63</v>
      </c>
      <c r="B2726" s="103">
        <v>3</v>
      </c>
      <c r="C2726" s="103">
        <v>49</v>
      </c>
      <c r="D2726" s="104">
        <v>49.71</v>
      </c>
      <c r="E2726" s="105">
        <v>30</v>
      </c>
      <c r="F2726" s="106">
        <v>6.96</v>
      </c>
      <c r="G2726" s="106">
        <v>86.67</v>
      </c>
      <c r="H2726" s="107">
        <v>40092</v>
      </c>
      <c r="I2726" s="104">
        <v>10</v>
      </c>
      <c r="J2726" s="108" t="s">
        <v>44</v>
      </c>
      <c r="K2726" s="108" t="s">
        <v>39</v>
      </c>
      <c r="L2726" s="108" t="s">
        <v>44</v>
      </c>
    </row>
    <row r="2727" spans="1:12">
      <c r="A2727" s="103">
        <v>83</v>
      </c>
      <c r="B2727" s="103">
        <v>3</v>
      </c>
      <c r="C2727" s="103">
        <v>49</v>
      </c>
      <c r="D2727" s="104">
        <v>44.49</v>
      </c>
      <c r="E2727" s="105">
        <v>15</v>
      </c>
      <c r="F2727" s="106">
        <v>6.23</v>
      </c>
      <c r="G2727" s="106">
        <v>65.72</v>
      </c>
      <c r="H2727" s="107">
        <v>40092</v>
      </c>
      <c r="I2727" s="104">
        <v>10</v>
      </c>
      <c r="J2727" s="108" t="s">
        <v>19</v>
      </c>
      <c r="K2727" s="108" t="s">
        <v>23</v>
      </c>
      <c r="L2727" s="108" t="s">
        <v>23</v>
      </c>
    </row>
    <row r="2728" spans="1:12">
      <c r="A2728" s="103">
        <v>100</v>
      </c>
      <c r="B2728" s="103">
        <v>3</v>
      </c>
      <c r="C2728" s="103">
        <v>49</v>
      </c>
      <c r="D2728" s="104">
        <v>63.04</v>
      </c>
      <c r="E2728" s="105">
        <v>30</v>
      </c>
      <c r="F2728" s="106">
        <v>8.83</v>
      </c>
      <c r="G2728" s="106">
        <v>101.87</v>
      </c>
      <c r="H2728" s="107">
        <v>40092</v>
      </c>
      <c r="I2728" s="104">
        <v>10</v>
      </c>
      <c r="J2728" s="108" t="s">
        <v>44</v>
      </c>
      <c r="K2728" s="108" t="s">
        <v>39</v>
      </c>
      <c r="L2728" s="108" t="s">
        <v>44</v>
      </c>
    </row>
    <row r="2729" spans="1:12">
      <c r="A2729" s="103">
        <v>151</v>
      </c>
      <c r="B2729" s="103">
        <v>3</v>
      </c>
      <c r="C2729" s="103">
        <v>55</v>
      </c>
      <c r="D2729" s="104">
        <v>173</v>
      </c>
      <c r="E2729" s="105">
        <v>0</v>
      </c>
      <c r="F2729" s="106">
        <v>24.22</v>
      </c>
      <c r="G2729" s="106">
        <v>197.22</v>
      </c>
      <c r="H2729" s="107">
        <v>40092</v>
      </c>
      <c r="I2729" s="104">
        <v>10</v>
      </c>
      <c r="J2729" s="108" t="s">
        <v>61</v>
      </c>
      <c r="K2729" s="108" t="s">
        <v>23</v>
      </c>
      <c r="L2729" s="108" t="s">
        <v>61</v>
      </c>
    </row>
    <row r="2730" spans="1:12">
      <c r="A2730" s="103">
        <v>84</v>
      </c>
      <c r="B2730" s="103">
        <v>3</v>
      </c>
      <c r="C2730" s="103">
        <v>56</v>
      </c>
      <c r="D2730" s="104">
        <v>75.040000000000006</v>
      </c>
      <c r="E2730" s="105">
        <v>15</v>
      </c>
      <c r="F2730" s="106">
        <v>10.51</v>
      </c>
      <c r="G2730" s="106">
        <v>100.55</v>
      </c>
      <c r="H2730" s="107">
        <v>40092</v>
      </c>
      <c r="I2730" s="104">
        <v>10</v>
      </c>
      <c r="J2730" s="108" t="s">
        <v>38</v>
      </c>
      <c r="K2730" s="108" t="s">
        <v>39</v>
      </c>
      <c r="L2730" s="108" t="s">
        <v>39</v>
      </c>
    </row>
    <row r="2731" spans="1:12">
      <c r="A2731" s="103">
        <v>133</v>
      </c>
      <c r="B2731" s="103">
        <v>3</v>
      </c>
      <c r="C2731" s="103">
        <v>58</v>
      </c>
      <c r="D2731" s="104">
        <v>44.49</v>
      </c>
      <c r="E2731" s="105">
        <v>15</v>
      </c>
      <c r="F2731" s="106">
        <v>6.23</v>
      </c>
      <c r="G2731" s="106">
        <v>65.72</v>
      </c>
      <c r="H2731" s="107">
        <v>40092</v>
      </c>
      <c r="I2731" s="104">
        <v>10</v>
      </c>
      <c r="J2731" s="108" t="s">
        <v>19</v>
      </c>
      <c r="K2731" s="108" t="s">
        <v>23</v>
      </c>
      <c r="L2731" s="108" t="s">
        <v>23</v>
      </c>
    </row>
    <row r="2732" spans="1:12">
      <c r="A2732" s="103">
        <v>68</v>
      </c>
      <c r="B2732" s="103">
        <v>3</v>
      </c>
      <c r="C2732" s="103">
        <v>60</v>
      </c>
      <c r="D2732" s="104">
        <v>44.33</v>
      </c>
      <c r="E2732" s="105">
        <v>15</v>
      </c>
      <c r="F2732" s="106">
        <v>6.21</v>
      </c>
      <c r="G2732" s="106">
        <v>65.540000000000006</v>
      </c>
      <c r="H2732" s="107">
        <v>40092</v>
      </c>
      <c r="I2732" s="104">
        <v>10</v>
      </c>
      <c r="J2732" s="108" t="s">
        <v>19</v>
      </c>
      <c r="K2732" s="108" t="s">
        <v>26</v>
      </c>
      <c r="L2732" s="108" t="s">
        <v>26</v>
      </c>
    </row>
    <row r="2733" spans="1:12">
      <c r="A2733" s="103">
        <v>86</v>
      </c>
      <c r="B2733" s="103">
        <v>3</v>
      </c>
      <c r="C2733" s="103">
        <v>60</v>
      </c>
      <c r="D2733" s="104">
        <v>51.81</v>
      </c>
      <c r="E2733" s="105">
        <v>15</v>
      </c>
      <c r="F2733" s="106">
        <v>7.25</v>
      </c>
      <c r="G2733" s="106">
        <v>74.06</v>
      </c>
      <c r="H2733" s="107">
        <v>40092</v>
      </c>
      <c r="I2733" s="104">
        <v>10</v>
      </c>
      <c r="J2733" s="108" t="s">
        <v>41</v>
      </c>
      <c r="K2733" s="108" t="s">
        <v>39</v>
      </c>
      <c r="L2733" s="108" t="s">
        <v>54</v>
      </c>
    </row>
    <row r="2734" spans="1:12">
      <c r="A2734" s="103">
        <v>111</v>
      </c>
      <c r="B2734" s="103">
        <v>3</v>
      </c>
      <c r="C2734" s="103">
        <v>60</v>
      </c>
      <c r="D2734" s="104">
        <v>44.33</v>
      </c>
      <c r="E2734" s="105">
        <v>15</v>
      </c>
      <c r="F2734" s="106">
        <v>6.21</v>
      </c>
      <c r="G2734" s="106">
        <v>65.540000000000006</v>
      </c>
      <c r="H2734" s="107">
        <v>40092</v>
      </c>
      <c r="I2734" s="104">
        <v>10</v>
      </c>
      <c r="J2734" s="108" t="s">
        <v>19</v>
      </c>
      <c r="K2734" s="108" t="s">
        <v>26</v>
      </c>
      <c r="L2734" s="108" t="s">
        <v>34</v>
      </c>
    </row>
    <row r="2735" spans="1:12">
      <c r="A2735" s="103">
        <v>122</v>
      </c>
      <c r="B2735" s="103">
        <v>3</v>
      </c>
      <c r="C2735" s="103">
        <v>61</v>
      </c>
      <c r="D2735" s="104">
        <v>51.81</v>
      </c>
      <c r="E2735" s="105">
        <v>150</v>
      </c>
      <c r="F2735" s="106">
        <v>7.25</v>
      </c>
      <c r="G2735" s="106">
        <v>209.06</v>
      </c>
      <c r="H2735" s="107">
        <v>40092</v>
      </c>
      <c r="I2735" s="104">
        <v>10</v>
      </c>
      <c r="J2735" s="108" t="s">
        <v>41</v>
      </c>
      <c r="K2735" s="108" t="s">
        <v>39</v>
      </c>
      <c r="L2735" s="108" t="s">
        <v>54</v>
      </c>
    </row>
    <row r="2736" spans="1:12">
      <c r="A2736" s="103">
        <v>73</v>
      </c>
      <c r="B2736" s="103">
        <v>3</v>
      </c>
      <c r="C2736" s="103">
        <v>67</v>
      </c>
      <c r="D2736" s="104">
        <v>44.49</v>
      </c>
      <c r="E2736" s="105">
        <v>15</v>
      </c>
      <c r="F2736" s="106">
        <v>6.23</v>
      </c>
      <c r="G2736" s="106">
        <v>65.72</v>
      </c>
      <c r="H2736" s="107">
        <v>40092</v>
      </c>
      <c r="I2736" s="104">
        <v>10</v>
      </c>
      <c r="J2736" s="108" t="s">
        <v>19</v>
      </c>
      <c r="K2736" s="108" t="s">
        <v>23</v>
      </c>
      <c r="L2736" s="108" t="s">
        <v>37</v>
      </c>
    </row>
    <row r="2737" spans="1:12">
      <c r="A2737" s="103">
        <v>146</v>
      </c>
      <c r="B2737" s="103">
        <v>3</v>
      </c>
      <c r="C2737" s="103">
        <v>67</v>
      </c>
      <c r="D2737" s="104">
        <v>173</v>
      </c>
      <c r="E2737" s="105">
        <v>0</v>
      </c>
      <c r="F2737" s="106">
        <v>24.22</v>
      </c>
      <c r="G2737" s="106">
        <v>197.22</v>
      </c>
      <c r="H2737" s="107">
        <v>40092</v>
      </c>
      <c r="I2737" s="104">
        <v>10</v>
      </c>
      <c r="J2737" s="108" t="s">
        <v>61</v>
      </c>
      <c r="K2737" s="108" t="s">
        <v>23</v>
      </c>
      <c r="L2737" s="108" t="s">
        <v>61</v>
      </c>
    </row>
    <row r="2738" spans="1:12">
      <c r="A2738" s="103">
        <v>56</v>
      </c>
      <c r="B2738" s="103">
        <v>4</v>
      </c>
      <c r="C2738" s="103">
        <v>50</v>
      </c>
      <c r="D2738" s="104">
        <v>44.49</v>
      </c>
      <c r="E2738" s="105">
        <v>15</v>
      </c>
      <c r="F2738" s="106">
        <v>6.23</v>
      </c>
      <c r="G2738" s="106">
        <v>65.72</v>
      </c>
      <c r="H2738" s="107">
        <v>40092</v>
      </c>
      <c r="I2738" s="104">
        <v>10</v>
      </c>
      <c r="J2738" s="108" t="s">
        <v>19</v>
      </c>
      <c r="K2738" s="108" t="s">
        <v>23</v>
      </c>
      <c r="L2738" s="108" t="s">
        <v>37</v>
      </c>
    </row>
    <row r="2739" spans="1:12">
      <c r="A2739" s="103">
        <v>24</v>
      </c>
      <c r="B2739" s="103">
        <v>7</v>
      </c>
      <c r="C2739" s="103">
        <v>52</v>
      </c>
      <c r="D2739" s="104">
        <v>44.33</v>
      </c>
      <c r="E2739" s="105">
        <v>15</v>
      </c>
      <c r="F2739" s="106">
        <v>6.21</v>
      </c>
      <c r="G2739" s="106">
        <v>65.540000000000006</v>
      </c>
      <c r="H2739" s="107">
        <v>40092</v>
      </c>
      <c r="I2739" s="104">
        <v>10</v>
      </c>
      <c r="J2739" s="108" t="s">
        <v>19</v>
      </c>
      <c r="K2739" s="108" t="s">
        <v>26</v>
      </c>
      <c r="L2739" s="108" t="s">
        <v>26</v>
      </c>
    </row>
    <row r="2740" spans="1:12">
      <c r="A2740" s="103">
        <v>20</v>
      </c>
      <c r="B2740" s="103">
        <v>7</v>
      </c>
      <c r="C2740" s="103">
        <v>53</v>
      </c>
      <c r="D2740" s="104">
        <v>44.49</v>
      </c>
      <c r="E2740" s="105">
        <v>15</v>
      </c>
      <c r="F2740" s="106">
        <v>6.23</v>
      </c>
      <c r="G2740" s="106">
        <v>65.72</v>
      </c>
      <c r="H2740" s="107">
        <v>40092</v>
      </c>
      <c r="I2740" s="104">
        <v>10</v>
      </c>
      <c r="J2740" s="108" t="s">
        <v>19</v>
      </c>
      <c r="K2740" s="108" t="s">
        <v>23</v>
      </c>
      <c r="L2740" s="108" t="s">
        <v>23</v>
      </c>
    </row>
    <row r="2741" spans="1:12">
      <c r="A2741" s="103">
        <v>114</v>
      </c>
      <c r="B2741" s="103">
        <v>26</v>
      </c>
      <c r="C2741" s="103">
        <v>345</v>
      </c>
      <c r="D2741" s="104">
        <v>57.55</v>
      </c>
      <c r="E2741" s="105">
        <v>15</v>
      </c>
      <c r="F2741" s="106">
        <v>10.16</v>
      </c>
      <c r="G2741" s="106">
        <v>82.71</v>
      </c>
      <c r="H2741" s="107">
        <v>40092</v>
      </c>
      <c r="I2741" s="104">
        <v>10</v>
      </c>
      <c r="J2741" s="108" t="s">
        <v>7</v>
      </c>
      <c r="K2741" s="108" t="s">
        <v>7</v>
      </c>
      <c r="L2741" s="108" t="s">
        <v>8</v>
      </c>
    </row>
    <row r="2742" spans="1:12">
      <c r="A2742" s="103">
        <v>108</v>
      </c>
      <c r="B2742" s="103">
        <v>26</v>
      </c>
      <c r="C2742" s="103">
        <v>350</v>
      </c>
      <c r="D2742" s="104">
        <v>58.38</v>
      </c>
      <c r="E2742" s="105">
        <v>15</v>
      </c>
      <c r="F2742" s="106">
        <v>10.27</v>
      </c>
      <c r="G2742" s="106">
        <v>83.65</v>
      </c>
      <c r="H2742" s="107">
        <v>40092</v>
      </c>
      <c r="I2742" s="104">
        <v>10</v>
      </c>
      <c r="J2742" s="108" t="s">
        <v>7</v>
      </c>
      <c r="K2742" s="108" t="s">
        <v>7</v>
      </c>
      <c r="L2742" s="108" t="s">
        <v>9</v>
      </c>
    </row>
    <row r="2743" spans="1:12">
      <c r="A2743" s="103">
        <v>189</v>
      </c>
      <c r="B2743" s="103">
        <v>34</v>
      </c>
      <c r="C2743" s="103">
        <v>411</v>
      </c>
      <c r="D2743" s="104">
        <v>68.55</v>
      </c>
      <c r="E2743" s="105">
        <v>15</v>
      </c>
      <c r="F2743" s="106">
        <v>11.7</v>
      </c>
      <c r="G2743" s="106">
        <v>95.25</v>
      </c>
      <c r="H2743" s="107">
        <v>40092</v>
      </c>
      <c r="I2743" s="104">
        <v>10</v>
      </c>
      <c r="J2743" s="108" t="s">
        <v>7</v>
      </c>
      <c r="K2743" s="108" t="s">
        <v>7</v>
      </c>
      <c r="L2743" s="108" t="s">
        <v>9</v>
      </c>
    </row>
    <row r="2744" spans="1:12">
      <c r="A2744" s="103">
        <v>115</v>
      </c>
      <c r="B2744" s="103">
        <v>52</v>
      </c>
      <c r="C2744" s="103">
        <v>659</v>
      </c>
      <c r="D2744" s="104">
        <v>240.73</v>
      </c>
      <c r="E2744" s="105">
        <v>15</v>
      </c>
      <c r="F2744" s="106">
        <v>35.799999999999997</v>
      </c>
      <c r="G2744" s="106">
        <v>291.52999999999997</v>
      </c>
      <c r="H2744" s="107">
        <v>40092</v>
      </c>
      <c r="I2744" s="104">
        <v>10</v>
      </c>
      <c r="J2744" s="108" t="s">
        <v>27</v>
      </c>
      <c r="K2744" s="108" t="s">
        <v>51</v>
      </c>
      <c r="L2744" s="108" t="s">
        <v>30</v>
      </c>
    </row>
    <row r="2745" spans="1:12">
      <c r="A2745" s="103">
        <v>113</v>
      </c>
      <c r="B2745" s="103">
        <v>52</v>
      </c>
      <c r="C2745" s="103">
        <v>692</v>
      </c>
      <c r="D2745" s="104">
        <v>165.53</v>
      </c>
      <c r="E2745" s="105">
        <v>15</v>
      </c>
      <c r="F2745" s="106">
        <v>23.17</v>
      </c>
      <c r="G2745" s="106">
        <v>203.7</v>
      </c>
      <c r="H2745" s="107">
        <v>40092</v>
      </c>
      <c r="I2745" s="104">
        <v>10</v>
      </c>
      <c r="J2745" s="108" t="s">
        <v>31</v>
      </c>
      <c r="K2745" s="108" t="s">
        <v>39</v>
      </c>
      <c r="L2745" s="108" t="s">
        <v>32</v>
      </c>
    </row>
    <row r="2746" spans="1:12">
      <c r="A2746" s="103">
        <v>102</v>
      </c>
      <c r="B2746" s="103">
        <v>52</v>
      </c>
      <c r="C2746" s="103">
        <v>711</v>
      </c>
      <c r="D2746" s="104">
        <v>215.22</v>
      </c>
      <c r="E2746" s="105">
        <v>15</v>
      </c>
      <c r="F2746" s="106">
        <v>30.13</v>
      </c>
      <c r="G2746" s="106">
        <v>260.35000000000002</v>
      </c>
      <c r="H2746" s="107">
        <v>40092</v>
      </c>
      <c r="I2746" s="104">
        <v>10</v>
      </c>
      <c r="J2746" s="108" t="s">
        <v>31</v>
      </c>
      <c r="K2746" s="108" t="s">
        <v>39</v>
      </c>
      <c r="L2746" s="108" t="s">
        <v>39</v>
      </c>
    </row>
    <row r="2747" spans="1:12">
      <c r="A2747" s="103">
        <v>105</v>
      </c>
      <c r="B2747" s="103">
        <v>53</v>
      </c>
      <c r="C2747" s="103">
        <v>710</v>
      </c>
      <c r="D2747" s="104">
        <v>259.36</v>
      </c>
      <c r="E2747" s="105">
        <v>15</v>
      </c>
      <c r="F2747" s="106">
        <v>38.409999999999997</v>
      </c>
      <c r="G2747" s="106">
        <v>312.77</v>
      </c>
      <c r="H2747" s="107">
        <v>40092</v>
      </c>
      <c r="I2747" s="104">
        <v>10</v>
      </c>
      <c r="J2747" s="108" t="s">
        <v>27</v>
      </c>
      <c r="K2747" s="108" t="s">
        <v>51</v>
      </c>
      <c r="L2747" s="108" t="s">
        <v>30</v>
      </c>
    </row>
    <row r="2748" spans="1:12">
      <c r="A2748" s="103">
        <v>27</v>
      </c>
      <c r="B2748" s="103">
        <v>56</v>
      </c>
      <c r="C2748" s="103">
        <v>724</v>
      </c>
      <c r="D2748" s="104">
        <v>264.48</v>
      </c>
      <c r="E2748" s="105">
        <v>15</v>
      </c>
      <c r="F2748" s="106">
        <v>37.03</v>
      </c>
      <c r="G2748" s="106">
        <v>316.51</v>
      </c>
      <c r="H2748" s="107">
        <v>40092</v>
      </c>
      <c r="I2748" s="104">
        <v>10</v>
      </c>
      <c r="J2748" s="108" t="s">
        <v>27</v>
      </c>
      <c r="K2748" s="108" t="s">
        <v>51</v>
      </c>
      <c r="L2748" s="108" t="s">
        <v>30</v>
      </c>
    </row>
    <row r="2749" spans="1:12">
      <c r="A2749" s="103">
        <v>167</v>
      </c>
      <c r="B2749" s="103">
        <v>58</v>
      </c>
      <c r="C2749" s="103">
        <v>754</v>
      </c>
      <c r="D2749" s="104">
        <v>176.13</v>
      </c>
      <c r="E2749" s="105">
        <v>15</v>
      </c>
      <c r="F2749" s="106">
        <v>24.66</v>
      </c>
      <c r="G2749" s="106">
        <v>215.79</v>
      </c>
      <c r="H2749" s="107">
        <v>40092</v>
      </c>
      <c r="I2749" s="104">
        <v>10</v>
      </c>
      <c r="J2749" s="108" t="s">
        <v>64</v>
      </c>
      <c r="K2749" s="108" t="s">
        <v>14</v>
      </c>
      <c r="L2749" s="108" t="s">
        <v>59</v>
      </c>
    </row>
    <row r="2750" spans="1:12">
      <c r="A2750" s="103">
        <v>170</v>
      </c>
      <c r="B2750" s="103">
        <v>59</v>
      </c>
      <c r="C2750" s="103">
        <v>740</v>
      </c>
      <c r="D2750" s="104">
        <v>270.32</v>
      </c>
      <c r="E2750" s="105">
        <v>15</v>
      </c>
      <c r="F2750" s="106">
        <v>39.94</v>
      </c>
      <c r="G2750" s="106">
        <v>325.26</v>
      </c>
      <c r="H2750" s="107">
        <v>40092</v>
      </c>
      <c r="I2750" s="104">
        <v>10</v>
      </c>
      <c r="J2750" s="108" t="s">
        <v>27</v>
      </c>
      <c r="K2750" s="108" t="s">
        <v>51</v>
      </c>
      <c r="L2750" s="108" t="s">
        <v>28</v>
      </c>
    </row>
    <row r="2751" spans="1:12">
      <c r="A2751" s="103">
        <v>92</v>
      </c>
      <c r="B2751" s="103">
        <v>62</v>
      </c>
      <c r="C2751" s="103">
        <v>744</v>
      </c>
      <c r="D2751" s="104">
        <v>202</v>
      </c>
      <c r="E2751" s="105">
        <v>15</v>
      </c>
      <c r="F2751" s="106">
        <v>30.38</v>
      </c>
      <c r="G2751" s="106">
        <v>247.38</v>
      </c>
      <c r="H2751" s="107">
        <v>40092</v>
      </c>
      <c r="I2751" s="104">
        <v>10</v>
      </c>
      <c r="J2751" s="108" t="s">
        <v>19</v>
      </c>
      <c r="K2751" s="108" t="s">
        <v>23</v>
      </c>
      <c r="L2751" s="108" t="s">
        <v>53</v>
      </c>
    </row>
    <row r="2752" spans="1:12">
      <c r="A2752" s="103">
        <v>25</v>
      </c>
      <c r="B2752" s="103">
        <v>63</v>
      </c>
      <c r="C2752" s="103">
        <v>820</v>
      </c>
      <c r="D2752" s="104">
        <v>299.55</v>
      </c>
      <c r="E2752" s="105">
        <v>15</v>
      </c>
      <c r="F2752" s="106">
        <v>41.94</v>
      </c>
      <c r="G2752" s="106">
        <v>356.49</v>
      </c>
      <c r="H2752" s="107">
        <v>40092</v>
      </c>
      <c r="I2752" s="104">
        <v>10</v>
      </c>
      <c r="J2752" s="108" t="s">
        <v>27</v>
      </c>
      <c r="K2752" s="108" t="s">
        <v>51</v>
      </c>
      <c r="L2752" s="108" t="s">
        <v>28</v>
      </c>
    </row>
    <row r="2753" spans="1:12">
      <c r="A2753" s="103">
        <v>77</v>
      </c>
      <c r="B2753" s="103">
        <v>63</v>
      </c>
      <c r="C2753" s="103">
        <v>856</v>
      </c>
      <c r="D2753" s="104">
        <v>312.7</v>
      </c>
      <c r="E2753" s="105">
        <v>15</v>
      </c>
      <c r="F2753" s="106">
        <v>45.88</v>
      </c>
      <c r="G2753" s="106">
        <v>373.58</v>
      </c>
      <c r="H2753" s="107">
        <v>40092</v>
      </c>
      <c r="I2753" s="104">
        <v>10</v>
      </c>
      <c r="J2753" s="108" t="s">
        <v>27</v>
      </c>
      <c r="K2753" s="108" t="s">
        <v>51</v>
      </c>
      <c r="L2753" s="108" t="s">
        <v>28</v>
      </c>
    </row>
    <row r="2754" spans="1:12">
      <c r="A2754" s="103">
        <v>59</v>
      </c>
      <c r="B2754" s="103">
        <v>66</v>
      </c>
      <c r="C2754" s="103">
        <v>866</v>
      </c>
      <c r="D2754" s="104">
        <v>232.69</v>
      </c>
      <c r="E2754" s="105">
        <v>15</v>
      </c>
      <c r="F2754" s="106">
        <v>32.58</v>
      </c>
      <c r="G2754" s="106">
        <v>280.27</v>
      </c>
      <c r="H2754" s="107">
        <v>40092</v>
      </c>
      <c r="I2754" s="104">
        <v>10</v>
      </c>
      <c r="J2754" s="108" t="s">
        <v>41</v>
      </c>
      <c r="K2754" s="108" t="s">
        <v>39</v>
      </c>
      <c r="L2754" s="108" t="s">
        <v>42</v>
      </c>
    </row>
    <row r="2755" spans="1:12">
      <c r="A2755" s="103">
        <v>65</v>
      </c>
      <c r="B2755" s="103">
        <v>67</v>
      </c>
      <c r="C2755" s="103">
        <v>897</v>
      </c>
      <c r="D2755" s="104">
        <v>195.5</v>
      </c>
      <c r="E2755" s="105">
        <v>15</v>
      </c>
      <c r="F2755" s="106">
        <v>27.37</v>
      </c>
      <c r="G2755" s="106">
        <v>237.87</v>
      </c>
      <c r="H2755" s="107">
        <v>40092</v>
      </c>
      <c r="I2755" s="104">
        <v>10</v>
      </c>
      <c r="J2755" s="108" t="s">
        <v>50</v>
      </c>
      <c r="K2755" s="108" t="s">
        <v>14</v>
      </c>
      <c r="L2755" s="108" t="s">
        <v>17</v>
      </c>
    </row>
    <row r="2756" spans="1:12">
      <c r="A2756" s="103">
        <v>98</v>
      </c>
      <c r="B2756" s="103">
        <v>68</v>
      </c>
      <c r="C2756" s="103">
        <v>798</v>
      </c>
      <c r="D2756" s="104">
        <v>291.51</v>
      </c>
      <c r="E2756" s="105">
        <v>15</v>
      </c>
      <c r="F2756" s="106">
        <v>42.91</v>
      </c>
      <c r="G2756" s="106">
        <v>349.42</v>
      </c>
      <c r="H2756" s="107">
        <v>40092</v>
      </c>
      <c r="I2756" s="104">
        <v>10</v>
      </c>
      <c r="J2756" s="108" t="s">
        <v>27</v>
      </c>
      <c r="K2756" s="108" t="s">
        <v>51</v>
      </c>
      <c r="L2756" s="108" t="s">
        <v>51</v>
      </c>
    </row>
    <row r="2757" spans="1:12">
      <c r="A2757" s="103">
        <v>46</v>
      </c>
      <c r="B2757" s="103">
        <v>68</v>
      </c>
      <c r="C2757" s="103">
        <v>855</v>
      </c>
      <c r="D2757" s="104">
        <v>229.74</v>
      </c>
      <c r="E2757" s="105">
        <v>15</v>
      </c>
      <c r="F2757" s="106">
        <v>32.159999999999997</v>
      </c>
      <c r="G2757" s="106">
        <v>276.89999999999998</v>
      </c>
      <c r="H2757" s="107">
        <v>40092</v>
      </c>
      <c r="I2757" s="104">
        <v>10</v>
      </c>
      <c r="J2757" s="108" t="s">
        <v>41</v>
      </c>
      <c r="K2757" s="108" t="s">
        <v>39</v>
      </c>
      <c r="L2757" s="108" t="s">
        <v>42</v>
      </c>
    </row>
    <row r="2758" spans="1:12">
      <c r="A2758" s="103">
        <v>119</v>
      </c>
      <c r="B2758" s="103">
        <v>80</v>
      </c>
      <c r="C2758" s="103">
        <v>1038</v>
      </c>
      <c r="D2758" s="104">
        <v>279.52999999999997</v>
      </c>
      <c r="E2758" s="105">
        <v>15</v>
      </c>
      <c r="F2758" s="106">
        <v>41.23</v>
      </c>
      <c r="G2758" s="106">
        <v>335.76</v>
      </c>
      <c r="H2758" s="107">
        <v>40092</v>
      </c>
      <c r="I2758" s="104">
        <v>10</v>
      </c>
      <c r="J2758" s="108" t="s">
        <v>19</v>
      </c>
      <c r="K2758" s="108" t="s">
        <v>23</v>
      </c>
      <c r="L2758" s="108" t="s">
        <v>53</v>
      </c>
    </row>
    <row r="2759" spans="1:12">
      <c r="A2759" s="103">
        <v>181</v>
      </c>
      <c r="B2759" s="103">
        <v>92</v>
      </c>
      <c r="C2759" s="103">
        <v>1205</v>
      </c>
      <c r="D2759" s="104">
        <v>283.18</v>
      </c>
      <c r="E2759" s="105">
        <v>305</v>
      </c>
      <c r="F2759" s="106">
        <v>39.65</v>
      </c>
      <c r="G2759" s="106">
        <v>627.83000000000004</v>
      </c>
      <c r="H2759" s="107">
        <v>40092</v>
      </c>
      <c r="I2759" s="104">
        <v>10</v>
      </c>
      <c r="J2759" s="108" t="s">
        <v>67</v>
      </c>
      <c r="K2759" s="108" t="s">
        <v>51</v>
      </c>
      <c r="L2759" s="108" t="s">
        <v>51</v>
      </c>
    </row>
    <row r="2760" spans="1:12">
      <c r="A2760" s="103">
        <v>82</v>
      </c>
      <c r="B2760" s="103">
        <v>94</v>
      </c>
      <c r="C2760" s="103">
        <v>1176</v>
      </c>
      <c r="D2760" s="104">
        <v>316.7</v>
      </c>
      <c r="E2760" s="105">
        <v>15</v>
      </c>
      <c r="F2760" s="106">
        <v>46.44</v>
      </c>
      <c r="G2760" s="106">
        <v>378.14</v>
      </c>
      <c r="H2760" s="107">
        <v>40092</v>
      </c>
      <c r="I2760" s="104">
        <v>10</v>
      </c>
      <c r="J2760" s="108" t="s">
        <v>19</v>
      </c>
      <c r="K2760" s="108" t="s">
        <v>23</v>
      </c>
      <c r="L2760" s="108" t="s">
        <v>53</v>
      </c>
    </row>
    <row r="2761" spans="1:12">
      <c r="A2761" s="103">
        <v>157</v>
      </c>
      <c r="B2761" s="103">
        <v>94</v>
      </c>
      <c r="C2761" s="103">
        <v>1208</v>
      </c>
      <c r="D2761" s="104">
        <v>254.16</v>
      </c>
      <c r="E2761" s="105">
        <v>15</v>
      </c>
      <c r="F2761" s="106">
        <v>35.58</v>
      </c>
      <c r="G2761" s="106">
        <v>304.74</v>
      </c>
      <c r="H2761" s="107">
        <v>40092</v>
      </c>
      <c r="I2761" s="104">
        <v>10</v>
      </c>
      <c r="J2761" s="108" t="s">
        <v>41</v>
      </c>
      <c r="K2761" s="108" t="s">
        <v>39</v>
      </c>
      <c r="L2761" s="108" t="s">
        <v>42</v>
      </c>
    </row>
    <row r="2762" spans="1:12">
      <c r="A2762" s="103">
        <v>81</v>
      </c>
      <c r="B2762" s="103">
        <v>120</v>
      </c>
      <c r="C2762" s="103">
        <v>1518</v>
      </c>
      <c r="D2762" s="104">
        <v>408.8</v>
      </c>
      <c r="E2762" s="105">
        <v>15</v>
      </c>
      <c r="F2762" s="106">
        <v>59.33</v>
      </c>
      <c r="G2762" s="106">
        <v>483.13</v>
      </c>
      <c r="H2762" s="107">
        <v>40092</v>
      </c>
      <c r="I2762" s="104">
        <v>10</v>
      </c>
      <c r="J2762" s="108" t="s">
        <v>19</v>
      </c>
      <c r="K2762" s="108" t="s">
        <v>23</v>
      </c>
      <c r="L2762" s="108" t="s">
        <v>22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504"/>
  <sheetViews>
    <sheetView topLeftCell="A1999" workbookViewId="0">
      <selection activeCell="S2010" sqref="S2010"/>
    </sheetView>
  </sheetViews>
  <sheetFormatPr defaultRowHeight="12.75"/>
  <cols>
    <col min="15" max="15" width="33.85546875" bestFit="1" customWidth="1"/>
  </cols>
  <sheetData>
    <row r="1" spans="1:18">
      <c r="A1" s="13" t="s">
        <v>68</v>
      </c>
      <c r="B1" s="38" t="s">
        <v>112</v>
      </c>
      <c r="C1" s="38" t="s">
        <v>79</v>
      </c>
      <c r="D1" s="38" t="s">
        <v>113</v>
      </c>
      <c r="E1" s="49" t="s">
        <v>355</v>
      </c>
      <c r="F1" s="39" t="s">
        <v>114</v>
      </c>
      <c r="G1" s="38" t="s">
        <v>115</v>
      </c>
      <c r="H1" s="38" t="s">
        <v>116</v>
      </c>
      <c r="I1" s="38" t="s">
        <v>117</v>
      </c>
      <c r="J1" s="38" t="s">
        <v>118</v>
      </c>
      <c r="K1" s="38" t="s">
        <v>119</v>
      </c>
      <c r="L1" s="38" t="s">
        <v>120</v>
      </c>
      <c r="M1" s="38" t="s">
        <v>121</v>
      </c>
      <c r="N1" s="39" t="s">
        <v>122</v>
      </c>
      <c r="O1" s="39" t="s">
        <v>123</v>
      </c>
      <c r="P1" s="70" t="s">
        <v>79</v>
      </c>
      <c r="Q1" s="70" t="s">
        <v>97</v>
      </c>
      <c r="R1" s="70" t="s">
        <v>6</v>
      </c>
    </row>
    <row r="2" spans="1:18">
      <c r="A2" s="40">
        <v>2</v>
      </c>
      <c r="B2" s="41" t="s">
        <v>124</v>
      </c>
      <c r="C2" s="41" t="s">
        <v>7</v>
      </c>
      <c r="D2" s="40">
        <v>10021</v>
      </c>
      <c r="E2" s="42">
        <v>39937</v>
      </c>
      <c r="F2" s="43">
        <v>1031</v>
      </c>
      <c r="G2" s="41" t="s">
        <v>125</v>
      </c>
      <c r="H2" s="40">
        <v>16</v>
      </c>
      <c r="I2" s="40">
        <v>16</v>
      </c>
      <c r="J2" s="40">
        <v>0</v>
      </c>
      <c r="K2" s="40">
        <v>0</v>
      </c>
      <c r="L2" s="44">
        <v>0</v>
      </c>
      <c r="M2" s="41" t="s">
        <v>126</v>
      </c>
      <c r="N2" s="45" t="s">
        <v>127</v>
      </c>
      <c r="O2" s="45" t="s">
        <v>128</v>
      </c>
      <c r="P2" t="str">
        <f>VLOOKUP($A2,RevenueData!$A$2:$L$2321,10,FALSE)</f>
        <v>NY</v>
      </c>
      <c r="Q2" t="str">
        <f>VLOOKUP($A2,RevenueData!$A$2:$L$2321,11,FALSE)</f>
        <v>NY</v>
      </c>
      <c r="R2" t="str">
        <f>VLOOKUP($A2,RevenueData!$A$2:$L$2321,12,FALSE)</f>
        <v>MID</v>
      </c>
    </row>
    <row r="3" spans="1:18">
      <c r="A3" s="40">
        <v>3</v>
      </c>
      <c r="B3" s="41" t="s">
        <v>124</v>
      </c>
      <c r="C3" s="41" t="s">
        <v>7</v>
      </c>
      <c r="D3" s="40">
        <v>10023</v>
      </c>
      <c r="E3" s="42">
        <v>39937</v>
      </c>
      <c r="F3" s="43">
        <v>1044</v>
      </c>
      <c r="G3" s="41" t="s">
        <v>125</v>
      </c>
      <c r="H3" s="40">
        <v>29</v>
      </c>
      <c r="I3" s="40">
        <v>29</v>
      </c>
      <c r="J3" s="40">
        <v>0</v>
      </c>
      <c r="K3" s="40">
        <v>0</v>
      </c>
      <c r="L3" s="44">
        <v>0</v>
      </c>
      <c r="M3" s="41" t="s">
        <v>126</v>
      </c>
      <c r="N3" s="45" t="s">
        <v>127</v>
      </c>
      <c r="O3" s="45" t="s">
        <v>128</v>
      </c>
      <c r="P3" t="str">
        <f>VLOOKUP($A3,RevenueData!$A$2:$L$2321,10,FALSE)</f>
        <v>NY</v>
      </c>
      <c r="Q3" t="str">
        <f>VLOOKUP($A3,RevenueData!$A$2:$L$2321,11,FALSE)</f>
        <v>NY</v>
      </c>
      <c r="R3" t="str">
        <f>VLOOKUP($A3,RevenueData!$A$2:$L$2321,12,FALSE)</f>
        <v>DOWN</v>
      </c>
    </row>
    <row r="4" spans="1:18">
      <c r="A4" s="40">
        <v>53</v>
      </c>
      <c r="B4" s="41" t="s">
        <v>124</v>
      </c>
      <c r="C4" s="41" t="s">
        <v>7</v>
      </c>
      <c r="D4" s="40">
        <v>10021</v>
      </c>
      <c r="E4" s="42">
        <v>39937</v>
      </c>
      <c r="F4" s="43">
        <v>1047</v>
      </c>
      <c r="G4" s="41" t="s">
        <v>125</v>
      </c>
      <c r="H4" s="40">
        <v>24</v>
      </c>
      <c r="I4" s="40">
        <v>24</v>
      </c>
      <c r="J4" s="40">
        <v>0</v>
      </c>
      <c r="K4" s="40">
        <v>0</v>
      </c>
      <c r="L4" s="44">
        <v>0</v>
      </c>
      <c r="M4" s="41" t="s">
        <v>126</v>
      </c>
      <c r="N4" s="45" t="s">
        <v>127</v>
      </c>
      <c r="O4" s="45" t="s">
        <v>128</v>
      </c>
      <c r="P4" t="str">
        <f>VLOOKUP($A4,RevenueData!$A$2:$L$2321,10,FALSE)</f>
        <v>NY</v>
      </c>
      <c r="Q4" t="str">
        <f>VLOOKUP($A4,RevenueData!$A$2:$L$2321,11,FALSE)</f>
        <v>NY</v>
      </c>
      <c r="R4" t="str">
        <f>VLOOKUP($A4,RevenueData!$A$2:$L$2321,12,FALSE)</f>
        <v>MID</v>
      </c>
    </row>
    <row r="5" spans="1:18">
      <c r="A5" s="40">
        <v>5</v>
      </c>
      <c r="B5" s="41" t="s">
        <v>132</v>
      </c>
      <c r="C5" s="41" t="s">
        <v>10</v>
      </c>
      <c r="D5" s="40">
        <v>7078</v>
      </c>
      <c r="E5" s="42">
        <v>39938</v>
      </c>
      <c r="F5" s="43">
        <v>907</v>
      </c>
      <c r="G5" s="41" t="s">
        <v>125</v>
      </c>
      <c r="H5" s="40">
        <v>34</v>
      </c>
      <c r="I5" s="40">
        <v>34</v>
      </c>
      <c r="J5" s="40">
        <v>0</v>
      </c>
      <c r="K5" s="40">
        <v>0</v>
      </c>
      <c r="L5" s="44">
        <v>0</v>
      </c>
      <c r="M5" s="41" t="s">
        <v>126</v>
      </c>
      <c r="N5" s="45" t="s">
        <v>127</v>
      </c>
      <c r="O5" s="45" t="s">
        <v>128</v>
      </c>
      <c r="P5" t="str">
        <f>VLOOKUP($A5,RevenueData!$A$2:$L$2321,10,FALSE)</f>
        <v>NJ</v>
      </c>
      <c r="Q5" t="str">
        <f>VLOOKUP($A5,RevenueData!$A$2:$L$2321,11,FALSE)</f>
        <v>NE</v>
      </c>
      <c r="R5" t="str">
        <f>VLOOKUP($A5,RevenueData!$A$2:$L$2321,12,FALSE)</f>
        <v>NJ</v>
      </c>
    </row>
    <row r="6" spans="1:18">
      <c r="A6" s="40">
        <v>152</v>
      </c>
      <c r="B6" s="41" t="s">
        <v>300</v>
      </c>
      <c r="C6" s="41" t="s">
        <v>10</v>
      </c>
      <c r="D6" s="40">
        <v>7601</v>
      </c>
      <c r="E6" s="42">
        <v>39938</v>
      </c>
      <c r="F6" s="43">
        <v>1009</v>
      </c>
      <c r="G6" s="41" t="s">
        <v>125</v>
      </c>
      <c r="H6" s="40">
        <v>18</v>
      </c>
      <c r="I6" s="40">
        <v>18</v>
      </c>
      <c r="J6" s="40">
        <v>0</v>
      </c>
      <c r="K6" s="40">
        <v>0</v>
      </c>
      <c r="L6" s="44">
        <v>0</v>
      </c>
      <c r="M6" s="41" t="s">
        <v>126</v>
      </c>
      <c r="N6" s="45" t="s">
        <v>127</v>
      </c>
      <c r="O6" s="45" t="s">
        <v>128</v>
      </c>
      <c r="P6" t="str">
        <f>VLOOKUP($A6,RevenueData!$A$2:$L$2321,10,FALSE)</f>
        <v>NJ</v>
      </c>
      <c r="Q6" t="str">
        <f>VLOOKUP($A6,RevenueData!$A$2:$L$2321,11,FALSE)</f>
        <v>NE</v>
      </c>
      <c r="R6" t="str">
        <f>VLOOKUP($A6,RevenueData!$A$2:$L$2321,12,FALSE)</f>
        <v>NJ</v>
      </c>
    </row>
    <row r="7" spans="1:18">
      <c r="A7" s="40">
        <v>174</v>
      </c>
      <c r="B7" s="41" t="s">
        <v>327</v>
      </c>
      <c r="C7" s="41" t="s">
        <v>10</v>
      </c>
      <c r="D7" s="40">
        <v>7652</v>
      </c>
      <c r="E7" s="42">
        <v>39938</v>
      </c>
      <c r="F7" s="43">
        <v>1038</v>
      </c>
      <c r="G7" s="41" t="s">
        <v>125</v>
      </c>
      <c r="H7" s="40">
        <v>14</v>
      </c>
      <c r="I7" s="40">
        <v>14</v>
      </c>
      <c r="J7" s="40">
        <v>0</v>
      </c>
      <c r="K7" s="40">
        <v>0</v>
      </c>
      <c r="L7" s="44">
        <v>0</v>
      </c>
      <c r="M7" s="41" t="s">
        <v>126</v>
      </c>
      <c r="N7" s="45" t="s">
        <v>127</v>
      </c>
      <c r="O7" s="45" t="s">
        <v>128</v>
      </c>
      <c r="P7" t="str">
        <f>VLOOKUP($A7,RevenueData!$A$2:$L$2321,10,FALSE)</f>
        <v>NJ</v>
      </c>
      <c r="Q7" t="str">
        <f>VLOOKUP($A7,RevenueData!$A$2:$L$2321,11,FALSE)</f>
        <v>NE</v>
      </c>
      <c r="R7" t="str">
        <f>VLOOKUP($A7,RevenueData!$A$2:$L$2321,12,FALSE)</f>
        <v>NJ</v>
      </c>
    </row>
    <row r="8" spans="1:18">
      <c r="A8" s="40">
        <v>2</v>
      </c>
      <c r="B8" s="41" t="s">
        <v>124</v>
      </c>
      <c r="C8" s="41" t="s">
        <v>7</v>
      </c>
      <c r="D8" s="40">
        <v>10021</v>
      </c>
      <c r="E8" s="42">
        <v>39953</v>
      </c>
      <c r="F8" s="43">
        <v>953</v>
      </c>
      <c r="G8" s="41" t="s">
        <v>129</v>
      </c>
      <c r="H8" s="40">
        <v>8</v>
      </c>
      <c r="I8" s="40">
        <v>8</v>
      </c>
      <c r="J8" s="40">
        <v>0</v>
      </c>
      <c r="K8" s="40">
        <v>0</v>
      </c>
      <c r="L8" s="44">
        <v>0</v>
      </c>
      <c r="M8" s="41" t="s">
        <v>126</v>
      </c>
      <c r="N8" s="45" t="s">
        <v>127</v>
      </c>
      <c r="O8" s="45" t="s">
        <v>128</v>
      </c>
      <c r="P8" t="str">
        <f>VLOOKUP($A8,RevenueData!$A$2:$L$2321,10,FALSE)</f>
        <v>NY</v>
      </c>
      <c r="Q8" t="str">
        <f>VLOOKUP($A8,RevenueData!$A$2:$L$2321,11,FALSE)</f>
        <v>NY</v>
      </c>
      <c r="R8" t="str">
        <f>VLOOKUP($A8,RevenueData!$A$2:$L$2321,12,FALSE)</f>
        <v>MID</v>
      </c>
    </row>
    <row r="9" spans="1:18">
      <c r="A9" s="40">
        <v>3</v>
      </c>
      <c r="B9" s="41" t="s">
        <v>124</v>
      </c>
      <c r="C9" s="41" t="s">
        <v>7</v>
      </c>
      <c r="D9" s="40">
        <v>10023</v>
      </c>
      <c r="E9" s="42">
        <v>39953</v>
      </c>
      <c r="F9" s="43">
        <v>1142</v>
      </c>
      <c r="G9" s="41" t="s">
        <v>125</v>
      </c>
      <c r="H9" s="40">
        <v>10</v>
      </c>
      <c r="I9" s="40">
        <v>10</v>
      </c>
      <c r="J9" s="40">
        <v>0</v>
      </c>
      <c r="K9" s="40">
        <v>0</v>
      </c>
      <c r="L9" s="44">
        <v>0</v>
      </c>
      <c r="M9" s="41" t="s">
        <v>126</v>
      </c>
      <c r="N9" s="45" t="s">
        <v>127</v>
      </c>
      <c r="O9" s="45" t="s">
        <v>128</v>
      </c>
      <c r="P9" t="str">
        <f>VLOOKUP($A9,RevenueData!$A$2:$L$2321,10,FALSE)</f>
        <v>NY</v>
      </c>
      <c r="Q9" t="str">
        <f>VLOOKUP($A9,RevenueData!$A$2:$L$2321,11,FALSE)</f>
        <v>NY</v>
      </c>
      <c r="R9" t="str">
        <f>VLOOKUP($A9,RevenueData!$A$2:$L$2321,12,FALSE)</f>
        <v>DOWN</v>
      </c>
    </row>
    <row r="10" spans="1:18">
      <c r="A10" s="40">
        <v>21</v>
      </c>
      <c r="B10" s="41" t="s">
        <v>124</v>
      </c>
      <c r="C10" s="41" t="s">
        <v>7</v>
      </c>
      <c r="D10" s="40">
        <v>10017</v>
      </c>
      <c r="E10" s="42">
        <v>39953</v>
      </c>
      <c r="F10" s="43">
        <v>925</v>
      </c>
      <c r="G10" s="41" t="s">
        <v>125</v>
      </c>
      <c r="H10" s="40">
        <v>16</v>
      </c>
      <c r="I10" s="40">
        <v>16</v>
      </c>
      <c r="J10" s="40">
        <v>0</v>
      </c>
      <c r="K10" s="40">
        <v>0</v>
      </c>
      <c r="L10" s="44">
        <v>0</v>
      </c>
      <c r="M10" s="41" t="s">
        <v>130</v>
      </c>
      <c r="N10" s="45" t="s">
        <v>127</v>
      </c>
      <c r="O10" s="45" t="s">
        <v>128</v>
      </c>
      <c r="P10" t="str">
        <f>VLOOKUP($A10,RevenueData!$A$2:$L$2321,10,FALSE)</f>
        <v>NY</v>
      </c>
      <c r="Q10" t="str">
        <f>VLOOKUP($A10,RevenueData!$A$2:$L$2321,11,FALSE)</f>
        <v>NY</v>
      </c>
      <c r="R10" t="str">
        <f>VLOOKUP($A10,RevenueData!$A$2:$L$2321,12,FALSE)</f>
        <v>DOWN</v>
      </c>
    </row>
    <row r="11" spans="1:18">
      <c r="A11" s="40">
        <v>42</v>
      </c>
      <c r="B11" s="41" t="s">
        <v>124</v>
      </c>
      <c r="C11" s="41" t="s">
        <v>7</v>
      </c>
      <c r="D11" s="40">
        <v>10024</v>
      </c>
      <c r="E11" s="42">
        <v>39953</v>
      </c>
      <c r="F11" s="43">
        <v>1128</v>
      </c>
      <c r="G11" s="41" t="s">
        <v>125</v>
      </c>
      <c r="H11" s="40">
        <v>6</v>
      </c>
      <c r="I11" s="40">
        <v>6</v>
      </c>
      <c r="J11" s="40">
        <v>0</v>
      </c>
      <c r="K11" s="40">
        <v>0</v>
      </c>
      <c r="L11" s="44">
        <v>0</v>
      </c>
      <c r="M11" s="41" t="s">
        <v>126</v>
      </c>
      <c r="N11" s="45" t="s">
        <v>127</v>
      </c>
      <c r="O11" s="45" t="s">
        <v>128</v>
      </c>
      <c r="P11" t="str">
        <f>VLOOKUP($A11,RevenueData!$A$2:$L$2321,10,FALSE)</f>
        <v>NY</v>
      </c>
      <c r="Q11" t="str">
        <f>VLOOKUP($A11,RevenueData!$A$2:$L$2321,11,FALSE)</f>
        <v>NY</v>
      </c>
      <c r="R11" t="str">
        <f>VLOOKUP($A11,RevenueData!$A$2:$L$2321,12,FALSE)</f>
        <v>DOWN</v>
      </c>
    </row>
    <row r="12" spans="1:18">
      <c r="A12" s="40">
        <v>53</v>
      </c>
      <c r="B12" s="41" t="s">
        <v>124</v>
      </c>
      <c r="C12" s="41" t="s">
        <v>7</v>
      </c>
      <c r="D12" s="40">
        <v>10021</v>
      </c>
      <c r="E12" s="42">
        <v>39953</v>
      </c>
      <c r="F12" s="43">
        <v>1008</v>
      </c>
      <c r="G12" s="41" t="s">
        <v>125</v>
      </c>
      <c r="H12" s="40">
        <v>9</v>
      </c>
      <c r="I12" s="40">
        <v>9</v>
      </c>
      <c r="J12" s="40">
        <v>0</v>
      </c>
      <c r="K12" s="40">
        <v>0</v>
      </c>
      <c r="L12" s="44">
        <v>0</v>
      </c>
      <c r="M12" s="41" t="s">
        <v>126</v>
      </c>
      <c r="N12" s="45" t="s">
        <v>127</v>
      </c>
      <c r="O12" s="45" t="s">
        <v>128</v>
      </c>
      <c r="P12" t="str">
        <f>VLOOKUP($A12,RevenueData!$A$2:$L$2321,10,FALSE)</f>
        <v>NY</v>
      </c>
      <c r="Q12" t="str">
        <f>VLOOKUP($A12,RevenueData!$A$2:$L$2321,11,FALSE)</f>
        <v>NY</v>
      </c>
      <c r="R12" t="str">
        <f>VLOOKUP($A12,RevenueData!$A$2:$L$2321,12,FALSE)</f>
        <v>MID</v>
      </c>
    </row>
    <row r="13" spans="1:18">
      <c r="A13" s="40">
        <v>54</v>
      </c>
      <c r="B13" s="41" t="s">
        <v>124</v>
      </c>
      <c r="C13" s="41" t="s">
        <v>7</v>
      </c>
      <c r="D13" s="40">
        <v>10028</v>
      </c>
      <c r="E13" s="42">
        <v>39953</v>
      </c>
      <c r="F13" s="43">
        <v>1026</v>
      </c>
      <c r="G13" s="41" t="s">
        <v>125</v>
      </c>
      <c r="H13" s="40">
        <v>10</v>
      </c>
      <c r="I13" s="40">
        <v>10</v>
      </c>
      <c r="J13" s="40">
        <v>0</v>
      </c>
      <c r="K13" s="40">
        <v>0</v>
      </c>
      <c r="L13" s="44">
        <v>0</v>
      </c>
      <c r="M13" s="41" t="s">
        <v>126</v>
      </c>
      <c r="N13" s="45" t="s">
        <v>127</v>
      </c>
      <c r="O13" s="45" t="s">
        <v>128</v>
      </c>
      <c r="P13" t="str">
        <f>VLOOKUP($A13,RevenueData!$A$2:$L$2321,10,FALSE)</f>
        <v>NY</v>
      </c>
      <c r="Q13" t="str">
        <f>VLOOKUP($A13,RevenueData!$A$2:$L$2321,11,FALSE)</f>
        <v>NY</v>
      </c>
      <c r="R13" t="str">
        <f>VLOOKUP($A13,RevenueData!$A$2:$L$2321,12,FALSE)</f>
        <v>MID</v>
      </c>
    </row>
    <row r="14" spans="1:18">
      <c r="A14" s="40">
        <v>108</v>
      </c>
      <c r="B14" s="41" t="s">
        <v>124</v>
      </c>
      <c r="C14" s="41" t="s">
        <v>7</v>
      </c>
      <c r="D14" s="40">
        <v>10019</v>
      </c>
      <c r="E14" s="42">
        <v>39953</v>
      </c>
      <c r="F14" s="43">
        <v>942</v>
      </c>
      <c r="G14" s="41" t="s">
        <v>129</v>
      </c>
      <c r="H14" s="40">
        <v>10</v>
      </c>
      <c r="I14" s="40">
        <v>10</v>
      </c>
      <c r="J14" s="40">
        <v>0</v>
      </c>
      <c r="K14" s="40">
        <v>0</v>
      </c>
      <c r="L14" s="44">
        <v>0</v>
      </c>
      <c r="M14" s="41" t="s">
        <v>126</v>
      </c>
      <c r="N14" s="45" t="s">
        <v>127</v>
      </c>
      <c r="O14" s="45" t="s">
        <v>128</v>
      </c>
      <c r="P14" t="str">
        <f>VLOOKUP($A14,RevenueData!$A$2:$L$2321,10,FALSE)</f>
        <v>NY</v>
      </c>
      <c r="Q14" t="str">
        <f>VLOOKUP($A14,RevenueData!$A$2:$L$2321,11,FALSE)</f>
        <v>NY</v>
      </c>
      <c r="R14" t="str">
        <f>VLOOKUP($A14,RevenueData!$A$2:$L$2321,12,FALSE)</f>
        <v>DOWN</v>
      </c>
    </row>
    <row r="15" spans="1:18">
      <c r="A15" s="40">
        <v>114</v>
      </c>
      <c r="B15" s="41" t="s">
        <v>124</v>
      </c>
      <c r="C15" s="41" t="s">
        <v>7</v>
      </c>
      <c r="D15" s="40">
        <v>10020</v>
      </c>
      <c r="E15" s="42">
        <v>39953</v>
      </c>
      <c r="F15" s="43">
        <v>1055</v>
      </c>
      <c r="G15" s="41" t="s">
        <v>125</v>
      </c>
      <c r="H15" s="40">
        <v>24</v>
      </c>
      <c r="I15" s="40">
        <v>24</v>
      </c>
      <c r="J15" s="40">
        <v>0</v>
      </c>
      <c r="K15" s="40">
        <v>0</v>
      </c>
      <c r="L15" s="44">
        <v>0</v>
      </c>
      <c r="M15" s="41" t="s">
        <v>126</v>
      </c>
      <c r="N15" s="45" t="s">
        <v>127</v>
      </c>
      <c r="O15" s="45" t="s">
        <v>128</v>
      </c>
      <c r="P15" t="str">
        <f>VLOOKUP($A15,RevenueData!$A$2:$L$2321,10,FALSE)</f>
        <v>NY</v>
      </c>
      <c r="Q15" t="str">
        <f>VLOOKUP($A15,RevenueData!$A$2:$L$2321,11,FALSE)</f>
        <v>NY</v>
      </c>
      <c r="R15" t="str">
        <f>VLOOKUP($A15,RevenueData!$A$2:$L$2321,12,FALSE)</f>
        <v>MID</v>
      </c>
    </row>
    <row r="16" spans="1:18">
      <c r="A16" s="40">
        <v>2</v>
      </c>
      <c r="B16" s="41" t="s">
        <v>124</v>
      </c>
      <c r="C16" s="41" t="s">
        <v>7</v>
      </c>
      <c r="D16" s="40">
        <v>10021</v>
      </c>
      <c r="E16" s="42">
        <v>39959</v>
      </c>
      <c r="F16" s="43">
        <v>1023</v>
      </c>
      <c r="G16" s="41" t="s">
        <v>125</v>
      </c>
      <c r="H16" s="40">
        <v>25</v>
      </c>
      <c r="I16" s="40">
        <v>25</v>
      </c>
      <c r="J16" s="40">
        <v>0</v>
      </c>
      <c r="K16" s="40">
        <v>0</v>
      </c>
      <c r="L16" s="44">
        <v>0</v>
      </c>
      <c r="M16" s="41" t="s">
        <v>126</v>
      </c>
      <c r="N16" s="45" t="s">
        <v>127</v>
      </c>
      <c r="O16" s="45" t="s">
        <v>128</v>
      </c>
      <c r="P16" t="str">
        <f>VLOOKUP($A16,RevenueData!$A$2:$L$2321,10,FALSE)</f>
        <v>NY</v>
      </c>
      <c r="Q16" t="str">
        <f>VLOOKUP($A16,RevenueData!$A$2:$L$2321,11,FALSE)</f>
        <v>NY</v>
      </c>
      <c r="R16" t="str">
        <f>VLOOKUP($A16,RevenueData!$A$2:$L$2321,12,FALSE)</f>
        <v>MID</v>
      </c>
    </row>
    <row r="17" spans="1:18">
      <c r="A17" s="40">
        <v>3</v>
      </c>
      <c r="B17" s="41" t="s">
        <v>124</v>
      </c>
      <c r="C17" s="41" t="s">
        <v>7</v>
      </c>
      <c r="D17" s="40">
        <v>10023</v>
      </c>
      <c r="E17" s="42">
        <v>39959</v>
      </c>
      <c r="F17" s="43">
        <v>1123</v>
      </c>
      <c r="G17" s="41" t="s">
        <v>125</v>
      </c>
      <c r="H17" s="40">
        <v>20</v>
      </c>
      <c r="I17" s="40">
        <v>20</v>
      </c>
      <c r="J17" s="40">
        <v>0</v>
      </c>
      <c r="K17" s="40">
        <v>0</v>
      </c>
      <c r="L17" s="44">
        <v>0</v>
      </c>
      <c r="M17" s="41" t="s">
        <v>126</v>
      </c>
      <c r="N17" s="45" t="s">
        <v>127</v>
      </c>
      <c r="O17" s="45" t="s">
        <v>128</v>
      </c>
      <c r="P17" t="str">
        <f>VLOOKUP($A17,RevenueData!$A$2:$L$2321,10,FALSE)</f>
        <v>NY</v>
      </c>
      <c r="Q17" t="str">
        <f>VLOOKUP($A17,RevenueData!$A$2:$L$2321,11,FALSE)</f>
        <v>NY</v>
      </c>
      <c r="R17" t="str">
        <f>VLOOKUP($A17,RevenueData!$A$2:$L$2321,12,FALSE)</f>
        <v>DOWN</v>
      </c>
    </row>
    <row r="18" spans="1:18">
      <c r="A18" s="40">
        <v>21</v>
      </c>
      <c r="B18" s="41" t="s">
        <v>124</v>
      </c>
      <c r="C18" s="41" t="s">
        <v>7</v>
      </c>
      <c r="D18" s="40">
        <v>10017</v>
      </c>
      <c r="E18" s="42">
        <v>39959</v>
      </c>
      <c r="F18" s="43">
        <v>1046</v>
      </c>
      <c r="G18" s="41" t="s">
        <v>125</v>
      </c>
      <c r="H18" s="40">
        <v>33</v>
      </c>
      <c r="I18" s="40">
        <v>33</v>
      </c>
      <c r="J18" s="40">
        <v>0</v>
      </c>
      <c r="K18" s="40">
        <v>0</v>
      </c>
      <c r="L18" s="44">
        <v>0</v>
      </c>
      <c r="M18" s="41" t="s">
        <v>126</v>
      </c>
      <c r="N18" s="45" t="s">
        <v>127</v>
      </c>
      <c r="O18" s="45" t="s">
        <v>128</v>
      </c>
      <c r="P18" t="str">
        <f>VLOOKUP($A18,RevenueData!$A$2:$L$2321,10,FALSE)</f>
        <v>NY</v>
      </c>
      <c r="Q18" t="str">
        <f>VLOOKUP($A18,RevenueData!$A$2:$L$2321,11,FALSE)</f>
        <v>NY</v>
      </c>
      <c r="R18" t="str">
        <f>VLOOKUP($A18,RevenueData!$A$2:$L$2321,12,FALSE)</f>
        <v>DOWN</v>
      </c>
    </row>
    <row r="19" spans="1:18">
      <c r="A19" s="40">
        <v>23</v>
      </c>
      <c r="B19" s="41" t="s">
        <v>159</v>
      </c>
      <c r="C19" s="41" t="s">
        <v>7</v>
      </c>
      <c r="D19" s="40">
        <v>10601</v>
      </c>
      <c r="E19" s="42">
        <v>39959</v>
      </c>
      <c r="F19" s="43">
        <v>1055</v>
      </c>
      <c r="G19" s="41" t="s">
        <v>125</v>
      </c>
      <c r="H19" s="40">
        <v>18</v>
      </c>
      <c r="I19" s="40">
        <v>18</v>
      </c>
      <c r="J19" s="40">
        <v>0</v>
      </c>
      <c r="K19" s="40">
        <v>0</v>
      </c>
      <c r="L19" s="44">
        <v>0</v>
      </c>
      <c r="M19" s="41" t="s">
        <v>126</v>
      </c>
      <c r="N19" s="45" t="s">
        <v>127</v>
      </c>
      <c r="O19" s="45" t="s">
        <v>128</v>
      </c>
      <c r="P19" t="str">
        <f>VLOOKUP($A19,RevenueData!$A$2:$L$2321,10,FALSE)</f>
        <v>NY</v>
      </c>
      <c r="Q19" t="str">
        <f>VLOOKUP($A19,RevenueData!$A$2:$L$2321,11,FALSE)</f>
        <v>NE</v>
      </c>
      <c r="R19" t="str">
        <f>VLOOKUP($A19,RevenueData!$A$2:$L$2321,12,FALSE)</f>
        <v>CT</v>
      </c>
    </row>
    <row r="20" spans="1:18">
      <c r="A20" s="40">
        <v>25</v>
      </c>
      <c r="B20" s="41" t="s">
        <v>28</v>
      </c>
      <c r="C20" s="41" t="s">
        <v>27</v>
      </c>
      <c r="D20" s="40">
        <v>33156</v>
      </c>
      <c r="E20" s="42">
        <v>39959</v>
      </c>
      <c r="F20" s="43">
        <v>946</v>
      </c>
      <c r="G20" s="41" t="s">
        <v>125</v>
      </c>
      <c r="H20" s="40">
        <v>29</v>
      </c>
      <c r="I20" s="40">
        <v>29</v>
      </c>
      <c r="J20" s="40">
        <v>0</v>
      </c>
      <c r="K20" s="40">
        <v>0</v>
      </c>
      <c r="L20" s="44">
        <v>0</v>
      </c>
      <c r="M20" s="41" t="s">
        <v>126</v>
      </c>
      <c r="N20" s="45" t="s">
        <v>161</v>
      </c>
      <c r="O20" s="45" t="s">
        <v>162</v>
      </c>
      <c r="P20" t="str">
        <f>VLOOKUP($A20,RevenueData!$A$2:$L$2321,10,FALSE)</f>
        <v>FL</v>
      </c>
      <c r="Q20" t="str">
        <f>VLOOKUP($A20,RevenueData!$A$2:$L$2321,11,FALSE)</f>
        <v>SE</v>
      </c>
      <c r="R20" t="str">
        <f>VLOOKUP($A20,RevenueData!$A$2:$L$2321,12,FALSE)</f>
        <v>MIAMI</v>
      </c>
    </row>
    <row r="21" spans="1:18">
      <c r="A21" s="40">
        <v>27</v>
      </c>
      <c r="B21" s="41" t="s">
        <v>164</v>
      </c>
      <c r="C21" s="41" t="s">
        <v>27</v>
      </c>
      <c r="D21" s="40">
        <v>33431</v>
      </c>
      <c r="E21" s="42">
        <v>39959</v>
      </c>
      <c r="F21" s="43">
        <v>1130</v>
      </c>
      <c r="G21" s="41" t="s">
        <v>125</v>
      </c>
      <c r="H21" s="40">
        <v>29</v>
      </c>
      <c r="I21" s="40">
        <v>29</v>
      </c>
      <c r="J21" s="40">
        <v>0</v>
      </c>
      <c r="K21" s="40">
        <v>0</v>
      </c>
      <c r="L21" s="44">
        <v>0</v>
      </c>
      <c r="M21" s="41" t="s">
        <v>126</v>
      </c>
      <c r="N21" s="45" t="s">
        <v>161</v>
      </c>
      <c r="O21" s="45" t="s">
        <v>162</v>
      </c>
      <c r="P21" t="str">
        <f>VLOOKUP($A21,RevenueData!$A$2:$L$2321,10,FALSE)</f>
        <v>FL</v>
      </c>
      <c r="Q21" t="str">
        <f>VLOOKUP($A21,RevenueData!$A$2:$L$2321,11,FALSE)</f>
        <v>SE</v>
      </c>
      <c r="R21" t="str">
        <f>VLOOKUP($A21,RevenueData!$A$2:$L$2321,12,FALSE)</f>
        <v>PB</v>
      </c>
    </row>
    <row r="22" spans="1:18">
      <c r="A22" s="40">
        <v>42</v>
      </c>
      <c r="B22" s="41" t="s">
        <v>124</v>
      </c>
      <c r="C22" s="41" t="s">
        <v>7</v>
      </c>
      <c r="D22" s="40">
        <v>10024</v>
      </c>
      <c r="E22" s="42">
        <v>39959</v>
      </c>
      <c r="F22" s="43">
        <v>1154</v>
      </c>
      <c r="G22" s="41" t="s">
        <v>125</v>
      </c>
      <c r="H22" s="40">
        <v>15</v>
      </c>
      <c r="I22" s="40">
        <v>15</v>
      </c>
      <c r="J22" s="40">
        <v>0</v>
      </c>
      <c r="K22" s="40">
        <v>0</v>
      </c>
      <c r="L22" s="44">
        <v>0</v>
      </c>
      <c r="M22" s="41" t="s">
        <v>126</v>
      </c>
      <c r="N22" s="45" t="s">
        <v>127</v>
      </c>
      <c r="O22" s="45" t="s">
        <v>128</v>
      </c>
      <c r="P22" t="str">
        <f>VLOOKUP($A22,RevenueData!$A$2:$L$2321,10,FALSE)</f>
        <v>NY</v>
      </c>
      <c r="Q22" t="str">
        <f>VLOOKUP($A22,RevenueData!$A$2:$L$2321,11,FALSE)</f>
        <v>NY</v>
      </c>
      <c r="R22" t="str">
        <f>VLOOKUP($A22,RevenueData!$A$2:$L$2321,12,FALSE)</f>
        <v>DOWN</v>
      </c>
    </row>
    <row r="23" spans="1:18">
      <c r="A23" s="40">
        <v>46</v>
      </c>
      <c r="B23" s="41" t="s">
        <v>186</v>
      </c>
      <c r="C23" s="41" t="s">
        <v>41</v>
      </c>
      <c r="D23" s="40">
        <v>76092</v>
      </c>
      <c r="E23" s="42">
        <v>39959</v>
      </c>
      <c r="F23" s="43">
        <v>1103</v>
      </c>
      <c r="G23" s="41" t="s">
        <v>125</v>
      </c>
      <c r="H23" s="40">
        <v>30</v>
      </c>
      <c r="I23" s="40">
        <v>30</v>
      </c>
      <c r="J23" s="40">
        <v>0</v>
      </c>
      <c r="K23" s="40">
        <v>0</v>
      </c>
      <c r="L23" s="44">
        <v>0</v>
      </c>
      <c r="M23" s="41" t="s">
        <v>126</v>
      </c>
      <c r="N23" s="45" t="s">
        <v>187</v>
      </c>
      <c r="O23" s="45" t="s">
        <v>188</v>
      </c>
      <c r="P23" t="str">
        <f>VLOOKUP($A23,RevenueData!$A$2:$L$2321,10,FALSE)</f>
        <v>TX</v>
      </c>
      <c r="Q23" t="str">
        <f>VLOOKUP($A23,RevenueData!$A$2:$L$2321,11,FALSE)</f>
        <v>SW</v>
      </c>
      <c r="R23" t="str">
        <f>VLOOKUP($A23,RevenueData!$A$2:$L$2321,12,FALSE)</f>
        <v>DAL</v>
      </c>
    </row>
    <row r="24" spans="1:18">
      <c r="A24" s="40">
        <v>47</v>
      </c>
      <c r="B24" s="41" t="s">
        <v>189</v>
      </c>
      <c r="C24" s="41" t="s">
        <v>43</v>
      </c>
      <c r="D24" s="40">
        <v>2467</v>
      </c>
      <c r="E24" s="42">
        <v>39959</v>
      </c>
      <c r="F24" s="43">
        <v>1020</v>
      </c>
      <c r="G24" s="41" t="s">
        <v>125</v>
      </c>
      <c r="H24" s="40">
        <v>13</v>
      </c>
      <c r="I24" s="40">
        <v>13</v>
      </c>
      <c r="J24" s="40">
        <v>0</v>
      </c>
      <c r="K24" s="40">
        <v>0</v>
      </c>
      <c r="L24" s="44">
        <v>0</v>
      </c>
      <c r="M24" s="41" t="s">
        <v>126</v>
      </c>
      <c r="N24" s="45" t="s">
        <v>190</v>
      </c>
      <c r="O24" s="45" t="s">
        <v>191</v>
      </c>
      <c r="P24" t="str">
        <f>VLOOKUP($A24,RevenueData!$A$2:$L$2321,10,FALSE)</f>
        <v>MA</v>
      </c>
      <c r="Q24" t="str">
        <f>VLOOKUP($A24,RevenueData!$A$2:$L$2321,11,FALSE)</f>
        <v>NE</v>
      </c>
      <c r="R24" t="str">
        <f>VLOOKUP($A24,RevenueData!$A$2:$L$2321,12,FALSE)</f>
        <v>MA</v>
      </c>
    </row>
    <row r="25" spans="1:18">
      <c r="A25" s="40">
        <v>51</v>
      </c>
      <c r="B25" s="41" t="s">
        <v>124</v>
      </c>
      <c r="C25" s="41" t="s">
        <v>7</v>
      </c>
      <c r="D25" s="40">
        <v>10003</v>
      </c>
      <c r="E25" s="42">
        <v>39959</v>
      </c>
      <c r="F25" s="43">
        <v>1036</v>
      </c>
      <c r="G25" s="41" t="s">
        <v>125</v>
      </c>
      <c r="H25" s="40">
        <v>19</v>
      </c>
      <c r="I25" s="40">
        <v>19</v>
      </c>
      <c r="J25" s="40">
        <v>0</v>
      </c>
      <c r="K25" s="40">
        <v>0</v>
      </c>
      <c r="L25" s="44">
        <v>0</v>
      </c>
      <c r="M25" s="41" t="s">
        <v>126</v>
      </c>
      <c r="N25" s="45" t="s">
        <v>127</v>
      </c>
      <c r="O25" s="45" t="s">
        <v>128</v>
      </c>
      <c r="P25" t="str">
        <f>VLOOKUP($A25,RevenueData!$A$2:$L$2321,10,FALSE)</f>
        <v>NY</v>
      </c>
      <c r="Q25" t="str">
        <f>VLOOKUP($A25,RevenueData!$A$2:$L$2321,11,FALSE)</f>
        <v>NY</v>
      </c>
      <c r="R25" t="str">
        <f>VLOOKUP($A25,RevenueData!$A$2:$L$2321,12,FALSE)</f>
        <v>DOWN</v>
      </c>
    </row>
    <row r="26" spans="1:18">
      <c r="A26" s="40">
        <v>53</v>
      </c>
      <c r="B26" s="41" t="s">
        <v>124</v>
      </c>
      <c r="C26" s="41" t="s">
        <v>7</v>
      </c>
      <c r="D26" s="40">
        <v>10021</v>
      </c>
      <c r="E26" s="42">
        <v>39959</v>
      </c>
      <c r="F26" s="43">
        <v>1005</v>
      </c>
      <c r="G26" s="41" t="s">
        <v>125</v>
      </c>
      <c r="H26" s="40">
        <v>10</v>
      </c>
      <c r="I26" s="40">
        <v>10</v>
      </c>
      <c r="J26" s="40">
        <v>0</v>
      </c>
      <c r="K26" s="40">
        <v>0</v>
      </c>
      <c r="L26" s="44">
        <v>0</v>
      </c>
      <c r="M26" s="41" t="s">
        <v>126</v>
      </c>
      <c r="N26" s="45" t="s">
        <v>127</v>
      </c>
      <c r="O26" s="45" t="s">
        <v>128</v>
      </c>
      <c r="P26" t="str">
        <f>VLOOKUP($A26,RevenueData!$A$2:$L$2321,10,FALSE)</f>
        <v>NY</v>
      </c>
      <c r="Q26" t="str">
        <f>VLOOKUP($A26,RevenueData!$A$2:$L$2321,11,FALSE)</f>
        <v>NY</v>
      </c>
      <c r="R26" t="str">
        <f>VLOOKUP($A26,RevenueData!$A$2:$L$2321,12,FALSE)</f>
        <v>MID</v>
      </c>
    </row>
    <row r="27" spans="1:18">
      <c r="A27" s="40">
        <v>54</v>
      </c>
      <c r="B27" s="41" t="s">
        <v>124</v>
      </c>
      <c r="C27" s="41" t="s">
        <v>7</v>
      </c>
      <c r="D27" s="40">
        <v>10028</v>
      </c>
      <c r="E27" s="42">
        <v>39959</v>
      </c>
      <c r="F27" s="43">
        <v>1040</v>
      </c>
      <c r="G27" s="41" t="s">
        <v>125</v>
      </c>
      <c r="H27" s="40">
        <v>16</v>
      </c>
      <c r="I27" s="40">
        <v>16</v>
      </c>
      <c r="J27" s="40">
        <v>0</v>
      </c>
      <c r="K27" s="40">
        <v>0</v>
      </c>
      <c r="L27" s="44">
        <v>0</v>
      </c>
      <c r="M27" s="41" t="s">
        <v>126</v>
      </c>
      <c r="N27" s="45" t="s">
        <v>127</v>
      </c>
      <c r="O27" s="45" t="s">
        <v>128</v>
      </c>
      <c r="P27" t="str">
        <f>VLOOKUP($A27,RevenueData!$A$2:$L$2321,10,FALSE)</f>
        <v>NY</v>
      </c>
      <c r="Q27" t="str">
        <f>VLOOKUP($A27,RevenueData!$A$2:$L$2321,11,FALSE)</f>
        <v>NY</v>
      </c>
      <c r="R27" t="str">
        <f>VLOOKUP($A27,RevenueData!$A$2:$L$2321,12,FALSE)</f>
        <v>MID</v>
      </c>
    </row>
    <row r="28" spans="1:18">
      <c r="A28" s="40">
        <v>55</v>
      </c>
      <c r="B28" s="41" t="s">
        <v>124</v>
      </c>
      <c r="C28" s="41" t="s">
        <v>7</v>
      </c>
      <c r="D28" s="40">
        <v>10014</v>
      </c>
      <c r="E28" s="42">
        <v>39959</v>
      </c>
      <c r="F28" s="43">
        <v>1126</v>
      </c>
      <c r="G28" s="41" t="s">
        <v>125</v>
      </c>
      <c r="H28" s="40">
        <v>17</v>
      </c>
      <c r="I28" s="40">
        <v>17</v>
      </c>
      <c r="J28" s="40">
        <v>0</v>
      </c>
      <c r="K28" s="40">
        <v>0</v>
      </c>
      <c r="L28" s="44">
        <v>0</v>
      </c>
      <c r="M28" s="41" t="s">
        <v>126</v>
      </c>
      <c r="N28" s="45" t="s">
        <v>127</v>
      </c>
      <c r="O28" s="45" t="s">
        <v>128</v>
      </c>
      <c r="P28" t="str">
        <f>VLOOKUP($A28,RevenueData!$A$2:$L$2321,10,FALSE)</f>
        <v>NY</v>
      </c>
      <c r="Q28" t="str">
        <f>VLOOKUP($A28,RevenueData!$A$2:$L$2321,11,FALSE)</f>
        <v>NY</v>
      </c>
      <c r="R28" t="str">
        <f>VLOOKUP($A28,RevenueData!$A$2:$L$2321,12,FALSE)</f>
        <v>DOWN</v>
      </c>
    </row>
    <row r="29" spans="1:18">
      <c r="A29" s="40">
        <v>59</v>
      </c>
      <c r="B29" s="41" t="s">
        <v>202</v>
      </c>
      <c r="C29" s="41" t="s">
        <v>41</v>
      </c>
      <c r="D29" s="40">
        <v>75093</v>
      </c>
      <c r="E29" s="42">
        <v>39959</v>
      </c>
      <c r="F29" s="43">
        <v>1021</v>
      </c>
      <c r="G29" s="41" t="s">
        <v>125</v>
      </c>
      <c r="H29" s="40">
        <v>14</v>
      </c>
      <c r="I29" s="40">
        <v>14</v>
      </c>
      <c r="J29" s="40">
        <v>0</v>
      </c>
      <c r="K29" s="40">
        <v>0</v>
      </c>
      <c r="L29" s="44">
        <v>0</v>
      </c>
      <c r="M29" s="41" t="s">
        <v>126</v>
      </c>
      <c r="N29" s="45" t="s">
        <v>187</v>
      </c>
      <c r="O29" s="45" t="s">
        <v>188</v>
      </c>
      <c r="P29" t="str">
        <f>VLOOKUP($A29,RevenueData!$A$2:$L$2321,10,FALSE)</f>
        <v>TX</v>
      </c>
      <c r="Q29" t="str">
        <f>VLOOKUP($A29,RevenueData!$A$2:$L$2321,11,FALSE)</f>
        <v>SW</v>
      </c>
      <c r="R29" t="str">
        <f>VLOOKUP($A29,RevenueData!$A$2:$L$2321,12,FALSE)</f>
        <v>DAL</v>
      </c>
    </row>
    <row r="30" spans="1:18">
      <c r="A30" s="40">
        <v>65</v>
      </c>
      <c r="B30" s="41" t="s">
        <v>212</v>
      </c>
      <c r="C30" s="41" t="s">
        <v>50</v>
      </c>
      <c r="D30" s="40">
        <v>53226</v>
      </c>
      <c r="E30" s="42">
        <v>39959</v>
      </c>
      <c r="F30" s="43">
        <v>1154</v>
      </c>
      <c r="G30" s="41" t="s">
        <v>125</v>
      </c>
      <c r="H30" s="40">
        <v>21</v>
      </c>
      <c r="I30" s="40">
        <v>21</v>
      </c>
      <c r="J30" s="40">
        <v>0</v>
      </c>
      <c r="K30" s="40">
        <v>0</v>
      </c>
      <c r="L30" s="44">
        <v>0</v>
      </c>
      <c r="M30" s="41" t="s">
        <v>126</v>
      </c>
      <c r="N30" s="45" t="s">
        <v>213</v>
      </c>
      <c r="O30" s="45" t="s">
        <v>214</v>
      </c>
      <c r="P30" t="str">
        <f>VLOOKUP($A30,RevenueData!$A$2:$L$2321,10,FALSE)</f>
        <v>WI</v>
      </c>
      <c r="Q30" t="str">
        <f>VLOOKUP($A30,RevenueData!$A$2:$L$2321,11,FALSE)</f>
        <v>MW</v>
      </c>
      <c r="R30" t="str">
        <f>VLOOKUP($A30,RevenueData!$A$2:$L$2321,12,FALSE)</f>
        <v>NCHI</v>
      </c>
    </row>
    <row r="31" spans="1:18">
      <c r="A31" s="40">
        <v>77</v>
      </c>
      <c r="B31" s="41" t="s">
        <v>224</v>
      </c>
      <c r="C31" s="41" t="s">
        <v>27</v>
      </c>
      <c r="D31" s="40">
        <v>33146</v>
      </c>
      <c r="E31" s="42">
        <v>39959</v>
      </c>
      <c r="F31" s="43">
        <v>1013</v>
      </c>
      <c r="G31" s="41" t="s">
        <v>125</v>
      </c>
      <c r="H31" s="40">
        <v>19</v>
      </c>
      <c r="I31" s="40">
        <v>19</v>
      </c>
      <c r="J31" s="40">
        <v>0</v>
      </c>
      <c r="K31" s="40">
        <v>0</v>
      </c>
      <c r="L31" s="44">
        <v>0</v>
      </c>
      <c r="M31" s="41" t="s">
        <v>126</v>
      </c>
      <c r="N31" s="45" t="s">
        <v>161</v>
      </c>
      <c r="O31" s="45" t="s">
        <v>162</v>
      </c>
      <c r="P31" t="str">
        <f>VLOOKUP($A31,RevenueData!$A$2:$L$2321,10,FALSE)</f>
        <v>FL</v>
      </c>
      <c r="Q31" t="str">
        <f>VLOOKUP($A31,RevenueData!$A$2:$L$2321,11,FALSE)</f>
        <v>SE</v>
      </c>
      <c r="R31" t="str">
        <f>VLOOKUP($A31,RevenueData!$A$2:$L$2321,12,FALSE)</f>
        <v>MIAMI</v>
      </c>
    </row>
    <row r="32" spans="1:18">
      <c r="A32" s="40">
        <v>81</v>
      </c>
      <c r="B32" s="41" t="s">
        <v>230</v>
      </c>
      <c r="C32" s="41" t="s">
        <v>19</v>
      </c>
      <c r="D32" s="40">
        <v>94304</v>
      </c>
      <c r="E32" s="42">
        <v>39959</v>
      </c>
      <c r="F32" s="43">
        <v>1000</v>
      </c>
      <c r="G32" s="41" t="s">
        <v>125</v>
      </c>
      <c r="H32" s="40">
        <v>32</v>
      </c>
      <c r="I32" s="40">
        <v>32</v>
      </c>
      <c r="J32" s="40">
        <v>0</v>
      </c>
      <c r="K32" s="40">
        <v>0</v>
      </c>
      <c r="L32" s="44">
        <v>0</v>
      </c>
      <c r="M32" s="41" t="s">
        <v>126</v>
      </c>
      <c r="N32" s="45" t="s">
        <v>156</v>
      </c>
      <c r="O32" s="45" t="s">
        <v>157</v>
      </c>
      <c r="P32" t="str">
        <f>VLOOKUP($A32,RevenueData!$A$2:$L$2321,10,FALSE)</f>
        <v>CA</v>
      </c>
      <c r="Q32" t="str">
        <f>VLOOKUP($A32,RevenueData!$A$2:$L$2321,11,FALSE)</f>
        <v>NW</v>
      </c>
      <c r="R32" t="str">
        <f>VLOOKUP($A32,RevenueData!$A$2:$L$2321,12,FALSE)</f>
        <v>SEA</v>
      </c>
    </row>
    <row r="33" spans="1:18">
      <c r="A33" s="40">
        <v>82</v>
      </c>
      <c r="B33" s="41" t="s">
        <v>231</v>
      </c>
      <c r="C33" s="41" t="s">
        <v>19</v>
      </c>
      <c r="D33" s="40">
        <v>95050</v>
      </c>
      <c r="E33" s="42">
        <v>39959</v>
      </c>
      <c r="F33" s="43">
        <v>1026</v>
      </c>
      <c r="G33" s="41" t="s">
        <v>125</v>
      </c>
      <c r="H33" s="40">
        <v>15</v>
      </c>
      <c r="I33" s="40">
        <v>15</v>
      </c>
      <c r="J33" s="40">
        <v>0</v>
      </c>
      <c r="K33" s="40">
        <v>0</v>
      </c>
      <c r="L33" s="44">
        <v>0</v>
      </c>
      <c r="M33" s="41" t="s">
        <v>126</v>
      </c>
      <c r="N33" s="45" t="s">
        <v>156</v>
      </c>
      <c r="O33" s="45" t="s">
        <v>157</v>
      </c>
      <c r="P33" t="str">
        <f>VLOOKUP($A33,RevenueData!$A$2:$L$2321,10,FALSE)</f>
        <v>CA</v>
      </c>
      <c r="Q33" t="str">
        <f>VLOOKUP($A33,RevenueData!$A$2:$L$2321,11,FALSE)</f>
        <v>NW</v>
      </c>
      <c r="R33" t="str">
        <f>VLOOKUP($A33,RevenueData!$A$2:$L$2321,12,FALSE)</f>
        <v>EB</v>
      </c>
    </row>
    <row r="34" spans="1:18">
      <c r="A34" s="40">
        <v>92</v>
      </c>
      <c r="B34" s="41" t="s">
        <v>240</v>
      </c>
      <c r="C34" s="41" t="s">
        <v>19</v>
      </c>
      <c r="D34" s="40">
        <v>94588</v>
      </c>
      <c r="E34" s="42">
        <v>39959</v>
      </c>
      <c r="F34" s="43">
        <v>1120</v>
      </c>
      <c r="G34" s="41" t="s">
        <v>125</v>
      </c>
      <c r="H34" s="40">
        <v>19</v>
      </c>
      <c r="I34" s="40">
        <v>19</v>
      </c>
      <c r="J34" s="40">
        <v>0</v>
      </c>
      <c r="K34" s="40">
        <v>0</v>
      </c>
      <c r="L34" s="44">
        <v>0</v>
      </c>
      <c r="M34" s="41" t="s">
        <v>126</v>
      </c>
      <c r="N34" s="45" t="s">
        <v>156</v>
      </c>
      <c r="O34" s="45" t="s">
        <v>157</v>
      </c>
      <c r="P34" t="str">
        <f>VLOOKUP($A34,RevenueData!$A$2:$L$2321,10,FALSE)</f>
        <v>CA</v>
      </c>
      <c r="Q34" t="str">
        <f>VLOOKUP($A34,RevenueData!$A$2:$L$2321,11,FALSE)</f>
        <v>NW</v>
      </c>
      <c r="R34" t="str">
        <f>VLOOKUP($A34,RevenueData!$A$2:$L$2321,12,FALSE)</f>
        <v>EB</v>
      </c>
    </row>
    <row r="35" spans="1:18">
      <c r="A35" s="40">
        <v>97</v>
      </c>
      <c r="B35" s="41" t="s">
        <v>246</v>
      </c>
      <c r="C35" s="41" t="s">
        <v>56</v>
      </c>
      <c r="D35" s="40">
        <v>20817</v>
      </c>
      <c r="E35" s="42">
        <v>39959</v>
      </c>
      <c r="F35" s="43">
        <v>1440</v>
      </c>
      <c r="G35" s="41" t="s">
        <v>131</v>
      </c>
      <c r="H35" s="40">
        <v>15</v>
      </c>
      <c r="I35" s="40">
        <v>15</v>
      </c>
      <c r="J35" s="40">
        <v>0</v>
      </c>
      <c r="K35" s="40">
        <v>0</v>
      </c>
      <c r="L35" s="44">
        <v>0</v>
      </c>
      <c r="M35" s="41" t="s">
        <v>126</v>
      </c>
      <c r="N35" s="45" t="s">
        <v>134</v>
      </c>
      <c r="O35" s="45" t="s">
        <v>135</v>
      </c>
      <c r="P35" t="str">
        <f>VLOOKUP($A35,RevenueData!$A$2:$L$2321,10,FALSE)</f>
        <v>MD</v>
      </c>
      <c r="Q35" t="str">
        <f>VLOOKUP($A35,RevenueData!$A$2:$L$2321,11,FALSE)</f>
        <v>NE</v>
      </c>
      <c r="R35" t="str">
        <f>VLOOKUP($A35,RevenueData!$A$2:$L$2321,12,FALSE)</f>
        <v>MD</v>
      </c>
    </row>
    <row r="36" spans="1:18">
      <c r="A36" s="40">
        <v>98</v>
      </c>
      <c r="B36" s="41" t="s">
        <v>28</v>
      </c>
      <c r="C36" s="41" t="s">
        <v>27</v>
      </c>
      <c r="D36" s="40">
        <v>33139</v>
      </c>
      <c r="E36" s="42">
        <v>39959</v>
      </c>
      <c r="F36" s="43">
        <v>1253</v>
      </c>
      <c r="G36" s="41" t="s">
        <v>125</v>
      </c>
      <c r="H36" s="40">
        <v>29</v>
      </c>
      <c r="I36" s="40">
        <v>29</v>
      </c>
      <c r="J36" s="40">
        <v>0</v>
      </c>
      <c r="K36" s="40">
        <v>0</v>
      </c>
      <c r="L36" s="44">
        <v>0</v>
      </c>
      <c r="M36" s="41" t="s">
        <v>126</v>
      </c>
      <c r="N36" s="45" t="s">
        <v>161</v>
      </c>
      <c r="O36" s="45" t="s">
        <v>162</v>
      </c>
      <c r="P36" t="str">
        <f>VLOOKUP($A36,RevenueData!$A$2:$L$2321,10,FALSE)</f>
        <v>FL</v>
      </c>
      <c r="Q36" t="str">
        <f>VLOOKUP($A36,RevenueData!$A$2:$L$2321,11,FALSE)</f>
        <v>SE</v>
      </c>
      <c r="R36" t="str">
        <f>VLOOKUP($A36,RevenueData!$A$2:$L$2321,12,FALSE)</f>
        <v>SE</v>
      </c>
    </row>
    <row r="37" spans="1:18">
      <c r="A37" s="40">
        <v>99</v>
      </c>
      <c r="B37" s="41" t="s">
        <v>247</v>
      </c>
      <c r="C37" s="41" t="s">
        <v>56</v>
      </c>
      <c r="D37" s="40">
        <v>21044</v>
      </c>
      <c r="E37" s="42">
        <v>39959</v>
      </c>
      <c r="F37" s="43">
        <v>1228</v>
      </c>
      <c r="G37" s="41" t="s">
        <v>125</v>
      </c>
      <c r="H37" s="40">
        <v>11</v>
      </c>
      <c r="I37" s="40">
        <v>11</v>
      </c>
      <c r="J37" s="40">
        <v>0</v>
      </c>
      <c r="K37" s="40">
        <v>0</v>
      </c>
      <c r="L37" s="44">
        <v>0</v>
      </c>
      <c r="M37" s="41" t="s">
        <v>126</v>
      </c>
      <c r="N37" s="45" t="s">
        <v>134</v>
      </c>
      <c r="O37" s="45" t="s">
        <v>135</v>
      </c>
      <c r="P37" t="str">
        <f>VLOOKUP($A37,RevenueData!$A$2:$L$2321,10,FALSE)</f>
        <v>MD</v>
      </c>
      <c r="Q37" t="str">
        <f>VLOOKUP($A37,RevenueData!$A$2:$L$2321,11,FALSE)</f>
        <v>NE</v>
      </c>
      <c r="R37" t="str">
        <f>VLOOKUP($A37,RevenueData!$A$2:$L$2321,12,FALSE)</f>
        <v>MD</v>
      </c>
    </row>
    <row r="38" spans="1:18">
      <c r="A38" s="40">
        <v>105</v>
      </c>
      <c r="B38" s="41" t="s">
        <v>255</v>
      </c>
      <c r="C38" s="41" t="s">
        <v>27</v>
      </c>
      <c r="D38" s="40">
        <v>33304</v>
      </c>
      <c r="E38" s="42">
        <v>39959</v>
      </c>
      <c r="F38" s="43">
        <v>950</v>
      </c>
      <c r="G38" s="41" t="s">
        <v>129</v>
      </c>
      <c r="H38" s="40">
        <v>18</v>
      </c>
      <c r="I38" s="40">
        <v>18</v>
      </c>
      <c r="J38" s="40">
        <v>0</v>
      </c>
      <c r="K38" s="40">
        <v>0</v>
      </c>
      <c r="L38" s="44">
        <v>0</v>
      </c>
      <c r="M38" s="41" t="s">
        <v>126</v>
      </c>
      <c r="N38" s="45" t="s">
        <v>161</v>
      </c>
      <c r="O38" s="45" t="s">
        <v>162</v>
      </c>
      <c r="P38" t="str">
        <f>VLOOKUP($A38,RevenueData!$A$2:$L$2321,10,FALSE)</f>
        <v>FL</v>
      </c>
      <c r="Q38" t="str">
        <f>VLOOKUP($A38,RevenueData!$A$2:$L$2321,11,FALSE)</f>
        <v>SE</v>
      </c>
      <c r="R38" t="str">
        <f>VLOOKUP($A38,RevenueData!$A$2:$L$2321,12,FALSE)</f>
        <v>PB</v>
      </c>
    </row>
    <row r="39" spans="1:18">
      <c r="A39" s="40">
        <v>107</v>
      </c>
      <c r="B39" s="41" t="s">
        <v>256</v>
      </c>
      <c r="C39" s="41" t="s">
        <v>43</v>
      </c>
      <c r="D39" s="40">
        <v>2199</v>
      </c>
      <c r="E39" s="42">
        <v>39959</v>
      </c>
      <c r="F39" s="43">
        <v>1250</v>
      </c>
      <c r="G39" s="41" t="s">
        <v>125</v>
      </c>
      <c r="H39" s="40">
        <v>35</v>
      </c>
      <c r="I39" s="40">
        <v>34</v>
      </c>
      <c r="J39" s="40">
        <v>1</v>
      </c>
      <c r="K39" s="40">
        <v>0</v>
      </c>
      <c r="L39" s="44">
        <v>0</v>
      </c>
      <c r="M39" s="41" t="s">
        <v>126</v>
      </c>
      <c r="N39" s="45" t="s">
        <v>190</v>
      </c>
      <c r="O39" s="45" t="s">
        <v>191</v>
      </c>
      <c r="P39" t="str">
        <f>VLOOKUP($A39,RevenueData!$A$2:$L$2321,10,FALSE)</f>
        <v>MA</v>
      </c>
      <c r="Q39" t="str">
        <f>VLOOKUP($A39,RevenueData!$A$2:$L$2321,11,FALSE)</f>
        <v>NE</v>
      </c>
      <c r="R39" t="str">
        <f>VLOOKUP($A39,RevenueData!$A$2:$L$2321,12,FALSE)</f>
        <v>MA</v>
      </c>
    </row>
    <row r="40" spans="1:18">
      <c r="A40" s="40">
        <v>108</v>
      </c>
      <c r="B40" s="41" t="s">
        <v>124</v>
      </c>
      <c r="C40" s="41" t="s">
        <v>7</v>
      </c>
      <c r="D40" s="40">
        <v>10019</v>
      </c>
      <c r="E40" s="42">
        <v>39959</v>
      </c>
      <c r="F40" s="43">
        <v>957</v>
      </c>
      <c r="G40" s="41" t="s">
        <v>129</v>
      </c>
      <c r="H40" s="40">
        <v>29</v>
      </c>
      <c r="I40" s="40">
        <v>29</v>
      </c>
      <c r="J40" s="40">
        <v>0</v>
      </c>
      <c r="K40" s="40">
        <v>0</v>
      </c>
      <c r="L40" s="44">
        <v>0</v>
      </c>
      <c r="M40" s="41" t="s">
        <v>126</v>
      </c>
      <c r="N40" s="45" t="s">
        <v>127</v>
      </c>
      <c r="O40" s="45" t="s">
        <v>128</v>
      </c>
      <c r="P40" t="str">
        <f>VLOOKUP($A40,RevenueData!$A$2:$L$2321,10,FALSE)</f>
        <v>NY</v>
      </c>
      <c r="Q40" t="str">
        <f>VLOOKUP($A40,RevenueData!$A$2:$L$2321,11,FALSE)</f>
        <v>NY</v>
      </c>
      <c r="R40" t="str">
        <f>VLOOKUP($A40,RevenueData!$A$2:$L$2321,12,FALSE)</f>
        <v>DOWN</v>
      </c>
    </row>
    <row r="41" spans="1:18">
      <c r="A41" s="40">
        <v>113</v>
      </c>
      <c r="B41" s="41" t="s">
        <v>264</v>
      </c>
      <c r="C41" s="41" t="s">
        <v>31</v>
      </c>
      <c r="D41" s="40">
        <v>80226</v>
      </c>
      <c r="E41" s="42">
        <v>39959</v>
      </c>
      <c r="F41" s="43">
        <v>1250</v>
      </c>
      <c r="G41" s="41" t="s">
        <v>125</v>
      </c>
      <c r="H41" s="40">
        <v>7</v>
      </c>
      <c r="I41" s="40">
        <v>7</v>
      </c>
      <c r="J41" s="40">
        <v>0</v>
      </c>
      <c r="K41" s="40">
        <v>0</v>
      </c>
      <c r="L41" s="44">
        <v>0</v>
      </c>
      <c r="M41" s="41" t="s">
        <v>143</v>
      </c>
      <c r="N41" s="45" t="s">
        <v>166</v>
      </c>
      <c r="O41" s="45" t="s">
        <v>167</v>
      </c>
      <c r="P41" t="str">
        <f>VLOOKUP($A41,RevenueData!$A$2:$L$2321,10,FALSE)</f>
        <v>CO</v>
      </c>
      <c r="Q41" t="str">
        <f>VLOOKUP($A41,RevenueData!$A$2:$L$2321,11,FALSE)</f>
        <v>SW</v>
      </c>
      <c r="R41" t="str">
        <f>VLOOKUP($A41,RevenueData!$A$2:$L$2321,12,FALSE)</f>
        <v>DEN</v>
      </c>
    </row>
    <row r="42" spans="1:18">
      <c r="A42" s="40">
        <v>113</v>
      </c>
      <c r="B42" s="41" t="s">
        <v>264</v>
      </c>
      <c r="C42" s="41" t="s">
        <v>31</v>
      </c>
      <c r="D42" s="40">
        <v>80226</v>
      </c>
      <c r="E42" s="42">
        <v>39959</v>
      </c>
      <c r="F42" s="43">
        <v>1250</v>
      </c>
      <c r="G42" s="41" t="s">
        <v>125</v>
      </c>
      <c r="H42" s="40">
        <v>2</v>
      </c>
      <c r="I42" s="40">
        <v>2</v>
      </c>
      <c r="J42" s="40">
        <v>0</v>
      </c>
      <c r="K42" s="40">
        <v>0</v>
      </c>
      <c r="L42" s="44">
        <v>0</v>
      </c>
      <c r="M42" s="41" t="s">
        <v>143</v>
      </c>
      <c r="N42" s="45" t="s">
        <v>166</v>
      </c>
      <c r="O42" s="45" t="s">
        <v>167</v>
      </c>
      <c r="P42" t="str">
        <f>VLOOKUP($A42,RevenueData!$A$2:$L$2321,10,FALSE)</f>
        <v>CO</v>
      </c>
      <c r="Q42" t="str">
        <f>VLOOKUP($A42,RevenueData!$A$2:$L$2321,11,FALSE)</f>
        <v>SW</v>
      </c>
      <c r="R42" t="str">
        <f>VLOOKUP($A42,RevenueData!$A$2:$L$2321,12,FALSE)</f>
        <v>DEN</v>
      </c>
    </row>
    <row r="43" spans="1:18">
      <c r="A43" s="40">
        <v>114</v>
      </c>
      <c r="B43" s="41" t="s">
        <v>124</v>
      </c>
      <c r="C43" s="41" t="s">
        <v>7</v>
      </c>
      <c r="D43" s="40">
        <v>10020</v>
      </c>
      <c r="E43" s="42">
        <v>39959</v>
      </c>
      <c r="F43" s="43">
        <v>953</v>
      </c>
      <c r="G43" s="41" t="s">
        <v>129</v>
      </c>
      <c r="H43" s="40">
        <v>20</v>
      </c>
      <c r="I43" s="40">
        <v>20</v>
      </c>
      <c r="J43" s="40">
        <v>0</v>
      </c>
      <c r="K43" s="40">
        <v>0</v>
      </c>
      <c r="L43" s="44">
        <v>0</v>
      </c>
      <c r="M43" s="41" t="s">
        <v>126</v>
      </c>
      <c r="N43" s="45" t="s">
        <v>127</v>
      </c>
      <c r="O43" s="45" t="s">
        <v>128</v>
      </c>
      <c r="P43" t="str">
        <f>VLOOKUP($A43,RevenueData!$A$2:$L$2321,10,FALSE)</f>
        <v>NY</v>
      </c>
      <c r="Q43" t="str">
        <f>VLOOKUP($A43,RevenueData!$A$2:$L$2321,11,FALSE)</f>
        <v>NY</v>
      </c>
      <c r="R43" t="str">
        <f>VLOOKUP($A43,RevenueData!$A$2:$L$2321,12,FALSE)</f>
        <v>MID</v>
      </c>
    </row>
    <row r="44" spans="1:18">
      <c r="A44" s="40">
        <v>115</v>
      </c>
      <c r="B44" s="41" t="s">
        <v>265</v>
      </c>
      <c r="C44" s="41" t="s">
        <v>27</v>
      </c>
      <c r="D44" s="40">
        <v>33410</v>
      </c>
      <c r="E44" s="42">
        <v>39959</v>
      </c>
      <c r="F44" s="43">
        <v>949</v>
      </c>
      <c r="G44" s="41" t="s">
        <v>129</v>
      </c>
      <c r="H44" s="40">
        <v>14</v>
      </c>
      <c r="I44" s="40">
        <v>14</v>
      </c>
      <c r="J44" s="40">
        <v>0</v>
      </c>
      <c r="K44" s="40">
        <v>0</v>
      </c>
      <c r="L44" s="44">
        <v>0</v>
      </c>
      <c r="M44" s="41" t="s">
        <v>126</v>
      </c>
      <c r="N44" s="45" t="s">
        <v>161</v>
      </c>
      <c r="O44" s="45" t="s">
        <v>162</v>
      </c>
      <c r="P44" t="str">
        <f>VLOOKUP($A44,RevenueData!$A$2:$L$2321,10,FALSE)</f>
        <v>FL</v>
      </c>
      <c r="Q44" t="str">
        <f>VLOOKUP($A44,RevenueData!$A$2:$L$2321,11,FALSE)</f>
        <v>SE</v>
      </c>
      <c r="R44" t="str">
        <f>VLOOKUP($A44,RevenueData!$A$2:$L$2321,12,FALSE)</f>
        <v>PB</v>
      </c>
    </row>
    <row r="45" spans="1:18">
      <c r="A45" s="40">
        <v>119</v>
      </c>
      <c r="B45" s="41" t="s">
        <v>268</v>
      </c>
      <c r="C45" s="41" t="s">
        <v>19</v>
      </c>
      <c r="D45" s="40">
        <v>94596</v>
      </c>
      <c r="E45" s="42">
        <v>39959</v>
      </c>
      <c r="F45" s="43">
        <v>1040</v>
      </c>
      <c r="G45" s="41" t="s">
        <v>125</v>
      </c>
      <c r="H45" s="40">
        <v>22</v>
      </c>
      <c r="I45" s="40">
        <v>22</v>
      </c>
      <c r="J45" s="40">
        <v>0</v>
      </c>
      <c r="K45" s="40">
        <v>0</v>
      </c>
      <c r="L45" s="44">
        <v>0</v>
      </c>
      <c r="M45" s="41" t="s">
        <v>126</v>
      </c>
      <c r="N45" s="45" t="s">
        <v>156</v>
      </c>
      <c r="O45" s="45" t="s">
        <v>157</v>
      </c>
      <c r="P45" t="str">
        <f>VLOOKUP($A45,RevenueData!$A$2:$L$2321,10,FALSE)</f>
        <v>CA</v>
      </c>
      <c r="Q45" t="str">
        <f>VLOOKUP($A45,RevenueData!$A$2:$L$2321,11,FALSE)</f>
        <v>NW</v>
      </c>
      <c r="R45" t="str">
        <f>VLOOKUP($A45,RevenueData!$A$2:$L$2321,12,FALSE)</f>
        <v>EB</v>
      </c>
    </row>
    <row r="46" spans="1:18">
      <c r="A46" s="40">
        <v>124</v>
      </c>
      <c r="B46" s="41" t="s">
        <v>272</v>
      </c>
      <c r="C46" s="41" t="s">
        <v>25</v>
      </c>
      <c r="D46" s="40">
        <v>6074</v>
      </c>
      <c r="E46" s="42">
        <v>39959</v>
      </c>
      <c r="F46" s="43">
        <v>1130</v>
      </c>
      <c r="G46" s="41" t="s">
        <v>125</v>
      </c>
      <c r="H46" s="40">
        <v>19</v>
      </c>
      <c r="I46" s="40">
        <v>19</v>
      </c>
      <c r="J46" s="40">
        <v>0</v>
      </c>
      <c r="K46" s="40">
        <v>0</v>
      </c>
      <c r="L46" s="44">
        <v>0</v>
      </c>
      <c r="M46" s="41" t="s">
        <v>126</v>
      </c>
      <c r="N46" s="45" t="s">
        <v>273</v>
      </c>
      <c r="O46" s="45" t="s">
        <v>274</v>
      </c>
      <c r="P46" t="str">
        <f>VLOOKUP($A46,RevenueData!$A$2:$L$2321,10,FALSE)</f>
        <v>CT</v>
      </c>
      <c r="Q46" t="str">
        <f>VLOOKUP($A46,RevenueData!$A$2:$L$2321,11,FALSE)</f>
        <v>NE</v>
      </c>
      <c r="R46" t="str">
        <f>VLOOKUP($A46,RevenueData!$A$2:$L$2321,12,FALSE)</f>
        <v>CT</v>
      </c>
    </row>
    <row r="47" spans="1:18">
      <c r="A47" s="40">
        <v>127</v>
      </c>
      <c r="B47" s="41" t="s">
        <v>277</v>
      </c>
      <c r="C47" s="41" t="s">
        <v>7</v>
      </c>
      <c r="D47" s="40">
        <v>10917</v>
      </c>
      <c r="E47" s="42">
        <v>39959</v>
      </c>
      <c r="F47" s="43">
        <v>1248</v>
      </c>
      <c r="G47" s="41" t="s">
        <v>125</v>
      </c>
      <c r="H47" s="40">
        <v>128</v>
      </c>
      <c r="I47" s="40">
        <v>128</v>
      </c>
      <c r="J47" s="40">
        <v>0</v>
      </c>
      <c r="K47" s="40">
        <v>0</v>
      </c>
      <c r="L47" s="44">
        <v>0</v>
      </c>
      <c r="M47" s="41" t="s">
        <v>126</v>
      </c>
      <c r="N47" s="45" t="s">
        <v>127</v>
      </c>
      <c r="O47" s="45" t="s">
        <v>128</v>
      </c>
      <c r="P47" t="str">
        <f>VLOOKUP($A47,RevenueData!$A$2:$L$2321,10,FALSE)</f>
        <v>NY</v>
      </c>
      <c r="Q47" t="str">
        <f>VLOOKUP($A47,RevenueData!$A$2:$L$2321,11,FALSE)</f>
        <v>OUT</v>
      </c>
      <c r="R47" t="str">
        <f>VLOOKUP($A47,RevenueData!$A$2:$L$2321,12,FALSE)</f>
        <v>OUT</v>
      </c>
    </row>
    <row r="48" spans="1:18">
      <c r="A48" s="40">
        <v>130</v>
      </c>
      <c r="B48" s="41" t="s">
        <v>280</v>
      </c>
      <c r="C48" s="41" t="s">
        <v>43</v>
      </c>
      <c r="D48" s="40">
        <v>2128</v>
      </c>
      <c r="E48" s="42">
        <v>39959</v>
      </c>
      <c r="F48" s="43">
        <v>931</v>
      </c>
      <c r="G48" s="41" t="s">
        <v>125</v>
      </c>
      <c r="H48" s="40">
        <v>16</v>
      </c>
      <c r="I48" s="40">
        <v>15</v>
      </c>
      <c r="J48" s="40">
        <v>0</v>
      </c>
      <c r="K48" s="40">
        <v>0</v>
      </c>
      <c r="L48" s="44">
        <v>1</v>
      </c>
      <c r="M48" s="41" t="s">
        <v>126</v>
      </c>
      <c r="N48" s="45" t="s">
        <v>190</v>
      </c>
      <c r="O48" s="45" t="s">
        <v>191</v>
      </c>
      <c r="P48" t="str">
        <f>VLOOKUP($A48,RevenueData!$A$2:$L$2321,10,FALSE)</f>
        <v>MA</v>
      </c>
      <c r="Q48" t="str">
        <f>VLOOKUP($A48,RevenueData!$A$2:$L$2321,11,FALSE)</f>
        <v>NE</v>
      </c>
      <c r="R48" t="str">
        <f>VLOOKUP($A48,RevenueData!$A$2:$L$2321,12,FALSE)</f>
        <v>MA</v>
      </c>
    </row>
    <row r="49" spans="1:18">
      <c r="A49" s="40">
        <v>150</v>
      </c>
      <c r="B49" s="41" t="s">
        <v>299</v>
      </c>
      <c r="C49" s="41" t="s">
        <v>10</v>
      </c>
      <c r="D49" s="40">
        <v>8401</v>
      </c>
      <c r="E49" s="42">
        <v>39959</v>
      </c>
      <c r="F49" s="43">
        <v>912</v>
      </c>
      <c r="G49" s="41" t="s">
        <v>125</v>
      </c>
      <c r="H49" s="40">
        <v>10</v>
      </c>
      <c r="I49" s="40">
        <v>10</v>
      </c>
      <c r="J49" s="40">
        <v>0</v>
      </c>
      <c r="K49" s="40">
        <v>0</v>
      </c>
      <c r="L49" s="44">
        <v>0</v>
      </c>
      <c r="M49" s="41" t="s">
        <v>126</v>
      </c>
      <c r="N49" s="45" t="s">
        <v>194</v>
      </c>
      <c r="O49" s="45" t="s">
        <v>195</v>
      </c>
      <c r="P49" t="str">
        <f>VLOOKUP($A49,RevenueData!$A$2:$L$2321,10,FALSE)</f>
        <v>NJ</v>
      </c>
      <c r="Q49" t="str">
        <f>VLOOKUP($A49,RevenueData!$A$2:$L$2321,11,FALSE)</f>
        <v>NE</v>
      </c>
      <c r="R49" t="str">
        <f>VLOOKUP($A49,RevenueData!$A$2:$L$2321,12,FALSE)</f>
        <v>PHILI</v>
      </c>
    </row>
    <row r="50" spans="1:18">
      <c r="A50" s="40">
        <v>157</v>
      </c>
      <c r="B50" s="41" t="s">
        <v>275</v>
      </c>
      <c r="C50" s="41" t="s">
        <v>41</v>
      </c>
      <c r="D50" s="40">
        <v>75225</v>
      </c>
      <c r="E50" s="42">
        <v>39959</v>
      </c>
      <c r="F50" s="43">
        <v>1101</v>
      </c>
      <c r="G50" s="41" t="s">
        <v>125</v>
      </c>
      <c r="H50" s="40">
        <v>29</v>
      </c>
      <c r="I50" s="40">
        <v>28</v>
      </c>
      <c r="J50" s="40">
        <v>0</v>
      </c>
      <c r="K50" s="40">
        <v>1</v>
      </c>
      <c r="L50" s="44">
        <v>0</v>
      </c>
      <c r="M50" s="41" t="s">
        <v>126</v>
      </c>
      <c r="N50" s="45" t="s">
        <v>187</v>
      </c>
      <c r="O50" s="45" t="s">
        <v>188</v>
      </c>
      <c r="P50" t="str">
        <f>VLOOKUP($A50,RevenueData!$A$2:$L$2321,10,FALSE)</f>
        <v>TX</v>
      </c>
      <c r="Q50" t="str">
        <f>VLOOKUP($A50,RevenueData!$A$2:$L$2321,11,FALSE)</f>
        <v>SW</v>
      </c>
      <c r="R50" t="str">
        <f>VLOOKUP($A50,RevenueData!$A$2:$L$2321,12,FALSE)</f>
        <v>DAL</v>
      </c>
    </row>
    <row r="51" spans="1:18">
      <c r="A51" s="40">
        <v>167</v>
      </c>
      <c r="B51" s="41" t="s">
        <v>314</v>
      </c>
      <c r="C51" s="41" t="s">
        <v>64</v>
      </c>
      <c r="D51" s="40">
        <v>68114</v>
      </c>
      <c r="E51" s="42">
        <v>39959</v>
      </c>
      <c r="F51" s="43">
        <v>959</v>
      </c>
      <c r="G51" s="41" t="s">
        <v>129</v>
      </c>
      <c r="H51" s="40">
        <v>1</v>
      </c>
      <c r="I51" s="40">
        <v>1</v>
      </c>
      <c r="J51" s="40">
        <v>0</v>
      </c>
      <c r="K51" s="40">
        <v>0</v>
      </c>
      <c r="L51" s="44">
        <v>0</v>
      </c>
      <c r="M51" s="41" t="s">
        <v>126</v>
      </c>
      <c r="N51" s="45" t="s">
        <v>317</v>
      </c>
      <c r="O51" s="45" t="s">
        <v>318</v>
      </c>
      <c r="P51" t="str">
        <f>VLOOKUP($A51,RevenueData!$A$2:$L$2321,10,FALSE)</f>
        <v>NE</v>
      </c>
      <c r="Q51" t="str">
        <f>VLOOKUP($A51,RevenueData!$A$2:$L$2321,11,FALSE)</f>
        <v>MW</v>
      </c>
      <c r="R51" t="str">
        <f>VLOOKUP($A51,RevenueData!$A$2:$L$2321,12,FALSE)</f>
        <v>TRI</v>
      </c>
    </row>
    <row r="52" spans="1:18">
      <c r="A52" s="40">
        <v>168</v>
      </c>
      <c r="B52" s="41" t="s">
        <v>319</v>
      </c>
      <c r="C52" s="41" t="s">
        <v>65</v>
      </c>
      <c r="D52" s="40">
        <v>87110</v>
      </c>
      <c r="E52" s="42">
        <v>39959</v>
      </c>
      <c r="F52" s="43">
        <v>1134</v>
      </c>
      <c r="G52" s="41" t="s">
        <v>125</v>
      </c>
      <c r="H52" s="40">
        <v>16</v>
      </c>
      <c r="I52" s="40">
        <v>16</v>
      </c>
      <c r="J52" s="40">
        <v>0</v>
      </c>
      <c r="K52" s="40">
        <v>0</v>
      </c>
      <c r="L52" s="44">
        <v>0</v>
      </c>
      <c r="M52" s="41" t="s">
        <v>126</v>
      </c>
      <c r="N52" s="45" t="s">
        <v>320</v>
      </c>
      <c r="O52" s="45" t="s">
        <v>321</v>
      </c>
      <c r="P52" t="str">
        <f>VLOOKUP($A52,RevenueData!$A$2:$L$2321,10,FALSE)</f>
        <v>NM</v>
      </c>
      <c r="Q52" t="str">
        <f>VLOOKUP($A52,RevenueData!$A$2:$L$2321,11,FALSE)</f>
        <v>SW</v>
      </c>
      <c r="R52" t="str">
        <f>VLOOKUP($A52,RevenueData!$A$2:$L$2321,12,FALSE)</f>
        <v>AZ</v>
      </c>
    </row>
    <row r="53" spans="1:18">
      <c r="A53" s="40">
        <v>170</v>
      </c>
      <c r="B53" s="41" t="s">
        <v>28</v>
      </c>
      <c r="C53" s="41" t="s">
        <v>27</v>
      </c>
      <c r="D53" s="40">
        <v>33126</v>
      </c>
      <c r="E53" s="42">
        <v>39959</v>
      </c>
      <c r="F53" s="43">
        <v>1107</v>
      </c>
      <c r="G53" s="41" t="s">
        <v>125</v>
      </c>
      <c r="H53" s="40">
        <v>8</v>
      </c>
      <c r="I53" s="40">
        <v>8</v>
      </c>
      <c r="J53" s="40">
        <v>0</v>
      </c>
      <c r="K53" s="40">
        <v>0</v>
      </c>
      <c r="L53" s="44">
        <v>0</v>
      </c>
      <c r="M53" s="41" t="s">
        <v>126</v>
      </c>
      <c r="N53" s="45" t="s">
        <v>161</v>
      </c>
      <c r="O53" s="45" t="s">
        <v>162</v>
      </c>
      <c r="P53" t="str">
        <f>VLOOKUP($A53,RevenueData!$A$2:$L$2321,10,FALSE)</f>
        <v>FL</v>
      </c>
      <c r="Q53" t="str">
        <f>VLOOKUP($A53,RevenueData!$A$2:$L$2321,11,FALSE)</f>
        <v>SE</v>
      </c>
      <c r="R53" t="str">
        <f>VLOOKUP($A53,RevenueData!$A$2:$L$2321,12,FALSE)</f>
        <v>MIAMI</v>
      </c>
    </row>
    <row r="54" spans="1:18">
      <c r="A54" s="40">
        <v>171</v>
      </c>
      <c r="B54" s="41" t="s">
        <v>322</v>
      </c>
      <c r="C54" s="41" t="s">
        <v>56</v>
      </c>
      <c r="D54" s="40">
        <v>21401</v>
      </c>
      <c r="E54" s="42">
        <v>39959</v>
      </c>
      <c r="F54" s="43">
        <v>1127</v>
      </c>
      <c r="G54" s="41" t="s">
        <v>125</v>
      </c>
      <c r="H54" s="40">
        <v>11</v>
      </c>
      <c r="I54" s="40">
        <v>11</v>
      </c>
      <c r="J54" s="40">
        <v>0</v>
      </c>
      <c r="K54" s="40">
        <v>0</v>
      </c>
      <c r="L54" s="44">
        <v>0</v>
      </c>
      <c r="M54" s="41" t="s">
        <v>126</v>
      </c>
      <c r="N54" s="45" t="s">
        <v>134</v>
      </c>
      <c r="O54" s="45" t="s">
        <v>135</v>
      </c>
      <c r="P54" t="str">
        <f>VLOOKUP($A54,RevenueData!$A$2:$L$2321,10,FALSE)</f>
        <v>MD</v>
      </c>
      <c r="Q54" t="str">
        <f>VLOOKUP($A54,RevenueData!$A$2:$L$2321,11,FALSE)</f>
        <v>NE</v>
      </c>
      <c r="R54" t="str">
        <f>VLOOKUP($A54,RevenueData!$A$2:$L$2321,12,FALSE)</f>
        <v>MD</v>
      </c>
    </row>
    <row r="55" spans="1:18">
      <c r="A55" s="40">
        <v>174</v>
      </c>
      <c r="B55" s="41" t="s">
        <v>327</v>
      </c>
      <c r="C55" s="41" t="s">
        <v>10</v>
      </c>
      <c r="D55" s="40">
        <v>7652</v>
      </c>
      <c r="E55" s="42">
        <v>39959</v>
      </c>
      <c r="F55" s="43">
        <v>1058</v>
      </c>
      <c r="G55" s="41" t="s">
        <v>125</v>
      </c>
      <c r="H55" s="40">
        <v>14</v>
      </c>
      <c r="I55" s="40">
        <v>14</v>
      </c>
      <c r="J55" s="40">
        <v>0</v>
      </c>
      <c r="K55" s="40">
        <v>0</v>
      </c>
      <c r="L55" s="44">
        <v>0</v>
      </c>
      <c r="M55" s="41" t="s">
        <v>126</v>
      </c>
      <c r="N55" s="45" t="s">
        <v>127</v>
      </c>
      <c r="O55" s="45" t="s">
        <v>128</v>
      </c>
      <c r="P55" t="str">
        <f>VLOOKUP($A55,RevenueData!$A$2:$L$2321,10,FALSE)</f>
        <v>NJ</v>
      </c>
      <c r="Q55" t="str">
        <f>VLOOKUP($A55,RevenueData!$A$2:$L$2321,11,FALSE)</f>
        <v>NE</v>
      </c>
      <c r="R55" t="str">
        <f>VLOOKUP($A55,RevenueData!$A$2:$L$2321,12,FALSE)</f>
        <v>NJ</v>
      </c>
    </row>
    <row r="56" spans="1:18">
      <c r="A56" s="40">
        <v>52</v>
      </c>
      <c r="B56" s="41" t="s">
        <v>196</v>
      </c>
      <c r="C56" s="41" t="s">
        <v>47</v>
      </c>
      <c r="D56" s="40">
        <v>30346</v>
      </c>
      <c r="E56" s="42">
        <v>39960</v>
      </c>
      <c r="F56" s="43">
        <v>1006</v>
      </c>
      <c r="G56" s="41" t="s">
        <v>125</v>
      </c>
      <c r="H56" s="40">
        <v>10</v>
      </c>
      <c r="I56" s="40">
        <v>10</v>
      </c>
      <c r="J56" s="40">
        <v>0</v>
      </c>
      <c r="K56" s="40">
        <v>0</v>
      </c>
      <c r="L56" s="44">
        <v>0</v>
      </c>
      <c r="M56" s="41" t="s">
        <v>126</v>
      </c>
      <c r="N56" s="45" t="s">
        <v>199</v>
      </c>
      <c r="O56" s="45" t="s">
        <v>200</v>
      </c>
      <c r="P56" t="str">
        <f>VLOOKUP($A56,RevenueData!$A$2:$L$2321,10,FALSE)</f>
        <v>GA</v>
      </c>
      <c r="Q56" t="str">
        <f>VLOOKUP($A56,RevenueData!$A$2:$L$2321,11,FALSE)</f>
        <v>SE</v>
      </c>
      <c r="R56" t="str">
        <f>VLOOKUP($A56,RevenueData!$A$2:$L$2321,12,FALSE)</f>
        <v>ATL</v>
      </c>
    </row>
    <row r="57" spans="1:18">
      <c r="A57" s="40">
        <v>60</v>
      </c>
      <c r="B57" s="41" t="s">
        <v>203</v>
      </c>
      <c r="C57" s="41" t="s">
        <v>35</v>
      </c>
      <c r="D57" s="40">
        <v>44122</v>
      </c>
      <c r="E57" s="42">
        <v>39960</v>
      </c>
      <c r="F57" s="43">
        <v>941</v>
      </c>
      <c r="G57" s="41" t="s">
        <v>129</v>
      </c>
      <c r="H57" s="40">
        <v>14</v>
      </c>
      <c r="I57" s="40">
        <v>14</v>
      </c>
      <c r="J57" s="40">
        <v>0</v>
      </c>
      <c r="K57" s="40">
        <v>0</v>
      </c>
      <c r="L57" s="44">
        <v>0</v>
      </c>
      <c r="M57" s="41" t="s">
        <v>126</v>
      </c>
      <c r="N57" s="45" t="s">
        <v>204</v>
      </c>
      <c r="O57" s="45" t="s">
        <v>205</v>
      </c>
      <c r="P57" t="str">
        <f>VLOOKUP($A57,RevenueData!$A$2:$L$2321,10,FALSE)</f>
        <v>OH</v>
      </c>
      <c r="Q57" t="str">
        <f>VLOOKUP($A57,RevenueData!$A$2:$L$2321,11,FALSE)</f>
        <v>MW</v>
      </c>
      <c r="R57" t="str">
        <f>VLOOKUP($A57,RevenueData!$A$2:$L$2321,12,FALSE)</f>
        <v>MW</v>
      </c>
    </row>
    <row r="58" spans="1:18">
      <c r="A58" s="40">
        <v>71</v>
      </c>
      <c r="B58" s="41" t="s">
        <v>221</v>
      </c>
      <c r="C58" s="41" t="s">
        <v>47</v>
      </c>
      <c r="D58" s="40">
        <v>30022</v>
      </c>
      <c r="E58" s="42">
        <v>39960</v>
      </c>
      <c r="F58" s="43">
        <v>1156</v>
      </c>
      <c r="G58" s="41" t="s">
        <v>125</v>
      </c>
      <c r="H58" s="40">
        <v>11</v>
      </c>
      <c r="I58" s="40">
        <v>11</v>
      </c>
      <c r="J58" s="40">
        <v>0</v>
      </c>
      <c r="K58" s="40">
        <v>0</v>
      </c>
      <c r="L58" s="44">
        <v>0</v>
      </c>
      <c r="M58" s="41" t="s">
        <v>126</v>
      </c>
      <c r="N58" s="45" t="s">
        <v>199</v>
      </c>
      <c r="O58" s="45" t="s">
        <v>200</v>
      </c>
      <c r="P58" t="str">
        <f>VLOOKUP($A58,RevenueData!$A$2:$L$2321,10,FALSE)</f>
        <v>GA</v>
      </c>
      <c r="Q58" t="str">
        <f>VLOOKUP($A58,RevenueData!$A$2:$L$2321,11,FALSE)</f>
        <v>SE</v>
      </c>
      <c r="R58" t="str">
        <f>VLOOKUP($A58,RevenueData!$A$2:$L$2321,12,FALSE)</f>
        <v>ATL</v>
      </c>
    </row>
    <row r="59" spans="1:18">
      <c r="A59" s="40">
        <v>75</v>
      </c>
      <c r="B59" s="41" t="s">
        <v>196</v>
      </c>
      <c r="C59" s="41" t="s">
        <v>47</v>
      </c>
      <c r="D59" s="40">
        <v>30326</v>
      </c>
      <c r="E59" s="42">
        <v>39960</v>
      </c>
      <c r="F59" s="43">
        <v>1005</v>
      </c>
      <c r="G59" s="41" t="s">
        <v>129</v>
      </c>
      <c r="H59" s="40">
        <v>16</v>
      </c>
      <c r="I59" s="40">
        <v>16</v>
      </c>
      <c r="J59" s="40">
        <v>0</v>
      </c>
      <c r="K59" s="40">
        <v>0</v>
      </c>
      <c r="L59" s="44">
        <v>0</v>
      </c>
      <c r="M59" s="41" t="s">
        <v>126</v>
      </c>
      <c r="N59" s="45" t="s">
        <v>199</v>
      </c>
      <c r="O59" s="45" t="s">
        <v>200</v>
      </c>
      <c r="P59" t="str">
        <f>VLOOKUP($A59,RevenueData!$A$2:$L$2321,10,FALSE)</f>
        <v>GA</v>
      </c>
      <c r="Q59" t="str">
        <f>VLOOKUP($A59,RevenueData!$A$2:$L$2321,11,FALSE)</f>
        <v>SE</v>
      </c>
      <c r="R59" t="str">
        <f>VLOOKUP($A59,RevenueData!$A$2:$L$2321,12,FALSE)</f>
        <v>ATL</v>
      </c>
    </row>
    <row r="60" spans="1:18">
      <c r="A60" s="40">
        <v>120</v>
      </c>
      <c r="B60" s="41" t="s">
        <v>269</v>
      </c>
      <c r="C60" s="41" t="s">
        <v>11</v>
      </c>
      <c r="D60" s="40">
        <v>23188</v>
      </c>
      <c r="E60" s="42">
        <v>39960</v>
      </c>
      <c r="F60" s="43">
        <v>1103</v>
      </c>
      <c r="G60" s="41" t="s">
        <v>125</v>
      </c>
      <c r="H60" s="40">
        <v>42</v>
      </c>
      <c r="I60" s="40">
        <v>42</v>
      </c>
      <c r="J60" s="40">
        <v>0</v>
      </c>
      <c r="K60" s="40">
        <v>0</v>
      </c>
      <c r="L60" s="44">
        <v>0</v>
      </c>
      <c r="M60" s="41" t="s">
        <v>126</v>
      </c>
      <c r="N60" s="45" t="s">
        <v>242</v>
      </c>
      <c r="O60" s="45" t="s">
        <v>243</v>
      </c>
      <c r="P60" t="str">
        <f>VLOOKUP($A60,RevenueData!$A$2:$L$2321,10,FALSE)</f>
        <v>VA</v>
      </c>
      <c r="Q60" t="str">
        <f>VLOOKUP($A60,RevenueData!$A$2:$L$2321,11,FALSE)</f>
        <v>OUT</v>
      </c>
      <c r="R60" t="str">
        <f>VLOOKUP($A60,RevenueData!$A$2:$L$2321,12,FALSE)</f>
        <v>OUT</v>
      </c>
    </row>
    <row r="61" spans="1:18">
      <c r="A61" s="40">
        <v>152</v>
      </c>
      <c r="B61" s="41" t="s">
        <v>300</v>
      </c>
      <c r="C61" s="41" t="s">
        <v>10</v>
      </c>
      <c r="D61" s="40">
        <v>7601</v>
      </c>
      <c r="E61" s="42">
        <v>39960</v>
      </c>
      <c r="F61" s="43">
        <v>851</v>
      </c>
      <c r="G61" s="41" t="s">
        <v>125</v>
      </c>
      <c r="H61" s="40">
        <v>15</v>
      </c>
      <c r="I61" s="40">
        <v>15</v>
      </c>
      <c r="J61" s="40">
        <v>0</v>
      </c>
      <c r="K61" s="40">
        <v>0</v>
      </c>
      <c r="L61" s="44">
        <v>0</v>
      </c>
      <c r="M61" s="41" t="s">
        <v>126</v>
      </c>
      <c r="N61" s="45" t="s">
        <v>127</v>
      </c>
      <c r="O61" s="45" t="s">
        <v>128</v>
      </c>
      <c r="P61" t="str">
        <f>VLOOKUP($A61,RevenueData!$A$2:$L$2321,10,FALSE)</f>
        <v>NJ</v>
      </c>
      <c r="Q61" t="str">
        <f>VLOOKUP($A61,RevenueData!$A$2:$L$2321,11,FALSE)</f>
        <v>NE</v>
      </c>
      <c r="R61" t="str">
        <f>VLOOKUP($A61,RevenueData!$A$2:$L$2321,12,FALSE)</f>
        <v>NJ</v>
      </c>
    </row>
    <row r="62" spans="1:18">
      <c r="A62" s="40">
        <v>165</v>
      </c>
      <c r="B62" s="41" t="s">
        <v>312</v>
      </c>
      <c r="C62" s="41" t="s">
        <v>35</v>
      </c>
      <c r="D62" s="40">
        <v>44145</v>
      </c>
      <c r="E62" s="42">
        <v>39960</v>
      </c>
      <c r="F62" s="43">
        <v>937</v>
      </c>
      <c r="G62" s="41" t="s">
        <v>125</v>
      </c>
      <c r="H62" s="40">
        <v>6</v>
      </c>
      <c r="I62" s="40">
        <v>6</v>
      </c>
      <c r="J62" s="40">
        <v>0</v>
      </c>
      <c r="K62" s="40">
        <v>0</v>
      </c>
      <c r="L62" s="44">
        <v>0</v>
      </c>
      <c r="M62" s="41" t="s">
        <v>126</v>
      </c>
      <c r="N62" s="45" t="s">
        <v>204</v>
      </c>
      <c r="O62" s="45" t="s">
        <v>205</v>
      </c>
      <c r="P62" t="str">
        <f>VLOOKUP($A62,RevenueData!$A$2:$L$2321,10,FALSE)</f>
        <v>OH</v>
      </c>
      <c r="Q62" t="str">
        <f>VLOOKUP($A62,RevenueData!$A$2:$L$2321,11,FALSE)</f>
        <v>MW</v>
      </c>
      <c r="R62" t="str">
        <f>VLOOKUP($A62,RevenueData!$A$2:$L$2321,12,FALSE)</f>
        <v>MW</v>
      </c>
    </row>
    <row r="63" spans="1:18">
      <c r="A63" s="40">
        <v>70</v>
      </c>
      <c r="B63" s="41" t="s">
        <v>220</v>
      </c>
      <c r="C63" s="41" t="s">
        <v>13</v>
      </c>
      <c r="D63" s="40">
        <v>48377</v>
      </c>
      <c r="E63" s="42">
        <v>39961</v>
      </c>
      <c r="F63" s="43">
        <v>1047</v>
      </c>
      <c r="G63" s="41" t="s">
        <v>125</v>
      </c>
      <c r="H63" s="40">
        <v>11</v>
      </c>
      <c r="I63" s="40">
        <v>11</v>
      </c>
      <c r="J63" s="40">
        <v>0</v>
      </c>
      <c r="K63" s="40">
        <v>0</v>
      </c>
      <c r="L63" s="44">
        <v>0</v>
      </c>
      <c r="M63" s="41" t="s">
        <v>126</v>
      </c>
      <c r="N63" s="45" t="s">
        <v>140</v>
      </c>
      <c r="O63" s="45" t="s">
        <v>141</v>
      </c>
      <c r="P63" t="str">
        <f>VLOOKUP($A63,RevenueData!$A$2:$L$2321,10,FALSE)</f>
        <v>MI</v>
      </c>
      <c r="Q63" t="str">
        <f>VLOOKUP($A63,RevenueData!$A$2:$L$2321,11,FALSE)</f>
        <v>MW</v>
      </c>
      <c r="R63" t="str">
        <f>VLOOKUP($A63,RevenueData!$A$2:$L$2321,12,FALSE)</f>
        <v>MW</v>
      </c>
    </row>
    <row r="64" spans="1:18">
      <c r="A64" s="40">
        <v>185</v>
      </c>
      <c r="B64" s="41" t="s">
        <v>342</v>
      </c>
      <c r="C64" s="41" t="s">
        <v>62</v>
      </c>
      <c r="D64" s="40">
        <v>55435</v>
      </c>
      <c r="E64" s="42">
        <v>39961</v>
      </c>
      <c r="F64" s="43">
        <v>1014</v>
      </c>
      <c r="G64" s="41" t="s">
        <v>125</v>
      </c>
      <c r="H64" s="40">
        <v>21</v>
      </c>
      <c r="I64" s="40">
        <v>21</v>
      </c>
      <c r="J64" s="40">
        <v>0</v>
      </c>
      <c r="K64" s="40">
        <v>0</v>
      </c>
      <c r="L64" s="44">
        <v>0</v>
      </c>
      <c r="M64" s="41" t="s">
        <v>130</v>
      </c>
      <c r="N64" s="45" t="s">
        <v>302</v>
      </c>
      <c r="O64" s="45" t="s">
        <v>303</v>
      </c>
      <c r="P64" t="str">
        <f>VLOOKUP($A64,RevenueData!$A$2:$L$2321,10,FALSE)</f>
        <v>MN</v>
      </c>
      <c r="Q64" t="str">
        <f>VLOOKUP($A64,RevenueData!$A$2:$L$2321,11,FALSE)</f>
        <v>MW</v>
      </c>
      <c r="R64" t="str">
        <f>VLOOKUP($A64,RevenueData!$A$2:$L$2321,12,FALSE)</f>
        <v>MW</v>
      </c>
    </row>
    <row r="65" spans="1:18">
      <c r="A65" s="40">
        <v>26</v>
      </c>
      <c r="B65" s="41" t="s">
        <v>163</v>
      </c>
      <c r="C65" s="41" t="s">
        <v>11</v>
      </c>
      <c r="D65" s="40">
        <v>22102</v>
      </c>
      <c r="E65" s="42">
        <v>39962</v>
      </c>
      <c r="F65" s="43">
        <v>1237</v>
      </c>
      <c r="G65" s="41" t="s">
        <v>125</v>
      </c>
      <c r="H65" s="40">
        <v>45</v>
      </c>
      <c r="I65" s="40">
        <v>45</v>
      </c>
      <c r="J65" s="40">
        <v>0</v>
      </c>
      <c r="K65" s="40">
        <v>0</v>
      </c>
      <c r="L65" s="44">
        <v>0</v>
      </c>
      <c r="M65" s="41" t="s">
        <v>126</v>
      </c>
      <c r="N65" s="45" t="s">
        <v>134</v>
      </c>
      <c r="O65" s="45" t="s">
        <v>135</v>
      </c>
      <c r="P65" t="str">
        <f>VLOOKUP($A65,RevenueData!$A$2:$L$2321,10,FALSE)</f>
        <v>VA</v>
      </c>
      <c r="Q65" t="str">
        <f>VLOOKUP($A65,RevenueData!$A$2:$L$2321,11,FALSE)</f>
        <v>SE</v>
      </c>
      <c r="R65" t="str">
        <f>VLOOKUP($A65,RevenueData!$A$2:$L$2321,12,FALSE)</f>
        <v>NOVA</v>
      </c>
    </row>
    <row r="66" spans="1:18">
      <c r="A66" s="40">
        <v>33</v>
      </c>
      <c r="B66" s="41" t="s">
        <v>172</v>
      </c>
      <c r="C66" s="41" t="s">
        <v>35</v>
      </c>
      <c r="D66" s="40">
        <v>45236</v>
      </c>
      <c r="E66" s="42">
        <v>39962</v>
      </c>
      <c r="F66" s="43">
        <v>1008</v>
      </c>
      <c r="G66" s="41" t="s">
        <v>125</v>
      </c>
      <c r="H66" s="40">
        <v>8</v>
      </c>
      <c r="I66" s="40">
        <v>8</v>
      </c>
      <c r="J66" s="40">
        <v>0</v>
      </c>
      <c r="K66" s="40">
        <v>0</v>
      </c>
      <c r="L66" s="44">
        <v>0</v>
      </c>
      <c r="M66" s="41" t="s">
        <v>130</v>
      </c>
      <c r="N66" s="45" t="s">
        <v>173</v>
      </c>
      <c r="O66" s="45" t="s">
        <v>174</v>
      </c>
      <c r="P66" t="str">
        <f>VLOOKUP($A66,RevenueData!$A$2:$L$2321,10,FALSE)</f>
        <v>OH</v>
      </c>
      <c r="Q66" t="str">
        <f>VLOOKUP($A66,RevenueData!$A$2:$L$2321,11,FALSE)</f>
        <v>MW</v>
      </c>
      <c r="R66" t="str">
        <f>VLOOKUP($A66,RevenueData!$A$2:$L$2321,12,FALSE)</f>
        <v>GL</v>
      </c>
    </row>
    <row r="67" spans="1:18">
      <c r="A67" s="40">
        <v>64</v>
      </c>
      <c r="B67" s="41" t="s">
        <v>211</v>
      </c>
      <c r="C67" s="41" t="s">
        <v>35</v>
      </c>
      <c r="D67" s="40">
        <v>43240</v>
      </c>
      <c r="E67" s="42">
        <v>39962</v>
      </c>
      <c r="F67" s="43">
        <v>1023</v>
      </c>
      <c r="G67" s="41" t="s">
        <v>125</v>
      </c>
      <c r="H67" s="40">
        <v>14</v>
      </c>
      <c r="I67" s="40">
        <v>14</v>
      </c>
      <c r="J67" s="40">
        <v>0</v>
      </c>
      <c r="K67" s="40">
        <v>0</v>
      </c>
      <c r="L67" s="44">
        <v>0</v>
      </c>
      <c r="M67" s="41" t="s">
        <v>126</v>
      </c>
      <c r="N67" s="45" t="s">
        <v>173</v>
      </c>
      <c r="O67" s="45" t="s">
        <v>174</v>
      </c>
      <c r="P67" t="str">
        <f>VLOOKUP($A67,RevenueData!$A$2:$L$2321,10,FALSE)</f>
        <v>OH</v>
      </c>
      <c r="Q67" t="str">
        <f>VLOOKUP($A67,RevenueData!$A$2:$L$2321,11,FALSE)</f>
        <v>MW</v>
      </c>
      <c r="R67" t="str">
        <f>VLOOKUP($A67,RevenueData!$A$2:$L$2321,12,FALSE)</f>
        <v>GL</v>
      </c>
    </row>
    <row r="68" spans="1:18">
      <c r="A68" s="40">
        <v>69</v>
      </c>
      <c r="B68" s="41" t="s">
        <v>219</v>
      </c>
      <c r="C68" s="41" t="s">
        <v>11</v>
      </c>
      <c r="D68" s="40">
        <v>22033</v>
      </c>
      <c r="E68" s="42">
        <v>39962</v>
      </c>
      <c r="F68" s="43">
        <v>1247</v>
      </c>
      <c r="G68" s="41" t="s">
        <v>125</v>
      </c>
      <c r="H68" s="40">
        <v>26</v>
      </c>
      <c r="I68" s="40">
        <v>26</v>
      </c>
      <c r="J68" s="40">
        <v>0</v>
      </c>
      <c r="K68" s="40">
        <v>0</v>
      </c>
      <c r="L68" s="44">
        <v>0</v>
      </c>
      <c r="M68" s="41" t="s">
        <v>126</v>
      </c>
      <c r="N68" s="45" t="s">
        <v>134</v>
      </c>
      <c r="O68" s="45" t="s">
        <v>135</v>
      </c>
      <c r="P68" t="str">
        <f>VLOOKUP($A68,RevenueData!$A$2:$L$2321,10,FALSE)</f>
        <v>VA</v>
      </c>
      <c r="Q68" t="str">
        <f>VLOOKUP($A68,RevenueData!$A$2:$L$2321,11,FALSE)</f>
        <v>SE</v>
      </c>
      <c r="R68" t="str">
        <f>VLOOKUP($A68,RevenueData!$A$2:$L$2321,12,FALSE)</f>
        <v>SE</v>
      </c>
    </row>
    <row r="69" spans="1:18">
      <c r="A69" s="40">
        <v>80</v>
      </c>
      <c r="B69" s="41" t="s">
        <v>227</v>
      </c>
      <c r="C69" s="41" t="s">
        <v>52</v>
      </c>
      <c r="D69" s="40">
        <v>46240</v>
      </c>
      <c r="E69" s="42">
        <v>39962</v>
      </c>
      <c r="F69" s="43">
        <v>1044</v>
      </c>
      <c r="G69" s="41" t="s">
        <v>125</v>
      </c>
      <c r="H69" s="40">
        <v>15</v>
      </c>
      <c r="I69" s="40">
        <v>15</v>
      </c>
      <c r="J69" s="40">
        <v>0</v>
      </c>
      <c r="K69" s="40">
        <v>0</v>
      </c>
      <c r="L69" s="44">
        <v>0</v>
      </c>
      <c r="M69" s="41" t="s">
        <v>126</v>
      </c>
      <c r="N69" s="45" t="s">
        <v>228</v>
      </c>
      <c r="O69" s="45" t="s">
        <v>229</v>
      </c>
      <c r="P69" t="str">
        <f>VLOOKUP($A69,RevenueData!$A$2:$L$2321,10,FALSE)</f>
        <v>IN</v>
      </c>
      <c r="Q69" t="str">
        <f>VLOOKUP($A69,RevenueData!$A$2:$L$2321,11,FALSE)</f>
        <v>MW</v>
      </c>
      <c r="R69" t="str">
        <f>VLOOKUP($A69,RevenueData!$A$2:$L$2321,12,FALSE)</f>
        <v>GL</v>
      </c>
    </row>
    <row r="70" spans="1:18">
      <c r="A70" s="40">
        <v>110</v>
      </c>
      <c r="B70" s="41" t="s">
        <v>260</v>
      </c>
      <c r="C70" s="41" t="s">
        <v>45</v>
      </c>
      <c r="D70" s="40">
        <v>15232</v>
      </c>
      <c r="E70" s="42">
        <v>39962</v>
      </c>
      <c r="F70" s="43">
        <v>1213</v>
      </c>
      <c r="G70" s="41" t="s">
        <v>125</v>
      </c>
      <c r="H70" s="40">
        <v>12</v>
      </c>
      <c r="I70" s="40">
        <v>12</v>
      </c>
      <c r="J70" s="40">
        <v>0</v>
      </c>
      <c r="K70" s="40">
        <v>0</v>
      </c>
      <c r="L70" s="44">
        <v>0</v>
      </c>
      <c r="M70" s="41" t="s">
        <v>126</v>
      </c>
      <c r="N70" s="45" t="s">
        <v>261</v>
      </c>
      <c r="O70" s="45" t="s">
        <v>262</v>
      </c>
      <c r="P70" t="str">
        <f>VLOOKUP($A70,RevenueData!$A$2:$L$2321,10,FALSE)</f>
        <v>PA</v>
      </c>
      <c r="Q70" t="str">
        <f>VLOOKUP($A70,RevenueData!$A$2:$L$2321,11,FALSE)</f>
        <v>NE</v>
      </c>
      <c r="R70" t="str">
        <f>VLOOKUP($A70,RevenueData!$A$2:$L$2321,12,FALSE)</f>
        <v>PHILI</v>
      </c>
    </row>
    <row r="71" spans="1:18">
      <c r="A71" s="40">
        <v>118</v>
      </c>
      <c r="B71" s="41" t="s">
        <v>260</v>
      </c>
      <c r="C71" s="41" t="s">
        <v>45</v>
      </c>
      <c r="D71" s="40">
        <v>15231</v>
      </c>
      <c r="E71" s="42">
        <v>39962</v>
      </c>
      <c r="F71" s="43">
        <v>903</v>
      </c>
      <c r="G71" s="41" t="s">
        <v>125</v>
      </c>
      <c r="H71" s="40">
        <v>11</v>
      </c>
      <c r="I71" s="40">
        <v>11</v>
      </c>
      <c r="J71" s="40">
        <v>1</v>
      </c>
      <c r="K71" s="40">
        <v>0</v>
      </c>
      <c r="L71" s="44">
        <v>0</v>
      </c>
      <c r="M71" s="41" t="s">
        <v>126</v>
      </c>
      <c r="N71" s="45" t="s">
        <v>261</v>
      </c>
      <c r="O71" s="45" t="s">
        <v>262</v>
      </c>
      <c r="P71" t="str">
        <f>VLOOKUP($A71,RevenueData!$A$2:$L$2321,10,FALSE)</f>
        <v>PA</v>
      </c>
      <c r="Q71" t="str">
        <f>VLOOKUP($A71,RevenueData!$A$2:$L$2321,11,FALSE)</f>
        <v>NE</v>
      </c>
      <c r="R71" t="str">
        <f>VLOOKUP($A71,RevenueData!$A$2:$L$2321,12,FALSE)</f>
        <v>PHILI</v>
      </c>
    </row>
    <row r="72" spans="1:18">
      <c r="A72" s="40">
        <v>143</v>
      </c>
      <c r="B72" s="41" t="s">
        <v>163</v>
      </c>
      <c r="C72" s="41" t="s">
        <v>11</v>
      </c>
      <c r="D72" s="40">
        <v>22102</v>
      </c>
      <c r="E72" s="42">
        <v>39962</v>
      </c>
      <c r="F72" s="43">
        <v>1255</v>
      </c>
      <c r="G72" s="41" t="s">
        <v>125</v>
      </c>
      <c r="H72" s="40">
        <v>36</v>
      </c>
      <c r="I72" s="40">
        <v>36</v>
      </c>
      <c r="J72" s="40">
        <v>0</v>
      </c>
      <c r="K72" s="40">
        <v>0</v>
      </c>
      <c r="L72" s="44">
        <v>0</v>
      </c>
      <c r="M72" s="41" t="s">
        <v>143</v>
      </c>
      <c r="N72" s="45" t="s">
        <v>134</v>
      </c>
      <c r="O72" s="45" t="s">
        <v>135</v>
      </c>
      <c r="P72" t="str">
        <f>VLOOKUP($A72,RevenueData!$A$2:$L$2321,10,FALSE)</f>
        <v>VA</v>
      </c>
      <c r="Q72" t="str">
        <f>VLOOKUP($A72,RevenueData!$A$2:$L$2321,11,FALSE)</f>
        <v>SE</v>
      </c>
      <c r="R72" t="str">
        <f>VLOOKUP($A72,RevenueData!$A$2:$L$2321,12,FALSE)</f>
        <v>NOVA</v>
      </c>
    </row>
    <row r="73" spans="1:18">
      <c r="A73" s="40">
        <v>148</v>
      </c>
      <c r="B73" s="41" t="s">
        <v>298</v>
      </c>
      <c r="C73" s="41" t="s">
        <v>43</v>
      </c>
      <c r="D73" s="40">
        <v>1803</v>
      </c>
      <c r="E73" s="42">
        <v>39962</v>
      </c>
      <c r="F73" s="43">
        <v>1029</v>
      </c>
      <c r="G73" s="41" t="s">
        <v>125</v>
      </c>
      <c r="H73" s="40">
        <v>34</v>
      </c>
      <c r="I73" s="40">
        <v>32</v>
      </c>
      <c r="J73" s="40">
        <v>2</v>
      </c>
      <c r="K73" s="40">
        <v>0</v>
      </c>
      <c r="L73" s="44">
        <v>0</v>
      </c>
      <c r="M73" s="41" t="s">
        <v>126</v>
      </c>
      <c r="N73" s="45" t="s">
        <v>190</v>
      </c>
      <c r="O73" s="45" t="s">
        <v>191</v>
      </c>
      <c r="P73" t="str">
        <f>VLOOKUP($A73,RevenueData!$A$2:$L$2321,10,FALSE)</f>
        <v>MA</v>
      </c>
      <c r="Q73" t="str">
        <f>VLOOKUP($A73,RevenueData!$A$2:$L$2321,11,FALSE)</f>
        <v>NE</v>
      </c>
      <c r="R73" t="str">
        <f>VLOOKUP($A73,RevenueData!$A$2:$L$2321,12,FALSE)</f>
        <v>MA</v>
      </c>
    </row>
    <row r="74" spans="1:18">
      <c r="A74" s="40">
        <v>163</v>
      </c>
      <c r="B74" s="41" t="s">
        <v>311</v>
      </c>
      <c r="C74" s="41" t="s">
        <v>63</v>
      </c>
      <c r="D74" s="40">
        <v>40222</v>
      </c>
      <c r="E74" s="42">
        <v>39962</v>
      </c>
      <c r="F74" s="43">
        <v>935</v>
      </c>
      <c r="G74" s="41" t="s">
        <v>125</v>
      </c>
      <c r="H74" s="40">
        <v>14</v>
      </c>
      <c r="I74" s="40">
        <v>14</v>
      </c>
      <c r="J74" s="40">
        <v>0</v>
      </c>
      <c r="K74" s="40">
        <v>0</v>
      </c>
      <c r="L74" s="44">
        <v>0</v>
      </c>
      <c r="M74" s="41" t="s">
        <v>143</v>
      </c>
      <c r="N74" s="45" t="s">
        <v>228</v>
      </c>
      <c r="O74" s="45" t="s">
        <v>229</v>
      </c>
      <c r="P74" t="str">
        <f>VLOOKUP($A74,RevenueData!$A$2:$L$2321,10,FALSE)</f>
        <v>KY</v>
      </c>
      <c r="Q74" t="str">
        <f>VLOOKUP($A74,RevenueData!$A$2:$L$2321,11,FALSE)</f>
        <v>MW</v>
      </c>
      <c r="R74" t="str">
        <f>VLOOKUP($A74,RevenueData!$A$2:$L$2321,12,FALSE)</f>
        <v>GL</v>
      </c>
    </row>
    <row r="75" spans="1:18">
      <c r="A75" s="40">
        <v>166</v>
      </c>
      <c r="B75" s="41" t="s">
        <v>313</v>
      </c>
      <c r="C75" s="41" t="s">
        <v>43</v>
      </c>
      <c r="D75" s="40">
        <v>1760</v>
      </c>
      <c r="E75" s="42">
        <v>39962</v>
      </c>
      <c r="F75" s="43">
        <v>1000</v>
      </c>
      <c r="G75" s="41" t="s">
        <v>125</v>
      </c>
      <c r="H75" s="40">
        <v>29</v>
      </c>
      <c r="I75" s="40">
        <v>28</v>
      </c>
      <c r="J75" s="40">
        <v>1</v>
      </c>
      <c r="K75" s="40">
        <v>0</v>
      </c>
      <c r="L75" s="44">
        <v>0</v>
      </c>
      <c r="M75" s="41" t="s">
        <v>126</v>
      </c>
      <c r="N75" s="45" t="s">
        <v>190</v>
      </c>
      <c r="O75" s="45" t="s">
        <v>191</v>
      </c>
      <c r="P75" t="str">
        <f>VLOOKUP($A75,RevenueData!$A$2:$L$2321,10,FALSE)</f>
        <v>MA</v>
      </c>
      <c r="Q75" t="str">
        <f>VLOOKUP($A75,RevenueData!$A$2:$L$2321,11,FALSE)</f>
        <v>NE</v>
      </c>
      <c r="R75" t="str">
        <f>VLOOKUP($A75,RevenueData!$A$2:$L$2321,12,FALSE)</f>
        <v>MA</v>
      </c>
    </row>
    <row r="76" spans="1:18">
      <c r="A76" s="40">
        <v>67</v>
      </c>
      <c r="B76" s="41" t="s">
        <v>216</v>
      </c>
      <c r="C76" s="41" t="s">
        <v>26</v>
      </c>
      <c r="D76" s="40">
        <v>70130</v>
      </c>
      <c r="E76" s="42">
        <v>39965</v>
      </c>
      <c r="F76" s="43">
        <v>1454</v>
      </c>
      <c r="G76" s="41" t="s">
        <v>131</v>
      </c>
      <c r="H76" s="40">
        <v>28</v>
      </c>
      <c r="I76" s="40">
        <v>28</v>
      </c>
      <c r="J76" s="40">
        <v>0</v>
      </c>
      <c r="K76" s="40">
        <v>0</v>
      </c>
      <c r="L76" s="44">
        <v>0</v>
      </c>
      <c r="M76" s="41" t="s">
        <v>126</v>
      </c>
      <c r="N76" s="45" t="s">
        <v>217</v>
      </c>
      <c r="O76" s="45" t="s">
        <v>218</v>
      </c>
      <c r="P76" t="str">
        <f>VLOOKUP($A76,RevenueData!$A$2:$L$2321,10,FALSE)</f>
        <v>LA</v>
      </c>
      <c r="Q76" t="str">
        <f>VLOOKUP($A76,RevenueData!$A$2:$L$2321,11,FALSE)</f>
        <v>SW</v>
      </c>
      <c r="R76" t="str">
        <f>VLOOKUP($A76,RevenueData!$A$2:$L$2321,12,FALSE)</f>
        <v>SW</v>
      </c>
    </row>
    <row r="77" spans="1:18">
      <c r="A77" s="40">
        <v>85</v>
      </c>
      <c r="B77" s="41" t="s">
        <v>232</v>
      </c>
      <c r="C77" s="41" t="s">
        <v>26</v>
      </c>
      <c r="D77" s="40">
        <v>70002</v>
      </c>
      <c r="E77" s="42">
        <v>39965</v>
      </c>
      <c r="F77" s="43">
        <v>1148</v>
      </c>
      <c r="G77" s="41" t="s">
        <v>125</v>
      </c>
      <c r="H77" s="40">
        <v>31</v>
      </c>
      <c r="I77" s="40">
        <v>31</v>
      </c>
      <c r="J77" s="40">
        <v>0</v>
      </c>
      <c r="K77" s="40">
        <v>0</v>
      </c>
      <c r="L77" s="44">
        <v>0</v>
      </c>
      <c r="M77" s="41" t="s">
        <v>126</v>
      </c>
      <c r="N77" s="45" t="s">
        <v>217</v>
      </c>
      <c r="O77" s="45" t="s">
        <v>218</v>
      </c>
      <c r="P77" t="str">
        <f>VLOOKUP($A77,RevenueData!$A$2:$L$2321,10,FALSE)</f>
        <v>LA</v>
      </c>
      <c r="Q77" t="str">
        <f>VLOOKUP($A77,RevenueData!$A$2:$L$2321,11,FALSE)</f>
        <v>SW</v>
      </c>
      <c r="R77" t="str">
        <f>VLOOKUP($A77,RevenueData!$A$2:$L$2321,12,FALSE)</f>
        <v>SW</v>
      </c>
    </row>
    <row r="78" spans="1:18">
      <c r="A78" s="40">
        <v>161</v>
      </c>
      <c r="B78" s="41" t="s">
        <v>310</v>
      </c>
      <c r="C78" s="41" t="s">
        <v>57</v>
      </c>
      <c r="D78" s="40">
        <v>27713</v>
      </c>
      <c r="E78" s="42">
        <v>39965</v>
      </c>
      <c r="F78" s="43">
        <v>1127</v>
      </c>
      <c r="G78" s="41" t="s">
        <v>125</v>
      </c>
      <c r="H78" s="40">
        <v>29</v>
      </c>
      <c r="I78" s="40">
        <v>29</v>
      </c>
      <c r="J78" s="40">
        <v>0</v>
      </c>
      <c r="K78" s="40">
        <v>0</v>
      </c>
      <c r="L78" s="44">
        <v>0</v>
      </c>
      <c r="M78" s="41" t="s">
        <v>126</v>
      </c>
      <c r="N78" s="45" t="s">
        <v>250</v>
      </c>
      <c r="O78" s="45" t="s">
        <v>251</v>
      </c>
      <c r="P78" t="str">
        <f>VLOOKUP($A78,RevenueData!$A$2:$L$2321,10,FALSE)</f>
        <v>NC</v>
      </c>
      <c r="Q78" t="str">
        <f>VLOOKUP($A78,RevenueData!$A$2:$L$2321,11,FALSE)</f>
        <v>SE</v>
      </c>
      <c r="R78" t="str">
        <f>VLOOKUP($A78,RevenueData!$A$2:$L$2321,12,FALSE)</f>
        <v>NC</v>
      </c>
    </row>
    <row r="79" spans="1:18">
      <c r="A79" s="40">
        <v>167</v>
      </c>
      <c r="B79" s="41" t="s">
        <v>314</v>
      </c>
      <c r="C79" s="41" t="s">
        <v>64</v>
      </c>
      <c r="D79" s="40">
        <v>68114</v>
      </c>
      <c r="E79" s="42">
        <v>39965</v>
      </c>
      <c r="F79" s="43">
        <v>948</v>
      </c>
      <c r="G79" s="41" t="s">
        <v>129</v>
      </c>
      <c r="H79" s="40">
        <v>25</v>
      </c>
      <c r="I79" s="40">
        <v>25</v>
      </c>
      <c r="J79" s="40">
        <v>0</v>
      </c>
      <c r="K79" s="40">
        <v>0</v>
      </c>
      <c r="L79" s="44">
        <v>0</v>
      </c>
      <c r="M79" s="41" t="s">
        <v>126</v>
      </c>
      <c r="N79" s="45" t="s">
        <v>317</v>
      </c>
      <c r="O79" s="45" t="s">
        <v>318</v>
      </c>
      <c r="P79" t="str">
        <f>VLOOKUP($A79,RevenueData!$A$2:$L$2321,10,FALSE)</f>
        <v>NE</v>
      </c>
      <c r="Q79" t="str">
        <f>VLOOKUP($A79,RevenueData!$A$2:$L$2321,11,FALSE)</f>
        <v>MW</v>
      </c>
      <c r="R79" t="str">
        <f>VLOOKUP($A79,RevenueData!$A$2:$L$2321,12,FALSE)</f>
        <v>TRI</v>
      </c>
    </row>
    <row r="80" spans="1:18">
      <c r="A80" s="40">
        <v>170</v>
      </c>
      <c r="B80" s="41" t="s">
        <v>28</v>
      </c>
      <c r="C80" s="41" t="s">
        <v>27</v>
      </c>
      <c r="D80" s="40">
        <v>33126</v>
      </c>
      <c r="E80" s="42">
        <v>39965</v>
      </c>
      <c r="F80" s="43">
        <v>1151</v>
      </c>
      <c r="G80" s="41" t="s">
        <v>125</v>
      </c>
      <c r="H80" s="40">
        <v>34</v>
      </c>
      <c r="I80" s="40">
        <v>34</v>
      </c>
      <c r="J80" s="40">
        <v>0</v>
      </c>
      <c r="K80" s="40">
        <v>0</v>
      </c>
      <c r="L80" s="44">
        <v>0</v>
      </c>
      <c r="M80" s="41" t="s">
        <v>126</v>
      </c>
      <c r="N80" s="45" t="s">
        <v>161</v>
      </c>
      <c r="O80" s="45" t="s">
        <v>162</v>
      </c>
      <c r="P80" t="str">
        <f>VLOOKUP($A80,RevenueData!$A$2:$L$2321,10,FALSE)</f>
        <v>FL</v>
      </c>
      <c r="Q80" t="str">
        <f>VLOOKUP($A80,RevenueData!$A$2:$L$2321,11,FALSE)</f>
        <v>SE</v>
      </c>
      <c r="R80" t="str">
        <f>VLOOKUP($A80,RevenueData!$A$2:$L$2321,12,FALSE)</f>
        <v>MIAMI</v>
      </c>
    </row>
    <row r="81" spans="1:18">
      <c r="A81" s="40">
        <v>25</v>
      </c>
      <c r="B81" s="41" t="s">
        <v>28</v>
      </c>
      <c r="C81" s="41" t="s">
        <v>27</v>
      </c>
      <c r="D81" s="40">
        <v>33156</v>
      </c>
      <c r="E81" s="42">
        <v>39966</v>
      </c>
      <c r="F81" s="43">
        <v>950</v>
      </c>
      <c r="G81" s="41" t="s">
        <v>125</v>
      </c>
      <c r="H81" s="40">
        <v>55</v>
      </c>
      <c r="I81" s="40">
        <v>55</v>
      </c>
      <c r="J81" s="40">
        <v>0</v>
      </c>
      <c r="K81" s="40">
        <v>0</v>
      </c>
      <c r="L81" s="44">
        <v>0</v>
      </c>
      <c r="M81" s="41" t="s">
        <v>126</v>
      </c>
      <c r="N81" s="45" t="s">
        <v>161</v>
      </c>
      <c r="O81" s="45" t="s">
        <v>162</v>
      </c>
      <c r="P81" t="str">
        <f>VLOOKUP($A81,RevenueData!$A$2:$L$2321,10,FALSE)</f>
        <v>FL</v>
      </c>
      <c r="Q81" t="str">
        <f>VLOOKUP($A81,RevenueData!$A$2:$L$2321,11,FALSE)</f>
        <v>SE</v>
      </c>
      <c r="R81" t="str">
        <f>VLOOKUP($A81,RevenueData!$A$2:$L$2321,12,FALSE)</f>
        <v>MIAMI</v>
      </c>
    </row>
    <row r="82" spans="1:18">
      <c r="A82" s="40">
        <v>27</v>
      </c>
      <c r="B82" s="41" t="s">
        <v>164</v>
      </c>
      <c r="C82" s="41" t="s">
        <v>27</v>
      </c>
      <c r="D82" s="40">
        <v>33431</v>
      </c>
      <c r="E82" s="42">
        <v>39966</v>
      </c>
      <c r="F82" s="43">
        <v>1130</v>
      </c>
      <c r="G82" s="41" t="s">
        <v>125</v>
      </c>
      <c r="H82" s="40">
        <v>48</v>
      </c>
      <c r="I82" s="40">
        <v>48</v>
      </c>
      <c r="J82" s="40">
        <v>0</v>
      </c>
      <c r="K82" s="40">
        <v>0</v>
      </c>
      <c r="L82" s="44">
        <v>0</v>
      </c>
      <c r="M82" s="41" t="s">
        <v>126</v>
      </c>
      <c r="N82" s="45" t="s">
        <v>161</v>
      </c>
      <c r="O82" s="45" t="s">
        <v>162</v>
      </c>
      <c r="P82" t="str">
        <f>VLOOKUP($A82,RevenueData!$A$2:$L$2321,10,FALSE)</f>
        <v>FL</v>
      </c>
      <c r="Q82" t="str">
        <f>VLOOKUP($A82,RevenueData!$A$2:$L$2321,11,FALSE)</f>
        <v>SE</v>
      </c>
      <c r="R82" t="str">
        <f>VLOOKUP($A82,RevenueData!$A$2:$L$2321,12,FALSE)</f>
        <v>PB</v>
      </c>
    </row>
    <row r="83" spans="1:18">
      <c r="A83" s="40">
        <v>30</v>
      </c>
      <c r="B83" s="41" t="s">
        <v>168</v>
      </c>
      <c r="C83" s="41" t="s">
        <v>33</v>
      </c>
      <c r="D83" s="40">
        <v>97204</v>
      </c>
      <c r="E83" s="42">
        <v>39966</v>
      </c>
      <c r="F83" s="43">
        <v>1007</v>
      </c>
      <c r="G83" s="41" t="s">
        <v>125</v>
      </c>
      <c r="H83" s="40">
        <v>39</v>
      </c>
      <c r="I83" s="40">
        <v>39</v>
      </c>
      <c r="J83" s="40">
        <v>0</v>
      </c>
      <c r="K83" s="40">
        <v>0</v>
      </c>
      <c r="L83" s="44">
        <v>0</v>
      </c>
      <c r="M83" s="41" t="s">
        <v>126</v>
      </c>
      <c r="N83" s="45" t="s">
        <v>169</v>
      </c>
      <c r="O83" s="45" t="s">
        <v>170</v>
      </c>
      <c r="P83" t="str">
        <f>VLOOKUP($A83,RevenueData!$A$2:$L$2321,10,FALSE)</f>
        <v>OR</v>
      </c>
      <c r="Q83" t="str">
        <f>VLOOKUP($A83,RevenueData!$A$2:$L$2321,11,FALSE)</f>
        <v>NW</v>
      </c>
      <c r="R83" t="str">
        <f>VLOOKUP($A83,RevenueData!$A$2:$L$2321,12,FALSE)</f>
        <v>NW</v>
      </c>
    </row>
    <row r="84" spans="1:18">
      <c r="A84" s="40">
        <v>32</v>
      </c>
      <c r="B84" s="41" t="s">
        <v>28</v>
      </c>
      <c r="C84" s="41" t="s">
        <v>27</v>
      </c>
      <c r="D84" s="40">
        <v>33180</v>
      </c>
      <c r="E84" s="42">
        <v>39966</v>
      </c>
      <c r="F84" s="43">
        <v>1000</v>
      </c>
      <c r="G84" s="41" t="s">
        <v>125</v>
      </c>
      <c r="H84" s="40">
        <v>49</v>
      </c>
      <c r="I84" s="40">
        <v>49</v>
      </c>
      <c r="J84" s="40">
        <v>0</v>
      </c>
      <c r="K84" s="40">
        <v>0</v>
      </c>
      <c r="L84" s="44">
        <v>0</v>
      </c>
      <c r="M84" s="41" t="s">
        <v>126</v>
      </c>
      <c r="N84" s="45" t="s">
        <v>161</v>
      </c>
      <c r="O84" s="45" t="s">
        <v>162</v>
      </c>
      <c r="P84" t="str">
        <f>VLOOKUP($A84,RevenueData!$A$2:$L$2321,10,FALSE)</f>
        <v>FL</v>
      </c>
      <c r="Q84" t="str">
        <f>VLOOKUP($A84,RevenueData!$A$2:$L$2321,11,FALSE)</f>
        <v>SE</v>
      </c>
      <c r="R84" t="str">
        <f>VLOOKUP($A84,RevenueData!$A$2:$L$2321,12,FALSE)</f>
        <v>MIAMI</v>
      </c>
    </row>
    <row r="85" spans="1:18">
      <c r="A85" s="40">
        <v>46</v>
      </c>
      <c r="B85" s="41" t="s">
        <v>186</v>
      </c>
      <c r="C85" s="41" t="s">
        <v>41</v>
      </c>
      <c r="D85" s="40">
        <v>76092</v>
      </c>
      <c r="E85" s="42">
        <v>39966</v>
      </c>
      <c r="F85" s="43">
        <v>1234</v>
      </c>
      <c r="G85" s="41" t="s">
        <v>125</v>
      </c>
      <c r="H85" s="40">
        <v>37</v>
      </c>
      <c r="I85" s="40">
        <v>37</v>
      </c>
      <c r="J85" s="40">
        <v>0</v>
      </c>
      <c r="K85" s="40">
        <v>0</v>
      </c>
      <c r="L85" s="44">
        <v>0</v>
      </c>
      <c r="M85" s="41" t="s">
        <v>126</v>
      </c>
      <c r="N85" s="45" t="s">
        <v>187</v>
      </c>
      <c r="O85" s="45" t="s">
        <v>188</v>
      </c>
      <c r="P85" t="str">
        <f>VLOOKUP($A85,RevenueData!$A$2:$L$2321,10,FALSE)</f>
        <v>TX</v>
      </c>
      <c r="Q85" t="str">
        <f>VLOOKUP($A85,RevenueData!$A$2:$L$2321,11,FALSE)</f>
        <v>SW</v>
      </c>
      <c r="R85" t="str">
        <f>VLOOKUP($A85,RevenueData!$A$2:$L$2321,12,FALSE)</f>
        <v>DAL</v>
      </c>
    </row>
    <row r="86" spans="1:18">
      <c r="A86" s="40">
        <v>57</v>
      </c>
      <c r="B86" s="41" t="s">
        <v>201</v>
      </c>
      <c r="C86" s="41" t="s">
        <v>33</v>
      </c>
      <c r="D86" s="40">
        <v>97223</v>
      </c>
      <c r="E86" s="42">
        <v>39966</v>
      </c>
      <c r="F86" s="43">
        <v>1118</v>
      </c>
      <c r="G86" s="41" t="s">
        <v>125</v>
      </c>
      <c r="H86" s="40">
        <v>41</v>
      </c>
      <c r="I86" s="40">
        <v>41</v>
      </c>
      <c r="J86" s="40">
        <v>0</v>
      </c>
      <c r="K86" s="40">
        <v>0</v>
      </c>
      <c r="L86" s="44">
        <v>0</v>
      </c>
      <c r="M86" s="41" t="s">
        <v>126</v>
      </c>
      <c r="N86" s="45" t="s">
        <v>169</v>
      </c>
      <c r="O86" s="45" t="s">
        <v>170</v>
      </c>
      <c r="P86" t="str">
        <f>VLOOKUP($A86,RevenueData!$A$2:$L$2321,10,FALSE)</f>
        <v>OR</v>
      </c>
      <c r="Q86" t="str">
        <f>VLOOKUP($A86,RevenueData!$A$2:$L$2321,11,FALSE)</f>
        <v>NW</v>
      </c>
      <c r="R86" t="str">
        <f>VLOOKUP($A86,RevenueData!$A$2:$L$2321,12,FALSE)</f>
        <v>NW</v>
      </c>
    </row>
    <row r="87" spans="1:18">
      <c r="A87" s="40">
        <v>59</v>
      </c>
      <c r="B87" s="41" t="s">
        <v>202</v>
      </c>
      <c r="C87" s="41" t="s">
        <v>41</v>
      </c>
      <c r="D87" s="40">
        <v>75093</v>
      </c>
      <c r="E87" s="42">
        <v>39966</v>
      </c>
      <c r="F87" s="43">
        <v>1118</v>
      </c>
      <c r="G87" s="41" t="s">
        <v>125</v>
      </c>
      <c r="H87" s="40">
        <v>37</v>
      </c>
      <c r="I87" s="40">
        <v>37</v>
      </c>
      <c r="J87" s="40">
        <v>0</v>
      </c>
      <c r="K87" s="40">
        <v>0</v>
      </c>
      <c r="L87" s="44">
        <v>0</v>
      </c>
      <c r="M87" s="41" t="s">
        <v>126</v>
      </c>
      <c r="N87" s="45" t="s">
        <v>187</v>
      </c>
      <c r="O87" s="45" t="s">
        <v>188</v>
      </c>
      <c r="P87" t="str">
        <f>VLOOKUP($A87,RevenueData!$A$2:$L$2321,10,FALSE)</f>
        <v>TX</v>
      </c>
      <c r="Q87" t="str">
        <f>VLOOKUP($A87,RevenueData!$A$2:$L$2321,11,FALSE)</f>
        <v>SW</v>
      </c>
      <c r="R87" t="str">
        <f>VLOOKUP($A87,RevenueData!$A$2:$L$2321,12,FALSE)</f>
        <v>DAL</v>
      </c>
    </row>
    <row r="88" spans="1:18">
      <c r="A88" s="40">
        <v>65</v>
      </c>
      <c r="B88" s="41" t="s">
        <v>212</v>
      </c>
      <c r="C88" s="41" t="s">
        <v>50</v>
      </c>
      <c r="D88" s="40">
        <v>53226</v>
      </c>
      <c r="E88" s="42">
        <v>39966</v>
      </c>
      <c r="F88" s="43">
        <v>1233</v>
      </c>
      <c r="G88" s="41" t="s">
        <v>125</v>
      </c>
      <c r="H88" s="40">
        <v>35</v>
      </c>
      <c r="I88" s="40">
        <v>35</v>
      </c>
      <c r="J88" s="40">
        <v>0</v>
      </c>
      <c r="K88" s="40">
        <v>0</v>
      </c>
      <c r="L88" s="44">
        <v>0</v>
      </c>
      <c r="M88" s="41" t="s">
        <v>126</v>
      </c>
      <c r="N88" s="45" t="s">
        <v>213</v>
      </c>
      <c r="O88" s="45" t="s">
        <v>214</v>
      </c>
      <c r="P88" t="str">
        <f>VLOOKUP($A88,RevenueData!$A$2:$L$2321,10,FALSE)</f>
        <v>WI</v>
      </c>
      <c r="Q88" t="str">
        <f>VLOOKUP($A88,RevenueData!$A$2:$L$2321,11,FALSE)</f>
        <v>MW</v>
      </c>
      <c r="R88" t="str">
        <f>VLOOKUP($A88,RevenueData!$A$2:$L$2321,12,FALSE)</f>
        <v>NCHI</v>
      </c>
    </row>
    <row r="89" spans="1:18">
      <c r="A89" s="40">
        <v>77</v>
      </c>
      <c r="B89" s="41" t="s">
        <v>224</v>
      </c>
      <c r="C89" s="41" t="s">
        <v>27</v>
      </c>
      <c r="D89" s="40">
        <v>33146</v>
      </c>
      <c r="E89" s="42">
        <v>39966</v>
      </c>
      <c r="F89" s="43">
        <v>1103</v>
      </c>
      <c r="G89" s="41" t="s">
        <v>125</v>
      </c>
      <c r="H89" s="40">
        <v>32</v>
      </c>
      <c r="I89" s="40">
        <v>32</v>
      </c>
      <c r="J89" s="40">
        <v>0</v>
      </c>
      <c r="K89" s="40">
        <v>0</v>
      </c>
      <c r="L89" s="44">
        <v>0</v>
      </c>
      <c r="M89" s="41" t="s">
        <v>126</v>
      </c>
      <c r="N89" s="45" t="s">
        <v>161</v>
      </c>
      <c r="O89" s="45" t="s">
        <v>162</v>
      </c>
      <c r="P89" t="str">
        <f>VLOOKUP($A89,RevenueData!$A$2:$L$2321,10,FALSE)</f>
        <v>FL</v>
      </c>
      <c r="Q89" t="str">
        <f>VLOOKUP($A89,RevenueData!$A$2:$L$2321,11,FALSE)</f>
        <v>SE</v>
      </c>
      <c r="R89" t="str">
        <f>VLOOKUP($A89,RevenueData!$A$2:$L$2321,12,FALSE)</f>
        <v>MIAMI</v>
      </c>
    </row>
    <row r="90" spans="1:18">
      <c r="A90" s="40">
        <v>90</v>
      </c>
      <c r="B90" s="41" t="s">
        <v>239</v>
      </c>
      <c r="C90" s="41" t="s">
        <v>27</v>
      </c>
      <c r="D90" s="40">
        <v>33414</v>
      </c>
      <c r="E90" s="42">
        <v>39966</v>
      </c>
      <c r="F90" s="43">
        <v>1131</v>
      </c>
      <c r="G90" s="41" t="s">
        <v>125</v>
      </c>
      <c r="H90" s="40">
        <v>31</v>
      </c>
      <c r="I90" s="40">
        <v>31</v>
      </c>
      <c r="J90" s="40">
        <v>0</v>
      </c>
      <c r="K90" s="40">
        <v>0</v>
      </c>
      <c r="L90" s="44">
        <v>0</v>
      </c>
      <c r="M90" s="41" t="s">
        <v>126</v>
      </c>
      <c r="N90" s="45" t="s">
        <v>161</v>
      </c>
      <c r="O90" s="45" t="s">
        <v>162</v>
      </c>
      <c r="P90" t="str">
        <f>VLOOKUP($A90,RevenueData!$A$2:$L$2321,10,FALSE)</f>
        <v>FL</v>
      </c>
      <c r="Q90" t="str">
        <f>VLOOKUP($A90,RevenueData!$A$2:$L$2321,11,FALSE)</f>
        <v>SE</v>
      </c>
      <c r="R90" t="str">
        <f>VLOOKUP($A90,RevenueData!$A$2:$L$2321,12,FALSE)</f>
        <v>PB</v>
      </c>
    </row>
    <row r="91" spans="1:18">
      <c r="A91" s="40">
        <v>93</v>
      </c>
      <c r="B91" s="41" t="s">
        <v>241</v>
      </c>
      <c r="C91" s="41" t="s">
        <v>11</v>
      </c>
      <c r="D91" s="40">
        <v>23235</v>
      </c>
      <c r="E91" s="42">
        <v>39966</v>
      </c>
      <c r="F91" s="43">
        <v>1241</v>
      </c>
      <c r="G91" s="41" t="s">
        <v>125</v>
      </c>
      <c r="H91" s="40">
        <v>30</v>
      </c>
      <c r="I91" s="40">
        <v>30</v>
      </c>
      <c r="J91" s="40">
        <v>0</v>
      </c>
      <c r="K91" s="40">
        <v>0</v>
      </c>
      <c r="L91" s="44">
        <v>0</v>
      </c>
      <c r="M91" s="41" t="s">
        <v>126</v>
      </c>
      <c r="N91" s="45" t="s">
        <v>242</v>
      </c>
      <c r="O91" s="45" t="s">
        <v>243</v>
      </c>
      <c r="P91" t="str">
        <f>VLOOKUP($A91,RevenueData!$A$2:$L$2321,10,FALSE)</f>
        <v>VA</v>
      </c>
      <c r="Q91" t="str">
        <f>VLOOKUP($A91,RevenueData!$A$2:$L$2321,11,FALSE)</f>
        <v>SE</v>
      </c>
      <c r="R91" t="str">
        <f>VLOOKUP($A91,RevenueData!$A$2:$L$2321,12,FALSE)</f>
        <v>NOVA</v>
      </c>
    </row>
    <row r="92" spans="1:18">
      <c r="A92" s="40">
        <v>98</v>
      </c>
      <c r="B92" s="41" t="s">
        <v>28</v>
      </c>
      <c r="C92" s="41" t="s">
        <v>27</v>
      </c>
      <c r="D92" s="40">
        <v>33139</v>
      </c>
      <c r="E92" s="42">
        <v>39966</v>
      </c>
      <c r="F92" s="43">
        <v>1141</v>
      </c>
      <c r="G92" s="41" t="s">
        <v>125</v>
      </c>
      <c r="H92" s="40">
        <v>46</v>
      </c>
      <c r="I92" s="40">
        <v>46</v>
      </c>
      <c r="J92" s="40">
        <v>0</v>
      </c>
      <c r="K92" s="40">
        <v>0</v>
      </c>
      <c r="L92" s="44">
        <v>0</v>
      </c>
      <c r="M92" s="41" t="s">
        <v>126</v>
      </c>
      <c r="N92" s="45" t="s">
        <v>161</v>
      </c>
      <c r="O92" s="45" t="s">
        <v>162</v>
      </c>
      <c r="P92" t="str">
        <f>VLOOKUP($A92,RevenueData!$A$2:$L$2321,10,FALSE)</f>
        <v>FL</v>
      </c>
      <c r="Q92" t="str">
        <f>VLOOKUP($A92,RevenueData!$A$2:$L$2321,11,FALSE)</f>
        <v>SE</v>
      </c>
      <c r="R92" t="str">
        <f>VLOOKUP($A92,RevenueData!$A$2:$L$2321,12,FALSE)</f>
        <v>SE</v>
      </c>
    </row>
    <row r="93" spans="1:18">
      <c r="A93" s="40">
        <v>105</v>
      </c>
      <c r="B93" s="41" t="s">
        <v>255</v>
      </c>
      <c r="C93" s="41" t="s">
        <v>27</v>
      </c>
      <c r="D93" s="40">
        <v>33304</v>
      </c>
      <c r="E93" s="42">
        <v>39966</v>
      </c>
      <c r="F93" s="43">
        <v>946</v>
      </c>
      <c r="G93" s="41" t="s">
        <v>129</v>
      </c>
      <c r="H93" s="40">
        <v>40</v>
      </c>
      <c r="I93" s="40">
        <v>40</v>
      </c>
      <c r="J93" s="40">
        <v>0</v>
      </c>
      <c r="K93" s="40">
        <v>0</v>
      </c>
      <c r="L93" s="44">
        <v>0</v>
      </c>
      <c r="M93" s="41" t="s">
        <v>126</v>
      </c>
      <c r="N93" s="45" t="s">
        <v>161</v>
      </c>
      <c r="O93" s="45" t="s">
        <v>162</v>
      </c>
      <c r="P93" t="str">
        <f>VLOOKUP($A93,RevenueData!$A$2:$L$2321,10,FALSE)</f>
        <v>FL</v>
      </c>
      <c r="Q93" t="str">
        <f>VLOOKUP($A93,RevenueData!$A$2:$L$2321,11,FALSE)</f>
        <v>SE</v>
      </c>
      <c r="R93" t="str">
        <f>VLOOKUP($A93,RevenueData!$A$2:$L$2321,12,FALSE)</f>
        <v>PB</v>
      </c>
    </row>
    <row r="94" spans="1:18">
      <c r="A94" s="40">
        <v>109</v>
      </c>
      <c r="B94" s="41" t="s">
        <v>257</v>
      </c>
      <c r="C94" s="41" t="s">
        <v>58</v>
      </c>
      <c r="D94" s="40">
        <v>63131</v>
      </c>
      <c r="E94" s="42">
        <v>39966</v>
      </c>
      <c r="F94" s="43">
        <v>1400</v>
      </c>
      <c r="G94" s="41" t="s">
        <v>131</v>
      </c>
      <c r="H94" s="40">
        <v>33</v>
      </c>
      <c r="I94" s="40">
        <v>33</v>
      </c>
      <c r="J94" s="40">
        <v>0</v>
      </c>
      <c r="K94" s="40">
        <v>0</v>
      </c>
      <c r="L94" s="44">
        <v>0</v>
      </c>
      <c r="M94" s="41" t="s">
        <v>126</v>
      </c>
      <c r="N94" s="45" t="s">
        <v>258</v>
      </c>
      <c r="O94" s="45" t="s">
        <v>259</v>
      </c>
      <c r="P94" t="str">
        <f>VLOOKUP($A94,RevenueData!$A$2:$L$2321,10,FALSE)</f>
        <v>MO</v>
      </c>
      <c r="Q94" t="str">
        <f>VLOOKUP($A94,RevenueData!$A$2:$L$2321,11,FALSE)</f>
        <v>MW</v>
      </c>
      <c r="R94" t="str">
        <f>VLOOKUP($A94,RevenueData!$A$2:$L$2321,12,FALSE)</f>
        <v>TRI</v>
      </c>
    </row>
    <row r="95" spans="1:18">
      <c r="A95" s="40">
        <v>113</v>
      </c>
      <c r="B95" s="41" t="s">
        <v>264</v>
      </c>
      <c r="C95" s="41" t="s">
        <v>31</v>
      </c>
      <c r="D95" s="40">
        <v>80226</v>
      </c>
      <c r="E95" s="42">
        <v>39966</v>
      </c>
      <c r="F95" s="43">
        <v>1300</v>
      </c>
      <c r="G95" s="41" t="s">
        <v>125</v>
      </c>
      <c r="H95" s="40">
        <v>26</v>
      </c>
      <c r="I95" s="40">
        <v>26</v>
      </c>
      <c r="J95" s="40">
        <v>0</v>
      </c>
      <c r="K95" s="40">
        <v>0</v>
      </c>
      <c r="L95" s="44">
        <v>0</v>
      </c>
      <c r="M95" s="41" t="s">
        <v>143</v>
      </c>
      <c r="N95" s="45" t="s">
        <v>166</v>
      </c>
      <c r="O95" s="45" t="s">
        <v>167</v>
      </c>
      <c r="P95" t="str">
        <f>VLOOKUP($A95,RevenueData!$A$2:$L$2321,10,FALSE)</f>
        <v>CO</v>
      </c>
      <c r="Q95" t="str">
        <f>VLOOKUP($A95,RevenueData!$A$2:$L$2321,11,FALSE)</f>
        <v>SW</v>
      </c>
      <c r="R95" t="str">
        <f>VLOOKUP($A95,RevenueData!$A$2:$L$2321,12,FALSE)</f>
        <v>DEN</v>
      </c>
    </row>
    <row r="96" spans="1:18">
      <c r="A96" s="40">
        <v>115</v>
      </c>
      <c r="B96" s="41" t="s">
        <v>265</v>
      </c>
      <c r="C96" s="41" t="s">
        <v>27</v>
      </c>
      <c r="D96" s="40">
        <v>33410</v>
      </c>
      <c r="E96" s="42">
        <v>39966</v>
      </c>
      <c r="F96" s="43">
        <v>1137</v>
      </c>
      <c r="G96" s="41" t="s">
        <v>125</v>
      </c>
      <c r="H96" s="40">
        <v>33</v>
      </c>
      <c r="I96" s="40">
        <v>33</v>
      </c>
      <c r="J96" s="40">
        <v>0</v>
      </c>
      <c r="K96" s="40">
        <v>0</v>
      </c>
      <c r="L96" s="44">
        <v>0</v>
      </c>
      <c r="M96" s="41" t="s">
        <v>126</v>
      </c>
      <c r="N96" s="45" t="s">
        <v>161</v>
      </c>
      <c r="O96" s="45" t="s">
        <v>162</v>
      </c>
      <c r="P96" t="str">
        <f>VLOOKUP($A96,RevenueData!$A$2:$L$2321,10,FALSE)</f>
        <v>FL</v>
      </c>
      <c r="Q96" t="str">
        <f>VLOOKUP($A96,RevenueData!$A$2:$L$2321,11,FALSE)</f>
        <v>SE</v>
      </c>
      <c r="R96" t="str">
        <f>VLOOKUP($A96,RevenueData!$A$2:$L$2321,12,FALSE)</f>
        <v>PB</v>
      </c>
    </row>
    <row r="97" spans="1:18">
      <c r="A97" s="40">
        <v>139</v>
      </c>
      <c r="B97" s="41" t="s">
        <v>288</v>
      </c>
      <c r="C97" s="41" t="s">
        <v>60</v>
      </c>
      <c r="D97" s="40">
        <v>37215</v>
      </c>
      <c r="E97" s="42">
        <v>39966</v>
      </c>
      <c r="F97" s="43">
        <v>1247</v>
      </c>
      <c r="G97" s="41" t="s">
        <v>125</v>
      </c>
      <c r="H97" s="40">
        <v>39</v>
      </c>
      <c r="I97" s="40">
        <v>39</v>
      </c>
      <c r="J97" s="40">
        <v>0</v>
      </c>
      <c r="K97" s="40">
        <v>0</v>
      </c>
      <c r="L97" s="44">
        <v>0</v>
      </c>
      <c r="M97" s="41" t="s">
        <v>126</v>
      </c>
      <c r="N97" s="45" t="s">
        <v>289</v>
      </c>
      <c r="O97" s="45" t="s">
        <v>290</v>
      </c>
      <c r="P97" t="str">
        <f>VLOOKUP($A97,RevenueData!$A$2:$L$2321,10,FALSE)</f>
        <v>TN</v>
      </c>
      <c r="Q97" t="str">
        <f>VLOOKUP($A97,RevenueData!$A$2:$L$2321,11,FALSE)</f>
        <v>MW</v>
      </c>
      <c r="R97" t="str">
        <f>VLOOKUP($A97,RevenueData!$A$2:$L$2321,12,FALSE)</f>
        <v>MW</v>
      </c>
    </row>
    <row r="98" spans="1:18">
      <c r="A98" s="40">
        <v>142</v>
      </c>
      <c r="B98" s="41" t="s">
        <v>257</v>
      </c>
      <c r="C98" s="41" t="s">
        <v>58</v>
      </c>
      <c r="D98" s="40">
        <v>63105</v>
      </c>
      <c r="E98" s="42">
        <v>39966</v>
      </c>
      <c r="F98" s="43">
        <v>941</v>
      </c>
      <c r="G98" s="41" t="s">
        <v>125</v>
      </c>
      <c r="H98" s="40">
        <v>31</v>
      </c>
      <c r="I98" s="40">
        <v>31</v>
      </c>
      <c r="J98" s="40">
        <v>0</v>
      </c>
      <c r="K98" s="40">
        <v>0</v>
      </c>
      <c r="L98" s="44">
        <v>0</v>
      </c>
      <c r="M98" s="41" t="s">
        <v>126</v>
      </c>
      <c r="N98" s="45" t="s">
        <v>258</v>
      </c>
      <c r="O98" s="45" t="s">
        <v>259</v>
      </c>
      <c r="P98" t="str">
        <f>VLOOKUP($A98,RevenueData!$A$2:$L$2321,10,FALSE)</f>
        <v>MO</v>
      </c>
      <c r="Q98" t="str">
        <f>VLOOKUP($A98,RevenueData!$A$2:$L$2321,11,FALSE)</f>
        <v>MW</v>
      </c>
      <c r="R98" t="str">
        <f>VLOOKUP($A98,RevenueData!$A$2:$L$2321,12,FALSE)</f>
        <v>TRI</v>
      </c>
    </row>
    <row r="99" spans="1:18">
      <c r="A99" s="40">
        <v>153</v>
      </c>
      <c r="B99" s="41" t="s">
        <v>301</v>
      </c>
      <c r="C99" s="41" t="s">
        <v>62</v>
      </c>
      <c r="D99" s="40">
        <v>55425</v>
      </c>
      <c r="E99" s="42">
        <v>39966</v>
      </c>
      <c r="F99" s="43">
        <v>1056</v>
      </c>
      <c r="G99" s="41" t="s">
        <v>125</v>
      </c>
      <c r="H99" s="40">
        <v>51</v>
      </c>
      <c r="I99" s="40">
        <v>51</v>
      </c>
      <c r="J99" s="40">
        <v>0</v>
      </c>
      <c r="K99" s="40">
        <v>0</v>
      </c>
      <c r="L99" s="44">
        <v>0</v>
      </c>
      <c r="M99" s="41" t="s">
        <v>126</v>
      </c>
      <c r="N99" s="45" t="s">
        <v>302</v>
      </c>
      <c r="O99" s="45" t="s">
        <v>303</v>
      </c>
      <c r="P99" t="str">
        <f>VLOOKUP($A99,RevenueData!$A$2:$L$2321,10,FALSE)</f>
        <v>MN</v>
      </c>
      <c r="Q99" t="str">
        <f>VLOOKUP($A99,RevenueData!$A$2:$L$2321,11,FALSE)</f>
        <v>MW</v>
      </c>
      <c r="R99" t="str">
        <f>VLOOKUP($A99,RevenueData!$A$2:$L$2321,12,FALSE)</f>
        <v>MW</v>
      </c>
    </row>
    <row r="100" spans="1:18">
      <c r="A100" s="40">
        <v>155</v>
      </c>
      <c r="B100" s="41" t="s">
        <v>305</v>
      </c>
      <c r="C100" s="41" t="s">
        <v>58</v>
      </c>
      <c r="D100" s="40">
        <v>64112</v>
      </c>
      <c r="E100" s="42">
        <v>39966</v>
      </c>
      <c r="F100" s="43">
        <v>1110</v>
      </c>
      <c r="G100" s="41" t="s">
        <v>125</v>
      </c>
      <c r="H100" s="40">
        <v>34</v>
      </c>
      <c r="I100" s="40">
        <v>34</v>
      </c>
      <c r="J100" s="40">
        <v>0</v>
      </c>
      <c r="K100" s="40">
        <v>0</v>
      </c>
      <c r="L100" s="44">
        <v>0</v>
      </c>
      <c r="M100" s="41" t="s">
        <v>126</v>
      </c>
      <c r="N100" s="45" t="s">
        <v>306</v>
      </c>
      <c r="O100" s="45" t="s">
        <v>307</v>
      </c>
      <c r="P100" t="str">
        <f>VLOOKUP($A100,RevenueData!$A$2:$L$2321,10,FALSE)</f>
        <v>MO</v>
      </c>
      <c r="Q100" t="str">
        <f>VLOOKUP($A100,RevenueData!$A$2:$L$2321,11,FALSE)</f>
        <v>MW</v>
      </c>
      <c r="R100" t="str">
        <f>VLOOKUP($A100,RevenueData!$A$2:$L$2321,12,FALSE)</f>
        <v>TRI</v>
      </c>
    </row>
    <row r="101" spans="1:18">
      <c r="A101" s="40">
        <v>156</v>
      </c>
      <c r="B101" s="41" t="s">
        <v>308</v>
      </c>
      <c r="C101" s="41" t="s">
        <v>16</v>
      </c>
      <c r="D101" s="40">
        <v>60035</v>
      </c>
      <c r="E101" s="42">
        <v>39966</v>
      </c>
      <c r="F101" s="43">
        <v>942</v>
      </c>
      <c r="G101" s="41" t="s">
        <v>125</v>
      </c>
      <c r="H101" s="40">
        <v>29</v>
      </c>
      <c r="I101" s="40">
        <v>29</v>
      </c>
      <c r="J101" s="40">
        <v>0</v>
      </c>
      <c r="K101" s="40">
        <v>0</v>
      </c>
      <c r="L101" s="44">
        <v>0</v>
      </c>
      <c r="M101" s="41" t="s">
        <v>126</v>
      </c>
      <c r="N101" s="45" t="s">
        <v>145</v>
      </c>
      <c r="O101" s="45" t="s">
        <v>146</v>
      </c>
      <c r="P101" t="str">
        <f>VLOOKUP($A101,RevenueData!$A$2:$L$2321,10,FALSE)</f>
        <v>IL</v>
      </c>
      <c r="Q101" t="str">
        <f>VLOOKUP($A101,RevenueData!$A$2:$L$2321,11,FALSE)</f>
        <v>MW</v>
      </c>
      <c r="R101" t="str">
        <f>VLOOKUP($A101,RevenueData!$A$2:$L$2321,12,FALSE)</f>
        <v>NCHI</v>
      </c>
    </row>
    <row r="102" spans="1:18">
      <c r="A102" s="40">
        <v>157</v>
      </c>
      <c r="B102" s="41" t="s">
        <v>275</v>
      </c>
      <c r="C102" s="41" t="s">
        <v>41</v>
      </c>
      <c r="D102" s="40">
        <v>75225</v>
      </c>
      <c r="E102" s="42">
        <v>39966</v>
      </c>
      <c r="F102" s="43">
        <v>1114</v>
      </c>
      <c r="G102" s="41" t="s">
        <v>125</v>
      </c>
      <c r="H102" s="40">
        <v>52</v>
      </c>
      <c r="I102" s="40">
        <v>52</v>
      </c>
      <c r="J102" s="40">
        <v>0</v>
      </c>
      <c r="K102" s="40">
        <v>0</v>
      </c>
      <c r="L102" s="44">
        <v>0</v>
      </c>
      <c r="M102" s="41" t="s">
        <v>126</v>
      </c>
      <c r="N102" s="45" t="s">
        <v>187</v>
      </c>
      <c r="O102" s="45" t="s">
        <v>188</v>
      </c>
      <c r="P102" t="str">
        <f>VLOOKUP($A102,RevenueData!$A$2:$L$2321,10,FALSE)</f>
        <v>TX</v>
      </c>
      <c r="Q102" t="str">
        <f>VLOOKUP($A102,RevenueData!$A$2:$L$2321,11,FALSE)</f>
        <v>SW</v>
      </c>
      <c r="R102" t="str">
        <f>VLOOKUP($A102,RevenueData!$A$2:$L$2321,12,FALSE)</f>
        <v>DAL</v>
      </c>
    </row>
    <row r="103" spans="1:18">
      <c r="A103" s="40">
        <v>168</v>
      </c>
      <c r="B103" s="41" t="s">
        <v>319</v>
      </c>
      <c r="C103" s="41" t="s">
        <v>65</v>
      </c>
      <c r="D103" s="40">
        <v>87110</v>
      </c>
      <c r="E103" s="42">
        <v>39966</v>
      </c>
      <c r="F103" s="43">
        <v>1012</v>
      </c>
      <c r="G103" s="41" t="s">
        <v>125</v>
      </c>
      <c r="H103" s="40">
        <v>32</v>
      </c>
      <c r="I103" s="40">
        <v>27</v>
      </c>
      <c r="J103" s="40">
        <v>0</v>
      </c>
      <c r="K103" s="40">
        <v>5</v>
      </c>
      <c r="L103" s="44">
        <v>0</v>
      </c>
      <c r="M103" s="41" t="s">
        <v>126</v>
      </c>
      <c r="N103" s="45" t="s">
        <v>320</v>
      </c>
      <c r="O103" s="45" t="s">
        <v>321</v>
      </c>
      <c r="P103" t="str">
        <f>VLOOKUP($A103,RevenueData!$A$2:$L$2321,10,FALSE)</f>
        <v>NM</v>
      </c>
      <c r="Q103" t="str">
        <f>VLOOKUP($A103,RevenueData!$A$2:$L$2321,11,FALSE)</f>
        <v>SW</v>
      </c>
      <c r="R103" t="str">
        <f>VLOOKUP($A103,RevenueData!$A$2:$L$2321,12,FALSE)</f>
        <v>AZ</v>
      </c>
    </row>
    <row r="104" spans="1:18">
      <c r="A104" s="40">
        <v>178</v>
      </c>
      <c r="B104" s="41" t="s">
        <v>335</v>
      </c>
      <c r="C104" s="41" t="s">
        <v>26</v>
      </c>
      <c r="D104" s="40">
        <v>70836</v>
      </c>
      <c r="E104" s="42">
        <v>39966</v>
      </c>
      <c r="F104" s="43">
        <v>1203</v>
      </c>
      <c r="G104" s="41" t="s">
        <v>125</v>
      </c>
      <c r="H104" s="40">
        <v>37</v>
      </c>
      <c r="I104" s="40">
        <v>37</v>
      </c>
      <c r="J104" s="40">
        <v>0</v>
      </c>
      <c r="K104" s="40">
        <v>0</v>
      </c>
      <c r="L104" s="44">
        <v>0</v>
      </c>
      <c r="M104" s="41" t="s">
        <v>126</v>
      </c>
      <c r="N104" s="45" t="s">
        <v>217</v>
      </c>
      <c r="O104" s="45" t="s">
        <v>218</v>
      </c>
      <c r="P104" t="str">
        <f>VLOOKUP($A104,RevenueData!$A$2:$L$2321,10,FALSE)</f>
        <v>LA</v>
      </c>
      <c r="Q104" t="str">
        <f>VLOOKUP($A104,RevenueData!$A$2:$L$2321,11,FALSE)</f>
        <v>SW</v>
      </c>
      <c r="R104" t="str">
        <f>VLOOKUP($A104,RevenueData!$A$2:$L$2321,12,FALSE)</f>
        <v>SW</v>
      </c>
    </row>
    <row r="105" spans="1:18">
      <c r="A105" s="40">
        <v>17</v>
      </c>
      <c r="B105" s="41" t="s">
        <v>148</v>
      </c>
      <c r="C105" s="41" t="s">
        <v>19</v>
      </c>
      <c r="D105" s="40">
        <v>92108</v>
      </c>
      <c r="E105" s="42">
        <v>39967</v>
      </c>
      <c r="F105" s="43">
        <v>1425</v>
      </c>
      <c r="G105" s="41" t="s">
        <v>131</v>
      </c>
      <c r="H105" s="40">
        <v>45</v>
      </c>
      <c r="I105" s="40">
        <v>45</v>
      </c>
      <c r="J105" s="40">
        <v>0</v>
      </c>
      <c r="K105" s="40">
        <v>0</v>
      </c>
      <c r="L105" s="44">
        <v>0</v>
      </c>
      <c r="M105" s="41" t="s">
        <v>126</v>
      </c>
      <c r="N105" s="45" t="s">
        <v>149</v>
      </c>
      <c r="O105" s="45" t="s">
        <v>150</v>
      </c>
      <c r="P105" t="str">
        <f>VLOOKUP($A105,RevenueData!$A$2:$L$2321,10,FALSE)</f>
        <v>CA</v>
      </c>
      <c r="Q105" t="str">
        <f>VLOOKUP($A105,RevenueData!$A$2:$L$2321,11,FALSE)</f>
        <v>LA</v>
      </c>
      <c r="R105" t="str">
        <f>VLOOKUP($A105,RevenueData!$A$2:$L$2321,12,FALSE)</f>
        <v>SD</v>
      </c>
    </row>
    <row r="106" spans="1:18">
      <c r="A106" s="40">
        <v>22</v>
      </c>
      <c r="B106" s="41" t="s">
        <v>158</v>
      </c>
      <c r="C106" s="41" t="s">
        <v>19</v>
      </c>
      <c r="D106" s="40">
        <v>91210</v>
      </c>
      <c r="E106" s="42">
        <v>39967</v>
      </c>
      <c r="F106" s="43">
        <v>1347</v>
      </c>
      <c r="G106" s="41" t="s">
        <v>131</v>
      </c>
      <c r="H106" s="40">
        <v>50</v>
      </c>
      <c r="I106" s="40">
        <v>50</v>
      </c>
      <c r="J106" s="40">
        <v>0</v>
      </c>
      <c r="K106" s="40">
        <v>0</v>
      </c>
      <c r="L106" s="44">
        <v>0</v>
      </c>
      <c r="M106" s="41" t="s">
        <v>126</v>
      </c>
      <c r="N106" s="45" t="s">
        <v>149</v>
      </c>
      <c r="O106" s="45" t="s">
        <v>150</v>
      </c>
      <c r="P106" t="str">
        <f>VLOOKUP($A106,RevenueData!$A$2:$L$2321,10,FALSE)</f>
        <v>CA</v>
      </c>
      <c r="Q106" t="str">
        <f>VLOOKUP($A106,RevenueData!$A$2:$L$2321,11,FALSE)</f>
        <v>LA</v>
      </c>
      <c r="R106" t="str">
        <f>VLOOKUP($A106,RevenueData!$A$2:$L$2321,12,FALSE)</f>
        <v>DESER</v>
      </c>
    </row>
    <row r="107" spans="1:18">
      <c r="A107" s="40">
        <v>40</v>
      </c>
      <c r="B107" s="41" t="s">
        <v>184</v>
      </c>
      <c r="C107" s="41" t="s">
        <v>19</v>
      </c>
      <c r="D107" s="40">
        <v>93101</v>
      </c>
      <c r="E107" s="42">
        <v>39967</v>
      </c>
      <c r="F107" s="43">
        <v>1445</v>
      </c>
      <c r="G107" s="41" t="s">
        <v>131</v>
      </c>
      <c r="H107" s="40">
        <v>27</v>
      </c>
      <c r="I107" s="40">
        <v>27</v>
      </c>
      <c r="J107" s="40">
        <v>0</v>
      </c>
      <c r="K107" s="40">
        <v>0</v>
      </c>
      <c r="L107" s="44">
        <v>0</v>
      </c>
      <c r="M107" s="41" t="s">
        <v>126</v>
      </c>
      <c r="N107" s="45" t="s">
        <v>149</v>
      </c>
      <c r="O107" s="45" t="s">
        <v>150</v>
      </c>
      <c r="P107" t="str">
        <f>VLOOKUP($A107,RevenueData!$A$2:$L$2321,10,FALSE)</f>
        <v>CA</v>
      </c>
      <c r="Q107" t="str">
        <f>VLOOKUP($A107,RevenueData!$A$2:$L$2321,11,FALSE)</f>
        <v>LA</v>
      </c>
      <c r="R107" t="str">
        <f>VLOOKUP($A107,RevenueData!$A$2:$L$2321,12,FALSE)</f>
        <v>VENT</v>
      </c>
    </row>
    <row r="108" spans="1:18">
      <c r="A108" s="40">
        <v>81</v>
      </c>
      <c r="B108" s="41" t="s">
        <v>230</v>
      </c>
      <c r="C108" s="41" t="s">
        <v>19</v>
      </c>
      <c r="D108" s="40">
        <v>94304</v>
      </c>
      <c r="E108" s="42">
        <v>39967</v>
      </c>
      <c r="F108" s="43">
        <v>1532</v>
      </c>
      <c r="G108" s="41" t="s">
        <v>131</v>
      </c>
      <c r="H108" s="40">
        <v>64</v>
      </c>
      <c r="I108" s="40">
        <v>64</v>
      </c>
      <c r="J108" s="40">
        <v>0</v>
      </c>
      <c r="K108" s="40">
        <v>0</v>
      </c>
      <c r="L108" s="44">
        <v>0</v>
      </c>
      <c r="M108" s="41" t="s">
        <v>126</v>
      </c>
      <c r="N108" s="45" t="s">
        <v>156</v>
      </c>
      <c r="O108" s="45" t="s">
        <v>157</v>
      </c>
      <c r="P108" t="str">
        <f>VLOOKUP($A108,RevenueData!$A$2:$L$2321,10,FALSE)</f>
        <v>CA</v>
      </c>
      <c r="Q108" t="str">
        <f>VLOOKUP($A108,RevenueData!$A$2:$L$2321,11,FALSE)</f>
        <v>NW</v>
      </c>
      <c r="R108" t="str">
        <f>VLOOKUP($A108,RevenueData!$A$2:$L$2321,12,FALSE)</f>
        <v>SEA</v>
      </c>
    </row>
    <row r="109" spans="1:18">
      <c r="A109" s="40">
        <v>82</v>
      </c>
      <c r="B109" s="41" t="s">
        <v>231</v>
      </c>
      <c r="C109" s="41" t="s">
        <v>19</v>
      </c>
      <c r="D109" s="40">
        <v>95050</v>
      </c>
      <c r="E109" s="42">
        <v>39967</v>
      </c>
      <c r="F109" s="43">
        <v>1417</v>
      </c>
      <c r="G109" s="41" t="s">
        <v>131</v>
      </c>
      <c r="H109" s="40">
        <v>54</v>
      </c>
      <c r="I109" s="40">
        <v>54</v>
      </c>
      <c r="J109" s="40">
        <v>0</v>
      </c>
      <c r="K109" s="40">
        <v>0</v>
      </c>
      <c r="L109" s="44">
        <v>0</v>
      </c>
      <c r="M109" s="41" t="s">
        <v>126</v>
      </c>
      <c r="N109" s="45" t="s">
        <v>156</v>
      </c>
      <c r="O109" s="45" t="s">
        <v>157</v>
      </c>
      <c r="P109" t="str">
        <f>VLOOKUP($A109,RevenueData!$A$2:$L$2321,10,FALSE)</f>
        <v>CA</v>
      </c>
      <c r="Q109" t="str">
        <f>VLOOKUP($A109,RevenueData!$A$2:$L$2321,11,FALSE)</f>
        <v>NW</v>
      </c>
      <c r="R109" t="str">
        <f>VLOOKUP($A109,RevenueData!$A$2:$L$2321,12,FALSE)</f>
        <v>EB</v>
      </c>
    </row>
    <row r="110" spans="1:18">
      <c r="A110" s="40">
        <v>88</v>
      </c>
      <c r="B110" s="41" t="s">
        <v>237</v>
      </c>
      <c r="C110" s="41" t="s">
        <v>19</v>
      </c>
      <c r="D110" s="40">
        <v>91302</v>
      </c>
      <c r="E110" s="42">
        <v>39967</v>
      </c>
      <c r="F110" s="43">
        <v>1501</v>
      </c>
      <c r="G110" s="41" t="s">
        <v>131</v>
      </c>
      <c r="H110" s="40">
        <v>28</v>
      </c>
      <c r="I110" s="40">
        <v>28</v>
      </c>
      <c r="J110" s="40">
        <v>0</v>
      </c>
      <c r="K110" s="40">
        <v>0</v>
      </c>
      <c r="L110" s="44">
        <v>0</v>
      </c>
      <c r="M110" s="41" t="s">
        <v>126</v>
      </c>
      <c r="N110" s="45" t="s">
        <v>149</v>
      </c>
      <c r="O110" s="45" t="s">
        <v>150</v>
      </c>
      <c r="P110" t="str">
        <f>VLOOKUP($A110,RevenueData!$A$2:$L$2321,10,FALSE)</f>
        <v>CA</v>
      </c>
      <c r="Q110" t="str">
        <f>VLOOKUP($A110,RevenueData!$A$2:$L$2321,11,FALSE)</f>
        <v>LA</v>
      </c>
      <c r="R110" t="str">
        <f>VLOOKUP($A110,RevenueData!$A$2:$L$2321,12,FALSE)</f>
        <v>VENT</v>
      </c>
    </row>
    <row r="111" spans="1:18">
      <c r="A111" s="40">
        <v>92</v>
      </c>
      <c r="B111" s="41" t="s">
        <v>240</v>
      </c>
      <c r="C111" s="41" t="s">
        <v>19</v>
      </c>
      <c r="D111" s="40">
        <v>94588</v>
      </c>
      <c r="E111" s="42">
        <v>39967</v>
      </c>
      <c r="F111" s="43">
        <v>1422</v>
      </c>
      <c r="G111" s="41" t="s">
        <v>131</v>
      </c>
      <c r="H111" s="40">
        <v>38</v>
      </c>
      <c r="I111" s="40">
        <v>38</v>
      </c>
      <c r="J111" s="40">
        <v>0</v>
      </c>
      <c r="K111" s="40">
        <v>0</v>
      </c>
      <c r="L111" s="44">
        <v>0</v>
      </c>
      <c r="M111" s="41" t="s">
        <v>126</v>
      </c>
      <c r="N111" s="45" t="s">
        <v>156</v>
      </c>
      <c r="O111" s="45" t="s">
        <v>157</v>
      </c>
      <c r="P111" t="str">
        <f>VLOOKUP($A111,RevenueData!$A$2:$L$2321,10,FALSE)</f>
        <v>CA</v>
      </c>
      <c r="Q111" t="str">
        <f>VLOOKUP($A111,RevenueData!$A$2:$L$2321,11,FALSE)</f>
        <v>NW</v>
      </c>
      <c r="R111" t="str">
        <f>VLOOKUP($A111,RevenueData!$A$2:$L$2321,12,FALSE)</f>
        <v>EB</v>
      </c>
    </row>
    <row r="112" spans="1:18">
      <c r="A112" s="40">
        <v>119</v>
      </c>
      <c r="B112" s="41" t="s">
        <v>268</v>
      </c>
      <c r="C112" s="41" t="s">
        <v>19</v>
      </c>
      <c r="D112" s="40">
        <v>94596</v>
      </c>
      <c r="E112" s="42">
        <v>39967</v>
      </c>
      <c r="F112" s="43">
        <v>1522</v>
      </c>
      <c r="G112" s="41" t="s">
        <v>131</v>
      </c>
      <c r="H112" s="40">
        <v>46</v>
      </c>
      <c r="I112" s="40">
        <v>46</v>
      </c>
      <c r="J112" s="40">
        <v>0</v>
      </c>
      <c r="K112" s="40">
        <v>0</v>
      </c>
      <c r="L112" s="44">
        <v>0</v>
      </c>
      <c r="M112" s="41" t="s">
        <v>126</v>
      </c>
      <c r="N112" s="45" t="s">
        <v>156</v>
      </c>
      <c r="O112" s="45" t="s">
        <v>157</v>
      </c>
      <c r="P112" t="str">
        <f>VLOOKUP($A112,RevenueData!$A$2:$L$2321,10,FALSE)</f>
        <v>CA</v>
      </c>
      <c r="Q112" t="str">
        <f>VLOOKUP($A112,RevenueData!$A$2:$L$2321,11,FALSE)</f>
        <v>NW</v>
      </c>
      <c r="R112" t="str">
        <f>VLOOKUP($A112,RevenueData!$A$2:$L$2321,12,FALSE)</f>
        <v>EB</v>
      </c>
    </row>
    <row r="113" spans="1:18">
      <c r="A113" s="40">
        <v>129</v>
      </c>
      <c r="B113" s="41" t="s">
        <v>279</v>
      </c>
      <c r="C113" s="41" t="s">
        <v>19</v>
      </c>
      <c r="D113" s="40">
        <v>91360</v>
      </c>
      <c r="E113" s="42">
        <v>39967</v>
      </c>
      <c r="F113" s="43">
        <v>1436</v>
      </c>
      <c r="G113" s="41" t="s">
        <v>131</v>
      </c>
      <c r="H113" s="40">
        <v>42</v>
      </c>
      <c r="I113" s="40">
        <v>42</v>
      </c>
      <c r="J113" s="40">
        <v>0</v>
      </c>
      <c r="K113" s="40">
        <v>0</v>
      </c>
      <c r="L113" s="44">
        <v>0</v>
      </c>
      <c r="M113" s="41" t="s">
        <v>126</v>
      </c>
      <c r="N113" s="45" t="s">
        <v>149</v>
      </c>
      <c r="O113" s="45" t="s">
        <v>150</v>
      </c>
      <c r="P113" t="str">
        <f>VLOOKUP($A113,RevenueData!$A$2:$L$2321,10,FALSE)</f>
        <v>CA</v>
      </c>
      <c r="Q113" t="str">
        <f>VLOOKUP($A113,RevenueData!$A$2:$L$2321,11,FALSE)</f>
        <v>LA</v>
      </c>
      <c r="R113" t="str">
        <f>VLOOKUP($A113,RevenueData!$A$2:$L$2321,12,FALSE)</f>
        <v>VENT</v>
      </c>
    </row>
    <row r="114" spans="1:18">
      <c r="A114" s="40">
        <v>132</v>
      </c>
      <c r="B114" s="41" t="s">
        <v>148</v>
      </c>
      <c r="C114" s="41" t="s">
        <v>19</v>
      </c>
      <c r="D114" s="40">
        <v>92122</v>
      </c>
      <c r="E114" s="42">
        <v>39967</v>
      </c>
      <c r="F114" s="43">
        <v>1347</v>
      </c>
      <c r="G114" s="41" t="s">
        <v>131</v>
      </c>
      <c r="H114" s="40">
        <v>57</v>
      </c>
      <c r="I114" s="40">
        <v>57</v>
      </c>
      <c r="J114" s="40">
        <v>0</v>
      </c>
      <c r="K114" s="40">
        <v>0</v>
      </c>
      <c r="L114" s="44">
        <v>0</v>
      </c>
      <c r="M114" s="41" t="s">
        <v>126</v>
      </c>
      <c r="N114" s="45" t="s">
        <v>149</v>
      </c>
      <c r="O114" s="45" t="s">
        <v>150</v>
      </c>
      <c r="P114" t="str">
        <f>VLOOKUP($A114,RevenueData!$A$2:$L$2321,10,FALSE)</f>
        <v>CA</v>
      </c>
      <c r="Q114" t="str">
        <f>VLOOKUP($A114,RevenueData!$A$2:$L$2321,11,FALSE)</f>
        <v>LA</v>
      </c>
      <c r="R114" t="str">
        <f>VLOOKUP($A114,RevenueData!$A$2:$L$2321,12,FALSE)</f>
        <v>SD</v>
      </c>
    </row>
    <row r="115" spans="1:18">
      <c r="A115" s="40">
        <v>135</v>
      </c>
      <c r="B115" s="41" t="s">
        <v>283</v>
      </c>
      <c r="C115" s="41" t="s">
        <v>19</v>
      </c>
      <c r="D115" s="40">
        <v>91423</v>
      </c>
      <c r="E115" s="42">
        <v>39967</v>
      </c>
      <c r="F115" s="43">
        <v>1354</v>
      </c>
      <c r="G115" s="41" t="s">
        <v>131</v>
      </c>
      <c r="H115" s="40">
        <v>45</v>
      </c>
      <c r="I115" s="40">
        <v>45</v>
      </c>
      <c r="J115" s="40">
        <v>0</v>
      </c>
      <c r="K115" s="40">
        <v>0</v>
      </c>
      <c r="L115" s="44">
        <v>0</v>
      </c>
      <c r="M115" s="41" t="s">
        <v>126</v>
      </c>
      <c r="N115" s="45" t="s">
        <v>149</v>
      </c>
      <c r="O115" s="45" t="s">
        <v>150</v>
      </c>
      <c r="P115" t="str">
        <f>VLOOKUP($A115,RevenueData!$A$2:$L$2321,10,FALSE)</f>
        <v>CA</v>
      </c>
      <c r="Q115" t="str">
        <f>VLOOKUP($A115,RevenueData!$A$2:$L$2321,11,FALSE)</f>
        <v>LA</v>
      </c>
      <c r="R115" t="str">
        <f>VLOOKUP($A115,RevenueData!$A$2:$L$2321,12,FALSE)</f>
        <v>DESER</v>
      </c>
    </row>
    <row r="116" spans="1:18">
      <c r="A116" s="40">
        <v>154</v>
      </c>
      <c r="B116" s="41" t="s">
        <v>304</v>
      </c>
      <c r="C116" s="41" t="s">
        <v>19</v>
      </c>
      <c r="D116" s="40">
        <v>91303</v>
      </c>
      <c r="E116" s="42">
        <v>39967</v>
      </c>
      <c r="F116" s="43">
        <v>1454</v>
      </c>
      <c r="G116" s="41" t="s">
        <v>131</v>
      </c>
      <c r="H116" s="40">
        <v>43</v>
      </c>
      <c r="I116" s="40">
        <v>43</v>
      </c>
      <c r="J116" s="40">
        <v>0</v>
      </c>
      <c r="K116" s="40">
        <v>0</v>
      </c>
      <c r="L116" s="44">
        <v>0</v>
      </c>
      <c r="M116" s="41" t="s">
        <v>126</v>
      </c>
      <c r="N116" s="45" t="s">
        <v>149</v>
      </c>
      <c r="O116" s="45" t="s">
        <v>150</v>
      </c>
      <c r="P116" t="str">
        <f>VLOOKUP($A116,RevenueData!$A$2:$L$2321,10,FALSE)</f>
        <v>CA</v>
      </c>
      <c r="Q116" t="str">
        <f>VLOOKUP($A116,RevenueData!$A$2:$L$2321,11,FALSE)</f>
        <v>LA</v>
      </c>
      <c r="R116" t="str">
        <f>VLOOKUP($A116,RevenueData!$A$2:$L$2321,12,FALSE)</f>
        <v>VENT</v>
      </c>
    </row>
    <row r="117" spans="1:18">
      <c r="A117" s="40">
        <v>187</v>
      </c>
      <c r="B117" s="41" t="s">
        <v>343</v>
      </c>
      <c r="C117" s="41" t="s">
        <v>19</v>
      </c>
      <c r="D117" s="40">
        <v>92618</v>
      </c>
      <c r="E117" s="42">
        <v>39967</v>
      </c>
      <c r="F117" s="43">
        <v>1329</v>
      </c>
      <c r="G117" s="41" t="s">
        <v>131</v>
      </c>
      <c r="H117" s="40">
        <v>38</v>
      </c>
      <c r="I117" s="40">
        <v>38</v>
      </c>
      <c r="J117" s="40">
        <v>0</v>
      </c>
      <c r="K117" s="40">
        <v>0</v>
      </c>
      <c r="L117" s="44">
        <v>0</v>
      </c>
      <c r="M117" s="41" t="s">
        <v>126</v>
      </c>
      <c r="N117" s="45" t="s">
        <v>149</v>
      </c>
      <c r="O117" s="45" t="s">
        <v>150</v>
      </c>
      <c r="P117" t="str">
        <f>VLOOKUP($A117,RevenueData!$A$2:$L$2321,10,FALSE)</f>
        <v>CA</v>
      </c>
      <c r="Q117" t="str">
        <f>VLOOKUP($A117,RevenueData!$A$2:$L$2321,11,FALSE)</f>
        <v>LA</v>
      </c>
      <c r="R117" t="str">
        <f>VLOOKUP($A117,RevenueData!$A$2:$L$2321,12,FALSE)</f>
        <v>SD</v>
      </c>
    </row>
    <row r="118" spans="1:18">
      <c r="A118" s="40">
        <v>18</v>
      </c>
      <c r="B118" s="41" t="s">
        <v>151</v>
      </c>
      <c r="C118" s="41" t="s">
        <v>21</v>
      </c>
      <c r="D118" s="40">
        <v>98101</v>
      </c>
      <c r="E118" s="42">
        <v>39968</v>
      </c>
      <c r="F118" s="43">
        <v>945</v>
      </c>
      <c r="G118" s="41" t="s">
        <v>129</v>
      </c>
      <c r="H118" s="40">
        <v>52</v>
      </c>
      <c r="I118" s="40">
        <v>52</v>
      </c>
      <c r="J118" s="40">
        <v>0</v>
      </c>
      <c r="K118" s="40">
        <v>0</v>
      </c>
      <c r="L118" s="44">
        <v>0</v>
      </c>
      <c r="M118" s="41" t="s">
        <v>126</v>
      </c>
      <c r="N118" s="45" t="s">
        <v>152</v>
      </c>
      <c r="O118" s="45" t="s">
        <v>153</v>
      </c>
      <c r="P118" t="str">
        <f>VLOOKUP($A118,RevenueData!$A$2:$L$2321,10,FALSE)</f>
        <v>WA</v>
      </c>
      <c r="Q118" t="str">
        <f>VLOOKUP($A118,RevenueData!$A$2:$L$2321,11,FALSE)</f>
        <v>NW</v>
      </c>
      <c r="R118" t="str">
        <f>VLOOKUP($A118,RevenueData!$A$2:$L$2321,12,FALSE)</f>
        <v>SEA</v>
      </c>
    </row>
    <row r="119" spans="1:18">
      <c r="A119" s="40">
        <v>31</v>
      </c>
      <c r="B119" s="41" t="s">
        <v>171</v>
      </c>
      <c r="C119" s="41" t="s">
        <v>19</v>
      </c>
      <c r="D119" s="40">
        <v>90067</v>
      </c>
      <c r="E119" s="42">
        <v>39968</v>
      </c>
      <c r="F119" s="43">
        <v>936</v>
      </c>
      <c r="G119" s="41" t="s">
        <v>125</v>
      </c>
      <c r="H119" s="40">
        <v>56</v>
      </c>
      <c r="I119" s="40">
        <v>56</v>
      </c>
      <c r="J119" s="40">
        <v>0</v>
      </c>
      <c r="K119" s="40">
        <v>0</v>
      </c>
      <c r="L119" s="44">
        <v>0</v>
      </c>
      <c r="M119" s="41" t="s">
        <v>126</v>
      </c>
      <c r="N119" s="45" t="s">
        <v>149</v>
      </c>
      <c r="O119" s="45" t="s">
        <v>150</v>
      </c>
      <c r="P119" t="str">
        <f>VLOOKUP($A119,RevenueData!$A$2:$L$2321,10,FALSE)</f>
        <v>CA</v>
      </c>
      <c r="Q119" t="str">
        <f>VLOOKUP($A119,RevenueData!$A$2:$L$2321,11,FALSE)</f>
        <v>LA</v>
      </c>
      <c r="R119" t="str">
        <f>VLOOKUP($A119,RevenueData!$A$2:$L$2321,12,FALSE)</f>
        <v>LAPRO</v>
      </c>
    </row>
    <row r="120" spans="1:18">
      <c r="A120" s="40">
        <v>45</v>
      </c>
      <c r="B120" s="41" t="s">
        <v>151</v>
      </c>
      <c r="C120" s="41" t="s">
        <v>21</v>
      </c>
      <c r="D120" s="40">
        <v>98105</v>
      </c>
      <c r="E120" s="42">
        <v>39968</v>
      </c>
      <c r="F120" s="43">
        <v>1122</v>
      </c>
      <c r="G120" s="41" t="s">
        <v>125</v>
      </c>
      <c r="H120" s="40">
        <v>43</v>
      </c>
      <c r="I120" s="40">
        <v>43</v>
      </c>
      <c r="J120" s="40">
        <v>0</v>
      </c>
      <c r="K120" s="40">
        <v>0</v>
      </c>
      <c r="L120" s="44">
        <v>0</v>
      </c>
      <c r="M120" s="41" t="s">
        <v>126</v>
      </c>
      <c r="N120" s="45" t="s">
        <v>152</v>
      </c>
      <c r="O120" s="45" t="s">
        <v>153</v>
      </c>
      <c r="P120" t="str">
        <f>VLOOKUP($A120,RevenueData!$A$2:$L$2321,10,FALSE)</f>
        <v>WA</v>
      </c>
      <c r="Q120" t="str">
        <f>VLOOKUP($A120,RevenueData!$A$2:$L$2321,11,FALSE)</f>
        <v>NW</v>
      </c>
      <c r="R120" t="str">
        <f>VLOOKUP($A120,RevenueData!$A$2:$L$2321,12,FALSE)</f>
        <v>SEA</v>
      </c>
    </row>
    <row r="121" spans="1:18">
      <c r="A121" s="40">
        <v>66</v>
      </c>
      <c r="B121" s="41" t="s">
        <v>215</v>
      </c>
      <c r="C121" s="41" t="s">
        <v>21</v>
      </c>
      <c r="D121" s="40">
        <v>98004</v>
      </c>
      <c r="E121" s="42">
        <v>39968</v>
      </c>
      <c r="F121" s="43">
        <v>1007</v>
      </c>
      <c r="G121" s="41" t="s">
        <v>125</v>
      </c>
      <c r="H121" s="40">
        <v>45</v>
      </c>
      <c r="I121" s="40">
        <v>45</v>
      </c>
      <c r="J121" s="40">
        <v>0</v>
      </c>
      <c r="K121" s="40">
        <v>0</v>
      </c>
      <c r="L121" s="44">
        <v>0</v>
      </c>
      <c r="M121" s="41" t="s">
        <v>126</v>
      </c>
      <c r="N121" s="45" t="s">
        <v>152</v>
      </c>
      <c r="O121" s="45" t="s">
        <v>153</v>
      </c>
      <c r="P121" t="str">
        <f>VLOOKUP($A121,RevenueData!$A$2:$L$2321,10,FALSE)</f>
        <v>WA</v>
      </c>
      <c r="Q121" t="str">
        <f>VLOOKUP($A121,RevenueData!$A$2:$L$2321,11,FALSE)</f>
        <v>NW</v>
      </c>
      <c r="R121" t="str">
        <f>VLOOKUP($A121,RevenueData!$A$2:$L$2321,12,FALSE)</f>
        <v>SEA</v>
      </c>
    </row>
    <row r="122" spans="1:18">
      <c r="A122" s="40">
        <v>79</v>
      </c>
      <c r="B122" s="41" t="s">
        <v>226</v>
      </c>
      <c r="C122" s="41" t="s">
        <v>21</v>
      </c>
      <c r="D122" s="40">
        <v>98037</v>
      </c>
      <c r="E122" s="42">
        <v>39968</v>
      </c>
      <c r="F122" s="43">
        <v>1002</v>
      </c>
      <c r="G122" s="41" t="s">
        <v>125</v>
      </c>
      <c r="H122" s="40">
        <v>38</v>
      </c>
      <c r="I122" s="40">
        <v>37</v>
      </c>
      <c r="J122" s="40">
        <v>0</v>
      </c>
      <c r="K122" s="40">
        <v>0</v>
      </c>
      <c r="L122" s="44">
        <v>1</v>
      </c>
      <c r="M122" s="41" t="s">
        <v>126</v>
      </c>
      <c r="N122" s="45" t="s">
        <v>152</v>
      </c>
      <c r="O122" s="45" t="s">
        <v>153</v>
      </c>
      <c r="P122" t="str">
        <f>VLOOKUP($A122,RevenueData!$A$2:$L$2321,10,FALSE)</f>
        <v>WA</v>
      </c>
      <c r="Q122" t="str">
        <f>VLOOKUP($A122,RevenueData!$A$2:$L$2321,11,FALSE)</f>
        <v>NW</v>
      </c>
      <c r="R122" t="str">
        <f>VLOOKUP($A122,RevenueData!$A$2:$L$2321,12,FALSE)</f>
        <v>SEA</v>
      </c>
    </row>
    <row r="123" spans="1:18">
      <c r="A123" s="40">
        <v>10</v>
      </c>
      <c r="B123" s="41" t="s">
        <v>133</v>
      </c>
      <c r="C123" s="41" t="s">
        <v>11</v>
      </c>
      <c r="D123" s="40">
        <v>22202</v>
      </c>
      <c r="E123" s="42">
        <v>39969</v>
      </c>
      <c r="F123" s="43">
        <v>1004</v>
      </c>
      <c r="G123" s="41" t="s">
        <v>125</v>
      </c>
      <c r="H123" s="40">
        <v>22</v>
      </c>
      <c r="I123" s="40">
        <v>22</v>
      </c>
      <c r="J123" s="40">
        <v>0</v>
      </c>
      <c r="K123" s="40">
        <v>0</v>
      </c>
      <c r="L123" s="44">
        <v>0</v>
      </c>
      <c r="M123" s="41" t="s">
        <v>126</v>
      </c>
      <c r="N123" s="45" t="s">
        <v>134</v>
      </c>
      <c r="O123" s="45" t="s">
        <v>135</v>
      </c>
      <c r="P123" t="str">
        <f>VLOOKUP($A123,RevenueData!$A$2:$L$2321,10,FALSE)</f>
        <v>VA</v>
      </c>
      <c r="Q123" t="str">
        <f>VLOOKUP($A123,RevenueData!$A$2:$L$2321,11,FALSE)</f>
        <v>NE</v>
      </c>
      <c r="R123" t="str">
        <f>VLOOKUP($A123,RevenueData!$A$2:$L$2321,12,FALSE)</f>
        <v>DC</v>
      </c>
    </row>
    <row r="124" spans="1:18">
      <c r="A124" s="40">
        <v>11</v>
      </c>
      <c r="B124" s="41" t="s">
        <v>138</v>
      </c>
      <c r="C124" s="41" t="s">
        <v>12</v>
      </c>
      <c r="D124" s="40">
        <v>20007</v>
      </c>
      <c r="E124" s="42">
        <v>39969</v>
      </c>
      <c r="F124" s="43">
        <v>1226</v>
      </c>
      <c r="G124" s="41" t="s">
        <v>125</v>
      </c>
      <c r="H124" s="40">
        <v>27</v>
      </c>
      <c r="I124" s="40">
        <v>27</v>
      </c>
      <c r="J124" s="40">
        <v>0</v>
      </c>
      <c r="K124" s="40">
        <v>0</v>
      </c>
      <c r="L124" s="44">
        <v>0</v>
      </c>
      <c r="M124" s="41" t="s">
        <v>126</v>
      </c>
      <c r="N124" s="45" t="s">
        <v>134</v>
      </c>
      <c r="O124" s="45" t="s">
        <v>135</v>
      </c>
      <c r="P124" t="str">
        <f>VLOOKUP($A124,RevenueData!$A$2:$L$2321,10,FALSE)</f>
        <v>DC</v>
      </c>
      <c r="Q124" t="str">
        <f>VLOOKUP($A124,RevenueData!$A$2:$L$2321,11,FALSE)</f>
        <v>NE</v>
      </c>
      <c r="R124" t="str">
        <f>VLOOKUP($A124,RevenueData!$A$2:$L$2321,12,FALSE)</f>
        <v>DC</v>
      </c>
    </row>
    <row r="125" spans="1:18">
      <c r="A125" s="40">
        <v>49</v>
      </c>
      <c r="B125" s="41" t="s">
        <v>193</v>
      </c>
      <c r="C125" s="41" t="s">
        <v>45</v>
      </c>
      <c r="D125" s="40">
        <v>19406</v>
      </c>
      <c r="E125" s="42">
        <v>39969</v>
      </c>
      <c r="F125" s="43">
        <v>1126</v>
      </c>
      <c r="G125" s="41" t="s">
        <v>125</v>
      </c>
      <c r="H125" s="40">
        <v>19</v>
      </c>
      <c r="I125" s="40">
        <v>19</v>
      </c>
      <c r="J125" s="40">
        <v>0</v>
      </c>
      <c r="K125" s="40">
        <v>0</v>
      </c>
      <c r="L125" s="44">
        <v>0</v>
      </c>
      <c r="M125" s="41" t="s">
        <v>126</v>
      </c>
      <c r="N125" s="45" t="s">
        <v>194</v>
      </c>
      <c r="O125" s="45" t="s">
        <v>195</v>
      </c>
      <c r="P125" t="str">
        <f>VLOOKUP($A125,RevenueData!$A$2:$L$2321,10,FALSE)</f>
        <v>PA</v>
      </c>
      <c r="Q125" t="str">
        <f>VLOOKUP($A125,RevenueData!$A$2:$L$2321,11,FALSE)</f>
        <v>NE</v>
      </c>
      <c r="R125" t="str">
        <f>VLOOKUP($A125,RevenueData!$A$2:$L$2321,12,FALSE)</f>
        <v>PHILI</v>
      </c>
    </row>
    <row r="126" spans="1:18">
      <c r="A126" s="40">
        <v>112</v>
      </c>
      <c r="B126" s="41" t="s">
        <v>138</v>
      </c>
      <c r="C126" s="41" t="s">
        <v>12</v>
      </c>
      <c r="D126" s="40">
        <v>20002</v>
      </c>
      <c r="E126" s="42">
        <v>39969</v>
      </c>
      <c r="F126" s="43">
        <v>1058</v>
      </c>
      <c r="G126" s="41" t="s">
        <v>125</v>
      </c>
      <c r="H126" s="40">
        <v>32</v>
      </c>
      <c r="I126" s="40">
        <v>32</v>
      </c>
      <c r="J126" s="40">
        <v>0</v>
      </c>
      <c r="K126" s="40">
        <v>0</v>
      </c>
      <c r="L126" s="44">
        <v>0</v>
      </c>
      <c r="M126" s="41" t="s">
        <v>126</v>
      </c>
      <c r="N126" s="45" t="s">
        <v>134</v>
      </c>
      <c r="O126" s="45" t="s">
        <v>135</v>
      </c>
      <c r="P126" t="str">
        <f>VLOOKUP($A126,RevenueData!$A$2:$L$2321,10,FALSE)</f>
        <v>DC</v>
      </c>
      <c r="Q126" t="str">
        <f>VLOOKUP($A126,RevenueData!$A$2:$L$2321,11,FALSE)</f>
        <v>NE</v>
      </c>
      <c r="R126" t="str">
        <f>VLOOKUP($A126,RevenueData!$A$2:$L$2321,12,FALSE)</f>
        <v>DC</v>
      </c>
    </row>
    <row r="127" spans="1:18">
      <c r="A127" s="40">
        <v>136</v>
      </c>
      <c r="B127" s="41" t="s">
        <v>284</v>
      </c>
      <c r="C127" s="41" t="s">
        <v>45</v>
      </c>
      <c r="D127" s="40">
        <v>19103</v>
      </c>
      <c r="E127" s="42">
        <v>39969</v>
      </c>
      <c r="F127" s="43">
        <v>1142</v>
      </c>
      <c r="G127" s="41" t="s">
        <v>125</v>
      </c>
      <c r="H127" s="40">
        <v>31</v>
      </c>
      <c r="I127" s="40">
        <v>31</v>
      </c>
      <c r="J127" s="40">
        <v>0</v>
      </c>
      <c r="K127" s="40">
        <v>0</v>
      </c>
      <c r="L127" s="44">
        <v>0</v>
      </c>
      <c r="M127" s="41" t="s">
        <v>126</v>
      </c>
      <c r="N127" s="45" t="s">
        <v>194</v>
      </c>
      <c r="O127" s="45" t="s">
        <v>195</v>
      </c>
      <c r="P127" t="str">
        <f>VLOOKUP($A127,RevenueData!$A$2:$L$2321,10,FALSE)</f>
        <v>PA</v>
      </c>
      <c r="Q127" t="str">
        <f>VLOOKUP($A127,RevenueData!$A$2:$L$2321,11,FALSE)</f>
        <v>NE</v>
      </c>
      <c r="R127" t="str">
        <f>VLOOKUP($A127,RevenueData!$A$2:$L$2321,12,FALSE)</f>
        <v>PHILI</v>
      </c>
    </row>
    <row r="128" spans="1:18">
      <c r="A128" s="40">
        <v>180</v>
      </c>
      <c r="B128" s="41" t="s">
        <v>138</v>
      </c>
      <c r="C128" s="41" t="s">
        <v>12</v>
      </c>
      <c r="D128" s="40">
        <v>20004</v>
      </c>
      <c r="E128" s="42">
        <v>39969</v>
      </c>
      <c r="F128" s="43">
        <v>1136</v>
      </c>
      <c r="G128" s="41" t="s">
        <v>125</v>
      </c>
      <c r="H128" s="40">
        <v>17</v>
      </c>
      <c r="I128" s="40">
        <v>17</v>
      </c>
      <c r="J128" s="40">
        <v>0</v>
      </c>
      <c r="K128" s="40">
        <v>0</v>
      </c>
      <c r="L128" s="44">
        <v>0</v>
      </c>
      <c r="M128" s="41" t="s">
        <v>126</v>
      </c>
      <c r="N128" s="45" t="s">
        <v>134</v>
      </c>
      <c r="O128" s="45" t="s">
        <v>135</v>
      </c>
      <c r="P128" t="str">
        <f>VLOOKUP($A128,RevenueData!$A$2:$L$2321,10,FALSE)</f>
        <v>DC</v>
      </c>
      <c r="Q128" t="str">
        <f>VLOOKUP($A128,RevenueData!$A$2:$L$2321,11,FALSE)</f>
        <v>NE</v>
      </c>
      <c r="R128" t="str">
        <f>VLOOKUP($A128,RevenueData!$A$2:$L$2321,12,FALSE)</f>
        <v>DC</v>
      </c>
    </row>
    <row r="129" spans="1:18">
      <c r="A129" s="40">
        <v>181</v>
      </c>
      <c r="B129" s="41" t="s">
        <v>339</v>
      </c>
      <c r="C129" s="41" t="s">
        <v>67</v>
      </c>
      <c r="D129" s="40">
        <v>918</v>
      </c>
      <c r="E129" s="42">
        <v>39969</v>
      </c>
      <c r="F129" s="43">
        <v>700</v>
      </c>
      <c r="G129" s="41" t="s">
        <v>125</v>
      </c>
      <c r="H129" s="40">
        <v>80</v>
      </c>
      <c r="I129" s="40">
        <v>80</v>
      </c>
      <c r="J129" s="40">
        <v>0</v>
      </c>
      <c r="K129" s="40">
        <v>0</v>
      </c>
      <c r="L129" s="44">
        <v>0</v>
      </c>
      <c r="M129" s="41" t="s">
        <v>143</v>
      </c>
      <c r="N129" s="45" t="s">
        <v>161</v>
      </c>
      <c r="O129" s="45" t="s">
        <v>162</v>
      </c>
      <c r="P129" t="str">
        <f>VLOOKUP($A129,RevenueData!$A$2:$L$2321,10,FALSE)</f>
        <v>PR</v>
      </c>
      <c r="Q129" t="str">
        <f>VLOOKUP($A129,RevenueData!$A$2:$L$2321,11,FALSE)</f>
        <v>SE</v>
      </c>
      <c r="R129" t="str">
        <f>VLOOKUP($A129,RevenueData!$A$2:$L$2321,12,FALSE)</f>
        <v>SE</v>
      </c>
    </row>
    <row r="130" spans="1:18">
      <c r="A130" s="40">
        <v>2</v>
      </c>
      <c r="B130" s="41" t="s">
        <v>124</v>
      </c>
      <c r="C130" s="41" t="s">
        <v>7</v>
      </c>
      <c r="D130" s="40">
        <v>10021</v>
      </c>
      <c r="E130" s="42">
        <v>39972</v>
      </c>
      <c r="F130" s="43">
        <v>1024</v>
      </c>
      <c r="G130" s="41" t="s">
        <v>125</v>
      </c>
      <c r="H130" s="40">
        <v>16</v>
      </c>
      <c r="I130" s="40">
        <v>16</v>
      </c>
      <c r="J130" s="40">
        <v>0</v>
      </c>
      <c r="K130" s="40">
        <v>0</v>
      </c>
      <c r="L130" s="44">
        <v>0</v>
      </c>
      <c r="M130" s="41" t="s">
        <v>126</v>
      </c>
      <c r="N130" s="45" t="s">
        <v>127</v>
      </c>
      <c r="O130" s="45" t="s">
        <v>128</v>
      </c>
      <c r="P130" t="str">
        <f>VLOOKUP($A130,RevenueData!$A$2:$L$2321,10,FALSE)</f>
        <v>NY</v>
      </c>
      <c r="Q130" t="str">
        <f>VLOOKUP($A130,RevenueData!$A$2:$L$2321,11,FALSE)</f>
        <v>NY</v>
      </c>
      <c r="R130" t="str">
        <f>VLOOKUP($A130,RevenueData!$A$2:$L$2321,12,FALSE)</f>
        <v>MID</v>
      </c>
    </row>
    <row r="131" spans="1:18">
      <c r="A131" s="40">
        <v>3</v>
      </c>
      <c r="B131" s="41" t="s">
        <v>124</v>
      </c>
      <c r="C131" s="41" t="s">
        <v>7</v>
      </c>
      <c r="D131" s="40">
        <v>10023</v>
      </c>
      <c r="E131" s="42">
        <v>39972</v>
      </c>
      <c r="F131" s="43">
        <v>1042</v>
      </c>
      <c r="G131" s="41" t="s">
        <v>125</v>
      </c>
      <c r="H131" s="40">
        <v>23</v>
      </c>
      <c r="I131" s="40">
        <v>23</v>
      </c>
      <c r="J131" s="40">
        <v>0</v>
      </c>
      <c r="K131" s="40">
        <v>0</v>
      </c>
      <c r="L131" s="44">
        <v>0</v>
      </c>
      <c r="M131" s="41" t="s">
        <v>126</v>
      </c>
      <c r="N131" s="45" t="s">
        <v>127</v>
      </c>
      <c r="O131" s="45" t="s">
        <v>128</v>
      </c>
      <c r="P131" t="str">
        <f>VLOOKUP($A131,RevenueData!$A$2:$L$2321,10,FALSE)</f>
        <v>NY</v>
      </c>
      <c r="Q131" t="str">
        <f>VLOOKUP($A131,RevenueData!$A$2:$L$2321,11,FALSE)</f>
        <v>NY</v>
      </c>
      <c r="R131" t="str">
        <f>VLOOKUP($A131,RevenueData!$A$2:$L$2321,12,FALSE)</f>
        <v>DOWN</v>
      </c>
    </row>
    <row r="132" spans="1:18">
      <c r="A132" s="40">
        <v>13</v>
      </c>
      <c r="B132" s="41" t="s">
        <v>142</v>
      </c>
      <c r="C132" s="41" t="s">
        <v>7</v>
      </c>
      <c r="D132" s="40">
        <v>11746</v>
      </c>
      <c r="E132" s="42">
        <v>39972</v>
      </c>
      <c r="F132" s="43">
        <v>902</v>
      </c>
      <c r="G132" s="41" t="s">
        <v>125</v>
      </c>
      <c r="H132" s="40">
        <v>37</v>
      </c>
      <c r="I132" s="40">
        <v>37</v>
      </c>
      <c r="J132" s="40">
        <v>0</v>
      </c>
      <c r="K132" s="40">
        <v>0</v>
      </c>
      <c r="L132" s="44">
        <v>0</v>
      </c>
      <c r="M132" s="41" t="s">
        <v>126</v>
      </c>
      <c r="N132" s="45" t="s">
        <v>127</v>
      </c>
      <c r="O132" s="45" t="s">
        <v>128</v>
      </c>
      <c r="P132" t="str">
        <f>VLOOKUP($A132,RevenueData!$A$2:$L$2321,10,FALSE)</f>
        <v>NY</v>
      </c>
      <c r="Q132" t="str">
        <f>VLOOKUP($A132,RevenueData!$A$2:$L$2321,11,FALSE)</f>
        <v>NY</v>
      </c>
      <c r="R132" t="str">
        <f>VLOOKUP($A132,RevenueData!$A$2:$L$2321,12,FALSE)</f>
        <v>LI</v>
      </c>
    </row>
    <row r="133" spans="1:18">
      <c r="A133" s="40">
        <v>23</v>
      </c>
      <c r="B133" s="41" t="s">
        <v>159</v>
      </c>
      <c r="C133" s="41" t="s">
        <v>7</v>
      </c>
      <c r="D133" s="40">
        <v>10601</v>
      </c>
      <c r="E133" s="42">
        <v>39972</v>
      </c>
      <c r="F133" s="43">
        <v>1002</v>
      </c>
      <c r="G133" s="41" t="s">
        <v>125</v>
      </c>
      <c r="H133" s="40">
        <v>23</v>
      </c>
      <c r="I133" s="40">
        <v>23</v>
      </c>
      <c r="J133" s="40">
        <v>0</v>
      </c>
      <c r="K133" s="40">
        <v>0</v>
      </c>
      <c r="L133" s="44">
        <v>0</v>
      </c>
      <c r="M133" s="41" t="s">
        <v>126</v>
      </c>
      <c r="N133" s="45" t="s">
        <v>127</v>
      </c>
      <c r="O133" s="45" t="s">
        <v>128</v>
      </c>
      <c r="P133" t="str">
        <f>VLOOKUP($A133,RevenueData!$A$2:$L$2321,10,FALSE)</f>
        <v>NY</v>
      </c>
      <c r="Q133" t="str">
        <f>VLOOKUP($A133,RevenueData!$A$2:$L$2321,11,FALSE)</f>
        <v>NE</v>
      </c>
      <c r="R133" t="str">
        <f>VLOOKUP($A133,RevenueData!$A$2:$L$2321,12,FALSE)</f>
        <v>CT</v>
      </c>
    </row>
    <row r="134" spans="1:18">
      <c r="A134" s="40">
        <v>34</v>
      </c>
      <c r="B134" s="41" t="s">
        <v>175</v>
      </c>
      <c r="C134" s="41" t="s">
        <v>25</v>
      </c>
      <c r="D134" s="40">
        <v>6880</v>
      </c>
      <c r="E134" s="42">
        <v>39972</v>
      </c>
      <c r="F134" s="43">
        <v>1022</v>
      </c>
      <c r="G134" s="41" t="s">
        <v>125</v>
      </c>
      <c r="H134" s="40">
        <v>30</v>
      </c>
      <c r="I134" s="40">
        <v>30</v>
      </c>
      <c r="J134" s="40">
        <v>0</v>
      </c>
      <c r="K134" s="40">
        <v>0</v>
      </c>
      <c r="L134" s="44">
        <v>0</v>
      </c>
      <c r="M134" s="41" t="s">
        <v>130</v>
      </c>
      <c r="N134" s="45" t="s">
        <v>127</v>
      </c>
      <c r="O134" s="45" t="s">
        <v>128</v>
      </c>
      <c r="P134" t="str">
        <f>VLOOKUP($A134,RevenueData!$A$2:$L$2321,10,FALSE)</f>
        <v>CT</v>
      </c>
      <c r="Q134" t="str">
        <f>VLOOKUP($A134,RevenueData!$A$2:$L$2321,11,FALSE)</f>
        <v>NE</v>
      </c>
      <c r="R134" t="str">
        <f>VLOOKUP($A134,RevenueData!$A$2:$L$2321,12,FALSE)</f>
        <v>CT</v>
      </c>
    </row>
    <row r="135" spans="1:18">
      <c r="A135" s="40">
        <v>42</v>
      </c>
      <c r="B135" s="41" t="s">
        <v>124</v>
      </c>
      <c r="C135" s="41" t="s">
        <v>7</v>
      </c>
      <c r="D135" s="40">
        <v>10024</v>
      </c>
      <c r="E135" s="42">
        <v>39972</v>
      </c>
      <c r="F135" s="43">
        <v>1018</v>
      </c>
      <c r="G135" s="41" t="s">
        <v>125</v>
      </c>
      <c r="H135" s="40">
        <v>17</v>
      </c>
      <c r="I135" s="40">
        <v>17</v>
      </c>
      <c r="J135" s="40">
        <v>0</v>
      </c>
      <c r="K135" s="40">
        <v>0</v>
      </c>
      <c r="L135" s="44">
        <v>0</v>
      </c>
      <c r="M135" s="41" t="s">
        <v>126</v>
      </c>
      <c r="N135" s="45" t="s">
        <v>127</v>
      </c>
      <c r="O135" s="45" t="s">
        <v>128</v>
      </c>
      <c r="P135" t="str">
        <f>VLOOKUP($A135,RevenueData!$A$2:$L$2321,10,FALSE)</f>
        <v>NY</v>
      </c>
      <c r="Q135" t="str">
        <f>VLOOKUP($A135,RevenueData!$A$2:$L$2321,11,FALSE)</f>
        <v>NY</v>
      </c>
      <c r="R135" t="str">
        <f>VLOOKUP($A135,RevenueData!$A$2:$L$2321,12,FALSE)</f>
        <v>DOWN</v>
      </c>
    </row>
    <row r="136" spans="1:18">
      <c r="A136" s="40">
        <v>51</v>
      </c>
      <c r="B136" s="41" t="s">
        <v>124</v>
      </c>
      <c r="C136" s="41" t="s">
        <v>7</v>
      </c>
      <c r="D136" s="40">
        <v>10003</v>
      </c>
      <c r="E136" s="42">
        <v>39972</v>
      </c>
      <c r="F136" s="43">
        <v>855</v>
      </c>
      <c r="G136" s="41" t="s">
        <v>129</v>
      </c>
      <c r="H136" s="40">
        <v>14</v>
      </c>
      <c r="I136" s="40">
        <v>14</v>
      </c>
      <c r="J136" s="40">
        <v>0</v>
      </c>
      <c r="K136" s="40">
        <v>0</v>
      </c>
      <c r="L136" s="44">
        <v>0</v>
      </c>
      <c r="M136" s="41" t="s">
        <v>126</v>
      </c>
      <c r="N136" s="45" t="s">
        <v>127</v>
      </c>
      <c r="O136" s="45" t="s">
        <v>128</v>
      </c>
      <c r="P136" t="str">
        <f>VLOOKUP($A136,RevenueData!$A$2:$L$2321,10,FALSE)</f>
        <v>NY</v>
      </c>
      <c r="Q136" t="str">
        <f>VLOOKUP($A136,RevenueData!$A$2:$L$2321,11,FALSE)</f>
        <v>NY</v>
      </c>
      <c r="R136" t="str">
        <f>VLOOKUP($A136,RevenueData!$A$2:$L$2321,12,FALSE)</f>
        <v>DOWN</v>
      </c>
    </row>
    <row r="137" spans="1:18">
      <c r="A137" s="40">
        <v>53</v>
      </c>
      <c r="B137" s="41" t="s">
        <v>124</v>
      </c>
      <c r="C137" s="41" t="s">
        <v>7</v>
      </c>
      <c r="D137" s="40">
        <v>10021</v>
      </c>
      <c r="E137" s="42">
        <v>39972</v>
      </c>
      <c r="F137" s="43">
        <v>1000</v>
      </c>
      <c r="G137" s="41" t="s">
        <v>125</v>
      </c>
      <c r="H137" s="40">
        <v>20</v>
      </c>
      <c r="I137" s="40">
        <v>20</v>
      </c>
      <c r="J137" s="40">
        <v>0</v>
      </c>
      <c r="K137" s="40">
        <v>0</v>
      </c>
      <c r="L137" s="44">
        <v>0</v>
      </c>
      <c r="M137" s="41" t="s">
        <v>126</v>
      </c>
      <c r="N137" s="45" t="s">
        <v>127</v>
      </c>
      <c r="O137" s="45" t="s">
        <v>128</v>
      </c>
      <c r="P137" t="str">
        <f>VLOOKUP($A137,RevenueData!$A$2:$L$2321,10,FALSE)</f>
        <v>NY</v>
      </c>
      <c r="Q137" t="str">
        <f>VLOOKUP($A137,RevenueData!$A$2:$L$2321,11,FALSE)</f>
        <v>NY</v>
      </c>
      <c r="R137" t="str">
        <f>VLOOKUP($A137,RevenueData!$A$2:$L$2321,12,FALSE)</f>
        <v>MID</v>
      </c>
    </row>
    <row r="138" spans="1:18">
      <c r="A138" s="40">
        <v>54</v>
      </c>
      <c r="B138" s="41" t="s">
        <v>124</v>
      </c>
      <c r="C138" s="41" t="s">
        <v>7</v>
      </c>
      <c r="D138" s="40">
        <v>10028</v>
      </c>
      <c r="E138" s="42">
        <v>39972</v>
      </c>
      <c r="F138" s="43">
        <v>1034</v>
      </c>
      <c r="G138" s="41" t="s">
        <v>125</v>
      </c>
      <c r="H138" s="40">
        <v>16</v>
      </c>
      <c r="I138" s="40">
        <v>16</v>
      </c>
      <c r="J138" s="40">
        <v>0</v>
      </c>
      <c r="K138" s="40">
        <v>0</v>
      </c>
      <c r="L138" s="44">
        <v>0</v>
      </c>
      <c r="M138" s="41" t="s">
        <v>126</v>
      </c>
      <c r="N138" s="45" t="s">
        <v>127</v>
      </c>
      <c r="O138" s="45" t="s">
        <v>128</v>
      </c>
      <c r="P138" t="str">
        <f>VLOOKUP($A138,RevenueData!$A$2:$L$2321,10,FALSE)</f>
        <v>NY</v>
      </c>
      <c r="Q138" t="str">
        <f>VLOOKUP($A138,RevenueData!$A$2:$L$2321,11,FALSE)</f>
        <v>NY</v>
      </c>
      <c r="R138" t="str">
        <f>VLOOKUP($A138,RevenueData!$A$2:$L$2321,12,FALSE)</f>
        <v>MID</v>
      </c>
    </row>
    <row r="139" spans="1:18">
      <c r="A139" s="40">
        <v>55</v>
      </c>
      <c r="B139" s="41" t="s">
        <v>124</v>
      </c>
      <c r="C139" s="41" t="s">
        <v>7</v>
      </c>
      <c r="D139" s="40">
        <v>10014</v>
      </c>
      <c r="E139" s="42">
        <v>39972</v>
      </c>
      <c r="F139" s="43">
        <v>1145</v>
      </c>
      <c r="G139" s="41" t="s">
        <v>125</v>
      </c>
      <c r="H139" s="40">
        <v>13</v>
      </c>
      <c r="I139" s="40">
        <v>13</v>
      </c>
      <c r="J139" s="40">
        <v>0</v>
      </c>
      <c r="K139" s="40">
        <v>0</v>
      </c>
      <c r="L139" s="44">
        <v>0</v>
      </c>
      <c r="M139" s="41" t="s">
        <v>126</v>
      </c>
      <c r="N139" s="45" t="s">
        <v>127</v>
      </c>
      <c r="O139" s="45" t="s">
        <v>128</v>
      </c>
      <c r="P139" t="str">
        <f>VLOOKUP($A139,RevenueData!$A$2:$L$2321,10,FALSE)</f>
        <v>NY</v>
      </c>
      <c r="Q139" t="str">
        <f>VLOOKUP($A139,RevenueData!$A$2:$L$2321,11,FALSE)</f>
        <v>NY</v>
      </c>
      <c r="R139" t="str">
        <f>VLOOKUP($A139,RevenueData!$A$2:$L$2321,12,FALSE)</f>
        <v>DOWN</v>
      </c>
    </row>
    <row r="140" spans="1:18">
      <c r="A140" s="40">
        <v>108</v>
      </c>
      <c r="B140" s="41" t="s">
        <v>124</v>
      </c>
      <c r="C140" s="41" t="s">
        <v>7</v>
      </c>
      <c r="D140" s="40">
        <v>10019</v>
      </c>
      <c r="E140" s="42">
        <v>39972</v>
      </c>
      <c r="F140" s="43">
        <v>915</v>
      </c>
      <c r="G140" s="41" t="s">
        <v>129</v>
      </c>
      <c r="H140" s="40">
        <v>21</v>
      </c>
      <c r="I140" s="40">
        <v>21</v>
      </c>
      <c r="J140" s="40">
        <v>0</v>
      </c>
      <c r="K140" s="40">
        <v>0</v>
      </c>
      <c r="L140" s="44">
        <v>0</v>
      </c>
      <c r="M140" s="41" t="s">
        <v>126</v>
      </c>
      <c r="N140" s="45" t="s">
        <v>127</v>
      </c>
      <c r="O140" s="45" t="s">
        <v>128</v>
      </c>
      <c r="P140" t="str">
        <f>VLOOKUP($A140,RevenueData!$A$2:$L$2321,10,FALSE)</f>
        <v>NY</v>
      </c>
      <c r="Q140" t="str">
        <f>VLOOKUP($A140,RevenueData!$A$2:$L$2321,11,FALSE)</f>
        <v>NY</v>
      </c>
      <c r="R140" t="str">
        <f>VLOOKUP($A140,RevenueData!$A$2:$L$2321,12,FALSE)</f>
        <v>DOWN</v>
      </c>
    </row>
    <row r="141" spans="1:18">
      <c r="A141" s="40">
        <v>114</v>
      </c>
      <c r="B141" s="41" t="s">
        <v>124</v>
      </c>
      <c r="C141" s="41" t="s">
        <v>7</v>
      </c>
      <c r="D141" s="40">
        <v>10020</v>
      </c>
      <c r="E141" s="42">
        <v>39972</v>
      </c>
      <c r="F141" s="43">
        <v>931</v>
      </c>
      <c r="G141" s="41" t="s">
        <v>129</v>
      </c>
      <c r="H141" s="40">
        <v>11</v>
      </c>
      <c r="I141" s="40">
        <v>11</v>
      </c>
      <c r="J141" s="40">
        <v>0</v>
      </c>
      <c r="K141" s="40">
        <v>0</v>
      </c>
      <c r="L141" s="44">
        <v>0</v>
      </c>
      <c r="M141" s="41" t="s">
        <v>126</v>
      </c>
      <c r="N141" s="45" t="s">
        <v>127</v>
      </c>
      <c r="O141" s="45" t="s">
        <v>128</v>
      </c>
      <c r="P141" t="str">
        <f>VLOOKUP($A141,RevenueData!$A$2:$L$2321,10,FALSE)</f>
        <v>NY</v>
      </c>
      <c r="Q141" t="str">
        <f>VLOOKUP($A141,RevenueData!$A$2:$L$2321,11,FALSE)</f>
        <v>NY</v>
      </c>
      <c r="R141" t="str">
        <f>VLOOKUP($A141,RevenueData!$A$2:$L$2321,12,FALSE)</f>
        <v>MID</v>
      </c>
    </row>
    <row r="142" spans="1:18">
      <c r="A142" s="40">
        <v>117</v>
      </c>
      <c r="B142" s="41" t="s">
        <v>267</v>
      </c>
      <c r="C142" s="41" t="s">
        <v>25</v>
      </c>
      <c r="D142" s="40">
        <v>6810</v>
      </c>
      <c r="E142" s="42">
        <v>39972</v>
      </c>
      <c r="F142" s="43">
        <v>938</v>
      </c>
      <c r="G142" s="41" t="s">
        <v>125</v>
      </c>
      <c r="H142" s="40">
        <v>29</v>
      </c>
      <c r="I142" s="40">
        <v>29</v>
      </c>
      <c r="J142" s="40">
        <v>0</v>
      </c>
      <c r="K142" s="40">
        <v>0</v>
      </c>
      <c r="L142" s="44">
        <v>0</v>
      </c>
      <c r="M142" s="41" t="s">
        <v>126</v>
      </c>
      <c r="N142" s="45" t="s">
        <v>127</v>
      </c>
      <c r="O142" s="45" t="s">
        <v>128</v>
      </c>
      <c r="P142" t="str">
        <f>VLOOKUP($A142,RevenueData!$A$2:$L$2321,10,FALSE)</f>
        <v>CT</v>
      </c>
      <c r="Q142" t="str">
        <f>VLOOKUP($A142,RevenueData!$A$2:$L$2321,11,FALSE)</f>
        <v>NE</v>
      </c>
      <c r="R142" t="str">
        <f>VLOOKUP($A142,RevenueData!$A$2:$L$2321,12,FALSE)</f>
        <v>CT</v>
      </c>
    </row>
    <row r="143" spans="1:18">
      <c r="A143" s="40">
        <v>123</v>
      </c>
      <c r="B143" s="41" t="s">
        <v>271</v>
      </c>
      <c r="C143" s="41" t="s">
        <v>25</v>
      </c>
      <c r="D143" s="40">
        <v>6830</v>
      </c>
      <c r="E143" s="42">
        <v>39972</v>
      </c>
      <c r="F143" s="43">
        <v>1026</v>
      </c>
      <c r="G143" s="41" t="s">
        <v>125</v>
      </c>
      <c r="H143" s="40">
        <v>31</v>
      </c>
      <c r="I143" s="40">
        <v>31</v>
      </c>
      <c r="J143" s="40">
        <v>0</v>
      </c>
      <c r="K143" s="40">
        <v>0</v>
      </c>
      <c r="L143" s="44">
        <v>0</v>
      </c>
      <c r="M143" s="41" t="s">
        <v>126</v>
      </c>
      <c r="N143" s="45" t="s">
        <v>127</v>
      </c>
      <c r="O143" s="45" t="s">
        <v>128</v>
      </c>
      <c r="P143" t="str">
        <f>VLOOKUP($A143,RevenueData!$A$2:$L$2321,10,FALSE)</f>
        <v>CT</v>
      </c>
      <c r="Q143" t="str">
        <f>VLOOKUP($A143,RevenueData!$A$2:$L$2321,11,FALSE)</f>
        <v>NE</v>
      </c>
      <c r="R143" t="str">
        <f>VLOOKUP($A143,RevenueData!$A$2:$L$2321,12,FALSE)</f>
        <v>CT</v>
      </c>
    </row>
    <row r="144" spans="1:18">
      <c r="A144" s="40">
        <v>124</v>
      </c>
      <c r="B144" s="41" t="s">
        <v>272</v>
      </c>
      <c r="C144" s="41" t="s">
        <v>25</v>
      </c>
      <c r="D144" s="40">
        <v>6074</v>
      </c>
      <c r="E144" s="42">
        <v>39972</v>
      </c>
      <c r="F144" s="43">
        <v>1015</v>
      </c>
      <c r="G144" s="41" t="s">
        <v>125</v>
      </c>
      <c r="H144" s="40">
        <v>23</v>
      </c>
      <c r="I144" s="40">
        <v>23</v>
      </c>
      <c r="J144" s="40">
        <v>0</v>
      </c>
      <c r="K144" s="40">
        <v>0</v>
      </c>
      <c r="L144" s="44">
        <v>0</v>
      </c>
      <c r="M144" s="41" t="s">
        <v>143</v>
      </c>
      <c r="N144" s="45" t="s">
        <v>273</v>
      </c>
      <c r="O144" s="45" t="s">
        <v>274</v>
      </c>
      <c r="P144" t="str">
        <f>VLOOKUP($A144,RevenueData!$A$2:$L$2321,10,FALSE)</f>
        <v>CT</v>
      </c>
      <c r="Q144" t="str">
        <f>VLOOKUP($A144,RevenueData!$A$2:$L$2321,11,FALSE)</f>
        <v>NE</v>
      </c>
      <c r="R144" t="str">
        <f>VLOOKUP($A144,RevenueData!$A$2:$L$2321,12,FALSE)</f>
        <v>CT</v>
      </c>
    </row>
    <row r="145" spans="1:18">
      <c r="A145" s="40">
        <v>131</v>
      </c>
      <c r="B145" s="41" t="s">
        <v>281</v>
      </c>
      <c r="C145" s="41" t="s">
        <v>7</v>
      </c>
      <c r="D145" s="40">
        <v>11430</v>
      </c>
      <c r="E145" s="42">
        <v>39972</v>
      </c>
      <c r="F145" s="43">
        <v>1118</v>
      </c>
      <c r="G145" s="41" t="s">
        <v>125</v>
      </c>
      <c r="H145" s="40">
        <v>26</v>
      </c>
      <c r="I145" s="40">
        <v>26</v>
      </c>
      <c r="J145" s="40">
        <v>0</v>
      </c>
      <c r="K145" s="40">
        <v>0</v>
      </c>
      <c r="L145" s="44">
        <v>0</v>
      </c>
      <c r="M145" s="41" t="s">
        <v>126</v>
      </c>
      <c r="N145" s="45" t="s">
        <v>127</v>
      </c>
      <c r="O145" s="45" t="s">
        <v>128</v>
      </c>
      <c r="P145" t="str">
        <f>VLOOKUP($A145,RevenueData!$A$2:$L$2321,10,FALSE)</f>
        <v>NY</v>
      </c>
      <c r="Q145" t="str">
        <f>VLOOKUP($A145,RevenueData!$A$2:$L$2321,11,FALSE)</f>
        <v>NY</v>
      </c>
      <c r="R145" t="str">
        <f>VLOOKUP($A145,RevenueData!$A$2:$L$2321,12,FALSE)</f>
        <v>LI</v>
      </c>
    </row>
    <row r="146" spans="1:18">
      <c r="A146" s="40">
        <v>140</v>
      </c>
      <c r="B146" s="41" t="s">
        <v>291</v>
      </c>
      <c r="C146" s="41" t="s">
        <v>7</v>
      </c>
      <c r="D146" s="40">
        <v>11530</v>
      </c>
      <c r="E146" s="42">
        <v>39972</v>
      </c>
      <c r="F146" s="43">
        <v>924</v>
      </c>
      <c r="G146" s="41" t="s">
        <v>125</v>
      </c>
      <c r="H146" s="40">
        <v>34</v>
      </c>
      <c r="I146" s="40">
        <v>34</v>
      </c>
      <c r="J146" s="40">
        <v>0</v>
      </c>
      <c r="K146" s="40">
        <v>0</v>
      </c>
      <c r="L146" s="44">
        <v>0</v>
      </c>
      <c r="M146" s="41" t="s">
        <v>126</v>
      </c>
      <c r="N146" s="45" t="s">
        <v>127</v>
      </c>
      <c r="O146" s="45" t="s">
        <v>128</v>
      </c>
      <c r="P146" t="str">
        <f>VLOOKUP($A146,RevenueData!$A$2:$L$2321,10,FALSE)</f>
        <v>NY</v>
      </c>
      <c r="Q146" t="str">
        <f>VLOOKUP($A146,RevenueData!$A$2:$L$2321,11,FALSE)</f>
        <v>NY</v>
      </c>
      <c r="R146" t="str">
        <f>VLOOKUP($A146,RevenueData!$A$2:$L$2321,12,FALSE)</f>
        <v>LI</v>
      </c>
    </row>
    <row r="147" spans="1:18">
      <c r="A147" s="40">
        <v>158</v>
      </c>
      <c r="B147" s="41" t="s">
        <v>124</v>
      </c>
      <c r="C147" s="41" t="s">
        <v>7</v>
      </c>
      <c r="D147" s="40">
        <v>10019</v>
      </c>
      <c r="E147" s="42">
        <v>39972</v>
      </c>
      <c r="F147" s="43">
        <v>952</v>
      </c>
      <c r="G147" s="41" t="s">
        <v>129</v>
      </c>
      <c r="H147" s="40">
        <v>25</v>
      </c>
      <c r="I147" s="40">
        <v>25</v>
      </c>
      <c r="J147" s="40">
        <v>0</v>
      </c>
      <c r="K147" s="40">
        <v>0</v>
      </c>
      <c r="L147" s="44">
        <v>0</v>
      </c>
      <c r="M147" s="41" t="s">
        <v>126</v>
      </c>
      <c r="N147" s="45" t="s">
        <v>127</v>
      </c>
      <c r="O147" s="45" t="s">
        <v>128</v>
      </c>
      <c r="P147" t="str">
        <f>VLOOKUP($A147,RevenueData!$A$2:$L$2321,10,FALSE)</f>
        <v>NY</v>
      </c>
      <c r="Q147" t="str">
        <f>VLOOKUP($A147,RevenueData!$A$2:$L$2321,11,FALSE)</f>
        <v>NY</v>
      </c>
      <c r="R147" t="str">
        <f>VLOOKUP($A147,RevenueData!$A$2:$L$2321,12,FALSE)</f>
        <v>MID</v>
      </c>
    </row>
    <row r="148" spans="1:18">
      <c r="A148" s="40">
        <v>189</v>
      </c>
      <c r="B148" s="41" t="s">
        <v>124</v>
      </c>
      <c r="C148" s="41" t="s">
        <v>7</v>
      </c>
      <c r="D148" s="40">
        <v>10017</v>
      </c>
      <c r="E148" s="42">
        <v>39972</v>
      </c>
      <c r="F148" s="43">
        <v>858</v>
      </c>
      <c r="G148" s="41" t="s">
        <v>125</v>
      </c>
      <c r="H148" s="40">
        <v>65</v>
      </c>
      <c r="I148" s="40">
        <v>65</v>
      </c>
      <c r="J148" s="40">
        <v>0</v>
      </c>
      <c r="K148" s="40">
        <v>0</v>
      </c>
      <c r="L148" s="44">
        <v>0</v>
      </c>
      <c r="M148" s="41" t="s">
        <v>126</v>
      </c>
      <c r="N148" s="45" t="s">
        <v>127</v>
      </c>
      <c r="O148" s="45" t="s">
        <v>128</v>
      </c>
      <c r="P148" t="str">
        <f>VLOOKUP($A148,RevenueData!$A$2:$L$2321,10,FALSE)</f>
        <v>NY</v>
      </c>
      <c r="Q148" t="str">
        <f>VLOOKUP($A148,RevenueData!$A$2:$L$2321,11,FALSE)</f>
        <v>NY</v>
      </c>
      <c r="R148" t="str">
        <f>VLOOKUP($A148,RevenueData!$A$2:$L$2321,12,FALSE)</f>
        <v>DOWN</v>
      </c>
    </row>
    <row r="149" spans="1:18">
      <c r="A149" s="40">
        <v>5</v>
      </c>
      <c r="B149" s="41" t="s">
        <v>132</v>
      </c>
      <c r="C149" s="41" t="s">
        <v>10</v>
      </c>
      <c r="D149" s="40">
        <v>7078</v>
      </c>
      <c r="E149" s="42">
        <v>39973</v>
      </c>
      <c r="F149" s="43">
        <v>903</v>
      </c>
      <c r="G149" s="41" t="s">
        <v>125</v>
      </c>
      <c r="H149" s="40">
        <v>34</v>
      </c>
      <c r="I149" s="40">
        <v>34</v>
      </c>
      <c r="J149" s="40">
        <v>0</v>
      </c>
      <c r="K149" s="40">
        <v>0</v>
      </c>
      <c r="L149" s="44">
        <v>0</v>
      </c>
      <c r="M149" s="41" t="s">
        <v>126</v>
      </c>
      <c r="N149" s="45" t="s">
        <v>127</v>
      </c>
      <c r="O149" s="45" t="s">
        <v>128</v>
      </c>
      <c r="P149" t="str">
        <f>VLOOKUP($A149,RevenueData!$A$2:$L$2321,10,FALSE)</f>
        <v>NJ</v>
      </c>
      <c r="Q149" t="str">
        <f>VLOOKUP($A149,RevenueData!$A$2:$L$2321,11,FALSE)</f>
        <v>NE</v>
      </c>
      <c r="R149" t="str">
        <f>VLOOKUP($A149,RevenueData!$A$2:$L$2321,12,FALSE)</f>
        <v>NJ</v>
      </c>
    </row>
    <row r="150" spans="1:18">
      <c r="A150" s="40">
        <v>12</v>
      </c>
      <c r="B150" s="41" t="s">
        <v>139</v>
      </c>
      <c r="C150" s="41" t="s">
        <v>13</v>
      </c>
      <c r="D150" s="40">
        <v>48084</v>
      </c>
      <c r="E150" s="42">
        <v>39973</v>
      </c>
      <c r="F150" s="43">
        <v>1018</v>
      </c>
      <c r="G150" s="41" t="s">
        <v>125</v>
      </c>
      <c r="H150" s="40">
        <v>23</v>
      </c>
      <c r="I150" s="40">
        <v>23</v>
      </c>
      <c r="J150" s="40">
        <v>0</v>
      </c>
      <c r="K150" s="40">
        <v>0</v>
      </c>
      <c r="L150" s="44">
        <v>0</v>
      </c>
      <c r="M150" s="41" t="s">
        <v>126</v>
      </c>
      <c r="N150" s="45" t="s">
        <v>140</v>
      </c>
      <c r="O150" s="45" t="s">
        <v>141</v>
      </c>
      <c r="P150" t="str">
        <f>VLOOKUP($A150,RevenueData!$A$2:$L$2321,10,FALSE)</f>
        <v>MI</v>
      </c>
      <c r="Q150" t="str">
        <f>VLOOKUP($A150,RevenueData!$A$2:$L$2321,11,FALSE)</f>
        <v>MW</v>
      </c>
      <c r="R150" t="str">
        <f>VLOOKUP($A150,RevenueData!$A$2:$L$2321,12,FALSE)</f>
        <v>MW</v>
      </c>
    </row>
    <row r="151" spans="1:18">
      <c r="A151" s="40">
        <v>14</v>
      </c>
      <c r="B151" s="41" t="s">
        <v>144</v>
      </c>
      <c r="C151" s="41" t="s">
        <v>16</v>
      </c>
      <c r="D151" s="40">
        <v>60077</v>
      </c>
      <c r="E151" s="42">
        <v>39973</v>
      </c>
      <c r="F151" s="43">
        <v>1018</v>
      </c>
      <c r="G151" s="41" t="s">
        <v>131</v>
      </c>
      <c r="H151" s="40">
        <v>30</v>
      </c>
      <c r="I151" s="40">
        <v>30</v>
      </c>
      <c r="J151" s="40">
        <v>0</v>
      </c>
      <c r="K151" s="40">
        <v>0</v>
      </c>
      <c r="L151" s="44">
        <v>0</v>
      </c>
      <c r="M151" s="41" t="s">
        <v>126</v>
      </c>
      <c r="N151" s="45" t="s">
        <v>145</v>
      </c>
      <c r="O151" s="45" t="s">
        <v>146</v>
      </c>
      <c r="P151" t="str">
        <f>VLOOKUP($A151,RevenueData!$A$2:$L$2321,10,FALSE)</f>
        <v>IL</v>
      </c>
      <c r="Q151" t="str">
        <f>VLOOKUP($A151,RevenueData!$A$2:$L$2321,11,FALSE)</f>
        <v>MW</v>
      </c>
      <c r="R151" t="str">
        <f>VLOOKUP($A151,RevenueData!$A$2:$L$2321,12,FALSE)</f>
        <v>NCHI</v>
      </c>
    </row>
    <row r="152" spans="1:18">
      <c r="A152" s="40">
        <v>15</v>
      </c>
      <c r="B152" s="41" t="s">
        <v>147</v>
      </c>
      <c r="C152" s="41" t="s">
        <v>16</v>
      </c>
      <c r="D152" s="40">
        <v>60523</v>
      </c>
      <c r="E152" s="42">
        <v>39973</v>
      </c>
      <c r="F152" s="43">
        <v>1036</v>
      </c>
      <c r="G152" s="41" t="s">
        <v>131</v>
      </c>
      <c r="H152" s="40">
        <v>30</v>
      </c>
      <c r="I152" s="40">
        <v>30</v>
      </c>
      <c r="J152" s="40">
        <v>0</v>
      </c>
      <c r="K152" s="40">
        <v>0</v>
      </c>
      <c r="L152" s="44">
        <v>0</v>
      </c>
      <c r="M152" s="41" t="s">
        <v>126</v>
      </c>
      <c r="N152" s="45" t="s">
        <v>145</v>
      </c>
      <c r="O152" s="45" t="s">
        <v>146</v>
      </c>
      <c r="P152" t="str">
        <f>VLOOKUP($A152,RevenueData!$A$2:$L$2321,10,FALSE)</f>
        <v>IL</v>
      </c>
      <c r="Q152" t="str">
        <f>VLOOKUP($A152,RevenueData!$A$2:$L$2321,11,FALSE)</f>
        <v>MW</v>
      </c>
      <c r="R152" t="str">
        <f>VLOOKUP($A152,RevenueData!$A$2:$L$2321,12,FALSE)</f>
        <v>SCHI</v>
      </c>
    </row>
    <row r="153" spans="1:18">
      <c r="A153" s="40">
        <v>19</v>
      </c>
      <c r="B153" s="41" t="s">
        <v>154</v>
      </c>
      <c r="C153" s="41" t="s">
        <v>16</v>
      </c>
      <c r="D153" s="40">
        <v>60611</v>
      </c>
      <c r="E153" s="42">
        <v>39973</v>
      </c>
      <c r="F153" s="43">
        <v>930</v>
      </c>
      <c r="G153" s="41" t="s">
        <v>129</v>
      </c>
      <c r="H153" s="40">
        <v>42</v>
      </c>
      <c r="I153" s="40">
        <v>42</v>
      </c>
      <c r="J153" s="40">
        <v>0</v>
      </c>
      <c r="K153" s="40">
        <v>0</v>
      </c>
      <c r="L153" s="44">
        <v>0</v>
      </c>
      <c r="M153" s="41" t="s">
        <v>126</v>
      </c>
      <c r="N153" s="45" t="s">
        <v>145</v>
      </c>
      <c r="O153" s="45" t="s">
        <v>146</v>
      </c>
      <c r="P153" t="str">
        <f>VLOOKUP($A153,RevenueData!$A$2:$L$2321,10,FALSE)</f>
        <v>IL</v>
      </c>
      <c r="Q153" t="str">
        <f>VLOOKUP($A153,RevenueData!$A$2:$L$2321,11,FALSE)</f>
        <v>MW</v>
      </c>
      <c r="R153" t="str">
        <f>VLOOKUP($A153,RevenueData!$A$2:$L$2321,12,FALSE)</f>
        <v>MW</v>
      </c>
    </row>
    <row r="154" spans="1:18">
      <c r="A154" s="40">
        <v>28</v>
      </c>
      <c r="B154" s="41" t="s">
        <v>154</v>
      </c>
      <c r="C154" s="41" t="s">
        <v>16</v>
      </c>
      <c r="D154" s="40">
        <v>60614</v>
      </c>
      <c r="E154" s="42">
        <v>39973</v>
      </c>
      <c r="F154" s="43">
        <v>1106</v>
      </c>
      <c r="G154" s="41" t="s">
        <v>125</v>
      </c>
      <c r="H154" s="40">
        <v>27</v>
      </c>
      <c r="I154" s="40">
        <v>27</v>
      </c>
      <c r="J154" s="40">
        <v>0</v>
      </c>
      <c r="K154" s="40">
        <v>0</v>
      </c>
      <c r="L154" s="44">
        <v>0</v>
      </c>
      <c r="M154" s="41" t="s">
        <v>126</v>
      </c>
      <c r="N154" s="45" t="s">
        <v>145</v>
      </c>
      <c r="O154" s="45" t="s">
        <v>146</v>
      </c>
      <c r="P154" t="str">
        <f>VLOOKUP($A154,RevenueData!$A$2:$L$2321,10,FALSE)</f>
        <v>IL</v>
      </c>
      <c r="Q154" t="str">
        <f>VLOOKUP($A154,RevenueData!$A$2:$L$2321,11,FALSE)</f>
        <v>MW</v>
      </c>
      <c r="R154" t="str">
        <f>VLOOKUP($A154,RevenueData!$A$2:$L$2321,12,FALSE)</f>
        <v>MW</v>
      </c>
    </row>
    <row r="155" spans="1:18">
      <c r="A155" s="40">
        <v>33</v>
      </c>
      <c r="B155" s="41" t="s">
        <v>172</v>
      </c>
      <c r="C155" s="41" t="s">
        <v>35</v>
      </c>
      <c r="D155" s="40">
        <v>45236</v>
      </c>
      <c r="E155" s="42">
        <v>39973</v>
      </c>
      <c r="F155" s="43">
        <v>949</v>
      </c>
      <c r="G155" s="41" t="s">
        <v>129</v>
      </c>
      <c r="H155" s="40">
        <v>12</v>
      </c>
      <c r="I155" s="40">
        <v>12</v>
      </c>
      <c r="J155" s="40">
        <v>0</v>
      </c>
      <c r="K155" s="40">
        <v>0</v>
      </c>
      <c r="L155" s="44">
        <v>0</v>
      </c>
      <c r="M155" s="41" t="s">
        <v>126</v>
      </c>
      <c r="N155" s="45" t="s">
        <v>173</v>
      </c>
      <c r="O155" s="45" t="s">
        <v>174</v>
      </c>
      <c r="P155" t="str">
        <f>VLOOKUP($A155,RevenueData!$A$2:$L$2321,10,FALSE)</f>
        <v>OH</v>
      </c>
      <c r="Q155" t="str">
        <f>VLOOKUP($A155,RevenueData!$A$2:$L$2321,11,FALSE)</f>
        <v>MW</v>
      </c>
      <c r="R155" t="str">
        <f>VLOOKUP($A155,RevenueData!$A$2:$L$2321,12,FALSE)</f>
        <v>GL</v>
      </c>
    </row>
    <row r="156" spans="1:18">
      <c r="A156" s="40">
        <v>37</v>
      </c>
      <c r="B156" s="41" t="s">
        <v>177</v>
      </c>
      <c r="C156" s="41" t="s">
        <v>31</v>
      </c>
      <c r="D156" s="40">
        <v>80021</v>
      </c>
      <c r="E156" s="42">
        <v>39973</v>
      </c>
      <c r="F156" s="43">
        <v>1221</v>
      </c>
      <c r="G156" s="41" t="s">
        <v>125</v>
      </c>
      <c r="H156" s="40">
        <v>24</v>
      </c>
      <c r="I156" s="40">
        <v>24</v>
      </c>
      <c r="J156" s="40">
        <v>0</v>
      </c>
      <c r="K156" s="40">
        <v>0</v>
      </c>
      <c r="L156" s="44">
        <v>0</v>
      </c>
      <c r="M156" s="41" t="s">
        <v>126</v>
      </c>
      <c r="N156" s="45" t="s">
        <v>166</v>
      </c>
      <c r="O156" s="45" t="s">
        <v>167</v>
      </c>
      <c r="P156" t="str">
        <f>VLOOKUP($A156,RevenueData!$A$2:$L$2321,10,FALSE)</f>
        <v>CO</v>
      </c>
      <c r="Q156" t="str">
        <f>VLOOKUP($A156,RevenueData!$A$2:$L$2321,11,FALSE)</f>
        <v>SW</v>
      </c>
      <c r="R156" t="str">
        <f>VLOOKUP($A156,RevenueData!$A$2:$L$2321,12,FALSE)</f>
        <v>DEN</v>
      </c>
    </row>
    <row r="157" spans="1:18">
      <c r="A157" s="40">
        <v>41</v>
      </c>
      <c r="B157" s="41" t="s">
        <v>185</v>
      </c>
      <c r="C157" s="41" t="s">
        <v>16</v>
      </c>
      <c r="D157" s="40">
        <v>60010</v>
      </c>
      <c r="E157" s="42">
        <v>39973</v>
      </c>
      <c r="F157" s="43">
        <v>1043</v>
      </c>
      <c r="G157" s="41" t="s">
        <v>131</v>
      </c>
      <c r="H157" s="40">
        <v>21</v>
      </c>
      <c r="I157" s="40">
        <v>21</v>
      </c>
      <c r="J157" s="40">
        <v>0</v>
      </c>
      <c r="K157" s="40">
        <v>0</v>
      </c>
      <c r="L157" s="44">
        <v>0</v>
      </c>
      <c r="M157" s="41" t="s">
        <v>126</v>
      </c>
      <c r="N157" s="45" t="s">
        <v>145</v>
      </c>
      <c r="O157" s="45" t="s">
        <v>146</v>
      </c>
      <c r="P157" t="str">
        <f>VLOOKUP($A157,RevenueData!$A$2:$L$2321,10,FALSE)</f>
        <v>IL</v>
      </c>
      <c r="Q157" t="str">
        <f>VLOOKUP($A157,RevenueData!$A$2:$L$2321,11,FALSE)</f>
        <v>MW</v>
      </c>
      <c r="R157" t="str">
        <f>VLOOKUP($A157,RevenueData!$A$2:$L$2321,12,FALSE)</f>
        <v>SCHI</v>
      </c>
    </row>
    <row r="158" spans="1:18">
      <c r="A158" s="40">
        <v>47</v>
      </c>
      <c r="B158" s="41" t="s">
        <v>189</v>
      </c>
      <c r="C158" s="41" t="s">
        <v>43</v>
      </c>
      <c r="D158" s="40">
        <v>2467</v>
      </c>
      <c r="E158" s="42">
        <v>39973</v>
      </c>
      <c r="F158" s="43">
        <v>1226</v>
      </c>
      <c r="G158" s="41" t="s">
        <v>125</v>
      </c>
      <c r="H158" s="40">
        <v>14</v>
      </c>
      <c r="I158" s="40">
        <v>14</v>
      </c>
      <c r="J158" s="40">
        <v>0</v>
      </c>
      <c r="K158" s="40">
        <v>0</v>
      </c>
      <c r="L158" s="44">
        <v>0</v>
      </c>
      <c r="M158" s="41" t="s">
        <v>126</v>
      </c>
      <c r="N158" s="45" t="s">
        <v>190</v>
      </c>
      <c r="O158" s="45" t="s">
        <v>191</v>
      </c>
      <c r="P158" t="str">
        <f>VLOOKUP($A158,RevenueData!$A$2:$L$2321,10,FALSE)</f>
        <v>MA</v>
      </c>
      <c r="Q158" t="str">
        <f>VLOOKUP($A158,RevenueData!$A$2:$L$2321,11,FALSE)</f>
        <v>NE</v>
      </c>
      <c r="R158" t="str">
        <f>VLOOKUP($A158,RevenueData!$A$2:$L$2321,12,FALSE)</f>
        <v>MA</v>
      </c>
    </row>
    <row r="159" spans="1:18">
      <c r="A159" s="40">
        <v>52</v>
      </c>
      <c r="B159" s="41" t="s">
        <v>196</v>
      </c>
      <c r="C159" s="41" t="s">
        <v>47</v>
      </c>
      <c r="D159" s="40">
        <v>30346</v>
      </c>
      <c r="E159" s="42">
        <v>39973</v>
      </c>
      <c r="F159" s="43">
        <v>1007</v>
      </c>
      <c r="G159" s="41" t="s">
        <v>125</v>
      </c>
      <c r="H159" s="40">
        <v>21</v>
      </c>
      <c r="I159" s="40">
        <v>21</v>
      </c>
      <c r="J159" s="40">
        <v>0</v>
      </c>
      <c r="K159" s="40">
        <v>0</v>
      </c>
      <c r="L159" s="44">
        <v>0</v>
      </c>
      <c r="M159" s="41" t="s">
        <v>126</v>
      </c>
      <c r="N159" s="45" t="s">
        <v>199</v>
      </c>
      <c r="O159" s="45" t="s">
        <v>200</v>
      </c>
      <c r="P159" t="str">
        <f>VLOOKUP($A159,RevenueData!$A$2:$L$2321,10,FALSE)</f>
        <v>GA</v>
      </c>
      <c r="Q159" t="str">
        <f>VLOOKUP($A159,RevenueData!$A$2:$L$2321,11,FALSE)</f>
        <v>SE</v>
      </c>
      <c r="R159" t="str">
        <f>VLOOKUP($A159,RevenueData!$A$2:$L$2321,12,FALSE)</f>
        <v>ATL</v>
      </c>
    </row>
    <row r="160" spans="1:18">
      <c r="A160" s="40">
        <v>60</v>
      </c>
      <c r="B160" s="41" t="s">
        <v>203</v>
      </c>
      <c r="C160" s="41" t="s">
        <v>35</v>
      </c>
      <c r="D160" s="40">
        <v>44122</v>
      </c>
      <c r="E160" s="42">
        <v>39973</v>
      </c>
      <c r="F160" s="43">
        <v>918</v>
      </c>
      <c r="G160" s="41" t="s">
        <v>129</v>
      </c>
      <c r="H160" s="40">
        <v>8</v>
      </c>
      <c r="I160" s="40">
        <v>8</v>
      </c>
      <c r="J160" s="40">
        <v>0</v>
      </c>
      <c r="K160" s="40">
        <v>0</v>
      </c>
      <c r="L160" s="44">
        <v>0</v>
      </c>
      <c r="M160" s="41" t="s">
        <v>126</v>
      </c>
      <c r="N160" s="45" t="s">
        <v>204</v>
      </c>
      <c r="O160" s="45" t="s">
        <v>205</v>
      </c>
      <c r="P160" t="str">
        <f>VLOOKUP($A160,RevenueData!$A$2:$L$2321,10,FALSE)</f>
        <v>OH</v>
      </c>
      <c r="Q160" t="str">
        <f>VLOOKUP($A160,RevenueData!$A$2:$L$2321,11,FALSE)</f>
        <v>MW</v>
      </c>
      <c r="R160" t="str">
        <f>VLOOKUP($A160,RevenueData!$A$2:$L$2321,12,FALSE)</f>
        <v>MW</v>
      </c>
    </row>
    <row r="161" spans="1:18">
      <c r="A161" s="40">
        <v>61</v>
      </c>
      <c r="B161" s="41" t="s">
        <v>206</v>
      </c>
      <c r="C161" s="41" t="s">
        <v>31</v>
      </c>
      <c r="D161" s="40">
        <v>80206</v>
      </c>
      <c r="E161" s="42">
        <v>39973</v>
      </c>
      <c r="F161" s="43">
        <v>945</v>
      </c>
      <c r="G161" s="41" t="s">
        <v>131</v>
      </c>
      <c r="H161" s="40">
        <v>23</v>
      </c>
      <c r="I161" s="40">
        <v>23</v>
      </c>
      <c r="J161" s="40">
        <v>0</v>
      </c>
      <c r="K161" s="40">
        <v>0</v>
      </c>
      <c r="L161" s="44">
        <v>0</v>
      </c>
      <c r="M161" s="41" t="s">
        <v>126</v>
      </c>
      <c r="N161" s="45" t="s">
        <v>166</v>
      </c>
      <c r="O161" s="45" t="s">
        <v>167</v>
      </c>
      <c r="P161" t="str">
        <f>VLOOKUP($A161,RevenueData!$A$2:$L$2321,10,FALSE)</f>
        <v>CO</v>
      </c>
      <c r="Q161" t="str">
        <f>VLOOKUP($A161,RevenueData!$A$2:$L$2321,11,FALSE)</f>
        <v>SW</v>
      </c>
      <c r="R161" t="str">
        <f>VLOOKUP($A161,RevenueData!$A$2:$L$2321,12,FALSE)</f>
        <v>DEN</v>
      </c>
    </row>
    <row r="162" spans="1:18">
      <c r="A162" s="40">
        <v>62</v>
      </c>
      <c r="B162" s="41" t="s">
        <v>207</v>
      </c>
      <c r="C162" s="41" t="s">
        <v>27</v>
      </c>
      <c r="D162" s="40">
        <v>33607</v>
      </c>
      <c r="E162" s="42">
        <v>39973</v>
      </c>
      <c r="F162" s="43">
        <v>1112</v>
      </c>
      <c r="G162" s="41" t="s">
        <v>125</v>
      </c>
      <c r="H162" s="40">
        <v>36</v>
      </c>
      <c r="I162" s="40">
        <v>36</v>
      </c>
      <c r="J162" s="40">
        <v>0</v>
      </c>
      <c r="K162" s="40">
        <v>0</v>
      </c>
      <c r="L162" s="44">
        <v>0</v>
      </c>
      <c r="M162" s="41" t="s">
        <v>126</v>
      </c>
      <c r="N162" s="45" t="s">
        <v>208</v>
      </c>
      <c r="O162" s="45" t="s">
        <v>209</v>
      </c>
      <c r="P162" t="str">
        <f>VLOOKUP($A162,RevenueData!$A$2:$L$2321,10,FALSE)</f>
        <v>FL</v>
      </c>
      <c r="Q162" t="str">
        <f>VLOOKUP($A162,RevenueData!$A$2:$L$2321,11,FALSE)</f>
        <v>SE</v>
      </c>
      <c r="R162" t="str">
        <f>VLOOKUP($A162,RevenueData!$A$2:$L$2321,12,FALSE)</f>
        <v>NFL</v>
      </c>
    </row>
    <row r="163" spans="1:18">
      <c r="A163" s="40">
        <v>64</v>
      </c>
      <c r="B163" s="41" t="s">
        <v>211</v>
      </c>
      <c r="C163" s="41" t="s">
        <v>35</v>
      </c>
      <c r="D163" s="40">
        <v>43240</v>
      </c>
      <c r="E163" s="42">
        <v>39973</v>
      </c>
      <c r="F163" s="43">
        <v>1338</v>
      </c>
      <c r="G163" s="41" t="s">
        <v>131</v>
      </c>
      <c r="H163" s="40">
        <v>9</v>
      </c>
      <c r="I163" s="40">
        <v>9</v>
      </c>
      <c r="J163" s="40">
        <v>0</v>
      </c>
      <c r="K163" s="40">
        <v>0</v>
      </c>
      <c r="L163" s="44">
        <v>0</v>
      </c>
      <c r="M163" s="41" t="s">
        <v>126</v>
      </c>
      <c r="N163" s="45" t="s">
        <v>173</v>
      </c>
      <c r="O163" s="45" t="s">
        <v>174</v>
      </c>
      <c r="P163" t="str">
        <f>VLOOKUP($A163,RevenueData!$A$2:$L$2321,10,FALSE)</f>
        <v>OH</v>
      </c>
      <c r="Q163" t="str">
        <f>VLOOKUP($A163,RevenueData!$A$2:$L$2321,11,FALSE)</f>
        <v>MW</v>
      </c>
      <c r="R163" t="str">
        <f>VLOOKUP($A163,RevenueData!$A$2:$L$2321,12,FALSE)</f>
        <v>GL</v>
      </c>
    </row>
    <row r="164" spans="1:18">
      <c r="A164" s="40">
        <v>70</v>
      </c>
      <c r="B164" s="41" t="s">
        <v>220</v>
      </c>
      <c r="C164" s="41" t="s">
        <v>13</v>
      </c>
      <c r="D164" s="40">
        <v>48377</v>
      </c>
      <c r="E164" s="42">
        <v>39973</v>
      </c>
      <c r="F164" s="43">
        <v>953</v>
      </c>
      <c r="G164" s="41" t="s">
        <v>129</v>
      </c>
      <c r="H164" s="40">
        <v>9</v>
      </c>
      <c r="I164" s="40">
        <v>9</v>
      </c>
      <c r="J164" s="40">
        <v>0</v>
      </c>
      <c r="K164" s="40">
        <v>0</v>
      </c>
      <c r="L164" s="44">
        <v>0</v>
      </c>
      <c r="M164" s="41" t="s">
        <v>126</v>
      </c>
      <c r="N164" s="45" t="s">
        <v>140</v>
      </c>
      <c r="O164" s="45" t="s">
        <v>141</v>
      </c>
      <c r="P164" t="str">
        <f>VLOOKUP($A164,RevenueData!$A$2:$L$2321,10,FALSE)</f>
        <v>MI</v>
      </c>
      <c r="Q164" t="str">
        <f>VLOOKUP($A164,RevenueData!$A$2:$L$2321,11,FALSE)</f>
        <v>MW</v>
      </c>
      <c r="R164" t="str">
        <f>VLOOKUP($A164,RevenueData!$A$2:$L$2321,12,FALSE)</f>
        <v>MW</v>
      </c>
    </row>
    <row r="165" spans="1:18">
      <c r="A165" s="40">
        <v>71</v>
      </c>
      <c r="B165" s="41" t="s">
        <v>221</v>
      </c>
      <c r="C165" s="41" t="s">
        <v>47</v>
      </c>
      <c r="D165" s="40">
        <v>30022</v>
      </c>
      <c r="E165" s="42">
        <v>39973</v>
      </c>
      <c r="F165" s="43">
        <v>1039</v>
      </c>
      <c r="G165" s="41" t="s">
        <v>125</v>
      </c>
      <c r="H165" s="40">
        <v>14</v>
      </c>
      <c r="I165" s="40">
        <v>14</v>
      </c>
      <c r="J165" s="40">
        <v>0</v>
      </c>
      <c r="K165" s="40">
        <v>0</v>
      </c>
      <c r="L165" s="44">
        <v>0</v>
      </c>
      <c r="M165" s="41" t="s">
        <v>126</v>
      </c>
      <c r="N165" s="45" t="s">
        <v>199</v>
      </c>
      <c r="O165" s="45" t="s">
        <v>200</v>
      </c>
      <c r="P165" t="str">
        <f>VLOOKUP($A165,RevenueData!$A$2:$L$2321,10,FALSE)</f>
        <v>GA</v>
      </c>
      <c r="Q165" t="str">
        <f>VLOOKUP($A165,RevenueData!$A$2:$L$2321,11,FALSE)</f>
        <v>SE</v>
      </c>
      <c r="R165" t="str">
        <f>VLOOKUP($A165,RevenueData!$A$2:$L$2321,12,FALSE)</f>
        <v>ATL</v>
      </c>
    </row>
    <row r="166" spans="1:18">
      <c r="A166" s="40">
        <v>72</v>
      </c>
      <c r="B166" s="41" t="s">
        <v>222</v>
      </c>
      <c r="C166" s="41" t="s">
        <v>10</v>
      </c>
      <c r="D166" s="40">
        <v>7114</v>
      </c>
      <c r="E166" s="42">
        <v>39973</v>
      </c>
      <c r="F166" s="43">
        <v>940</v>
      </c>
      <c r="G166" s="41" t="s">
        <v>129</v>
      </c>
      <c r="H166" s="40">
        <v>50</v>
      </c>
      <c r="I166" s="40">
        <v>50</v>
      </c>
      <c r="J166" s="40">
        <v>0</v>
      </c>
      <c r="K166" s="40">
        <v>0</v>
      </c>
      <c r="L166" s="44">
        <v>0</v>
      </c>
      <c r="M166" s="41" t="s">
        <v>126</v>
      </c>
      <c r="N166" s="45" t="s">
        <v>127</v>
      </c>
      <c r="O166" s="45" t="s">
        <v>128</v>
      </c>
      <c r="P166" t="str">
        <f>VLOOKUP($A166,RevenueData!$A$2:$L$2321,10,FALSE)</f>
        <v>NJ</v>
      </c>
      <c r="Q166" t="str">
        <f>VLOOKUP($A166,RevenueData!$A$2:$L$2321,11,FALSE)</f>
        <v>NE</v>
      </c>
      <c r="R166" t="str">
        <f>VLOOKUP($A166,RevenueData!$A$2:$L$2321,12,FALSE)</f>
        <v>NJ</v>
      </c>
    </row>
    <row r="167" spans="1:18">
      <c r="A167" s="40">
        <v>75</v>
      </c>
      <c r="B167" s="41" t="s">
        <v>196</v>
      </c>
      <c r="C167" s="41" t="s">
        <v>47</v>
      </c>
      <c r="D167" s="40">
        <v>30326</v>
      </c>
      <c r="E167" s="42">
        <v>39973</v>
      </c>
      <c r="F167" s="43">
        <v>1003</v>
      </c>
      <c r="G167" s="41" t="s">
        <v>129</v>
      </c>
      <c r="H167" s="40">
        <v>17</v>
      </c>
      <c r="I167" s="40">
        <v>17</v>
      </c>
      <c r="J167" s="40">
        <v>0</v>
      </c>
      <c r="K167" s="40">
        <v>0</v>
      </c>
      <c r="L167" s="44">
        <v>0</v>
      </c>
      <c r="M167" s="41" t="s">
        <v>126</v>
      </c>
      <c r="N167" s="45" t="s">
        <v>199</v>
      </c>
      <c r="O167" s="45" t="s">
        <v>200</v>
      </c>
      <c r="P167" t="str">
        <f>VLOOKUP($A167,RevenueData!$A$2:$L$2321,10,FALSE)</f>
        <v>GA</v>
      </c>
      <c r="Q167" t="str">
        <f>VLOOKUP($A167,RevenueData!$A$2:$L$2321,11,FALSE)</f>
        <v>SE</v>
      </c>
      <c r="R167" t="str">
        <f>VLOOKUP($A167,RevenueData!$A$2:$L$2321,12,FALSE)</f>
        <v>ATL</v>
      </c>
    </row>
    <row r="168" spans="1:18">
      <c r="A168" s="40">
        <v>76</v>
      </c>
      <c r="B168" s="41" t="s">
        <v>223</v>
      </c>
      <c r="C168" s="41" t="s">
        <v>16</v>
      </c>
      <c r="D168" s="40">
        <v>60134</v>
      </c>
      <c r="E168" s="42">
        <v>39973</v>
      </c>
      <c r="F168" s="43">
        <v>933</v>
      </c>
      <c r="G168" s="41" t="s">
        <v>125</v>
      </c>
      <c r="H168" s="40">
        <v>19</v>
      </c>
      <c r="I168" s="40">
        <v>19</v>
      </c>
      <c r="J168" s="40">
        <v>0</v>
      </c>
      <c r="K168" s="40">
        <v>0</v>
      </c>
      <c r="L168" s="44">
        <v>0</v>
      </c>
      <c r="M168" s="41" t="s">
        <v>126</v>
      </c>
      <c r="N168" s="45" t="s">
        <v>145</v>
      </c>
      <c r="O168" s="45" t="s">
        <v>146</v>
      </c>
      <c r="P168" t="str">
        <f>VLOOKUP($A168,RevenueData!$A$2:$L$2321,10,FALSE)</f>
        <v>IL</v>
      </c>
      <c r="Q168" t="str">
        <f>VLOOKUP($A168,RevenueData!$A$2:$L$2321,11,FALSE)</f>
        <v>MW</v>
      </c>
      <c r="R168" t="str">
        <f>VLOOKUP($A168,RevenueData!$A$2:$L$2321,12,FALSE)</f>
        <v>SCHI</v>
      </c>
    </row>
    <row r="169" spans="1:18">
      <c r="A169" s="40">
        <v>78</v>
      </c>
      <c r="B169" s="41" t="s">
        <v>225</v>
      </c>
      <c r="C169" s="41" t="s">
        <v>27</v>
      </c>
      <c r="D169" s="40">
        <v>32839</v>
      </c>
      <c r="E169" s="42">
        <v>39973</v>
      </c>
      <c r="F169" s="43">
        <v>1230</v>
      </c>
      <c r="G169" s="41" t="s">
        <v>125</v>
      </c>
      <c r="H169" s="40">
        <v>47</v>
      </c>
      <c r="I169" s="40">
        <v>47</v>
      </c>
      <c r="J169" s="40">
        <v>0</v>
      </c>
      <c r="K169" s="40">
        <v>0</v>
      </c>
      <c r="L169" s="44">
        <v>0</v>
      </c>
      <c r="M169" s="41" t="s">
        <v>126</v>
      </c>
      <c r="N169" s="45" t="s">
        <v>208</v>
      </c>
      <c r="O169" s="45" t="s">
        <v>209</v>
      </c>
      <c r="P169" t="str">
        <f>VLOOKUP($A169,RevenueData!$A$2:$L$2321,10,FALSE)</f>
        <v>FL</v>
      </c>
      <c r="Q169" t="str">
        <f>VLOOKUP($A169,RevenueData!$A$2:$L$2321,11,FALSE)</f>
        <v>SE</v>
      </c>
      <c r="R169" t="str">
        <f>VLOOKUP($A169,RevenueData!$A$2:$L$2321,12,FALSE)</f>
        <v>NFL</v>
      </c>
    </row>
    <row r="170" spans="1:18">
      <c r="A170" s="40">
        <v>80</v>
      </c>
      <c r="B170" s="41" t="s">
        <v>227</v>
      </c>
      <c r="C170" s="41" t="s">
        <v>52</v>
      </c>
      <c r="D170" s="40">
        <v>46240</v>
      </c>
      <c r="E170" s="42">
        <v>39973</v>
      </c>
      <c r="F170" s="43">
        <v>1108</v>
      </c>
      <c r="G170" s="41" t="s">
        <v>125</v>
      </c>
      <c r="H170" s="40">
        <v>15</v>
      </c>
      <c r="I170" s="40">
        <v>15</v>
      </c>
      <c r="J170" s="40">
        <v>0</v>
      </c>
      <c r="K170" s="40">
        <v>0</v>
      </c>
      <c r="L170" s="44">
        <v>0</v>
      </c>
      <c r="M170" s="41" t="s">
        <v>126</v>
      </c>
      <c r="N170" s="45" t="s">
        <v>228</v>
      </c>
      <c r="O170" s="45" t="s">
        <v>229</v>
      </c>
      <c r="P170" t="str">
        <f>VLOOKUP($A170,RevenueData!$A$2:$L$2321,10,FALSE)</f>
        <v>IN</v>
      </c>
      <c r="Q170" t="str">
        <f>VLOOKUP($A170,RevenueData!$A$2:$L$2321,11,FALSE)</f>
        <v>MW</v>
      </c>
      <c r="R170" t="str">
        <f>VLOOKUP($A170,RevenueData!$A$2:$L$2321,12,FALSE)</f>
        <v>GL</v>
      </c>
    </row>
    <row r="171" spans="1:18">
      <c r="A171" s="40">
        <v>87</v>
      </c>
      <c r="B171" s="41" t="s">
        <v>236</v>
      </c>
      <c r="C171" s="41" t="s">
        <v>16</v>
      </c>
      <c r="D171" s="40">
        <v>60173</v>
      </c>
      <c r="E171" s="42">
        <v>39973</v>
      </c>
      <c r="F171" s="43">
        <v>904</v>
      </c>
      <c r="G171" s="41" t="s">
        <v>125</v>
      </c>
      <c r="H171" s="40">
        <v>12</v>
      </c>
      <c r="I171" s="40">
        <v>12</v>
      </c>
      <c r="J171" s="40">
        <v>0</v>
      </c>
      <c r="K171" s="40">
        <v>0</v>
      </c>
      <c r="L171" s="44">
        <v>0</v>
      </c>
      <c r="M171" s="41" t="s">
        <v>126</v>
      </c>
      <c r="N171" s="45" t="s">
        <v>145</v>
      </c>
      <c r="O171" s="45" t="s">
        <v>146</v>
      </c>
      <c r="P171" t="str">
        <f>VLOOKUP($A171,RevenueData!$A$2:$L$2321,10,FALSE)</f>
        <v>IL</v>
      </c>
      <c r="Q171" t="str">
        <f>VLOOKUP($A171,RevenueData!$A$2:$L$2321,11,FALSE)</f>
        <v>MW</v>
      </c>
      <c r="R171" t="str">
        <f>VLOOKUP($A171,RevenueData!$A$2:$L$2321,12,FALSE)</f>
        <v>SCHI</v>
      </c>
    </row>
    <row r="172" spans="1:18">
      <c r="A172" s="40">
        <v>94</v>
      </c>
      <c r="B172" s="41" t="s">
        <v>225</v>
      </c>
      <c r="C172" s="41" t="s">
        <v>27</v>
      </c>
      <c r="D172" s="40">
        <v>32827</v>
      </c>
      <c r="E172" s="42">
        <v>39973</v>
      </c>
      <c r="F172" s="43">
        <v>815</v>
      </c>
      <c r="G172" s="41" t="s">
        <v>125</v>
      </c>
      <c r="H172" s="40">
        <v>19</v>
      </c>
      <c r="I172" s="40">
        <v>19</v>
      </c>
      <c r="J172" s="40">
        <v>0</v>
      </c>
      <c r="K172" s="40">
        <v>0</v>
      </c>
      <c r="L172" s="44">
        <v>0</v>
      </c>
      <c r="M172" s="41" t="s">
        <v>126</v>
      </c>
      <c r="N172" s="45" t="s">
        <v>208</v>
      </c>
      <c r="O172" s="45" t="s">
        <v>209</v>
      </c>
      <c r="P172" t="str">
        <f>VLOOKUP($A172,RevenueData!$A$2:$L$2321,10,FALSE)</f>
        <v>FL</v>
      </c>
      <c r="Q172" t="str">
        <f>VLOOKUP($A172,RevenueData!$A$2:$L$2321,11,FALSE)</f>
        <v>SE</v>
      </c>
      <c r="R172" t="str">
        <f>VLOOKUP($A172,RevenueData!$A$2:$L$2321,12,FALSE)</f>
        <v>NFL</v>
      </c>
    </row>
    <row r="173" spans="1:18">
      <c r="A173" s="40">
        <v>96</v>
      </c>
      <c r="B173" s="41" t="s">
        <v>211</v>
      </c>
      <c r="C173" s="41" t="s">
        <v>35</v>
      </c>
      <c r="D173" s="40">
        <v>43219</v>
      </c>
      <c r="E173" s="42">
        <v>39973</v>
      </c>
      <c r="F173" s="43">
        <v>852</v>
      </c>
      <c r="G173" s="41" t="s">
        <v>129</v>
      </c>
      <c r="H173" s="40">
        <v>35</v>
      </c>
      <c r="I173" s="40">
        <v>35</v>
      </c>
      <c r="J173" s="40">
        <v>0</v>
      </c>
      <c r="K173" s="40">
        <v>0</v>
      </c>
      <c r="L173" s="44">
        <v>0</v>
      </c>
      <c r="M173" s="41" t="s">
        <v>126</v>
      </c>
      <c r="N173" s="45" t="s">
        <v>173</v>
      </c>
      <c r="O173" s="45" t="s">
        <v>174</v>
      </c>
      <c r="P173" t="str">
        <f>VLOOKUP($A173,RevenueData!$A$2:$L$2321,10,FALSE)</f>
        <v>OH</v>
      </c>
      <c r="Q173" t="str">
        <f>VLOOKUP($A173,RevenueData!$A$2:$L$2321,11,FALSE)</f>
        <v>MW</v>
      </c>
      <c r="R173" t="str">
        <f>VLOOKUP($A173,RevenueData!$A$2:$L$2321,12,FALSE)</f>
        <v>GL</v>
      </c>
    </row>
    <row r="174" spans="1:18">
      <c r="A174" s="40">
        <v>97</v>
      </c>
      <c r="B174" s="41" t="s">
        <v>246</v>
      </c>
      <c r="C174" s="41" t="s">
        <v>56</v>
      </c>
      <c r="D174" s="40">
        <v>20817</v>
      </c>
      <c r="E174" s="42">
        <v>39973</v>
      </c>
      <c r="F174" s="43">
        <v>1145</v>
      </c>
      <c r="G174" s="41" t="s">
        <v>125</v>
      </c>
      <c r="H174" s="40">
        <v>18</v>
      </c>
      <c r="I174" s="40">
        <v>18</v>
      </c>
      <c r="J174" s="40">
        <v>0</v>
      </c>
      <c r="K174" s="40">
        <v>0</v>
      </c>
      <c r="L174" s="44">
        <v>0</v>
      </c>
      <c r="M174" s="41" t="s">
        <v>130</v>
      </c>
      <c r="N174" s="45" t="s">
        <v>134</v>
      </c>
      <c r="O174" s="45" t="s">
        <v>135</v>
      </c>
      <c r="P174" t="str">
        <f>VLOOKUP($A174,RevenueData!$A$2:$L$2321,10,FALSE)</f>
        <v>MD</v>
      </c>
      <c r="Q174" t="str">
        <f>VLOOKUP($A174,RevenueData!$A$2:$L$2321,11,FALSE)</f>
        <v>NE</v>
      </c>
      <c r="R174" t="str">
        <f>VLOOKUP($A174,RevenueData!$A$2:$L$2321,12,FALSE)</f>
        <v>MD</v>
      </c>
    </row>
    <row r="175" spans="1:18">
      <c r="A175" s="40">
        <v>99</v>
      </c>
      <c r="B175" s="41" t="s">
        <v>247</v>
      </c>
      <c r="C175" s="41" t="s">
        <v>56</v>
      </c>
      <c r="D175" s="40">
        <v>21044</v>
      </c>
      <c r="E175" s="42">
        <v>39973</v>
      </c>
      <c r="F175" s="43">
        <v>1000</v>
      </c>
      <c r="G175" s="41" t="s">
        <v>125</v>
      </c>
      <c r="H175" s="40">
        <v>20</v>
      </c>
      <c r="I175" s="40">
        <v>20</v>
      </c>
      <c r="J175" s="40">
        <v>0</v>
      </c>
      <c r="K175" s="40">
        <v>0</v>
      </c>
      <c r="L175" s="44">
        <v>0</v>
      </c>
      <c r="M175" s="41" t="s">
        <v>130</v>
      </c>
      <c r="N175" s="45" t="s">
        <v>134</v>
      </c>
      <c r="O175" s="45" t="s">
        <v>135</v>
      </c>
      <c r="P175" t="str">
        <f>VLOOKUP($A175,RevenueData!$A$2:$L$2321,10,FALSE)</f>
        <v>MD</v>
      </c>
      <c r="Q175" t="str">
        <f>VLOOKUP($A175,RevenueData!$A$2:$L$2321,11,FALSE)</f>
        <v>NE</v>
      </c>
      <c r="R175" t="str">
        <f>VLOOKUP($A175,RevenueData!$A$2:$L$2321,12,FALSE)</f>
        <v>MD</v>
      </c>
    </row>
    <row r="176" spans="1:18">
      <c r="A176" s="40">
        <v>101</v>
      </c>
      <c r="B176" s="41" t="s">
        <v>249</v>
      </c>
      <c r="C176" s="41" t="s">
        <v>57</v>
      </c>
      <c r="D176" s="40">
        <v>28211</v>
      </c>
      <c r="E176" s="42">
        <v>39973</v>
      </c>
      <c r="F176" s="43">
        <v>1043</v>
      </c>
      <c r="G176" s="41" t="s">
        <v>125</v>
      </c>
      <c r="H176" s="40">
        <v>30</v>
      </c>
      <c r="I176" s="40">
        <v>29</v>
      </c>
      <c r="J176" s="40">
        <v>1</v>
      </c>
      <c r="K176" s="40">
        <v>0</v>
      </c>
      <c r="L176" s="44">
        <v>0</v>
      </c>
      <c r="M176" s="41" t="s">
        <v>126</v>
      </c>
      <c r="N176" s="45" t="s">
        <v>250</v>
      </c>
      <c r="O176" s="45" t="s">
        <v>251</v>
      </c>
      <c r="P176" t="str">
        <f>VLOOKUP($A176,RevenueData!$A$2:$L$2321,10,FALSE)</f>
        <v>NC</v>
      </c>
      <c r="Q176" t="str">
        <f>VLOOKUP($A176,RevenueData!$A$2:$L$2321,11,FALSE)</f>
        <v>SE</v>
      </c>
      <c r="R176" t="str">
        <f>VLOOKUP($A176,RevenueData!$A$2:$L$2321,12,FALSE)</f>
        <v>NC</v>
      </c>
    </row>
    <row r="177" spans="1:18">
      <c r="A177" s="40">
        <v>107</v>
      </c>
      <c r="B177" s="41" t="s">
        <v>256</v>
      </c>
      <c r="C177" s="41" t="s">
        <v>43</v>
      </c>
      <c r="D177" s="40">
        <v>2199</v>
      </c>
      <c r="E177" s="42">
        <v>39973</v>
      </c>
      <c r="F177" s="43">
        <v>1055</v>
      </c>
      <c r="G177" s="41" t="s">
        <v>125</v>
      </c>
      <c r="H177" s="40">
        <v>36</v>
      </c>
      <c r="I177" s="40">
        <v>36</v>
      </c>
      <c r="J177" s="40">
        <v>0</v>
      </c>
      <c r="K177" s="40">
        <v>0</v>
      </c>
      <c r="L177" s="44">
        <v>0</v>
      </c>
      <c r="M177" s="41" t="s">
        <v>126</v>
      </c>
      <c r="N177" s="45" t="s">
        <v>190</v>
      </c>
      <c r="O177" s="45" t="s">
        <v>191</v>
      </c>
      <c r="P177" t="str">
        <f>VLOOKUP($A177,RevenueData!$A$2:$L$2321,10,FALSE)</f>
        <v>MA</v>
      </c>
      <c r="Q177" t="str">
        <f>VLOOKUP($A177,RevenueData!$A$2:$L$2321,11,FALSE)</f>
        <v>NE</v>
      </c>
      <c r="R177" t="str">
        <f>VLOOKUP($A177,RevenueData!$A$2:$L$2321,12,FALSE)</f>
        <v>MA</v>
      </c>
    </row>
    <row r="178" spans="1:18">
      <c r="A178" s="40">
        <v>110</v>
      </c>
      <c r="B178" s="41" t="s">
        <v>260</v>
      </c>
      <c r="C178" s="41" t="s">
        <v>45</v>
      </c>
      <c r="D178" s="40">
        <v>15232</v>
      </c>
      <c r="E178" s="42">
        <v>39973</v>
      </c>
      <c r="F178" s="43">
        <v>1230</v>
      </c>
      <c r="G178" s="41" t="s">
        <v>125</v>
      </c>
      <c r="H178" s="40">
        <v>29</v>
      </c>
      <c r="I178" s="40">
        <v>29</v>
      </c>
      <c r="J178" s="40">
        <v>0</v>
      </c>
      <c r="K178" s="40">
        <v>0</v>
      </c>
      <c r="L178" s="44">
        <v>0</v>
      </c>
      <c r="M178" s="41" t="s">
        <v>126</v>
      </c>
      <c r="N178" s="45" t="s">
        <v>261</v>
      </c>
      <c r="O178" s="45" t="s">
        <v>262</v>
      </c>
      <c r="P178" t="str">
        <f>VLOOKUP($A178,RevenueData!$A$2:$L$2321,10,FALSE)</f>
        <v>PA</v>
      </c>
      <c r="Q178" t="str">
        <f>VLOOKUP($A178,RevenueData!$A$2:$L$2321,11,FALSE)</f>
        <v>NE</v>
      </c>
      <c r="R178" t="str">
        <f>VLOOKUP($A178,RevenueData!$A$2:$L$2321,12,FALSE)</f>
        <v>PHILI</v>
      </c>
    </row>
    <row r="179" spans="1:18">
      <c r="A179" s="40">
        <v>116</v>
      </c>
      <c r="B179" s="41" t="s">
        <v>266</v>
      </c>
      <c r="C179" s="41" t="s">
        <v>10</v>
      </c>
      <c r="D179" s="40">
        <v>8807</v>
      </c>
      <c r="E179" s="42">
        <v>39973</v>
      </c>
      <c r="F179" s="43">
        <v>1148</v>
      </c>
      <c r="G179" s="41" t="s">
        <v>125</v>
      </c>
      <c r="H179" s="40">
        <v>24</v>
      </c>
      <c r="I179" s="40">
        <v>24</v>
      </c>
      <c r="J179" s="40">
        <v>0</v>
      </c>
      <c r="K179" s="40">
        <v>0</v>
      </c>
      <c r="L179" s="44">
        <v>0</v>
      </c>
      <c r="M179" s="41" t="s">
        <v>126</v>
      </c>
      <c r="N179" s="45" t="s">
        <v>127</v>
      </c>
      <c r="O179" s="45" t="s">
        <v>128</v>
      </c>
      <c r="P179" t="str">
        <f>VLOOKUP($A179,RevenueData!$A$2:$L$2321,10,FALSE)</f>
        <v>NJ</v>
      </c>
      <c r="Q179" t="str">
        <f>VLOOKUP($A179,RevenueData!$A$2:$L$2321,11,FALSE)</f>
        <v>NE</v>
      </c>
      <c r="R179" t="str">
        <f>VLOOKUP($A179,RevenueData!$A$2:$L$2321,12,FALSE)</f>
        <v>NJ</v>
      </c>
    </row>
    <row r="180" spans="1:18">
      <c r="A180" s="40">
        <v>118</v>
      </c>
      <c r="B180" s="41" t="s">
        <v>260</v>
      </c>
      <c r="C180" s="41" t="s">
        <v>45</v>
      </c>
      <c r="D180" s="40">
        <v>15231</v>
      </c>
      <c r="E180" s="42">
        <v>39973</v>
      </c>
      <c r="F180" s="43">
        <v>834</v>
      </c>
      <c r="G180" s="41" t="s">
        <v>129</v>
      </c>
      <c r="H180" s="40">
        <v>23</v>
      </c>
      <c r="I180" s="40">
        <v>23</v>
      </c>
      <c r="J180" s="40">
        <v>0</v>
      </c>
      <c r="K180" s="40">
        <v>0</v>
      </c>
      <c r="L180" s="44">
        <v>0</v>
      </c>
      <c r="M180" s="41" t="s">
        <v>126</v>
      </c>
      <c r="N180" s="45" t="s">
        <v>261</v>
      </c>
      <c r="O180" s="45" t="s">
        <v>262</v>
      </c>
      <c r="P180" t="str">
        <f>VLOOKUP($A180,RevenueData!$A$2:$L$2321,10,FALSE)</f>
        <v>PA</v>
      </c>
      <c r="Q180" t="str">
        <f>VLOOKUP($A180,RevenueData!$A$2:$L$2321,11,FALSE)</f>
        <v>NE</v>
      </c>
      <c r="R180" t="str">
        <f>VLOOKUP($A180,RevenueData!$A$2:$L$2321,12,FALSE)</f>
        <v>PHILI</v>
      </c>
    </row>
    <row r="181" spans="1:18">
      <c r="A181" s="40">
        <v>127</v>
      </c>
      <c r="B181" s="41" t="s">
        <v>277</v>
      </c>
      <c r="C181" s="41" t="s">
        <v>7</v>
      </c>
      <c r="D181" s="40">
        <v>10917</v>
      </c>
      <c r="E181" s="42">
        <v>39973</v>
      </c>
      <c r="F181" s="43">
        <v>1244</v>
      </c>
      <c r="G181" s="41" t="s">
        <v>125</v>
      </c>
      <c r="H181" s="40">
        <v>133</v>
      </c>
      <c r="I181" s="40">
        <v>133</v>
      </c>
      <c r="J181" s="40">
        <v>0</v>
      </c>
      <c r="K181" s="40">
        <v>0</v>
      </c>
      <c r="L181" s="44">
        <v>0</v>
      </c>
      <c r="M181" s="41" t="s">
        <v>126</v>
      </c>
      <c r="N181" s="45" t="s">
        <v>127</v>
      </c>
      <c r="O181" s="45" t="s">
        <v>128</v>
      </c>
      <c r="P181" t="str">
        <f>VLOOKUP($A181,RevenueData!$A$2:$L$2321,10,FALSE)</f>
        <v>NY</v>
      </c>
      <c r="Q181" t="str">
        <f>VLOOKUP($A181,RevenueData!$A$2:$L$2321,11,FALSE)</f>
        <v>OUT</v>
      </c>
      <c r="R181" t="str">
        <f>VLOOKUP($A181,RevenueData!$A$2:$L$2321,12,FALSE)</f>
        <v>OUT</v>
      </c>
    </row>
    <row r="182" spans="1:18">
      <c r="A182" s="40">
        <v>130</v>
      </c>
      <c r="B182" s="41" t="s">
        <v>280</v>
      </c>
      <c r="C182" s="41" t="s">
        <v>43</v>
      </c>
      <c r="D182" s="40">
        <v>2128</v>
      </c>
      <c r="E182" s="42">
        <v>39973</v>
      </c>
      <c r="F182" s="43">
        <v>1348</v>
      </c>
      <c r="G182" s="41" t="s">
        <v>131</v>
      </c>
      <c r="H182" s="40">
        <v>12</v>
      </c>
      <c r="I182" s="40">
        <v>12</v>
      </c>
      <c r="J182" s="40">
        <v>0</v>
      </c>
      <c r="K182" s="40">
        <v>0</v>
      </c>
      <c r="L182" s="44">
        <v>0</v>
      </c>
      <c r="M182" s="41" t="s">
        <v>126</v>
      </c>
      <c r="N182" s="45" t="s">
        <v>190</v>
      </c>
      <c r="O182" s="45" t="s">
        <v>191</v>
      </c>
      <c r="P182" t="str">
        <f>VLOOKUP($A182,RevenueData!$A$2:$L$2321,10,FALSE)</f>
        <v>MA</v>
      </c>
      <c r="Q182" t="str">
        <f>VLOOKUP($A182,RevenueData!$A$2:$L$2321,11,FALSE)</f>
        <v>NE</v>
      </c>
      <c r="R182" t="str">
        <f>VLOOKUP($A182,RevenueData!$A$2:$L$2321,12,FALSE)</f>
        <v>MA</v>
      </c>
    </row>
    <row r="183" spans="1:18">
      <c r="A183" s="40">
        <v>134</v>
      </c>
      <c r="B183" s="41" t="s">
        <v>282</v>
      </c>
      <c r="C183" s="41" t="s">
        <v>10</v>
      </c>
      <c r="D183" s="40">
        <v>7728</v>
      </c>
      <c r="E183" s="42">
        <v>39973</v>
      </c>
      <c r="F183" s="43">
        <v>1037</v>
      </c>
      <c r="G183" s="41" t="s">
        <v>125</v>
      </c>
      <c r="H183" s="40">
        <v>17</v>
      </c>
      <c r="I183" s="40">
        <v>17</v>
      </c>
      <c r="J183" s="40">
        <v>0</v>
      </c>
      <c r="K183" s="40">
        <v>0</v>
      </c>
      <c r="L183" s="44">
        <v>0</v>
      </c>
      <c r="M183" s="41" t="s">
        <v>130</v>
      </c>
      <c r="N183" s="45" t="s">
        <v>127</v>
      </c>
      <c r="O183" s="45" t="s">
        <v>128</v>
      </c>
      <c r="P183" t="str">
        <f>VLOOKUP($A183,RevenueData!$A$2:$L$2321,10,FALSE)</f>
        <v>NJ</v>
      </c>
      <c r="Q183" t="str">
        <f>VLOOKUP($A183,RevenueData!$A$2:$L$2321,11,FALSE)</f>
        <v>NE</v>
      </c>
      <c r="R183" t="str">
        <f>VLOOKUP($A183,RevenueData!$A$2:$L$2321,12,FALSE)</f>
        <v>NJ</v>
      </c>
    </row>
    <row r="184" spans="1:18">
      <c r="A184" s="40">
        <v>137</v>
      </c>
      <c r="B184" s="41" t="s">
        <v>249</v>
      </c>
      <c r="C184" s="41" t="s">
        <v>57</v>
      </c>
      <c r="D184" s="40">
        <v>28216</v>
      </c>
      <c r="E184" s="42">
        <v>39973</v>
      </c>
      <c r="F184" s="43">
        <v>1255</v>
      </c>
      <c r="G184" s="41" t="s">
        <v>125</v>
      </c>
      <c r="H184" s="40">
        <v>17</v>
      </c>
      <c r="I184" s="40">
        <v>16</v>
      </c>
      <c r="J184" s="40">
        <v>1</v>
      </c>
      <c r="K184" s="40">
        <v>0</v>
      </c>
      <c r="L184" s="44">
        <v>0</v>
      </c>
      <c r="M184" s="41" t="s">
        <v>126</v>
      </c>
      <c r="N184" s="45" t="s">
        <v>250</v>
      </c>
      <c r="O184" s="45" t="s">
        <v>251</v>
      </c>
      <c r="P184" t="str">
        <f>VLOOKUP($A184,RevenueData!$A$2:$L$2321,10,FALSE)</f>
        <v>NC</v>
      </c>
      <c r="Q184" t="str">
        <f>VLOOKUP($A184,RevenueData!$A$2:$L$2321,11,FALSE)</f>
        <v>SE</v>
      </c>
      <c r="R184" t="str">
        <f>VLOOKUP($A184,RevenueData!$A$2:$L$2321,12,FALSE)</f>
        <v>NC</v>
      </c>
    </row>
    <row r="185" spans="1:18">
      <c r="A185" s="40">
        <v>150</v>
      </c>
      <c r="B185" s="41" t="s">
        <v>299</v>
      </c>
      <c r="C185" s="41" t="s">
        <v>10</v>
      </c>
      <c r="D185" s="40">
        <v>8401</v>
      </c>
      <c r="E185" s="42">
        <v>39973</v>
      </c>
      <c r="F185" s="43">
        <v>920</v>
      </c>
      <c r="G185" s="41" t="s">
        <v>125</v>
      </c>
      <c r="H185" s="40">
        <v>14</v>
      </c>
      <c r="I185" s="40">
        <v>14</v>
      </c>
      <c r="J185" s="40">
        <v>0</v>
      </c>
      <c r="K185" s="40">
        <v>0</v>
      </c>
      <c r="L185" s="44">
        <v>0</v>
      </c>
      <c r="M185" s="41" t="s">
        <v>143</v>
      </c>
      <c r="N185" s="45" t="s">
        <v>194</v>
      </c>
      <c r="O185" s="45" t="s">
        <v>195</v>
      </c>
      <c r="P185" t="str">
        <f>VLOOKUP($A185,RevenueData!$A$2:$L$2321,10,FALSE)</f>
        <v>NJ</v>
      </c>
      <c r="Q185" t="str">
        <f>VLOOKUP($A185,RevenueData!$A$2:$L$2321,11,FALSE)</f>
        <v>NE</v>
      </c>
      <c r="R185" t="str">
        <f>VLOOKUP($A185,RevenueData!$A$2:$L$2321,12,FALSE)</f>
        <v>PHILI</v>
      </c>
    </row>
    <row r="186" spans="1:18">
      <c r="A186" s="40">
        <v>152</v>
      </c>
      <c r="B186" s="41" t="s">
        <v>300</v>
      </c>
      <c r="C186" s="41" t="s">
        <v>10</v>
      </c>
      <c r="D186" s="40">
        <v>7601</v>
      </c>
      <c r="E186" s="42">
        <v>39973</v>
      </c>
      <c r="F186" s="43">
        <v>944</v>
      </c>
      <c r="G186" s="41" t="s">
        <v>125</v>
      </c>
      <c r="H186" s="40">
        <v>12</v>
      </c>
      <c r="I186" s="40">
        <v>12</v>
      </c>
      <c r="J186" s="40">
        <v>0</v>
      </c>
      <c r="K186" s="40">
        <v>0</v>
      </c>
      <c r="L186" s="44">
        <v>0</v>
      </c>
      <c r="M186" s="41" t="s">
        <v>126</v>
      </c>
      <c r="N186" s="45" t="s">
        <v>127</v>
      </c>
      <c r="O186" s="45" t="s">
        <v>128</v>
      </c>
      <c r="P186" t="str">
        <f>VLOOKUP($A186,RevenueData!$A$2:$L$2321,10,FALSE)</f>
        <v>NJ</v>
      </c>
      <c r="Q186" t="str">
        <f>VLOOKUP($A186,RevenueData!$A$2:$L$2321,11,FALSE)</f>
        <v>NE</v>
      </c>
      <c r="R186" t="str">
        <f>VLOOKUP($A186,RevenueData!$A$2:$L$2321,12,FALSE)</f>
        <v>NJ</v>
      </c>
    </row>
    <row r="187" spans="1:18">
      <c r="A187" s="40">
        <v>160</v>
      </c>
      <c r="B187" s="41" t="s">
        <v>225</v>
      </c>
      <c r="C187" s="41" t="s">
        <v>27</v>
      </c>
      <c r="D187" s="40">
        <v>32819</v>
      </c>
      <c r="E187" s="42">
        <v>39973</v>
      </c>
      <c r="F187" s="43">
        <v>1130</v>
      </c>
      <c r="G187" s="41" t="s">
        <v>125</v>
      </c>
      <c r="H187" s="40">
        <v>11</v>
      </c>
      <c r="I187" s="40">
        <v>11</v>
      </c>
      <c r="J187" s="40">
        <v>0</v>
      </c>
      <c r="K187" s="40">
        <v>0</v>
      </c>
      <c r="L187" s="44">
        <v>0</v>
      </c>
      <c r="M187" s="41" t="s">
        <v>126</v>
      </c>
      <c r="N187" s="45" t="s">
        <v>208</v>
      </c>
      <c r="O187" s="45" t="s">
        <v>209</v>
      </c>
      <c r="P187" t="str">
        <f>VLOOKUP($A187,RevenueData!$A$2:$L$2321,10,FALSE)</f>
        <v>FL</v>
      </c>
      <c r="Q187" t="str">
        <f>VLOOKUP($A187,RevenueData!$A$2:$L$2321,11,FALSE)</f>
        <v>SE</v>
      </c>
      <c r="R187" t="str">
        <f>VLOOKUP($A187,RevenueData!$A$2:$L$2321,12,FALSE)</f>
        <v>NFL</v>
      </c>
    </row>
    <row r="188" spans="1:18">
      <c r="A188" s="40">
        <v>163</v>
      </c>
      <c r="B188" s="41" t="s">
        <v>311</v>
      </c>
      <c r="C188" s="41" t="s">
        <v>63</v>
      </c>
      <c r="D188" s="40">
        <v>40222</v>
      </c>
      <c r="E188" s="42">
        <v>39973</v>
      </c>
      <c r="F188" s="43">
        <v>940</v>
      </c>
      <c r="G188" s="41" t="s">
        <v>125</v>
      </c>
      <c r="H188" s="40">
        <v>11</v>
      </c>
      <c r="I188" s="40">
        <v>11</v>
      </c>
      <c r="J188" s="40">
        <v>0</v>
      </c>
      <c r="K188" s="40">
        <v>0</v>
      </c>
      <c r="L188" s="44">
        <v>0</v>
      </c>
      <c r="M188" s="41" t="s">
        <v>130</v>
      </c>
      <c r="N188" s="45" t="s">
        <v>228</v>
      </c>
      <c r="O188" s="45" t="s">
        <v>229</v>
      </c>
      <c r="P188" t="str">
        <f>VLOOKUP($A188,RevenueData!$A$2:$L$2321,10,FALSE)</f>
        <v>KY</v>
      </c>
      <c r="Q188" t="str">
        <f>VLOOKUP($A188,RevenueData!$A$2:$L$2321,11,FALSE)</f>
        <v>MW</v>
      </c>
      <c r="R188" t="str">
        <f>VLOOKUP($A188,RevenueData!$A$2:$L$2321,12,FALSE)</f>
        <v>GL</v>
      </c>
    </row>
    <row r="189" spans="1:18">
      <c r="A189" s="40">
        <v>165</v>
      </c>
      <c r="B189" s="41" t="s">
        <v>312</v>
      </c>
      <c r="C189" s="41" t="s">
        <v>35</v>
      </c>
      <c r="D189" s="40">
        <v>44145</v>
      </c>
      <c r="E189" s="42">
        <v>39973</v>
      </c>
      <c r="F189" s="43">
        <v>939</v>
      </c>
      <c r="G189" s="41" t="s">
        <v>125</v>
      </c>
      <c r="H189" s="40">
        <v>8</v>
      </c>
      <c r="I189" s="40">
        <v>8</v>
      </c>
      <c r="J189" s="40">
        <v>0</v>
      </c>
      <c r="K189" s="40">
        <v>0</v>
      </c>
      <c r="L189" s="44">
        <v>0</v>
      </c>
      <c r="M189" s="41" t="s">
        <v>126</v>
      </c>
      <c r="N189" s="45" t="s">
        <v>204</v>
      </c>
      <c r="O189" s="45" t="s">
        <v>205</v>
      </c>
      <c r="P189" t="str">
        <f>VLOOKUP($A189,RevenueData!$A$2:$L$2321,10,FALSE)</f>
        <v>OH</v>
      </c>
      <c r="Q189" t="str">
        <f>VLOOKUP($A189,RevenueData!$A$2:$L$2321,11,FALSE)</f>
        <v>MW</v>
      </c>
      <c r="R189" t="str">
        <f>VLOOKUP($A189,RevenueData!$A$2:$L$2321,12,FALSE)</f>
        <v>MW</v>
      </c>
    </row>
    <row r="190" spans="1:18">
      <c r="A190" s="40">
        <v>171</v>
      </c>
      <c r="B190" s="41" t="s">
        <v>322</v>
      </c>
      <c r="C190" s="41" t="s">
        <v>56</v>
      </c>
      <c r="D190" s="40">
        <v>21401</v>
      </c>
      <c r="E190" s="42">
        <v>39973</v>
      </c>
      <c r="F190" s="43">
        <v>1035</v>
      </c>
      <c r="G190" s="41" t="s">
        <v>125</v>
      </c>
      <c r="H190" s="40">
        <v>12</v>
      </c>
      <c r="I190" s="40">
        <v>12</v>
      </c>
      <c r="J190" s="40">
        <v>0</v>
      </c>
      <c r="K190" s="40">
        <v>0</v>
      </c>
      <c r="L190" s="44">
        <v>0</v>
      </c>
      <c r="M190" s="41" t="s">
        <v>130</v>
      </c>
      <c r="N190" s="45" t="s">
        <v>134</v>
      </c>
      <c r="O190" s="45" t="s">
        <v>135</v>
      </c>
      <c r="P190" t="str">
        <f>VLOOKUP($A190,RevenueData!$A$2:$L$2321,10,FALSE)</f>
        <v>MD</v>
      </c>
      <c r="Q190" t="str">
        <f>VLOOKUP($A190,RevenueData!$A$2:$L$2321,11,FALSE)</f>
        <v>NE</v>
      </c>
      <c r="R190" t="str">
        <f>VLOOKUP($A190,RevenueData!$A$2:$L$2321,12,FALSE)</f>
        <v>MD</v>
      </c>
    </row>
    <row r="191" spans="1:18">
      <c r="A191" s="40">
        <v>173</v>
      </c>
      <c r="B191" s="41" t="s">
        <v>324</v>
      </c>
      <c r="C191" s="41" t="s">
        <v>7</v>
      </c>
      <c r="D191" s="40">
        <v>14225</v>
      </c>
      <c r="E191" s="42">
        <v>39973</v>
      </c>
      <c r="F191" s="43">
        <v>1020</v>
      </c>
      <c r="G191" s="41" t="s">
        <v>125</v>
      </c>
      <c r="H191" s="40">
        <v>16</v>
      </c>
      <c r="I191" s="40">
        <v>16</v>
      </c>
      <c r="J191" s="40">
        <v>0</v>
      </c>
      <c r="K191" s="40">
        <v>0</v>
      </c>
      <c r="L191" s="44">
        <v>0</v>
      </c>
      <c r="M191" s="41" t="s">
        <v>126</v>
      </c>
      <c r="N191" s="45" t="s">
        <v>325</v>
      </c>
      <c r="O191" s="45" t="s">
        <v>326</v>
      </c>
      <c r="P191" t="str">
        <f>VLOOKUP($A191,RevenueData!$A$2:$L$2321,10,FALSE)</f>
        <v>NY</v>
      </c>
      <c r="Q191" t="str">
        <f>VLOOKUP($A191,RevenueData!$A$2:$L$2321,11,FALSE)</f>
        <v>NY</v>
      </c>
      <c r="R191" t="str">
        <f>VLOOKUP($A191,RevenueData!$A$2:$L$2321,12,FALSE)</f>
        <v>LI</v>
      </c>
    </row>
    <row r="192" spans="1:18">
      <c r="A192" s="40">
        <v>174</v>
      </c>
      <c r="B192" s="41" t="s">
        <v>327</v>
      </c>
      <c r="C192" s="41" t="s">
        <v>10</v>
      </c>
      <c r="D192" s="40">
        <v>7652</v>
      </c>
      <c r="E192" s="42">
        <v>39973</v>
      </c>
      <c r="F192" s="43">
        <v>1139</v>
      </c>
      <c r="G192" s="41" t="s">
        <v>125</v>
      </c>
      <c r="H192" s="40">
        <v>13</v>
      </c>
      <c r="I192" s="40">
        <v>13</v>
      </c>
      <c r="J192" s="40">
        <v>0</v>
      </c>
      <c r="K192" s="40">
        <v>0</v>
      </c>
      <c r="L192" s="44">
        <v>0</v>
      </c>
      <c r="M192" s="41" t="s">
        <v>126</v>
      </c>
      <c r="N192" s="45" t="s">
        <v>127</v>
      </c>
      <c r="O192" s="45" t="s">
        <v>128</v>
      </c>
      <c r="P192" t="str">
        <f>VLOOKUP($A192,RevenueData!$A$2:$L$2321,10,FALSE)</f>
        <v>NJ</v>
      </c>
      <c r="Q192" t="str">
        <f>VLOOKUP($A192,RevenueData!$A$2:$L$2321,11,FALSE)</f>
        <v>NE</v>
      </c>
      <c r="R192" t="str">
        <f>VLOOKUP($A192,RevenueData!$A$2:$L$2321,12,FALSE)</f>
        <v>NJ</v>
      </c>
    </row>
    <row r="193" spans="1:18">
      <c r="A193" s="40">
        <v>176</v>
      </c>
      <c r="B193" s="41" t="s">
        <v>329</v>
      </c>
      <c r="C193" s="41" t="s">
        <v>50</v>
      </c>
      <c r="D193" s="40">
        <v>53705</v>
      </c>
      <c r="E193" s="42">
        <v>39973</v>
      </c>
      <c r="F193" s="43">
        <v>1122</v>
      </c>
      <c r="G193" s="41" t="s">
        <v>125</v>
      </c>
      <c r="H193" s="40">
        <v>12</v>
      </c>
      <c r="I193" s="40">
        <v>12</v>
      </c>
      <c r="J193" s="40">
        <v>0</v>
      </c>
      <c r="K193" s="40">
        <v>0</v>
      </c>
      <c r="L193" s="44">
        <v>0</v>
      </c>
      <c r="M193" s="41" t="s">
        <v>126</v>
      </c>
      <c r="N193" s="45" t="s">
        <v>213</v>
      </c>
      <c r="O193" s="45" t="s">
        <v>214</v>
      </c>
      <c r="P193" t="str">
        <f>VLOOKUP($A193,RevenueData!$A$2:$L$2321,10,FALSE)</f>
        <v>WI</v>
      </c>
      <c r="Q193" t="str">
        <f>VLOOKUP($A193,RevenueData!$A$2:$L$2321,11,FALSE)</f>
        <v>MW</v>
      </c>
      <c r="R193" t="str">
        <f>VLOOKUP($A193,RevenueData!$A$2:$L$2321,12,FALSE)</f>
        <v>NCHI</v>
      </c>
    </row>
    <row r="194" spans="1:18">
      <c r="A194" s="40">
        <v>177</v>
      </c>
      <c r="B194" s="41" t="s">
        <v>330</v>
      </c>
      <c r="C194" s="41" t="s">
        <v>66</v>
      </c>
      <c r="D194" s="40">
        <v>35243</v>
      </c>
      <c r="E194" s="42">
        <v>39973</v>
      </c>
      <c r="F194" s="43">
        <v>1002</v>
      </c>
      <c r="G194" s="41" t="s">
        <v>125</v>
      </c>
      <c r="H194" s="40">
        <v>24</v>
      </c>
      <c r="I194" s="40">
        <v>24</v>
      </c>
      <c r="J194" s="40">
        <v>0</v>
      </c>
      <c r="K194" s="40">
        <v>0</v>
      </c>
      <c r="L194" s="44">
        <v>0</v>
      </c>
      <c r="M194" s="41" t="s">
        <v>126</v>
      </c>
      <c r="N194" s="45" t="s">
        <v>331</v>
      </c>
      <c r="O194" s="45" t="s">
        <v>332</v>
      </c>
      <c r="P194" t="str">
        <f>VLOOKUP($A194,RevenueData!$A$2:$L$2321,10,FALSE)</f>
        <v>AL</v>
      </c>
      <c r="Q194" t="str">
        <f>VLOOKUP($A194,RevenueData!$A$2:$L$2321,11,FALSE)</f>
        <v>SE</v>
      </c>
      <c r="R194" t="str">
        <f>VLOOKUP($A194,RevenueData!$A$2:$L$2321,12,FALSE)</f>
        <v>ATL</v>
      </c>
    </row>
    <row r="195" spans="1:18">
      <c r="A195" s="40">
        <v>188</v>
      </c>
      <c r="B195" s="41" t="s">
        <v>196</v>
      </c>
      <c r="C195" s="41" t="s">
        <v>47</v>
      </c>
      <c r="D195" s="40">
        <v>30320</v>
      </c>
      <c r="E195" s="42">
        <v>39973</v>
      </c>
      <c r="F195" s="43">
        <v>1030</v>
      </c>
      <c r="G195" s="41" t="s">
        <v>125</v>
      </c>
      <c r="H195" s="40">
        <v>32</v>
      </c>
      <c r="I195" s="40">
        <v>32</v>
      </c>
      <c r="J195" s="40">
        <v>0</v>
      </c>
      <c r="K195" s="40">
        <v>0</v>
      </c>
      <c r="L195" s="44">
        <v>0</v>
      </c>
      <c r="M195" s="41" t="s">
        <v>143</v>
      </c>
      <c r="N195" s="45" t="s">
        <v>199</v>
      </c>
      <c r="O195" s="45" t="s">
        <v>200</v>
      </c>
      <c r="P195" t="str">
        <f>VLOOKUP($A195,RevenueData!$A$2:$L$2321,10,FALSE)</f>
        <v>GA</v>
      </c>
      <c r="Q195" t="str">
        <f>VLOOKUP($A195,RevenueData!$A$2:$L$2321,11,FALSE)</f>
        <v>SE</v>
      </c>
      <c r="R195" t="str">
        <f>VLOOKUP($A195,RevenueData!$A$2:$L$2321,12,FALSE)</f>
        <v>ATL</v>
      </c>
    </row>
    <row r="196" spans="1:18">
      <c r="A196" s="40">
        <v>188</v>
      </c>
      <c r="B196" s="41" t="s">
        <v>196</v>
      </c>
      <c r="C196" s="41" t="s">
        <v>47</v>
      </c>
      <c r="D196" s="40">
        <v>30320</v>
      </c>
      <c r="E196" s="42">
        <v>39973</v>
      </c>
      <c r="F196" s="43">
        <v>900</v>
      </c>
      <c r="G196" s="41" t="s">
        <v>129</v>
      </c>
      <c r="H196" s="40">
        <v>27</v>
      </c>
      <c r="I196" s="40">
        <v>27</v>
      </c>
      <c r="J196" s="40">
        <v>0</v>
      </c>
      <c r="K196" s="40">
        <v>0</v>
      </c>
      <c r="L196" s="44">
        <v>0</v>
      </c>
      <c r="M196" s="41" t="s">
        <v>143</v>
      </c>
      <c r="N196" s="45" t="s">
        <v>199</v>
      </c>
      <c r="O196" s="45" t="s">
        <v>200</v>
      </c>
      <c r="P196" t="str">
        <f>VLOOKUP($A196,RevenueData!$A$2:$L$2321,10,FALSE)</f>
        <v>GA</v>
      </c>
      <c r="Q196" t="str">
        <f>VLOOKUP($A196,RevenueData!$A$2:$L$2321,11,FALSE)</f>
        <v>SE</v>
      </c>
      <c r="R196" t="str">
        <f>VLOOKUP($A196,RevenueData!$A$2:$L$2321,12,FALSE)</f>
        <v>ATL</v>
      </c>
    </row>
    <row r="197" spans="1:18">
      <c r="A197" s="40">
        <v>29</v>
      </c>
      <c r="B197" s="41" t="s">
        <v>165</v>
      </c>
      <c r="C197" s="41" t="s">
        <v>31</v>
      </c>
      <c r="D197" s="40">
        <v>80302</v>
      </c>
      <c r="E197" s="42">
        <v>39974</v>
      </c>
      <c r="F197" s="43">
        <v>1208</v>
      </c>
      <c r="G197" s="41" t="s">
        <v>125</v>
      </c>
      <c r="H197" s="40">
        <v>20</v>
      </c>
      <c r="I197" s="40">
        <v>20</v>
      </c>
      <c r="J197" s="40">
        <v>0</v>
      </c>
      <c r="K197" s="40">
        <v>0</v>
      </c>
      <c r="L197" s="44">
        <v>0</v>
      </c>
      <c r="M197" s="41" t="s">
        <v>126</v>
      </c>
      <c r="N197" s="45" t="s">
        <v>166</v>
      </c>
      <c r="O197" s="45" t="s">
        <v>167</v>
      </c>
      <c r="P197" t="str">
        <f>VLOOKUP($A197,RevenueData!$A$2:$L$2321,10,FALSE)</f>
        <v>CO</v>
      </c>
      <c r="Q197" t="str">
        <f>VLOOKUP($A197,RevenueData!$A$2:$L$2321,11,FALSE)</f>
        <v>SW</v>
      </c>
      <c r="R197" t="str">
        <f>VLOOKUP($A197,RevenueData!$A$2:$L$2321,12,FALSE)</f>
        <v>DEN</v>
      </c>
    </row>
    <row r="198" spans="1:18">
      <c r="A198" s="40">
        <v>183</v>
      </c>
      <c r="B198" s="41" t="s">
        <v>225</v>
      </c>
      <c r="C198" s="41" t="s">
        <v>27</v>
      </c>
      <c r="D198" s="40">
        <v>32819</v>
      </c>
      <c r="E198" s="42">
        <v>39974</v>
      </c>
      <c r="F198" s="43">
        <v>1112</v>
      </c>
      <c r="G198" s="41" t="s">
        <v>125</v>
      </c>
      <c r="H198" s="40">
        <v>62</v>
      </c>
      <c r="I198" s="40">
        <v>62</v>
      </c>
      <c r="J198" s="40">
        <v>0</v>
      </c>
      <c r="K198" s="40">
        <v>0</v>
      </c>
      <c r="L198" s="44">
        <v>0</v>
      </c>
      <c r="M198" s="41" t="s">
        <v>126</v>
      </c>
      <c r="N198" s="45" t="s">
        <v>208</v>
      </c>
      <c r="O198" s="45" t="s">
        <v>209</v>
      </c>
      <c r="P198" t="str">
        <f>VLOOKUP($A198,RevenueData!$A$2:$L$2321,10,FALSE)</f>
        <v>FL</v>
      </c>
      <c r="Q198" t="str">
        <f>VLOOKUP($A198,RevenueData!$A$2:$L$2321,11,FALSE)</f>
        <v>OUT</v>
      </c>
      <c r="R198" t="str">
        <f>VLOOKUP($A198,RevenueData!$A$2:$L$2321,12,FALSE)</f>
        <v>OUT</v>
      </c>
    </row>
    <row r="199" spans="1:18">
      <c r="A199" s="40">
        <v>185</v>
      </c>
      <c r="B199" s="41" t="s">
        <v>342</v>
      </c>
      <c r="C199" s="41" t="s">
        <v>62</v>
      </c>
      <c r="D199" s="40">
        <v>55435</v>
      </c>
      <c r="E199" s="42">
        <v>39974</v>
      </c>
      <c r="F199" s="43">
        <v>1137</v>
      </c>
      <c r="G199" s="41" t="s">
        <v>125</v>
      </c>
      <c r="H199" s="40">
        <v>16</v>
      </c>
      <c r="I199" s="40">
        <v>16</v>
      </c>
      <c r="J199" s="40">
        <v>0</v>
      </c>
      <c r="K199" s="40">
        <v>0</v>
      </c>
      <c r="L199" s="44">
        <v>0</v>
      </c>
      <c r="M199" s="41" t="s">
        <v>130</v>
      </c>
      <c r="N199" s="45" t="s">
        <v>302</v>
      </c>
      <c r="O199" s="45" t="s">
        <v>303</v>
      </c>
      <c r="P199" t="str">
        <f>VLOOKUP($A199,RevenueData!$A$2:$L$2321,10,FALSE)</f>
        <v>MN</v>
      </c>
      <c r="Q199" t="str">
        <f>VLOOKUP($A199,RevenueData!$A$2:$L$2321,11,FALSE)</f>
        <v>MW</v>
      </c>
      <c r="R199" t="str">
        <f>VLOOKUP($A199,RevenueData!$A$2:$L$2321,12,FALSE)</f>
        <v>MW</v>
      </c>
    </row>
    <row r="200" spans="1:18">
      <c r="A200" s="40">
        <v>201</v>
      </c>
      <c r="B200" s="41" t="s">
        <v>344</v>
      </c>
      <c r="C200" s="41" t="s">
        <v>10</v>
      </c>
      <c r="D200" s="40">
        <v>7071</v>
      </c>
      <c r="E200" s="42">
        <v>39974</v>
      </c>
      <c r="F200" s="43">
        <v>1216</v>
      </c>
      <c r="G200" s="41" t="s">
        <v>125</v>
      </c>
      <c r="H200" s="40">
        <v>12</v>
      </c>
      <c r="I200" s="40">
        <v>12</v>
      </c>
      <c r="J200" s="40">
        <v>0</v>
      </c>
      <c r="K200" s="40">
        <v>0</v>
      </c>
      <c r="L200" s="44">
        <v>0</v>
      </c>
      <c r="M200" s="41" t="s">
        <v>143</v>
      </c>
      <c r="N200" s="45" t="s">
        <v>127</v>
      </c>
      <c r="O200" s="45" t="s">
        <v>128</v>
      </c>
      <c r="P200" t="str">
        <f>VLOOKUP($A200,RevenueData!$A$2:$L$2321,10,FALSE)</f>
        <v>NJ</v>
      </c>
      <c r="Q200" t="str">
        <f>VLOOKUP($A200,RevenueData!$A$2:$L$2321,11,FALSE)</f>
        <v>NE</v>
      </c>
      <c r="R200" t="str">
        <f>VLOOKUP($A200,RevenueData!$A$2:$L$2321,12,FALSE)</f>
        <v>NJ</v>
      </c>
    </row>
    <row r="201" spans="1:18">
      <c r="A201" s="40">
        <v>2</v>
      </c>
      <c r="B201" s="41" t="s">
        <v>124</v>
      </c>
      <c r="C201" s="41" t="s">
        <v>7</v>
      </c>
      <c r="D201" s="40">
        <v>10021</v>
      </c>
      <c r="E201" s="42">
        <v>39979</v>
      </c>
      <c r="F201" s="43">
        <v>1050</v>
      </c>
      <c r="G201" s="41" t="s">
        <v>125</v>
      </c>
      <c r="H201" s="40">
        <v>58</v>
      </c>
      <c r="I201" s="40">
        <v>58</v>
      </c>
      <c r="J201" s="40">
        <v>0</v>
      </c>
      <c r="K201" s="40">
        <v>0</v>
      </c>
      <c r="L201" s="44">
        <v>0</v>
      </c>
      <c r="M201" s="41" t="s">
        <v>126</v>
      </c>
      <c r="N201" s="45" t="s">
        <v>127</v>
      </c>
      <c r="O201" s="45" t="s">
        <v>128</v>
      </c>
      <c r="P201" t="str">
        <f>VLOOKUP($A201,RevenueData!$A$2:$L$2321,10,FALSE)</f>
        <v>NY</v>
      </c>
      <c r="Q201" t="str">
        <f>VLOOKUP($A201,RevenueData!$A$2:$L$2321,11,FALSE)</f>
        <v>NY</v>
      </c>
      <c r="R201" t="str">
        <f>VLOOKUP($A201,RevenueData!$A$2:$L$2321,12,FALSE)</f>
        <v>MID</v>
      </c>
    </row>
    <row r="202" spans="1:18">
      <c r="A202" s="40">
        <v>3</v>
      </c>
      <c r="B202" s="41" t="s">
        <v>124</v>
      </c>
      <c r="C202" s="41" t="s">
        <v>7</v>
      </c>
      <c r="D202" s="40">
        <v>10023</v>
      </c>
      <c r="E202" s="42">
        <v>39979</v>
      </c>
      <c r="F202" s="43">
        <v>1047</v>
      </c>
      <c r="G202" s="41" t="s">
        <v>125</v>
      </c>
      <c r="H202" s="40">
        <v>64</v>
      </c>
      <c r="I202" s="40">
        <v>62</v>
      </c>
      <c r="J202" s="40">
        <v>0</v>
      </c>
      <c r="K202" s="40">
        <v>2</v>
      </c>
      <c r="L202" s="44">
        <v>0</v>
      </c>
      <c r="M202" s="41" t="s">
        <v>126</v>
      </c>
      <c r="N202" s="45" t="s">
        <v>127</v>
      </c>
      <c r="O202" s="45" t="s">
        <v>128</v>
      </c>
      <c r="P202" t="str">
        <f>VLOOKUP($A202,RevenueData!$A$2:$L$2321,10,FALSE)</f>
        <v>NY</v>
      </c>
      <c r="Q202" t="str">
        <f>VLOOKUP($A202,RevenueData!$A$2:$L$2321,11,FALSE)</f>
        <v>NY</v>
      </c>
      <c r="R202" t="str">
        <f>VLOOKUP($A202,RevenueData!$A$2:$L$2321,12,FALSE)</f>
        <v>DOWN</v>
      </c>
    </row>
    <row r="203" spans="1:18">
      <c r="A203" s="40">
        <v>23</v>
      </c>
      <c r="B203" s="41" t="s">
        <v>159</v>
      </c>
      <c r="C203" s="41" t="s">
        <v>7</v>
      </c>
      <c r="D203" s="40">
        <v>10601</v>
      </c>
      <c r="E203" s="42">
        <v>39979</v>
      </c>
      <c r="F203" s="43">
        <v>1017</v>
      </c>
      <c r="G203" s="41" t="s">
        <v>125</v>
      </c>
      <c r="H203" s="40">
        <v>49</v>
      </c>
      <c r="I203" s="40">
        <v>49</v>
      </c>
      <c r="J203" s="40">
        <v>0</v>
      </c>
      <c r="K203" s="40">
        <v>0</v>
      </c>
      <c r="L203" s="44">
        <v>0</v>
      </c>
      <c r="M203" s="41" t="s">
        <v>126</v>
      </c>
      <c r="N203" s="45" t="s">
        <v>127</v>
      </c>
      <c r="O203" s="45" t="s">
        <v>128</v>
      </c>
      <c r="P203" t="str">
        <f>VLOOKUP($A203,RevenueData!$A$2:$L$2321,10,FALSE)</f>
        <v>NY</v>
      </c>
      <c r="Q203" t="str">
        <f>VLOOKUP($A203,RevenueData!$A$2:$L$2321,11,FALSE)</f>
        <v>NE</v>
      </c>
      <c r="R203" t="str">
        <f>VLOOKUP($A203,RevenueData!$A$2:$L$2321,12,FALSE)</f>
        <v>CT</v>
      </c>
    </row>
    <row r="204" spans="1:18">
      <c r="A204" s="40">
        <v>42</v>
      </c>
      <c r="B204" s="41" t="s">
        <v>124</v>
      </c>
      <c r="C204" s="41" t="s">
        <v>7</v>
      </c>
      <c r="D204" s="40">
        <v>10024</v>
      </c>
      <c r="E204" s="42">
        <v>39979</v>
      </c>
      <c r="F204" s="43">
        <v>1127</v>
      </c>
      <c r="G204" s="41" t="s">
        <v>125</v>
      </c>
      <c r="H204" s="40">
        <v>59</v>
      </c>
      <c r="I204" s="40">
        <v>59</v>
      </c>
      <c r="J204" s="40">
        <v>0</v>
      </c>
      <c r="K204" s="40">
        <v>0</v>
      </c>
      <c r="L204" s="44">
        <v>0</v>
      </c>
      <c r="M204" s="41" t="s">
        <v>126</v>
      </c>
      <c r="N204" s="45" t="s">
        <v>127</v>
      </c>
      <c r="O204" s="45" t="s">
        <v>128</v>
      </c>
      <c r="P204" t="str">
        <f>VLOOKUP($A204,RevenueData!$A$2:$L$2321,10,FALSE)</f>
        <v>NY</v>
      </c>
      <c r="Q204" t="str">
        <f>VLOOKUP($A204,RevenueData!$A$2:$L$2321,11,FALSE)</f>
        <v>NY</v>
      </c>
      <c r="R204" t="str">
        <f>VLOOKUP($A204,RevenueData!$A$2:$L$2321,12,FALSE)</f>
        <v>DOWN</v>
      </c>
    </row>
    <row r="205" spans="1:18">
      <c r="A205" s="40">
        <v>51</v>
      </c>
      <c r="B205" s="41" t="s">
        <v>124</v>
      </c>
      <c r="C205" s="41" t="s">
        <v>7</v>
      </c>
      <c r="D205" s="40">
        <v>10003</v>
      </c>
      <c r="E205" s="42">
        <v>39979</v>
      </c>
      <c r="F205" s="43">
        <v>1009</v>
      </c>
      <c r="G205" s="41" t="s">
        <v>125</v>
      </c>
      <c r="H205" s="40">
        <v>43</v>
      </c>
      <c r="I205" s="40">
        <v>43</v>
      </c>
      <c r="J205" s="40">
        <v>0</v>
      </c>
      <c r="K205" s="40">
        <v>0</v>
      </c>
      <c r="L205" s="44">
        <v>0</v>
      </c>
      <c r="M205" s="41" t="s">
        <v>130</v>
      </c>
      <c r="N205" s="45" t="s">
        <v>127</v>
      </c>
      <c r="O205" s="45" t="s">
        <v>128</v>
      </c>
      <c r="P205" t="str">
        <f>VLOOKUP($A205,RevenueData!$A$2:$L$2321,10,FALSE)</f>
        <v>NY</v>
      </c>
      <c r="Q205" t="str">
        <f>VLOOKUP($A205,RevenueData!$A$2:$L$2321,11,FALSE)</f>
        <v>NY</v>
      </c>
      <c r="R205" t="str">
        <f>VLOOKUP($A205,RevenueData!$A$2:$L$2321,12,FALSE)</f>
        <v>DOWN</v>
      </c>
    </row>
    <row r="206" spans="1:18">
      <c r="A206" s="40">
        <v>53</v>
      </c>
      <c r="B206" s="41" t="s">
        <v>124</v>
      </c>
      <c r="C206" s="41" t="s">
        <v>7</v>
      </c>
      <c r="D206" s="40">
        <v>10021</v>
      </c>
      <c r="E206" s="42">
        <v>39979</v>
      </c>
      <c r="F206" s="43">
        <v>1020</v>
      </c>
      <c r="G206" s="41" t="s">
        <v>125</v>
      </c>
      <c r="H206" s="40">
        <v>58</v>
      </c>
      <c r="I206" s="40">
        <v>58</v>
      </c>
      <c r="J206" s="40">
        <v>0</v>
      </c>
      <c r="K206" s="40">
        <v>0</v>
      </c>
      <c r="L206" s="44">
        <v>0</v>
      </c>
      <c r="M206" s="41" t="s">
        <v>126</v>
      </c>
      <c r="N206" s="45" t="s">
        <v>127</v>
      </c>
      <c r="O206" s="45" t="s">
        <v>128</v>
      </c>
      <c r="P206" t="str">
        <f>VLOOKUP($A206,RevenueData!$A$2:$L$2321,10,FALSE)</f>
        <v>NY</v>
      </c>
      <c r="Q206" t="str">
        <f>VLOOKUP($A206,RevenueData!$A$2:$L$2321,11,FALSE)</f>
        <v>NY</v>
      </c>
      <c r="R206" t="str">
        <f>VLOOKUP($A206,RevenueData!$A$2:$L$2321,12,FALSE)</f>
        <v>MID</v>
      </c>
    </row>
    <row r="207" spans="1:18">
      <c r="A207" s="40">
        <v>54</v>
      </c>
      <c r="B207" s="41" t="s">
        <v>124</v>
      </c>
      <c r="C207" s="41" t="s">
        <v>7</v>
      </c>
      <c r="D207" s="40">
        <v>10028</v>
      </c>
      <c r="E207" s="42">
        <v>39979</v>
      </c>
      <c r="F207" s="43">
        <v>1318</v>
      </c>
      <c r="G207" s="41" t="s">
        <v>131</v>
      </c>
      <c r="H207" s="40">
        <v>30</v>
      </c>
      <c r="I207" s="40">
        <v>30</v>
      </c>
      <c r="J207" s="40">
        <v>0</v>
      </c>
      <c r="K207" s="40">
        <v>0</v>
      </c>
      <c r="L207" s="44">
        <v>0</v>
      </c>
      <c r="M207" s="41" t="s">
        <v>126</v>
      </c>
      <c r="N207" s="45" t="s">
        <v>127</v>
      </c>
      <c r="O207" s="45" t="s">
        <v>128</v>
      </c>
      <c r="P207" t="str">
        <f>VLOOKUP($A207,RevenueData!$A$2:$L$2321,10,FALSE)</f>
        <v>NY</v>
      </c>
      <c r="Q207" t="str">
        <f>VLOOKUP($A207,RevenueData!$A$2:$L$2321,11,FALSE)</f>
        <v>NY</v>
      </c>
      <c r="R207" t="str">
        <f>VLOOKUP($A207,RevenueData!$A$2:$L$2321,12,FALSE)</f>
        <v>MID</v>
      </c>
    </row>
    <row r="208" spans="1:18">
      <c r="A208" s="40">
        <v>55</v>
      </c>
      <c r="B208" s="41" t="s">
        <v>124</v>
      </c>
      <c r="C208" s="41" t="s">
        <v>7</v>
      </c>
      <c r="D208" s="40">
        <v>10014</v>
      </c>
      <c r="E208" s="42">
        <v>39979</v>
      </c>
      <c r="F208" s="43">
        <v>1047</v>
      </c>
      <c r="G208" s="41" t="s">
        <v>129</v>
      </c>
      <c r="H208" s="40">
        <v>43</v>
      </c>
      <c r="I208" s="40">
        <v>43</v>
      </c>
      <c r="J208" s="40">
        <v>0</v>
      </c>
      <c r="K208" s="40">
        <v>0</v>
      </c>
      <c r="L208" s="44">
        <v>0</v>
      </c>
      <c r="M208" s="41" t="s">
        <v>126</v>
      </c>
      <c r="N208" s="45" t="s">
        <v>127</v>
      </c>
      <c r="O208" s="45" t="s">
        <v>128</v>
      </c>
      <c r="P208" t="str">
        <f>VLOOKUP($A208,RevenueData!$A$2:$L$2321,10,FALSE)</f>
        <v>NY</v>
      </c>
      <c r="Q208" t="str">
        <f>VLOOKUP($A208,RevenueData!$A$2:$L$2321,11,FALSE)</f>
        <v>NY</v>
      </c>
      <c r="R208" t="str">
        <f>VLOOKUP($A208,RevenueData!$A$2:$L$2321,12,FALSE)</f>
        <v>DOWN</v>
      </c>
    </row>
    <row r="209" spans="1:18">
      <c r="A209" s="40">
        <v>114</v>
      </c>
      <c r="B209" s="41" t="s">
        <v>124</v>
      </c>
      <c r="C209" s="41" t="s">
        <v>7</v>
      </c>
      <c r="D209" s="40">
        <v>10020</v>
      </c>
      <c r="E209" s="42">
        <v>39979</v>
      </c>
      <c r="F209" s="43">
        <v>959</v>
      </c>
      <c r="G209" s="41" t="s">
        <v>129</v>
      </c>
      <c r="H209" s="40">
        <v>64</v>
      </c>
      <c r="I209" s="40">
        <v>64</v>
      </c>
      <c r="J209" s="40">
        <v>0</v>
      </c>
      <c r="K209" s="40">
        <v>0</v>
      </c>
      <c r="L209" s="44">
        <v>0</v>
      </c>
      <c r="M209" s="41" t="s">
        <v>126</v>
      </c>
      <c r="N209" s="45" t="s">
        <v>127</v>
      </c>
      <c r="O209" s="45" t="s">
        <v>128</v>
      </c>
      <c r="P209" t="str">
        <f>VLOOKUP($A209,RevenueData!$A$2:$L$2321,10,FALSE)</f>
        <v>NY</v>
      </c>
      <c r="Q209" t="str">
        <f>VLOOKUP($A209,RevenueData!$A$2:$L$2321,11,FALSE)</f>
        <v>NY</v>
      </c>
      <c r="R209" t="str">
        <f>VLOOKUP($A209,RevenueData!$A$2:$L$2321,12,FALSE)</f>
        <v>MID</v>
      </c>
    </row>
    <row r="210" spans="1:18">
      <c r="A210" s="40">
        <v>124</v>
      </c>
      <c r="B210" s="41" t="s">
        <v>272</v>
      </c>
      <c r="C210" s="41" t="s">
        <v>25</v>
      </c>
      <c r="D210" s="40">
        <v>6074</v>
      </c>
      <c r="E210" s="42">
        <v>39979</v>
      </c>
      <c r="F210" s="43">
        <v>1209</v>
      </c>
      <c r="G210" s="41" t="s">
        <v>125</v>
      </c>
      <c r="H210" s="40">
        <v>23</v>
      </c>
      <c r="I210" s="40">
        <v>23</v>
      </c>
      <c r="J210" s="40">
        <v>0</v>
      </c>
      <c r="K210" s="40">
        <v>0</v>
      </c>
      <c r="L210" s="44">
        <v>0</v>
      </c>
      <c r="M210" s="41" t="s">
        <v>126</v>
      </c>
      <c r="N210" s="45" t="s">
        <v>273</v>
      </c>
      <c r="O210" s="45" t="s">
        <v>274</v>
      </c>
      <c r="P210" t="str">
        <f>VLOOKUP($A210,RevenueData!$A$2:$L$2321,10,FALSE)</f>
        <v>CT</v>
      </c>
      <c r="Q210" t="str">
        <f>VLOOKUP($A210,RevenueData!$A$2:$L$2321,11,FALSE)</f>
        <v>NE</v>
      </c>
      <c r="R210" t="str">
        <f>VLOOKUP($A210,RevenueData!$A$2:$L$2321,12,FALSE)</f>
        <v>CT</v>
      </c>
    </row>
    <row r="211" spans="1:18">
      <c r="A211" s="40">
        <v>145</v>
      </c>
      <c r="B211" s="41" t="s">
        <v>294</v>
      </c>
      <c r="C211" s="41" t="s">
        <v>21</v>
      </c>
      <c r="D211" s="40">
        <v>98271</v>
      </c>
      <c r="E211" s="42">
        <v>39979</v>
      </c>
      <c r="F211" s="43">
        <v>921</v>
      </c>
      <c r="G211" s="41" t="s">
        <v>129</v>
      </c>
      <c r="H211" s="40">
        <v>55</v>
      </c>
      <c r="I211" s="40">
        <v>55</v>
      </c>
      <c r="J211" s="40">
        <v>0</v>
      </c>
      <c r="K211" s="40">
        <v>0</v>
      </c>
      <c r="L211" s="44">
        <v>0</v>
      </c>
      <c r="M211" s="41" t="s">
        <v>126</v>
      </c>
      <c r="N211" s="45" t="s">
        <v>152</v>
      </c>
      <c r="O211" s="45" t="s">
        <v>153</v>
      </c>
      <c r="P211" t="str">
        <f>VLOOKUP($A211,RevenueData!$A$2:$L$2321,10,FALSE)</f>
        <v>WA</v>
      </c>
      <c r="Q211" t="str">
        <f>VLOOKUP($A211,RevenueData!$A$2:$L$2321,11,FALSE)</f>
        <v>OUT</v>
      </c>
      <c r="R211" t="str">
        <f>VLOOKUP($A211,RevenueData!$A$2:$L$2321,12,FALSE)</f>
        <v>OUT</v>
      </c>
    </row>
    <row r="212" spans="1:18">
      <c r="A212" s="40">
        <v>153</v>
      </c>
      <c r="B212" s="41" t="s">
        <v>301</v>
      </c>
      <c r="C212" s="41" t="s">
        <v>62</v>
      </c>
      <c r="D212" s="40">
        <v>55425</v>
      </c>
      <c r="E212" s="42">
        <v>39979</v>
      </c>
      <c r="F212" s="43">
        <v>703</v>
      </c>
      <c r="G212" s="41" t="s">
        <v>125</v>
      </c>
      <c r="H212" s="40">
        <v>41</v>
      </c>
      <c r="I212" s="40">
        <v>41</v>
      </c>
      <c r="J212" s="40">
        <v>0</v>
      </c>
      <c r="K212" s="40">
        <v>0</v>
      </c>
      <c r="L212" s="44">
        <v>0</v>
      </c>
      <c r="M212" s="41" t="s">
        <v>130</v>
      </c>
      <c r="N212" s="45" t="s">
        <v>302</v>
      </c>
      <c r="O212" s="45" t="s">
        <v>303</v>
      </c>
      <c r="P212" t="str">
        <f>VLOOKUP($A212,RevenueData!$A$2:$L$2321,10,FALSE)</f>
        <v>MN</v>
      </c>
      <c r="Q212" t="str">
        <f>VLOOKUP($A212,RevenueData!$A$2:$L$2321,11,FALSE)</f>
        <v>MW</v>
      </c>
      <c r="R212" t="str">
        <f>VLOOKUP($A212,RevenueData!$A$2:$L$2321,12,FALSE)</f>
        <v>MW</v>
      </c>
    </row>
    <row r="213" spans="1:18">
      <c r="A213" s="40">
        <v>189</v>
      </c>
      <c r="B213" s="41" t="s">
        <v>124</v>
      </c>
      <c r="C213" s="41" t="s">
        <v>7</v>
      </c>
      <c r="D213" s="40">
        <v>10017</v>
      </c>
      <c r="E213" s="42">
        <v>39979</v>
      </c>
      <c r="F213" s="43">
        <v>1036</v>
      </c>
      <c r="G213" s="41" t="s">
        <v>125</v>
      </c>
      <c r="H213" s="40">
        <v>86</v>
      </c>
      <c r="I213" s="40">
        <v>86</v>
      </c>
      <c r="J213" s="40">
        <v>0</v>
      </c>
      <c r="K213" s="40">
        <v>0</v>
      </c>
      <c r="L213" s="44">
        <v>0</v>
      </c>
      <c r="M213" s="41" t="s">
        <v>126</v>
      </c>
      <c r="N213" s="45" t="s">
        <v>127</v>
      </c>
      <c r="O213" s="45" t="s">
        <v>128</v>
      </c>
      <c r="P213" t="str">
        <f>VLOOKUP($A213,RevenueData!$A$2:$L$2321,10,FALSE)</f>
        <v>NY</v>
      </c>
      <c r="Q213" t="str">
        <f>VLOOKUP($A213,RevenueData!$A$2:$L$2321,11,FALSE)</f>
        <v>NY</v>
      </c>
      <c r="R213" t="str">
        <f>VLOOKUP($A213,RevenueData!$A$2:$L$2321,12,FALSE)</f>
        <v>DOWN</v>
      </c>
    </row>
    <row r="214" spans="1:18">
      <c r="A214" s="40">
        <v>17</v>
      </c>
      <c r="B214" s="41" t="s">
        <v>148</v>
      </c>
      <c r="C214" s="41" t="s">
        <v>19</v>
      </c>
      <c r="D214" s="40">
        <v>92108</v>
      </c>
      <c r="E214" s="42">
        <v>39980</v>
      </c>
      <c r="F214" s="43">
        <v>1001</v>
      </c>
      <c r="G214" s="41" t="s">
        <v>125</v>
      </c>
      <c r="H214" s="40">
        <v>36</v>
      </c>
      <c r="I214" s="40">
        <v>36</v>
      </c>
      <c r="J214" s="40">
        <v>1</v>
      </c>
      <c r="K214" s="40">
        <v>0</v>
      </c>
      <c r="L214" s="44">
        <v>0</v>
      </c>
      <c r="M214" s="41" t="s">
        <v>126</v>
      </c>
      <c r="N214" s="45" t="s">
        <v>149</v>
      </c>
      <c r="O214" s="45" t="s">
        <v>150</v>
      </c>
      <c r="P214" t="str">
        <f>VLOOKUP($A214,RevenueData!$A$2:$L$2321,10,FALSE)</f>
        <v>CA</v>
      </c>
      <c r="Q214" t="str">
        <f>VLOOKUP($A214,RevenueData!$A$2:$L$2321,11,FALSE)</f>
        <v>LA</v>
      </c>
      <c r="R214" t="str">
        <f>VLOOKUP($A214,RevenueData!$A$2:$L$2321,12,FALSE)</f>
        <v>SD</v>
      </c>
    </row>
    <row r="215" spans="1:18">
      <c r="A215" s="40">
        <v>18</v>
      </c>
      <c r="B215" s="41" t="s">
        <v>151</v>
      </c>
      <c r="C215" s="41" t="s">
        <v>21</v>
      </c>
      <c r="D215" s="40">
        <v>98101</v>
      </c>
      <c r="E215" s="42">
        <v>39980</v>
      </c>
      <c r="F215" s="43">
        <v>920</v>
      </c>
      <c r="G215" s="41" t="s">
        <v>129</v>
      </c>
      <c r="H215" s="40">
        <v>82</v>
      </c>
      <c r="I215" s="40">
        <v>82</v>
      </c>
      <c r="J215" s="40">
        <v>0</v>
      </c>
      <c r="K215" s="40">
        <v>0</v>
      </c>
      <c r="L215" s="44">
        <v>0</v>
      </c>
      <c r="M215" s="41" t="s">
        <v>130</v>
      </c>
      <c r="N215" s="45" t="s">
        <v>152</v>
      </c>
      <c r="O215" s="45" t="s">
        <v>153</v>
      </c>
      <c r="P215" t="str">
        <f>VLOOKUP($A215,RevenueData!$A$2:$L$2321,10,FALSE)</f>
        <v>WA</v>
      </c>
      <c r="Q215" t="str">
        <f>VLOOKUP($A215,RevenueData!$A$2:$L$2321,11,FALSE)</f>
        <v>NW</v>
      </c>
      <c r="R215" t="str">
        <f>VLOOKUP($A215,RevenueData!$A$2:$L$2321,12,FALSE)</f>
        <v>SEA</v>
      </c>
    </row>
    <row r="216" spans="1:18">
      <c r="A216" s="40">
        <v>20</v>
      </c>
      <c r="B216" s="41" t="s">
        <v>155</v>
      </c>
      <c r="C216" s="41" t="s">
        <v>19</v>
      </c>
      <c r="D216" s="40">
        <v>95815</v>
      </c>
      <c r="E216" s="42">
        <v>39980</v>
      </c>
      <c r="F216" s="43">
        <v>1136</v>
      </c>
      <c r="G216" s="41" t="s">
        <v>125</v>
      </c>
      <c r="H216" s="40">
        <v>30</v>
      </c>
      <c r="I216" s="40">
        <v>30</v>
      </c>
      <c r="J216" s="40">
        <v>0</v>
      </c>
      <c r="K216" s="40">
        <v>0</v>
      </c>
      <c r="L216" s="44">
        <v>0</v>
      </c>
      <c r="M216" s="41" t="s">
        <v>126</v>
      </c>
      <c r="N216" s="45" t="s">
        <v>156</v>
      </c>
      <c r="O216" s="45" t="s">
        <v>157</v>
      </c>
      <c r="P216" t="str">
        <f>VLOOKUP($A216,RevenueData!$A$2:$L$2321,10,FALSE)</f>
        <v>CA</v>
      </c>
      <c r="Q216" t="str">
        <f>VLOOKUP($A216,RevenueData!$A$2:$L$2321,11,FALSE)</f>
        <v>NW</v>
      </c>
      <c r="R216" t="str">
        <f>VLOOKUP($A216,RevenueData!$A$2:$L$2321,12,FALSE)</f>
        <v>NW</v>
      </c>
    </row>
    <row r="217" spans="1:18">
      <c r="A217" s="40">
        <v>22</v>
      </c>
      <c r="B217" s="41" t="s">
        <v>158</v>
      </c>
      <c r="C217" s="41" t="s">
        <v>19</v>
      </c>
      <c r="D217" s="40">
        <v>91210</v>
      </c>
      <c r="E217" s="42">
        <v>39980</v>
      </c>
      <c r="F217" s="43">
        <v>1011</v>
      </c>
      <c r="G217" s="41" t="s">
        <v>131</v>
      </c>
      <c r="H217" s="40">
        <v>47</v>
      </c>
      <c r="I217" s="40">
        <v>47</v>
      </c>
      <c r="J217" s="40">
        <v>0</v>
      </c>
      <c r="K217" s="40">
        <v>0</v>
      </c>
      <c r="L217" s="44">
        <v>0</v>
      </c>
      <c r="M217" s="41" t="s">
        <v>126</v>
      </c>
      <c r="N217" s="45" t="s">
        <v>149</v>
      </c>
      <c r="O217" s="45" t="s">
        <v>150</v>
      </c>
      <c r="P217" t="str">
        <f>VLOOKUP($A217,RevenueData!$A$2:$L$2321,10,FALSE)</f>
        <v>CA</v>
      </c>
      <c r="Q217" t="str">
        <f>VLOOKUP($A217,RevenueData!$A$2:$L$2321,11,FALSE)</f>
        <v>LA</v>
      </c>
      <c r="R217" t="str">
        <f>VLOOKUP($A217,RevenueData!$A$2:$L$2321,12,FALSE)</f>
        <v>DESER</v>
      </c>
    </row>
    <row r="218" spans="1:18">
      <c r="A218" s="40">
        <v>24</v>
      </c>
      <c r="B218" s="41" t="s">
        <v>160</v>
      </c>
      <c r="C218" s="41" t="s">
        <v>19</v>
      </c>
      <c r="D218" s="40">
        <v>90210</v>
      </c>
      <c r="E218" s="42">
        <v>39980</v>
      </c>
      <c r="F218" s="43">
        <v>1600</v>
      </c>
      <c r="G218" s="41" t="s">
        <v>131</v>
      </c>
      <c r="H218" s="40">
        <v>26</v>
      </c>
      <c r="I218" s="40">
        <v>26</v>
      </c>
      <c r="J218" s="40">
        <v>0</v>
      </c>
      <c r="K218" s="40">
        <v>0</v>
      </c>
      <c r="L218" s="44">
        <v>0</v>
      </c>
      <c r="M218" s="41" t="s">
        <v>143</v>
      </c>
      <c r="N218" s="45" t="s">
        <v>149</v>
      </c>
      <c r="O218" s="45" t="s">
        <v>150</v>
      </c>
      <c r="P218" t="str">
        <f>VLOOKUP($A218,RevenueData!$A$2:$L$2321,10,FALSE)</f>
        <v>CA</v>
      </c>
      <c r="Q218" t="str">
        <f>VLOOKUP($A218,RevenueData!$A$2:$L$2321,11,FALSE)</f>
        <v>LA</v>
      </c>
      <c r="R218" t="str">
        <f>VLOOKUP($A218,RevenueData!$A$2:$L$2321,12,FALSE)</f>
        <v>LA</v>
      </c>
    </row>
    <row r="219" spans="1:18">
      <c r="A219" s="40">
        <v>26</v>
      </c>
      <c r="B219" s="41" t="s">
        <v>163</v>
      </c>
      <c r="C219" s="41" t="s">
        <v>11</v>
      </c>
      <c r="D219" s="40">
        <v>22102</v>
      </c>
      <c r="E219" s="42">
        <v>39980</v>
      </c>
      <c r="F219" s="43">
        <v>1030</v>
      </c>
      <c r="G219" s="41" t="s">
        <v>125</v>
      </c>
      <c r="H219" s="40">
        <v>72</v>
      </c>
      <c r="I219" s="40">
        <v>72</v>
      </c>
      <c r="J219" s="40">
        <v>0</v>
      </c>
      <c r="K219" s="40">
        <v>0</v>
      </c>
      <c r="L219" s="44">
        <v>0</v>
      </c>
      <c r="M219" s="41" t="s">
        <v>130</v>
      </c>
      <c r="N219" s="45" t="s">
        <v>134</v>
      </c>
      <c r="O219" s="45" t="s">
        <v>135</v>
      </c>
      <c r="P219" t="str">
        <f>VLOOKUP($A219,RevenueData!$A$2:$L$2321,10,FALSE)</f>
        <v>VA</v>
      </c>
      <c r="Q219" t="str">
        <f>VLOOKUP($A219,RevenueData!$A$2:$L$2321,11,FALSE)</f>
        <v>SE</v>
      </c>
      <c r="R219" t="str">
        <f>VLOOKUP($A219,RevenueData!$A$2:$L$2321,12,FALSE)</f>
        <v>NOVA</v>
      </c>
    </row>
    <row r="220" spans="1:18">
      <c r="A220" s="40">
        <v>30</v>
      </c>
      <c r="B220" s="41" t="s">
        <v>168</v>
      </c>
      <c r="C220" s="41" t="s">
        <v>33</v>
      </c>
      <c r="D220" s="40">
        <v>97204</v>
      </c>
      <c r="E220" s="42">
        <v>39980</v>
      </c>
      <c r="F220" s="43">
        <v>1004</v>
      </c>
      <c r="G220" s="41" t="s">
        <v>125</v>
      </c>
      <c r="H220" s="40">
        <v>26</v>
      </c>
      <c r="I220" s="40">
        <v>26</v>
      </c>
      <c r="J220" s="40">
        <v>1</v>
      </c>
      <c r="K220" s="40">
        <v>0</v>
      </c>
      <c r="L220" s="44">
        <v>0</v>
      </c>
      <c r="M220" s="41" t="s">
        <v>126</v>
      </c>
      <c r="N220" s="45" t="s">
        <v>169</v>
      </c>
      <c r="O220" s="45" t="s">
        <v>170</v>
      </c>
      <c r="P220" t="str">
        <f>VLOOKUP($A220,RevenueData!$A$2:$L$2321,10,FALSE)</f>
        <v>OR</v>
      </c>
      <c r="Q220" t="str">
        <f>VLOOKUP($A220,RevenueData!$A$2:$L$2321,11,FALSE)</f>
        <v>NW</v>
      </c>
      <c r="R220" t="str">
        <f>VLOOKUP($A220,RevenueData!$A$2:$L$2321,12,FALSE)</f>
        <v>NW</v>
      </c>
    </row>
    <row r="221" spans="1:18">
      <c r="A221" s="40">
        <v>31</v>
      </c>
      <c r="B221" s="41" t="s">
        <v>171</v>
      </c>
      <c r="C221" s="41" t="s">
        <v>19</v>
      </c>
      <c r="D221" s="40">
        <v>90067</v>
      </c>
      <c r="E221" s="42">
        <v>39980</v>
      </c>
      <c r="F221" s="43">
        <v>1030</v>
      </c>
      <c r="G221" s="41" t="s">
        <v>131</v>
      </c>
      <c r="H221" s="40">
        <v>62</v>
      </c>
      <c r="I221" s="40">
        <v>62</v>
      </c>
      <c r="J221" s="40">
        <v>0</v>
      </c>
      <c r="K221" s="40">
        <v>0</v>
      </c>
      <c r="L221" s="44">
        <v>0</v>
      </c>
      <c r="M221" s="41" t="s">
        <v>130</v>
      </c>
      <c r="N221" s="45" t="s">
        <v>149</v>
      </c>
      <c r="O221" s="45" t="s">
        <v>150</v>
      </c>
      <c r="P221" t="str">
        <f>VLOOKUP($A221,RevenueData!$A$2:$L$2321,10,FALSE)</f>
        <v>CA</v>
      </c>
      <c r="Q221" t="str">
        <f>VLOOKUP($A221,RevenueData!$A$2:$L$2321,11,FALSE)</f>
        <v>LA</v>
      </c>
      <c r="R221" t="str">
        <f>VLOOKUP($A221,RevenueData!$A$2:$L$2321,12,FALSE)</f>
        <v>LAPRO</v>
      </c>
    </row>
    <row r="222" spans="1:18">
      <c r="A222" s="40">
        <v>32</v>
      </c>
      <c r="B222" s="41" t="s">
        <v>28</v>
      </c>
      <c r="C222" s="41" t="s">
        <v>27</v>
      </c>
      <c r="D222" s="40">
        <v>33180</v>
      </c>
      <c r="E222" s="42">
        <v>39980</v>
      </c>
      <c r="F222" s="43">
        <v>1252</v>
      </c>
      <c r="G222" s="41" t="s">
        <v>125</v>
      </c>
      <c r="H222" s="40">
        <v>73</v>
      </c>
      <c r="I222" s="40">
        <v>73</v>
      </c>
      <c r="J222" s="40">
        <v>0</v>
      </c>
      <c r="K222" s="40">
        <v>0</v>
      </c>
      <c r="L222" s="44">
        <v>0</v>
      </c>
      <c r="M222" s="41" t="s">
        <v>126</v>
      </c>
      <c r="N222" s="45" t="s">
        <v>161</v>
      </c>
      <c r="O222" s="45" t="s">
        <v>162</v>
      </c>
      <c r="P222" t="str">
        <f>VLOOKUP($A222,RevenueData!$A$2:$L$2321,10,FALSE)</f>
        <v>FL</v>
      </c>
      <c r="Q222" t="str">
        <f>VLOOKUP($A222,RevenueData!$A$2:$L$2321,11,FALSE)</f>
        <v>SE</v>
      </c>
      <c r="R222" t="str">
        <f>VLOOKUP($A222,RevenueData!$A$2:$L$2321,12,FALSE)</f>
        <v>MIAMI</v>
      </c>
    </row>
    <row r="223" spans="1:18">
      <c r="A223" s="40">
        <v>33</v>
      </c>
      <c r="B223" s="41" t="s">
        <v>172</v>
      </c>
      <c r="C223" s="41" t="s">
        <v>35</v>
      </c>
      <c r="D223" s="40">
        <v>45236</v>
      </c>
      <c r="E223" s="42">
        <v>39980</v>
      </c>
      <c r="F223" s="43">
        <v>959</v>
      </c>
      <c r="G223" s="41" t="s">
        <v>129</v>
      </c>
      <c r="H223" s="40">
        <v>19</v>
      </c>
      <c r="I223" s="40">
        <v>19</v>
      </c>
      <c r="J223" s="40">
        <v>0</v>
      </c>
      <c r="K223" s="40">
        <v>0</v>
      </c>
      <c r="L223" s="44">
        <v>0</v>
      </c>
      <c r="M223" s="41" t="s">
        <v>126</v>
      </c>
      <c r="N223" s="45" t="s">
        <v>173</v>
      </c>
      <c r="O223" s="45" t="s">
        <v>174</v>
      </c>
      <c r="P223" t="str">
        <f>VLOOKUP($A223,RevenueData!$A$2:$L$2321,10,FALSE)</f>
        <v>OH</v>
      </c>
      <c r="Q223" t="str">
        <f>VLOOKUP($A223,RevenueData!$A$2:$L$2321,11,FALSE)</f>
        <v>MW</v>
      </c>
      <c r="R223" t="str">
        <f>VLOOKUP($A223,RevenueData!$A$2:$L$2321,12,FALSE)</f>
        <v>GL</v>
      </c>
    </row>
    <row r="224" spans="1:18">
      <c r="A224" s="40">
        <v>35</v>
      </c>
      <c r="B224" s="41" t="s">
        <v>176</v>
      </c>
      <c r="C224" s="41" t="s">
        <v>19</v>
      </c>
      <c r="D224" s="40">
        <v>94115</v>
      </c>
      <c r="E224" s="42">
        <v>39980</v>
      </c>
      <c r="F224" s="43">
        <v>1257</v>
      </c>
      <c r="G224" s="41" t="s">
        <v>125</v>
      </c>
      <c r="H224" s="40">
        <v>39</v>
      </c>
      <c r="I224" s="40">
        <v>39</v>
      </c>
      <c r="J224" s="40">
        <v>0</v>
      </c>
      <c r="K224" s="40">
        <v>0</v>
      </c>
      <c r="L224" s="44">
        <v>0</v>
      </c>
      <c r="M224" s="41" t="s">
        <v>126</v>
      </c>
      <c r="N224" s="45" t="s">
        <v>156</v>
      </c>
      <c r="O224" s="45" t="s">
        <v>157</v>
      </c>
      <c r="P224" t="str">
        <f>VLOOKUP($A224,RevenueData!$A$2:$L$2321,10,FALSE)</f>
        <v>CA</v>
      </c>
      <c r="Q224" t="str">
        <f>VLOOKUP($A224,RevenueData!$A$2:$L$2321,11,FALSE)</f>
        <v>NW</v>
      </c>
      <c r="R224" t="str">
        <f>VLOOKUP($A224,RevenueData!$A$2:$L$2321,12,FALSE)</f>
        <v>SF</v>
      </c>
    </row>
    <row r="225" spans="1:18">
      <c r="A225" s="40">
        <v>38</v>
      </c>
      <c r="B225" s="41" t="s">
        <v>178</v>
      </c>
      <c r="C225" s="41" t="s">
        <v>38</v>
      </c>
      <c r="D225" s="40">
        <v>89109</v>
      </c>
      <c r="E225" s="42">
        <v>39980</v>
      </c>
      <c r="F225" s="43">
        <v>1042</v>
      </c>
      <c r="G225" s="41" t="s">
        <v>125</v>
      </c>
      <c r="H225" s="40">
        <v>37</v>
      </c>
      <c r="I225" s="40">
        <v>36</v>
      </c>
      <c r="J225" s="40">
        <v>0</v>
      </c>
      <c r="K225" s="40">
        <v>1</v>
      </c>
      <c r="L225" s="44">
        <v>0</v>
      </c>
      <c r="M225" s="41" t="s">
        <v>126</v>
      </c>
      <c r="N225" s="45" t="s">
        <v>179</v>
      </c>
      <c r="O225" s="45" t="s">
        <v>180</v>
      </c>
      <c r="P225" t="str">
        <f>VLOOKUP($A225,RevenueData!$A$2:$L$2321,10,FALSE)</f>
        <v>NV</v>
      </c>
      <c r="Q225" t="str">
        <f>VLOOKUP($A225,RevenueData!$A$2:$L$2321,11,FALSE)</f>
        <v>SW</v>
      </c>
      <c r="R225" t="str">
        <f>VLOOKUP($A225,RevenueData!$A$2:$L$2321,12,FALSE)</f>
        <v>SW</v>
      </c>
    </row>
    <row r="226" spans="1:18">
      <c r="A226" s="40">
        <v>39</v>
      </c>
      <c r="B226" s="41" t="s">
        <v>183</v>
      </c>
      <c r="C226" s="41" t="s">
        <v>19</v>
      </c>
      <c r="D226" s="40">
        <v>92660</v>
      </c>
      <c r="E226" s="42">
        <v>39980</v>
      </c>
      <c r="F226" s="43">
        <v>1001</v>
      </c>
      <c r="G226" s="41" t="s">
        <v>125</v>
      </c>
      <c r="H226" s="40">
        <v>61</v>
      </c>
      <c r="I226" s="40">
        <v>61</v>
      </c>
      <c r="J226" s="40">
        <v>0</v>
      </c>
      <c r="K226" s="40">
        <v>0</v>
      </c>
      <c r="L226" s="44">
        <v>0</v>
      </c>
      <c r="M226" s="41" t="s">
        <v>126</v>
      </c>
      <c r="N226" s="45" t="s">
        <v>149</v>
      </c>
      <c r="O226" s="45" t="s">
        <v>150</v>
      </c>
      <c r="P226" t="str">
        <f>VLOOKUP($A226,RevenueData!$A$2:$L$2321,10,FALSE)</f>
        <v>CA</v>
      </c>
      <c r="Q226" t="str">
        <f>VLOOKUP($A226,RevenueData!$A$2:$L$2321,11,FALSE)</f>
        <v>LA</v>
      </c>
      <c r="R226" t="str">
        <f>VLOOKUP($A226,RevenueData!$A$2:$L$2321,12,FALSE)</f>
        <v>SD</v>
      </c>
    </row>
    <row r="227" spans="1:18">
      <c r="A227" s="40">
        <v>40</v>
      </c>
      <c r="B227" s="41" t="s">
        <v>184</v>
      </c>
      <c r="C227" s="41" t="s">
        <v>19</v>
      </c>
      <c r="D227" s="40">
        <v>93101</v>
      </c>
      <c r="E227" s="42">
        <v>39980</v>
      </c>
      <c r="F227" s="43">
        <v>1117</v>
      </c>
      <c r="G227" s="41" t="s">
        <v>125</v>
      </c>
      <c r="H227" s="40">
        <v>22</v>
      </c>
      <c r="I227" s="40">
        <v>22</v>
      </c>
      <c r="J227" s="40">
        <v>0</v>
      </c>
      <c r="K227" s="40">
        <v>0</v>
      </c>
      <c r="L227" s="44">
        <v>0</v>
      </c>
      <c r="M227" s="41" t="s">
        <v>126</v>
      </c>
      <c r="N227" s="45" t="s">
        <v>149</v>
      </c>
      <c r="O227" s="45" t="s">
        <v>150</v>
      </c>
      <c r="P227" t="str">
        <f>VLOOKUP($A227,RevenueData!$A$2:$L$2321,10,FALSE)</f>
        <v>CA</v>
      </c>
      <c r="Q227" t="str">
        <f>VLOOKUP($A227,RevenueData!$A$2:$L$2321,11,FALSE)</f>
        <v>LA</v>
      </c>
      <c r="R227" t="str">
        <f>VLOOKUP($A227,RevenueData!$A$2:$L$2321,12,FALSE)</f>
        <v>VENT</v>
      </c>
    </row>
    <row r="228" spans="1:18">
      <c r="A228" s="40">
        <v>45</v>
      </c>
      <c r="B228" s="41" t="s">
        <v>151</v>
      </c>
      <c r="C228" s="41" t="s">
        <v>21</v>
      </c>
      <c r="D228" s="40">
        <v>98105</v>
      </c>
      <c r="E228" s="42">
        <v>39980</v>
      </c>
      <c r="F228" s="43">
        <v>1218</v>
      </c>
      <c r="G228" s="41" t="s">
        <v>125</v>
      </c>
      <c r="H228" s="40">
        <v>47</v>
      </c>
      <c r="I228" s="40">
        <v>47</v>
      </c>
      <c r="J228" s="40">
        <v>0</v>
      </c>
      <c r="K228" s="40">
        <v>0</v>
      </c>
      <c r="L228" s="44">
        <v>0</v>
      </c>
      <c r="M228" s="41" t="s">
        <v>126</v>
      </c>
      <c r="N228" s="45" t="s">
        <v>152</v>
      </c>
      <c r="O228" s="45" t="s">
        <v>153</v>
      </c>
      <c r="P228" t="str">
        <f>VLOOKUP($A228,RevenueData!$A$2:$L$2321,10,FALSE)</f>
        <v>WA</v>
      </c>
      <c r="Q228" t="str">
        <f>VLOOKUP($A228,RevenueData!$A$2:$L$2321,11,FALSE)</f>
        <v>NW</v>
      </c>
      <c r="R228" t="str">
        <f>VLOOKUP($A228,RevenueData!$A$2:$L$2321,12,FALSE)</f>
        <v>SEA</v>
      </c>
    </row>
    <row r="229" spans="1:18">
      <c r="A229" s="40">
        <v>47</v>
      </c>
      <c r="B229" s="41" t="s">
        <v>189</v>
      </c>
      <c r="C229" s="41" t="s">
        <v>43</v>
      </c>
      <c r="D229" s="40">
        <v>2467</v>
      </c>
      <c r="E229" s="42">
        <v>39980</v>
      </c>
      <c r="F229" s="43">
        <v>1243</v>
      </c>
      <c r="G229" s="41" t="s">
        <v>125</v>
      </c>
      <c r="H229" s="40">
        <v>21</v>
      </c>
      <c r="I229" s="40">
        <v>21</v>
      </c>
      <c r="J229" s="40">
        <v>0</v>
      </c>
      <c r="K229" s="40">
        <v>0</v>
      </c>
      <c r="L229" s="44">
        <v>0</v>
      </c>
      <c r="M229" s="41" t="s">
        <v>126</v>
      </c>
      <c r="N229" s="45" t="s">
        <v>190</v>
      </c>
      <c r="O229" s="45" t="s">
        <v>191</v>
      </c>
      <c r="P229" t="str">
        <f>VLOOKUP($A229,RevenueData!$A$2:$L$2321,10,FALSE)</f>
        <v>MA</v>
      </c>
      <c r="Q229" t="str">
        <f>VLOOKUP($A229,RevenueData!$A$2:$L$2321,11,FALSE)</f>
        <v>NE</v>
      </c>
      <c r="R229" t="str">
        <f>VLOOKUP($A229,RevenueData!$A$2:$L$2321,12,FALSE)</f>
        <v>MA</v>
      </c>
    </row>
    <row r="230" spans="1:18">
      <c r="A230" s="40">
        <v>48</v>
      </c>
      <c r="B230" s="41" t="s">
        <v>192</v>
      </c>
      <c r="C230" s="41" t="s">
        <v>44</v>
      </c>
      <c r="D230" s="40">
        <v>85251</v>
      </c>
      <c r="E230" s="42">
        <v>39980</v>
      </c>
      <c r="F230" s="43">
        <v>1124</v>
      </c>
      <c r="G230" s="41" t="s">
        <v>131</v>
      </c>
      <c r="H230" s="40">
        <v>28</v>
      </c>
      <c r="I230" s="40">
        <v>28</v>
      </c>
      <c r="J230" s="40">
        <v>0</v>
      </c>
      <c r="K230" s="40">
        <v>0</v>
      </c>
      <c r="L230" s="44">
        <v>0</v>
      </c>
      <c r="M230" s="41" t="s">
        <v>126</v>
      </c>
      <c r="N230" s="45" t="s">
        <v>179</v>
      </c>
      <c r="O230" s="45" t="s">
        <v>180</v>
      </c>
      <c r="P230" t="str">
        <f>VLOOKUP($A230,RevenueData!$A$2:$L$2321,10,FALSE)</f>
        <v>AZ</v>
      </c>
      <c r="Q230" t="str">
        <f>VLOOKUP($A230,RevenueData!$A$2:$L$2321,11,FALSE)</f>
        <v>SW</v>
      </c>
      <c r="R230" t="str">
        <f>VLOOKUP($A230,RevenueData!$A$2:$L$2321,12,FALSE)</f>
        <v>AZ</v>
      </c>
    </row>
    <row r="231" spans="1:18">
      <c r="A231" s="40">
        <v>52</v>
      </c>
      <c r="B231" s="41" t="s">
        <v>196</v>
      </c>
      <c r="C231" s="41" t="s">
        <v>47</v>
      </c>
      <c r="D231" s="40">
        <v>30346</v>
      </c>
      <c r="E231" s="42">
        <v>39980</v>
      </c>
      <c r="F231" s="43">
        <v>1017</v>
      </c>
      <c r="G231" s="41" t="s">
        <v>125</v>
      </c>
      <c r="H231" s="40">
        <v>23</v>
      </c>
      <c r="I231" s="40">
        <v>23</v>
      </c>
      <c r="J231" s="40">
        <v>0</v>
      </c>
      <c r="K231" s="40">
        <v>0</v>
      </c>
      <c r="L231" s="44">
        <v>0</v>
      </c>
      <c r="M231" s="41" t="s">
        <v>126</v>
      </c>
      <c r="N231" s="45" t="s">
        <v>199</v>
      </c>
      <c r="O231" s="45" t="s">
        <v>200</v>
      </c>
      <c r="P231" t="str">
        <f>VLOOKUP($A231,RevenueData!$A$2:$L$2321,10,FALSE)</f>
        <v>GA</v>
      </c>
      <c r="Q231" t="str">
        <f>VLOOKUP($A231,RevenueData!$A$2:$L$2321,11,FALSE)</f>
        <v>SE</v>
      </c>
      <c r="R231" t="str">
        <f>VLOOKUP($A231,RevenueData!$A$2:$L$2321,12,FALSE)</f>
        <v>ATL</v>
      </c>
    </row>
    <row r="232" spans="1:18">
      <c r="A232" s="40">
        <v>56</v>
      </c>
      <c r="B232" s="41" t="s">
        <v>176</v>
      </c>
      <c r="C232" s="41" t="s">
        <v>19</v>
      </c>
      <c r="D232" s="40">
        <v>94132</v>
      </c>
      <c r="E232" s="42">
        <v>39980</v>
      </c>
      <c r="F232" s="43">
        <v>1124</v>
      </c>
      <c r="G232" s="41" t="s">
        <v>125</v>
      </c>
      <c r="H232" s="40">
        <v>37</v>
      </c>
      <c r="I232" s="40">
        <v>37</v>
      </c>
      <c r="J232" s="40">
        <v>0</v>
      </c>
      <c r="K232" s="40">
        <v>0</v>
      </c>
      <c r="L232" s="44">
        <v>0</v>
      </c>
      <c r="M232" s="41" t="s">
        <v>126</v>
      </c>
      <c r="N232" s="45" t="s">
        <v>156</v>
      </c>
      <c r="O232" s="45" t="s">
        <v>157</v>
      </c>
      <c r="P232" t="str">
        <f>VLOOKUP($A232,RevenueData!$A$2:$L$2321,10,FALSE)</f>
        <v>CA</v>
      </c>
      <c r="Q232" t="str">
        <f>VLOOKUP($A232,RevenueData!$A$2:$L$2321,11,FALSE)</f>
        <v>NW</v>
      </c>
      <c r="R232" t="str">
        <f>VLOOKUP($A232,RevenueData!$A$2:$L$2321,12,FALSE)</f>
        <v>SF</v>
      </c>
    </row>
    <row r="233" spans="1:18">
      <c r="A233" s="40">
        <v>57</v>
      </c>
      <c r="B233" s="41" t="s">
        <v>201</v>
      </c>
      <c r="C233" s="41" t="s">
        <v>33</v>
      </c>
      <c r="D233" s="40">
        <v>97223</v>
      </c>
      <c r="E233" s="42">
        <v>39980</v>
      </c>
      <c r="F233" s="43">
        <v>1115</v>
      </c>
      <c r="G233" s="41" t="s">
        <v>125</v>
      </c>
      <c r="H233" s="40">
        <v>40</v>
      </c>
      <c r="I233" s="40">
        <v>40</v>
      </c>
      <c r="J233" s="40">
        <v>0</v>
      </c>
      <c r="K233" s="40">
        <v>0</v>
      </c>
      <c r="L233" s="44">
        <v>0</v>
      </c>
      <c r="M233" s="41" t="s">
        <v>126</v>
      </c>
      <c r="N233" s="45" t="s">
        <v>169</v>
      </c>
      <c r="O233" s="45" t="s">
        <v>170</v>
      </c>
      <c r="P233" t="str">
        <f>VLOOKUP($A233,RevenueData!$A$2:$L$2321,10,FALSE)</f>
        <v>OR</v>
      </c>
      <c r="Q233" t="str">
        <f>VLOOKUP($A233,RevenueData!$A$2:$L$2321,11,FALSE)</f>
        <v>NW</v>
      </c>
      <c r="R233" t="str">
        <f>VLOOKUP($A233,RevenueData!$A$2:$L$2321,12,FALSE)</f>
        <v>NW</v>
      </c>
    </row>
    <row r="234" spans="1:18">
      <c r="A234" s="40">
        <v>60</v>
      </c>
      <c r="B234" s="41" t="s">
        <v>203</v>
      </c>
      <c r="C234" s="41" t="s">
        <v>35</v>
      </c>
      <c r="D234" s="40">
        <v>44122</v>
      </c>
      <c r="E234" s="42">
        <v>39980</v>
      </c>
      <c r="F234" s="43">
        <v>919</v>
      </c>
      <c r="G234" s="41" t="s">
        <v>129</v>
      </c>
      <c r="H234" s="40">
        <v>29</v>
      </c>
      <c r="I234" s="40">
        <v>29</v>
      </c>
      <c r="J234" s="40">
        <v>0</v>
      </c>
      <c r="K234" s="40">
        <v>0</v>
      </c>
      <c r="L234" s="44">
        <v>0</v>
      </c>
      <c r="M234" s="41" t="s">
        <v>126</v>
      </c>
      <c r="N234" s="45" t="s">
        <v>204</v>
      </c>
      <c r="O234" s="45" t="s">
        <v>205</v>
      </c>
      <c r="P234" t="str">
        <f>VLOOKUP($A234,RevenueData!$A$2:$L$2321,10,FALSE)</f>
        <v>OH</v>
      </c>
      <c r="Q234" t="str">
        <f>VLOOKUP($A234,RevenueData!$A$2:$L$2321,11,FALSE)</f>
        <v>MW</v>
      </c>
      <c r="R234" t="str">
        <f>VLOOKUP($A234,RevenueData!$A$2:$L$2321,12,FALSE)</f>
        <v>MW</v>
      </c>
    </row>
    <row r="235" spans="1:18">
      <c r="A235" s="40">
        <v>63</v>
      </c>
      <c r="B235" s="41" t="s">
        <v>210</v>
      </c>
      <c r="C235" s="41" t="s">
        <v>44</v>
      </c>
      <c r="D235" s="40">
        <v>85226</v>
      </c>
      <c r="E235" s="42">
        <v>39980</v>
      </c>
      <c r="F235" s="43">
        <v>1559</v>
      </c>
      <c r="G235" s="41" t="s">
        <v>131</v>
      </c>
      <c r="H235" s="40">
        <v>21</v>
      </c>
      <c r="I235" s="40">
        <v>21</v>
      </c>
      <c r="J235" s="40">
        <v>0</v>
      </c>
      <c r="K235" s="40">
        <v>0</v>
      </c>
      <c r="L235" s="44">
        <v>0</v>
      </c>
      <c r="M235" s="41" t="s">
        <v>126</v>
      </c>
      <c r="N235" s="45" t="s">
        <v>179</v>
      </c>
      <c r="O235" s="45" t="s">
        <v>180</v>
      </c>
      <c r="P235" t="str">
        <f>VLOOKUP($A235,RevenueData!$A$2:$L$2321,10,FALSE)</f>
        <v>AZ</v>
      </c>
      <c r="Q235" t="str">
        <f>VLOOKUP($A235,RevenueData!$A$2:$L$2321,11,FALSE)</f>
        <v>SW</v>
      </c>
      <c r="R235" t="str">
        <f>VLOOKUP($A235,RevenueData!$A$2:$L$2321,12,FALSE)</f>
        <v>AZ</v>
      </c>
    </row>
    <row r="236" spans="1:18">
      <c r="A236" s="40">
        <v>64</v>
      </c>
      <c r="B236" s="41" t="s">
        <v>211</v>
      </c>
      <c r="C236" s="41" t="s">
        <v>35</v>
      </c>
      <c r="D236" s="40">
        <v>43240</v>
      </c>
      <c r="E236" s="42">
        <v>39980</v>
      </c>
      <c r="F236" s="43">
        <v>1119</v>
      </c>
      <c r="G236" s="41" t="s">
        <v>125</v>
      </c>
      <c r="H236" s="40">
        <v>15</v>
      </c>
      <c r="I236" s="40">
        <v>15</v>
      </c>
      <c r="J236" s="40">
        <v>0</v>
      </c>
      <c r="K236" s="40">
        <v>0</v>
      </c>
      <c r="L236" s="44">
        <v>0</v>
      </c>
      <c r="M236" s="41" t="s">
        <v>126</v>
      </c>
      <c r="N236" s="45" t="s">
        <v>173</v>
      </c>
      <c r="O236" s="45" t="s">
        <v>174</v>
      </c>
      <c r="P236" t="str">
        <f>VLOOKUP($A236,RevenueData!$A$2:$L$2321,10,FALSE)</f>
        <v>OH</v>
      </c>
      <c r="Q236" t="str">
        <f>VLOOKUP($A236,RevenueData!$A$2:$L$2321,11,FALSE)</f>
        <v>MW</v>
      </c>
      <c r="R236" t="str">
        <f>VLOOKUP($A236,RevenueData!$A$2:$L$2321,12,FALSE)</f>
        <v>GL</v>
      </c>
    </row>
    <row r="237" spans="1:18">
      <c r="A237" s="40">
        <v>66</v>
      </c>
      <c r="B237" s="41" t="s">
        <v>215</v>
      </c>
      <c r="C237" s="41" t="s">
        <v>21</v>
      </c>
      <c r="D237" s="40">
        <v>98004</v>
      </c>
      <c r="E237" s="42">
        <v>39980</v>
      </c>
      <c r="F237" s="43">
        <v>1021</v>
      </c>
      <c r="G237" s="41" t="s">
        <v>125</v>
      </c>
      <c r="H237" s="40">
        <v>55</v>
      </c>
      <c r="I237" s="40">
        <v>55</v>
      </c>
      <c r="J237" s="40">
        <v>0</v>
      </c>
      <c r="K237" s="40">
        <v>0</v>
      </c>
      <c r="L237" s="44">
        <v>0</v>
      </c>
      <c r="M237" s="41" t="s">
        <v>126</v>
      </c>
      <c r="N237" s="45" t="s">
        <v>152</v>
      </c>
      <c r="O237" s="45" t="s">
        <v>153</v>
      </c>
      <c r="P237" t="str">
        <f>VLOOKUP($A237,RevenueData!$A$2:$L$2321,10,FALSE)</f>
        <v>WA</v>
      </c>
      <c r="Q237" t="str">
        <f>VLOOKUP($A237,RevenueData!$A$2:$L$2321,11,FALSE)</f>
        <v>NW</v>
      </c>
      <c r="R237" t="str">
        <f>VLOOKUP($A237,RevenueData!$A$2:$L$2321,12,FALSE)</f>
        <v>SEA</v>
      </c>
    </row>
    <row r="238" spans="1:18">
      <c r="A238" s="40">
        <v>67</v>
      </c>
      <c r="B238" s="41" t="s">
        <v>216</v>
      </c>
      <c r="C238" s="41" t="s">
        <v>26</v>
      </c>
      <c r="D238" s="40">
        <v>70130</v>
      </c>
      <c r="E238" s="42">
        <v>39980</v>
      </c>
      <c r="F238" s="43">
        <v>926</v>
      </c>
      <c r="G238" s="41" t="s">
        <v>129</v>
      </c>
      <c r="H238" s="40">
        <v>11</v>
      </c>
      <c r="I238" s="40">
        <v>11</v>
      </c>
      <c r="J238" s="40">
        <v>0</v>
      </c>
      <c r="K238" s="40">
        <v>0</v>
      </c>
      <c r="L238" s="44">
        <v>0</v>
      </c>
      <c r="M238" s="41" t="s">
        <v>126</v>
      </c>
      <c r="N238" s="45" t="s">
        <v>217</v>
      </c>
      <c r="O238" s="45" t="s">
        <v>218</v>
      </c>
      <c r="P238" t="str">
        <f>VLOOKUP($A238,RevenueData!$A$2:$L$2321,10,FALSE)</f>
        <v>LA</v>
      </c>
      <c r="Q238" t="str">
        <f>VLOOKUP($A238,RevenueData!$A$2:$L$2321,11,FALSE)</f>
        <v>SW</v>
      </c>
      <c r="R238" t="str">
        <f>VLOOKUP($A238,RevenueData!$A$2:$L$2321,12,FALSE)</f>
        <v>SW</v>
      </c>
    </row>
    <row r="239" spans="1:18">
      <c r="A239" s="40">
        <v>68</v>
      </c>
      <c r="B239" s="41" t="s">
        <v>171</v>
      </c>
      <c r="C239" s="41" t="s">
        <v>19</v>
      </c>
      <c r="D239" s="40">
        <v>90036</v>
      </c>
      <c r="E239" s="42">
        <v>39980</v>
      </c>
      <c r="F239" s="43">
        <v>1104</v>
      </c>
      <c r="G239" s="41" t="s">
        <v>131</v>
      </c>
      <c r="H239" s="40">
        <v>59</v>
      </c>
      <c r="I239" s="40">
        <v>58</v>
      </c>
      <c r="J239" s="40">
        <v>0</v>
      </c>
      <c r="K239" s="40">
        <v>1</v>
      </c>
      <c r="L239" s="44">
        <v>0</v>
      </c>
      <c r="M239" s="41" t="s">
        <v>126</v>
      </c>
      <c r="N239" s="45" t="s">
        <v>149</v>
      </c>
      <c r="O239" s="45" t="s">
        <v>150</v>
      </c>
      <c r="P239" t="str">
        <f>VLOOKUP($A239,RevenueData!$A$2:$L$2321,10,FALSE)</f>
        <v>CA</v>
      </c>
      <c r="Q239" t="str">
        <f>VLOOKUP($A239,RevenueData!$A$2:$L$2321,11,FALSE)</f>
        <v>LA</v>
      </c>
      <c r="R239" t="str">
        <f>VLOOKUP($A239,RevenueData!$A$2:$L$2321,12,FALSE)</f>
        <v>LA</v>
      </c>
    </row>
    <row r="240" spans="1:18">
      <c r="A240" s="40">
        <v>69</v>
      </c>
      <c r="B240" s="41" t="s">
        <v>219</v>
      </c>
      <c r="C240" s="41" t="s">
        <v>11</v>
      </c>
      <c r="D240" s="40">
        <v>22033</v>
      </c>
      <c r="E240" s="42">
        <v>39980</v>
      </c>
      <c r="F240" s="43">
        <v>1048</v>
      </c>
      <c r="G240" s="41" t="s">
        <v>125</v>
      </c>
      <c r="H240" s="40">
        <v>25</v>
      </c>
      <c r="I240" s="40">
        <v>25</v>
      </c>
      <c r="J240" s="40">
        <v>0</v>
      </c>
      <c r="K240" s="40">
        <v>0</v>
      </c>
      <c r="L240" s="44">
        <v>0</v>
      </c>
      <c r="M240" s="41" t="s">
        <v>130</v>
      </c>
      <c r="N240" s="45" t="s">
        <v>134</v>
      </c>
      <c r="O240" s="45" t="s">
        <v>135</v>
      </c>
      <c r="P240" t="str">
        <f>VLOOKUP($A240,RevenueData!$A$2:$L$2321,10,FALSE)</f>
        <v>VA</v>
      </c>
      <c r="Q240" t="str">
        <f>VLOOKUP($A240,RevenueData!$A$2:$L$2321,11,FALSE)</f>
        <v>SE</v>
      </c>
      <c r="R240" t="str">
        <f>VLOOKUP($A240,RevenueData!$A$2:$L$2321,12,FALSE)</f>
        <v>SE</v>
      </c>
    </row>
    <row r="241" spans="1:18">
      <c r="A241" s="40">
        <v>70</v>
      </c>
      <c r="B241" s="41" t="s">
        <v>220</v>
      </c>
      <c r="C241" s="41" t="s">
        <v>13</v>
      </c>
      <c r="D241" s="40">
        <v>48377</v>
      </c>
      <c r="E241" s="42">
        <v>39980</v>
      </c>
      <c r="F241" s="43">
        <v>953</v>
      </c>
      <c r="G241" s="41" t="s">
        <v>129</v>
      </c>
      <c r="H241" s="40">
        <v>18</v>
      </c>
      <c r="I241" s="40">
        <v>18</v>
      </c>
      <c r="J241" s="40">
        <v>0</v>
      </c>
      <c r="K241" s="40">
        <v>0</v>
      </c>
      <c r="L241" s="44">
        <v>0</v>
      </c>
      <c r="M241" s="41" t="s">
        <v>126</v>
      </c>
      <c r="N241" s="45" t="s">
        <v>140</v>
      </c>
      <c r="O241" s="45" t="s">
        <v>141</v>
      </c>
      <c r="P241" t="str">
        <f>VLOOKUP($A241,RevenueData!$A$2:$L$2321,10,FALSE)</f>
        <v>MI</v>
      </c>
      <c r="Q241" t="str">
        <f>VLOOKUP($A241,RevenueData!$A$2:$L$2321,11,FALSE)</f>
        <v>MW</v>
      </c>
      <c r="R241" t="str">
        <f>VLOOKUP($A241,RevenueData!$A$2:$L$2321,12,FALSE)</f>
        <v>MW</v>
      </c>
    </row>
    <row r="242" spans="1:18">
      <c r="A242" s="40">
        <v>71</v>
      </c>
      <c r="B242" s="41" t="s">
        <v>221</v>
      </c>
      <c r="C242" s="41" t="s">
        <v>47</v>
      </c>
      <c r="D242" s="40">
        <v>30022</v>
      </c>
      <c r="E242" s="42">
        <v>39980</v>
      </c>
      <c r="F242" s="43">
        <v>1057</v>
      </c>
      <c r="G242" s="41" t="s">
        <v>125</v>
      </c>
      <c r="H242" s="40">
        <v>18</v>
      </c>
      <c r="I242" s="40">
        <v>18</v>
      </c>
      <c r="J242" s="40">
        <v>0</v>
      </c>
      <c r="K242" s="40">
        <v>0</v>
      </c>
      <c r="L242" s="44">
        <v>0</v>
      </c>
      <c r="M242" s="41" t="s">
        <v>126</v>
      </c>
      <c r="N242" s="45" t="s">
        <v>199</v>
      </c>
      <c r="O242" s="45" t="s">
        <v>200</v>
      </c>
      <c r="P242" t="str">
        <f>VLOOKUP($A242,RevenueData!$A$2:$L$2321,10,FALSE)</f>
        <v>GA</v>
      </c>
      <c r="Q242" t="str">
        <f>VLOOKUP($A242,RevenueData!$A$2:$L$2321,11,FALSE)</f>
        <v>SE</v>
      </c>
      <c r="R242" t="str">
        <f>VLOOKUP($A242,RevenueData!$A$2:$L$2321,12,FALSE)</f>
        <v>ATL</v>
      </c>
    </row>
    <row r="243" spans="1:18">
      <c r="A243" s="40">
        <v>73</v>
      </c>
      <c r="B243" s="41" t="s">
        <v>176</v>
      </c>
      <c r="C243" s="41" t="s">
        <v>19</v>
      </c>
      <c r="D243" s="40">
        <v>94103</v>
      </c>
      <c r="E243" s="42">
        <v>39980</v>
      </c>
      <c r="F243" s="43">
        <v>1027</v>
      </c>
      <c r="G243" s="41" t="s">
        <v>125</v>
      </c>
      <c r="H243" s="40">
        <v>72</v>
      </c>
      <c r="I243" s="40">
        <v>72</v>
      </c>
      <c r="J243" s="40">
        <v>0</v>
      </c>
      <c r="K243" s="40">
        <v>0</v>
      </c>
      <c r="L243" s="44">
        <v>0</v>
      </c>
      <c r="M243" s="41" t="s">
        <v>126</v>
      </c>
      <c r="N243" s="45" t="s">
        <v>156</v>
      </c>
      <c r="O243" s="45" t="s">
        <v>157</v>
      </c>
      <c r="P243" t="str">
        <f>VLOOKUP($A243,RevenueData!$A$2:$L$2321,10,FALSE)</f>
        <v>CA</v>
      </c>
      <c r="Q243" t="str">
        <f>VLOOKUP($A243,RevenueData!$A$2:$L$2321,11,FALSE)</f>
        <v>NW</v>
      </c>
      <c r="R243" t="str">
        <f>VLOOKUP($A243,RevenueData!$A$2:$L$2321,12,FALSE)</f>
        <v>SF</v>
      </c>
    </row>
    <row r="244" spans="1:18">
      <c r="A244" s="40">
        <v>75</v>
      </c>
      <c r="B244" s="41" t="s">
        <v>196</v>
      </c>
      <c r="C244" s="41" t="s">
        <v>47</v>
      </c>
      <c r="D244" s="40">
        <v>30326</v>
      </c>
      <c r="E244" s="42">
        <v>39980</v>
      </c>
      <c r="F244" s="43">
        <v>932</v>
      </c>
      <c r="G244" s="41" t="s">
        <v>129</v>
      </c>
      <c r="H244" s="40">
        <v>45</v>
      </c>
      <c r="I244" s="40">
        <v>45</v>
      </c>
      <c r="J244" s="40">
        <v>0</v>
      </c>
      <c r="K244" s="40">
        <v>0</v>
      </c>
      <c r="L244" s="44">
        <v>0</v>
      </c>
      <c r="M244" s="41" t="s">
        <v>126</v>
      </c>
      <c r="N244" s="45" t="s">
        <v>199</v>
      </c>
      <c r="O244" s="45" t="s">
        <v>200</v>
      </c>
      <c r="P244" t="str">
        <f>VLOOKUP($A244,RevenueData!$A$2:$L$2321,10,FALSE)</f>
        <v>GA</v>
      </c>
      <c r="Q244" t="str">
        <f>VLOOKUP($A244,RevenueData!$A$2:$L$2321,11,FALSE)</f>
        <v>SE</v>
      </c>
      <c r="R244" t="str">
        <f>VLOOKUP($A244,RevenueData!$A$2:$L$2321,12,FALSE)</f>
        <v>ATL</v>
      </c>
    </row>
    <row r="245" spans="1:18">
      <c r="A245" s="40">
        <v>79</v>
      </c>
      <c r="B245" s="41" t="s">
        <v>226</v>
      </c>
      <c r="C245" s="41" t="s">
        <v>21</v>
      </c>
      <c r="D245" s="40">
        <v>98037</v>
      </c>
      <c r="E245" s="42">
        <v>39980</v>
      </c>
      <c r="F245" s="43">
        <v>1041</v>
      </c>
      <c r="G245" s="41" t="s">
        <v>125</v>
      </c>
      <c r="H245" s="40">
        <v>19</v>
      </c>
      <c r="I245" s="40">
        <v>19</v>
      </c>
      <c r="J245" s="40">
        <v>0</v>
      </c>
      <c r="K245" s="40">
        <v>0</v>
      </c>
      <c r="L245" s="44">
        <v>0</v>
      </c>
      <c r="M245" s="41" t="s">
        <v>126</v>
      </c>
      <c r="N245" s="45" t="s">
        <v>152</v>
      </c>
      <c r="O245" s="45" t="s">
        <v>153</v>
      </c>
      <c r="P245" t="str">
        <f>VLOOKUP($A245,RevenueData!$A$2:$L$2321,10,FALSE)</f>
        <v>WA</v>
      </c>
      <c r="Q245" t="str">
        <f>VLOOKUP($A245,RevenueData!$A$2:$L$2321,11,FALSE)</f>
        <v>NW</v>
      </c>
      <c r="R245" t="str">
        <f>VLOOKUP($A245,RevenueData!$A$2:$L$2321,12,FALSE)</f>
        <v>SEA</v>
      </c>
    </row>
    <row r="246" spans="1:18">
      <c r="A246" s="40">
        <v>80</v>
      </c>
      <c r="B246" s="41" t="s">
        <v>227</v>
      </c>
      <c r="C246" s="41" t="s">
        <v>52</v>
      </c>
      <c r="D246" s="40">
        <v>46240</v>
      </c>
      <c r="E246" s="42">
        <v>39980</v>
      </c>
      <c r="F246" s="43">
        <v>939</v>
      </c>
      <c r="G246" s="41" t="s">
        <v>129</v>
      </c>
      <c r="H246" s="40">
        <v>34</v>
      </c>
      <c r="I246" s="40">
        <v>34</v>
      </c>
      <c r="J246" s="40">
        <v>0</v>
      </c>
      <c r="K246" s="40">
        <v>0</v>
      </c>
      <c r="L246" s="44">
        <v>0</v>
      </c>
      <c r="M246" s="41" t="s">
        <v>126</v>
      </c>
      <c r="N246" s="45" t="s">
        <v>228</v>
      </c>
      <c r="O246" s="45" t="s">
        <v>229</v>
      </c>
      <c r="P246" t="str">
        <f>VLOOKUP($A246,RevenueData!$A$2:$L$2321,10,FALSE)</f>
        <v>IN</v>
      </c>
      <c r="Q246" t="str">
        <f>VLOOKUP($A246,RevenueData!$A$2:$L$2321,11,FALSE)</f>
        <v>MW</v>
      </c>
      <c r="R246" t="str">
        <f>VLOOKUP($A246,RevenueData!$A$2:$L$2321,12,FALSE)</f>
        <v>GL</v>
      </c>
    </row>
    <row r="247" spans="1:18">
      <c r="A247" s="40">
        <v>83</v>
      </c>
      <c r="B247" s="41" t="s">
        <v>176</v>
      </c>
      <c r="C247" s="41" t="s">
        <v>19</v>
      </c>
      <c r="D247" s="40">
        <v>94114</v>
      </c>
      <c r="E247" s="42">
        <v>39980</v>
      </c>
      <c r="F247" s="43">
        <v>1340</v>
      </c>
      <c r="G247" s="41" t="s">
        <v>131</v>
      </c>
      <c r="H247" s="40">
        <v>22</v>
      </c>
      <c r="I247" s="40">
        <v>22</v>
      </c>
      <c r="J247" s="40">
        <v>0</v>
      </c>
      <c r="K247" s="40">
        <v>0</v>
      </c>
      <c r="L247" s="44">
        <v>0</v>
      </c>
      <c r="M247" s="41" t="s">
        <v>126</v>
      </c>
      <c r="N247" s="45" t="s">
        <v>156</v>
      </c>
      <c r="O247" s="45" t="s">
        <v>157</v>
      </c>
      <c r="P247" t="str">
        <f>VLOOKUP($A247,RevenueData!$A$2:$L$2321,10,FALSE)</f>
        <v>CA</v>
      </c>
      <c r="Q247" t="str">
        <f>VLOOKUP($A247,RevenueData!$A$2:$L$2321,11,FALSE)</f>
        <v>NW</v>
      </c>
      <c r="R247" t="str">
        <f>VLOOKUP($A247,RevenueData!$A$2:$L$2321,12,FALSE)</f>
        <v>NW</v>
      </c>
    </row>
    <row r="248" spans="1:18">
      <c r="A248" s="40">
        <v>84</v>
      </c>
      <c r="B248" s="41" t="s">
        <v>178</v>
      </c>
      <c r="C248" s="41" t="s">
        <v>38</v>
      </c>
      <c r="D248" s="40">
        <v>89109</v>
      </c>
      <c r="E248" s="42">
        <v>39980</v>
      </c>
      <c r="F248" s="43">
        <v>955</v>
      </c>
      <c r="G248" s="41" t="s">
        <v>129</v>
      </c>
      <c r="H248" s="40">
        <v>40</v>
      </c>
      <c r="I248" s="40">
        <v>40</v>
      </c>
      <c r="J248" s="40">
        <v>0</v>
      </c>
      <c r="K248" s="40">
        <v>0</v>
      </c>
      <c r="L248" s="44">
        <v>0</v>
      </c>
      <c r="M248" s="41" t="s">
        <v>126</v>
      </c>
      <c r="N248" s="45" t="s">
        <v>179</v>
      </c>
      <c r="O248" s="45" t="s">
        <v>180</v>
      </c>
      <c r="P248" t="str">
        <f>VLOOKUP($A248,RevenueData!$A$2:$L$2321,10,FALSE)</f>
        <v>NV</v>
      </c>
      <c r="Q248" t="str">
        <f>VLOOKUP($A248,RevenueData!$A$2:$L$2321,11,FALSE)</f>
        <v>SW</v>
      </c>
      <c r="R248" t="str">
        <f>VLOOKUP($A248,RevenueData!$A$2:$L$2321,12,FALSE)</f>
        <v>SW</v>
      </c>
    </row>
    <row r="249" spans="1:18">
      <c r="A249" s="40">
        <v>85</v>
      </c>
      <c r="B249" s="41" t="s">
        <v>232</v>
      </c>
      <c r="C249" s="41" t="s">
        <v>26</v>
      </c>
      <c r="D249" s="40">
        <v>70002</v>
      </c>
      <c r="E249" s="42">
        <v>39980</v>
      </c>
      <c r="F249" s="43">
        <v>1109</v>
      </c>
      <c r="G249" s="41" t="s">
        <v>125</v>
      </c>
      <c r="H249" s="40">
        <v>22</v>
      </c>
      <c r="I249" s="40">
        <v>22</v>
      </c>
      <c r="J249" s="40">
        <v>0</v>
      </c>
      <c r="K249" s="40">
        <v>0</v>
      </c>
      <c r="L249" s="44">
        <v>0</v>
      </c>
      <c r="M249" s="41" t="s">
        <v>126</v>
      </c>
      <c r="N249" s="45" t="s">
        <v>217</v>
      </c>
      <c r="O249" s="45" t="s">
        <v>218</v>
      </c>
      <c r="P249" t="str">
        <f>VLOOKUP($A249,RevenueData!$A$2:$L$2321,10,FALSE)</f>
        <v>LA</v>
      </c>
      <c r="Q249" t="str">
        <f>VLOOKUP($A249,RevenueData!$A$2:$L$2321,11,FALSE)</f>
        <v>SW</v>
      </c>
      <c r="R249" t="str">
        <f>VLOOKUP($A249,RevenueData!$A$2:$L$2321,12,FALSE)</f>
        <v>SW</v>
      </c>
    </row>
    <row r="250" spans="1:18">
      <c r="A250" s="40">
        <v>86</v>
      </c>
      <c r="B250" s="41" t="s">
        <v>233</v>
      </c>
      <c r="C250" s="41" t="s">
        <v>41</v>
      </c>
      <c r="D250" s="40">
        <v>77056</v>
      </c>
      <c r="E250" s="42">
        <v>39980</v>
      </c>
      <c r="F250" s="43">
        <v>1052</v>
      </c>
      <c r="G250" s="41" t="s">
        <v>125</v>
      </c>
      <c r="H250" s="40">
        <v>53</v>
      </c>
      <c r="I250" s="40">
        <v>53</v>
      </c>
      <c r="J250" s="40">
        <v>0</v>
      </c>
      <c r="K250" s="40">
        <v>0</v>
      </c>
      <c r="L250" s="44">
        <v>0</v>
      </c>
      <c r="M250" s="41" t="s">
        <v>126</v>
      </c>
      <c r="N250" s="45" t="s">
        <v>234</v>
      </c>
      <c r="O250" s="45" t="s">
        <v>235</v>
      </c>
      <c r="P250" t="str">
        <f>VLOOKUP($A250,RevenueData!$A$2:$L$2321,10,FALSE)</f>
        <v>TX</v>
      </c>
      <c r="Q250" t="str">
        <f>VLOOKUP($A250,RevenueData!$A$2:$L$2321,11,FALSE)</f>
        <v>SW</v>
      </c>
      <c r="R250" t="str">
        <f>VLOOKUP($A250,RevenueData!$A$2:$L$2321,12,FALSE)</f>
        <v>HOU</v>
      </c>
    </row>
    <row r="251" spans="1:18">
      <c r="A251" s="40">
        <v>88</v>
      </c>
      <c r="B251" s="41" t="s">
        <v>237</v>
      </c>
      <c r="C251" s="41" t="s">
        <v>19</v>
      </c>
      <c r="D251" s="40">
        <v>91302</v>
      </c>
      <c r="E251" s="42">
        <v>39980</v>
      </c>
      <c r="F251" s="43">
        <v>1415</v>
      </c>
      <c r="G251" s="41" t="s">
        <v>131</v>
      </c>
      <c r="H251" s="40">
        <v>24</v>
      </c>
      <c r="I251" s="40">
        <v>24</v>
      </c>
      <c r="J251" s="40">
        <v>0</v>
      </c>
      <c r="K251" s="40">
        <v>0</v>
      </c>
      <c r="L251" s="44">
        <v>0</v>
      </c>
      <c r="M251" s="41" t="s">
        <v>130</v>
      </c>
      <c r="N251" s="45" t="s">
        <v>149</v>
      </c>
      <c r="O251" s="45" t="s">
        <v>150</v>
      </c>
      <c r="P251" t="str">
        <f>VLOOKUP($A251,RevenueData!$A$2:$L$2321,10,FALSE)</f>
        <v>CA</v>
      </c>
      <c r="Q251" t="str">
        <f>VLOOKUP($A251,RevenueData!$A$2:$L$2321,11,FALSE)</f>
        <v>LA</v>
      </c>
      <c r="R251" t="str">
        <f>VLOOKUP($A251,RevenueData!$A$2:$L$2321,12,FALSE)</f>
        <v>VENT</v>
      </c>
    </row>
    <row r="252" spans="1:18">
      <c r="A252" s="40">
        <v>89</v>
      </c>
      <c r="B252" s="41" t="s">
        <v>238</v>
      </c>
      <c r="C252" s="41" t="s">
        <v>19</v>
      </c>
      <c r="D252" s="40">
        <v>90265</v>
      </c>
      <c r="E252" s="42">
        <v>39980</v>
      </c>
      <c r="F252" s="43">
        <v>1000</v>
      </c>
      <c r="G252" s="41" t="s">
        <v>125</v>
      </c>
      <c r="H252" s="40">
        <v>21</v>
      </c>
      <c r="I252" s="40">
        <v>21</v>
      </c>
      <c r="J252" s="40">
        <v>0</v>
      </c>
      <c r="K252" s="40">
        <v>0</v>
      </c>
      <c r="L252" s="44">
        <v>0</v>
      </c>
      <c r="M252" s="41" t="s">
        <v>143</v>
      </c>
      <c r="N252" s="45" t="s">
        <v>149</v>
      </c>
      <c r="O252" s="45" t="s">
        <v>150</v>
      </c>
      <c r="P252" t="str">
        <f>VLOOKUP($A252,RevenueData!$A$2:$L$2321,10,FALSE)</f>
        <v>CA</v>
      </c>
      <c r="Q252" t="str">
        <f>VLOOKUP($A252,RevenueData!$A$2:$L$2321,11,FALSE)</f>
        <v>LA</v>
      </c>
      <c r="R252" t="str">
        <f>VLOOKUP($A252,RevenueData!$A$2:$L$2321,12,FALSE)</f>
        <v>VENT</v>
      </c>
    </row>
    <row r="253" spans="1:18">
      <c r="A253" s="40">
        <v>90</v>
      </c>
      <c r="B253" s="41" t="s">
        <v>239</v>
      </c>
      <c r="C253" s="41" t="s">
        <v>27</v>
      </c>
      <c r="D253" s="40">
        <v>33414</v>
      </c>
      <c r="E253" s="42">
        <v>39980</v>
      </c>
      <c r="F253" s="43">
        <v>1010</v>
      </c>
      <c r="G253" s="41" t="s">
        <v>125</v>
      </c>
      <c r="H253" s="40">
        <v>13</v>
      </c>
      <c r="I253" s="40">
        <v>13</v>
      </c>
      <c r="J253" s="40">
        <v>0</v>
      </c>
      <c r="K253" s="40">
        <v>0</v>
      </c>
      <c r="L253" s="44">
        <v>0</v>
      </c>
      <c r="M253" s="41" t="s">
        <v>126</v>
      </c>
      <c r="N253" s="45" t="s">
        <v>161</v>
      </c>
      <c r="O253" s="45" t="s">
        <v>162</v>
      </c>
      <c r="P253" t="str">
        <f>VLOOKUP($A253,RevenueData!$A$2:$L$2321,10,FALSE)</f>
        <v>FL</v>
      </c>
      <c r="Q253" t="str">
        <f>VLOOKUP($A253,RevenueData!$A$2:$L$2321,11,FALSE)</f>
        <v>SE</v>
      </c>
      <c r="R253" t="str">
        <f>VLOOKUP($A253,RevenueData!$A$2:$L$2321,12,FALSE)</f>
        <v>PB</v>
      </c>
    </row>
    <row r="254" spans="1:18">
      <c r="A254" s="40">
        <v>91</v>
      </c>
      <c r="B254" s="41" t="s">
        <v>233</v>
      </c>
      <c r="C254" s="41" t="s">
        <v>41</v>
      </c>
      <c r="D254" s="40">
        <v>77024</v>
      </c>
      <c r="E254" s="42">
        <v>39980</v>
      </c>
      <c r="F254" s="43">
        <v>1043</v>
      </c>
      <c r="G254" s="41" t="s">
        <v>125</v>
      </c>
      <c r="H254" s="40">
        <v>31</v>
      </c>
      <c r="I254" s="40">
        <v>31</v>
      </c>
      <c r="J254" s="40">
        <v>0</v>
      </c>
      <c r="K254" s="40">
        <v>0</v>
      </c>
      <c r="L254" s="44">
        <v>0</v>
      </c>
      <c r="M254" s="41" t="s">
        <v>126</v>
      </c>
      <c r="N254" s="45" t="s">
        <v>234</v>
      </c>
      <c r="O254" s="45" t="s">
        <v>235</v>
      </c>
      <c r="P254" t="str">
        <f>VLOOKUP($A254,RevenueData!$A$2:$L$2321,10,FALSE)</f>
        <v>TX</v>
      </c>
      <c r="Q254" t="str">
        <f>VLOOKUP($A254,RevenueData!$A$2:$L$2321,11,FALSE)</f>
        <v>SW</v>
      </c>
      <c r="R254" t="str">
        <f>VLOOKUP($A254,RevenueData!$A$2:$L$2321,12,FALSE)</f>
        <v>HOU</v>
      </c>
    </row>
    <row r="255" spans="1:18">
      <c r="A255" s="40">
        <v>93</v>
      </c>
      <c r="B255" s="41" t="s">
        <v>241</v>
      </c>
      <c r="C255" s="41" t="s">
        <v>11</v>
      </c>
      <c r="D255" s="40">
        <v>23235</v>
      </c>
      <c r="E255" s="42">
        <v>39980</v>
      </c>
      <c r="F255" s="43">
        <v>931</v>
      </c>
      <c r="G255" s="41" t="s">
        <v>129</v>
      </c>
      <c r="H255" s="40">
        <v>16</v>
      </c>
      <c r="I255" s="40">
        <v>16</v>
      </c>
      <c r="J255" s="40">
        <v>0</v>
      </c>
      <c r="K255" s="40">
        <v>0</v>
      </c>
      <c r="L255" s="44">
        <v>0</v>
      </c>
      <c r="M255" s="41" t="s">
        <v>126</v>
      </c>
      <c r="N255" s="45" t="s">
        <v>242</v>
      </c>
      <c r="O255" s="45" t="s">
        <v>243</v>
      </c>
      <c r="P255" t="str">
        <f>VLOOKUP($A255,RevenueData!$A$2:$L$2321,10,FALSE)</f>
        <v>VA</v>
      </c>
      <c r="Q255" t="str">
        <f>VLOOKUP($A255,RevenueData!$A$2:$L$2321,11,FALSE)</f>
        <v>SE</v>
      </c>
      <c r="R255" t="str">
        <f>VLOOKUP($A255,RevenueData!$A$2:$L$2321,12,FALSE)</f>
        <v>NOVA</v>
      </c>
    </row>
    <row r="256" spans="1:18">
      <c r="A256" s="40">
        <v>94</v>
      </c>
      <c r="B256" s="41" t="s">
        <v>225</v>
      </c>
      <c r="C256" s="41" t="s">
        <v>27</v>
      </c>
      <c r="D256" s="40">
        <v>32827</v>
      </c>
      <c r="E256" s="42">
        <v>39980</v>
      </c>
      <c r="F256" s="43">
        <v>900</v>
      </c>
      <c r="G256" s="41" t="s">
        <v>125</v>
      </c>
      <c r="H256" s="40">
        <v>1</v>
      </c>
      <c r="I256" s="40">
        <v>1</v>
      </c>
      <c r="J256" s="40">
        <v>0</v>
      </c>
      <c r="K256" s="40">
        <v>0</v>
      </c>
      <c r="L256" s="44">
        <v>0</v>
      </c>
      <c r="M256" s="41" t="s">
        <v>143</v>
      </c>
      <c r="N256" s="45" t="s">
        <v>208</v>
      </c>
      <c r="O256" s="45" t="s">
        <v>209</v>
      </c>
      <c r="P256" t="str">
        <f>VLOOKUP($A256,RevenueData!$A$2:$L$2321,10,FALSE)</f>
        <v>FL</v>
      </c>
      <c r="Q256" t="str">
        <f>VLOOKUP($A256,RevenueData!$A$2:$L$2321,11,FALSE)</f>
        <v>SE</v>
      </c>
      <c r="R256" t="str">
        <f>VLOOKUP($A256,RevenueData!$A$2:$L$2321,12,FALSE)</f>
        <v>NFL</v>
      </c>
    </row>
    <row r="257" spans="1:18">
      <c r="A257" s="40">
        <v>95</v>
      </c>
      <c r="B257" s="41" t="s">
        <v>178</v>
      </c>
      <c r="C257" s="41" t="s">
        <v>38</v>
      </c>
      <c r="D257" s="40">
        <v>89106</v>
      </c>
      <c r="E257" s="42">
        <v>39980</v>
      </c>
      <c r="F257" s="43">
        <v>1528</v>
      </c>
      <c r="G257" s="41" t="s">
        <v>131</v>
      </c>
      <c r="H257" s="40">
        <v>111</v>
      </c>
      <c r="I257" s="40">
        <v>110</v>
      </c>
      <c r="J257" s="40">
        <v>0</v>
      </c>
      <c r="K257" s="40">
        <v>1</v>
      </c>
      <c r="L257" s="44">
        <v>0</v>
      </c>
      <c r="M257" s="41" t="s">
        <v>126</v>
      </c>
      <c r="N257" s="45" t="s">
        <v>179</v>
      </c>
      <c r="O257" s="45" t="s">
        <v>180</v>
      </c>
      <c r="P257" t="str">
        <f>VLOOKUP($A257,RevenueData!$A$2:$L$2321,10,FALSE)</f>
        <v>NV</v>
      </c>
      <c r="Q257" t="str">
        <f>VLOOKUP($A257,RevenueData!$A$2:$L$2321,11,FALSE)</f>
        <v>OUT</v>
      </c>
      <c r="R257" t="str">
        <f>VLOOKUP($A257,RevenueData!$A$2:$L$2321,12,FALSE)</f>
        <v>OUT</v>
      </c>
    </row>
    <row r="258" spans="1:18">
      <c r="A258" s="40">
        <v>96</v>
      </c>
      <c r="B258" s="41" t="s">
        <v>211</v>
      </c>
      <c r="C258" s="41" t="s">
        <v>35</v>
      </c>
      <c r="D258" s="40">
        <v>43219</v>
      </c>
      <c r="E258" s="42">
        <v>39980</v>
      </c>
      <c r="F258" s="43">
        <v>1033</v>
      </c>
      <c r="G258" s="41" t="s">
        <v>125</v>
      </c>
      <c r="H258" s="40">
        <v>1</v>
      </c>
      <c r="I258" s="40">
        <v>1</v>
      </c>
      <c r="J258" s="40">
        <v>0</v>
      </c>
      <c r="K258" s="40">
        <v>0</v>
      </c>
      <c r="L258" s="44">
        <v>0</v>
      </c>
      <c r="M258" s="41" t="s">
        <v>126</v>
      </c>
      <c r="N258" s="45" t="s">
        <v>173</v>
      </c>
      <c r="O258" s="45" t="s">
        <v>174</v>
      </c>
      <c r="P258" t="str">
        <f>VLOOKUP($A258,RevenueData!$A$2:$L$2321,10,FALSE)</f>
        <v>OH</v>
      </c>
      <c r="Q258" t="str">
        <f>VLOOKUP($A258,RevenueData!$A$2:$L$2321,11,FALSE)</f>
        <v>MW</v>
      </c>
      <c r="R258" t="str">
        <f>VLOOKUP($A258,RevenueData!$A$2:$L$2321,12,FALSE)</f>
        <v>GL</v>
      </c>
    </row>
    <row r="259" spans="1:18">
      <c r="A259" s="40">
        <v>97</v>
      </c>
      <c r="B259" s="41" t="s">
        <v>246</v>
      </c>
      <c r="C259" s="41" t="s">
        <v>56</v>
      </c>
      <c r="D259" s="40">
        <v>20817</v>
      </c>
      <c r="E259" s="42">
        <v>39980</v>
      </c>
      <c r="F259" s="43">
        <v>1250</v>
      </c>
      <c r="G259" s="41" t="s">
        <v>125</v>
      </c>
      <c r="H259" s="40">
        <v>44</v>
      </c>
      <c r="I259" s="40">
        <v>44</v>
      </c>
      <c r="J259" s="40">
        <v>0</v>
      </c>
      <c r="K259" s="40">
        <v>0</v>
      </c>
      <c r="L259" s="44">
        <v>0</v>
      </c>
      <c r="M259" s="41" t="s">
        <v>130</v>
      </c>
      <c r="N259" s="45" t="s">
        <v>134</v>
      </c>
      <c r="O259" s="45" t="s">
        <v>135</v>
      </c>
      <c r="P259" t="str">
        <f>VLOOKUP($A259,RevenueData!$A$2:$L$2321,10,FALSE)</f>
        <v>MD</v>
      </c>
      <c r="Q259" t="str">
        <f>VLOOKUP($A259,RevenueData!$A$2:$L$2321,11,FALSE)</f>
        <v>NE</v>
      </c>
      <c r="R259" t="str">
        <f>VLOOKUP($A259,RevenueData!$A$2:$L$2321,12,FALSE)</f>
        <v>MD</v>
      </c>
    </row>
    <row r="260" spans="1:18">
      <c r="A260" s="40">
        <v>99</v>
      </c>
      <c r="B260" s="41" t="s">
        <v>247</v>
      </c>
      <c r="C260" s="41" t="s">
        <v>56</v>
      </c>
      <c r="D260" s="40">
        <v>21044</v>
      </c>
      <c r="E260" s="42">
        <v>39980</v>
      </c>
      <c r="F260" s="43">
        <v>1006</v>
      </c>
      <c r="G260" s="41" t="s">
        <v>125</v>
      </c>
      <c r="H260" s="40">
        <v>17</v>
      </c>
      <c r="I260" s="40">
        <v>17</v>
      </c>
      <c r="J260" s="40">
        <v>0</v>
      </c>
      <c r="K260" s="40">
        <v>0</v>
      </c>
      <c r="L260" s="44">
        <v>0</v>
      </c>
      <c r="M260" s="41" t="s">
        <v>130</v>
      </c>
      <c r="N260" s="45" t="s">
        <v>134</v>
      </c>
      <c r="O260" s="45" t="s">
        <v>135</v>
      </c>
      <c r="P260" t="str">
        <f>VLOOKUP($A260,RevenueData!$A$2:$L$2321,10,FALSE)</f>
        <v>MD</v>
      </c>
      <c r="Q260" t="str">
        <f>VLOOKUP($A260,RevenueData!$A$2:$L$2321,11,FALSE)</f>
        <v>NE</v>
      </c>
      <c r="R260" t="str">
        <f>VLOOKUP($A260,RevenueData!$A$2:$L$2321,12,FALSE)</f>
        <v>MD</v>
      </c>
    </row>
    <row r="261" spans="1:18">
      <c r="A261" s="40">
        <v>100</v>
      </c>
      <c r="B261" s="41" t="s">
        <v>248</v>
      </c>
      <c r="C261" s="41" t="s">
        <v>44</v>
      </c>
      <c r="D261" s="40">
        <v>85718</v>
      </c>
      <c r="E261" s="42">
        <v>39980</v>
      </c>
      <c r="F261" s="43">
        <v>950</v>
      </c>
      <c r="G261" s="41" t="s">
        <v>125</v>
      </c>
      <c r="H261" s="40">
        <v>26</v>
      </c>
      <c r="I261" s="40">
        <v>26</v>
      </c>
      <c r="J261" s="40">
        <v>0</v>
      </c>
      <c r="K261" s="40">
        <v>0</v>
      </c>
      <c r="L261" s="44">
        <v>0</v>
      </c>
      <c r="M261" s="41" t="s">
        <v>143</v>
      </c>
      <c r="N261" s="45" t="s">
        <v>179</v>
      </c>
      <c r="O261" s="45" t="s">
        <v>180</v>
      </c>
      <c r="P261" t="str">
        <f>VLOOKUP($A261,RevenueData!$A$2:$L$2321,10,FALSE)</f>
        <v>AZ</v>
      </c>
      <c r="Q261" t="str">
        <f>VLOOKUP($A261,RevenueData!$A$2:$L$2321,11,FALSE)</f>
        <v>SW</v>
      </c>
      <c r="R261" t="str">
        <f>VLOOKUP($A261,RevenueData!$A$2:$L$2321,12,FALSE)</f>
        <v>AZ</v>
      </c>
    </row>
    <row r="262" spans="1:18">
      <c r="A262" s="40">
        <v>101</v>
      </c>
      <c r="B262" s="41" t="s">
        <v>249</v>
      </c>
      <c r="C262" s="41" t="s">
        <v>57</v>
      </c>
      <c r="D262" s="40">
        <v>28211</v>
      </c>
      <c r="E262" s="42">
        <v>39980</v>
      </c>
      <c r="F262" s="43">
        <v>1015</v>
      </c>
      <c r="G262" s="41" t="s">
        <v>125</v>
      </c>
      <c r="H262" s="40">
        <v>1</v>
      </c>
      <c r="I262" s="40">
        <v>1</v>
      </c>
      <c r="J262" s="40">
        <v>0</v>
      </c>
      <c r="K262" s="40">
        <v>0</v>
      </c>
      <c r="L262" s="44">
        <v>0</v>
      </c>
      <c r="M262" s="41" t="s">
        <v>126</v>
      </c>
      <c r="N262" s="45" t="s">
        <v>250</v>
      </c>
      <c r="O262" s="45" t="s">
        <v>251</v>
      </c>
      <c r="P262" t="str">
        <f>VLOOKUP($A262,RevenueData!$A$2:$L$2321,10,FALSE)</f>
        <v>NC</v>
      </c>
      <c r="Q262" t="str">
        <f>VLOOKUP($A262,RevenueData!$A$2:$L$2321,11,FALSE)</f>
        <v>SE</v>
      </c>
      <c r="R262" t="str">
        <f>VLOOKUP($A262,RevenueData!$A$2:$L$2321,12,FALSE)</f>
        <v>NC</v>
      </c>
    </row>
    <row r="263" spans="1:18">
      <c r="A263" s="40">
        <v>103</v>
      </c>
      <c r="B263" s="41" t="s">
        <v>171</v>
      </c>
      <c r="C263" s="41" t="s">
        <v>19</v>
      </c>
      <c r="D263" s="40">
        <v>90048</v>
      </c>
      <c r="E263" s="42">
        <v>39980</v>
      </c>
      <c r="F263" s="43">
        <v>1330</v>
      </c>
      <c r="G263" s="41" t="s">
        <v>131</v>
      </c>
      <c r="H263" s="40">
        <v>38</v>
      </c>
      <c r="I263" s="40">
        <v>38</v>
      </c>
      <c r="J263" s="40">
        <v>0</v>
      </c>
      <c r="K263" s="40">
        <v>0</v>
      </c>
      <c r="L263" s="44">
        <v>0</v>
      </c>
      <c r="M263" s="41" t="s">
        <v>143</v>
      </c>
      <c r="N263" s="45" t="s">
        <v>149</v>
      </c>
      <c r="O263" s="45" t="s">
        <v>150</v>
      </c>
      <c r="P263" t="str">
        <f>VLOOKUP($A263,RevenueData!$A$2:$L$2321,10,FALSE)</f>
        <v>CA</v>
      </c>
      <c r="Q263" t="str">
        <f>VLOOKUP($A263,RevenueData!$A$2:$L$2321,11,FALSE)</f>
        <v>LA</v>
      </c>
      <c r="R263" t="str">
        <f>VLOOKUP($A263,RevenueData!$A$2:$L$2321,12,FALSE)</f>
        <v>LAPRO</v>
      </c>
    </row>
    <row r="264" spans="1:18">
      <c r="A264" s="40">
        <v>106</v>
      </c>
      <c r="B264" s="41" t="s">
        <v>233</v>
      </c>
      <c r="C264" s="41" t="s">
        <v>41</v>
      </c>
      <c r="D264" s="40">
        <v>77027</v>
      </c>
      <c r="E264" s="42">
        <v>39980</v>
      </c>
      <c r="F264" s="43">
        <v>1246</v>
      </c>
      <c r="G264" s="41" t="s">
        <v>125</v>
      </c>
      <c r="H264" s="40">
        <v>28</v>
      </c>
      <c r="I264" s="40">
        <v>28</v>
      </c>
      <c r="J264" s="40">
        <v>0</v>
      </c>
      <c r="K264" s="40">
        <v>0</v>
      </c>
      <c r="L264" s="44">
        <v>0</v>
      </c>
      <c r="M264" s="41" t="s">
        <v>126</v>
      </c>
      <c r="N264" s="45" t="s">
        <v>234</v>
      </c>
      <c r="O264" s="45" t="s">
        <v>235</v>
      </c>
      <c r="P264" t="str">
        <f>VLOOKUP($A264,RevenueData!$A$2:$L$2321,10,FALSE)</f>
        <v>TX</v>
      </c>
      <c r="Q264" t="str">
        <f>VLOOKUP($A264,RevenueData!$A$2:$L$2321,11,FALSE)</f>
        <v>SW</v>
      </c>
      <c r="R264" t="str">
        <f>VLOOKUP($A264,RevenueData!$A$2:$L$2321,12,FALSE)</f>
        <v>HOU</v>
      </c>
    </row>
    <row r="265" spans="1:18">
      <c r="A265" s="40">
        <v>107</v>
      </c>
      <c r="B265" s="41" t="s">
        <v>256</v>
      </c>
      <c r="C265" s="41" t="s">
        <v>43</v>
      </c>
      <c r="D265" s="40">
        <v>2199</v>
      </c>
      <c r="E265" s="42">
        <v>39980</v>
      </c>
      <c r="F265" s="43">
        <v>1005</v>
      </c>
      <c r="G265" s="41" t="s">
        <v>125</v>
      </c>
      <c r="H265" s="40">
        <v>60</v>
      </c>
      <c r="I265" s="40">
        <v>60</v>
      </c>
      <c r="J265" s="40">
        <v>0</v>
      </c>
      <c r="K265" s="40">
        <v>0</v>
      </c>
      <c r="L265" s="44">
        <v>0</v>
      </c>
      <c r="M265" s="41" t="s">
        <v>126</v>
      </c>
      <c r="N265" s="45" t="s">
        <v>190</v>
      </c>
      <c r="O265" s="45" t="s">
        <v>191</v>
      </c>
      <c r="P265" t="str">
        <f>VLOOKUP($A265,RevenueData!$A$2:$L$2321,10,FALSE)</f>
        <v>MA</v>
      </c>
      <c r="Q265" t="str">
        <f>VLOOKUP($A265,RevenueData!$A$2:$L$2321,11,FALSE)</f>
        <v>NE</v>
      </c>
      <c r="R265" t="str">
        <f>VLOOKUP($A265,RevenueData!$A$2:$L$2321,12,FALSE)</f>
        <v>MA</v>
      </c>
    </row>
    <row r="266" spans="1:18">
      <c r="A266" s="40">
        <v>108</v>
      </c>
      <c r="B266" s="41" t="s">
        <v>124</v>
      </c>
      <c r="C266" s="41" t="s">
        <v>7</v>
      </c>
      <c r="D266" s="40">
        <v>10019</v>
      </c>
      <c r="E266" s="42">
        <v>39980</v>
      </c>
      <c r="F266" s="43">
        <v>1034</v>
      </c>
      <c r="G266" s="41" t="s">
        <v>125</v>
      </c>
      <c r="H266" s="40">
        <v>93</v>
      </c>
      <c r="I266" s="40">
        <v>93</v>
      </c>
      <c r="J266" s="40">
        <v>0</v>
      </c>
      <c r="K266" s="40">
        <v>0</v>
      </c>
      <c r="L266" s="44">
        <v>0</v>
      </c>
      <c r="M266" s="41" t="s">
        <v>126</v>
      </c>
      <c r="N266" s="45" t="s">
        <v>127</v>
      </c>
      <c r="O266" s="45" t="s">
        <v>128</v>
      </c>
      <c r="P266" t="str">
        <f>VLOOKUP($A266,RevenueData!$A$2:$L$2321,10,FALSE)</f>
        <v>NY</v>
      </c>
      <c r="Q266" t="str">
        <f>VLOOKUP($A266,RevenueData!$A$2:$L$2321,11,FALSE)</f>
        <v>NY</v>
      </c>
      <c r="R266" t="str">
        <f>VLOOKUP($A266,RevenueData!$A$2:$L$2321,12,FALSE)</f>
        <v>DOWN</v>
      </c>
    </row>
    <row r="267" spans="1:18">
      <c r="A267" s="40">
        <v>109</v>
      </c>
      <c r="B267" s="41" t="s">
        <v>257</v>
      </c>
      <c r="C267" s="41" t="s">
        <v>58</v>
      </c>
      <c r="D267" s="40">
        <v>63131</v>
      </c>
      <c r="E267" s="42">
        <v>39980</v>
      </c>
      <c r="F267" s="43">
        <v>1209</v>
      </c>
      <c r="G267" s="41" t="s">
        <v>125</v>
      </c>
      <c r="H267" s="40">
        <v>19</v>
      </c>
      <c r="I267" s="40">
        <v>19</v>
      </c>
      <c r="J267" s="40">
        <v>0</v>
      </c>
      <c r="K267" s="40">
        <v>0</v>
      </c>
      <c r="L267" s="44">
        <v>0</v>
      </c>
      <c r="M267" s="41" t="s">
        <v>143</v>
      </c>
      <c r="N267" s="45" t="s">
        <v>258</v>
      </c>
      <c r="O267" s="45" t="s">
        <v>259</v>
      </c>
      <c r="P267" t="str">
        <f>VLOOKUP($A267,RevenueData!$A$2:$L$2321,10,FALSE)</f>
        <v>MO</v>
      </c>
      <c r="Q267" t="str">
        <f>VLOOKUP($A267,RevenueData!$A$2:$L$2321,11,FALSE)</f>
        <v>MW</v>
      </c>
      <c r="R267" t="str">
        <f>VLOOKUP($A267,RevenueData!$A$2:$L$2321,12,FALSE)</f>
        <v>TRI</v>
      </c>
    </row>
    <row r="268" spans="1:18">
      <c r="A268" s="40">
        <v>110</v>
      </c>
      <c r="B268" s="41" t="s">
        <v>260</v>
      </c>
      <c r="C268" s="41" t="s">
        <v>45</v>
      </c>
      <c r="D268" s="40">
        <v>15232</v>
      </c>
      <c r="E268" s="42">
        <v>39980</v>
      </c>
      <c r="F268" s="43">
        <v>1539</v>
      </c>
      <c r="G268" s="41" t="s">
        <v>131</v>
      </c>
      <c r="H268" s="40">
        <v>18</v>
      </c>
      <c r="I268" s="40">
        <v>18</v>
      </c>
      <c r="J268" s="40">
        <v>0</v>
      </c>
      <c r="K268" s="40">
        <v>0</v>
      </c>
      <c r="L268" s="44">
        <v>0</v>
      </c>
      <c r="M268" s="41" t="s">
        <v>126</v>
      </c>
      <c r="N268" s="45" t="s">
        <v>261</v>
      </c>
      <c r="O268" s="45" t="s">
        <v>262</v>
      </c>
      <c r="P268" t="str">
        <f>VLOOKUP($A268,RevenueData!$A$2:$L$2321,10,FALSE)</f>
        <v>PA</v>
      </c>
      <c r="Q268" t="str">
        <f>VLOOKUP($A268,RevenueData!$A$2:$L$2321,11,FALSE)</f>
        <v>NE</v>
      </c>
      <c r="R268" t="str">
        <f>VLOOKUP($A268,RevenueData!$A$2:$L$2321,12,FALSE)</f>
        <v>PHILI</v>
      </c>
    </row>
    <row r="269" spans="1:18">
      <c r="A269" s="40">
        <v>111</v>
      </c>
      <c r="B269" s="41" t="s">
        <v>263</v>
      </c>
      <c r="C269" s="41" t="s">
        <v>19</v>
      </c>
      <c r="D269" s="40">
        <v>90401</v>
      </c>
      <c r="E269" s="42">
        <v>39980</v>
      </c>
      <c r="F269" s="43">
        <v>1131</v>
      </c>
      <c r="G269" s="41" t="s">
        <v>125</v>
      </c>
      <c r="H269" s="40">
        <v>54</v>
      </c>
      <c r="I269" s="40">
        <v>54</v>
      </c>
      <c r="J269" s="40">
        <v>0</v>
      </c>
      <c r="K269" s="40">
        <v>0</v>
      </c>
      <c r="L269" s="44">
        <v>0</v>
      </c>
      <c r="M269" s="41" t="s">
        <v>126</v>
      </c>
      <c r="N269" s="45" t="s">
        <v>149</v>
      </c>
      <c r="O269" s="45" t="s">
        <v>150</v>
      </c>
      <c r="P269" t="str">
        <f>VLOOKUP($A269,RevenueData!$A$2:$L$2321,10,FALSE)</f>
        <v>CA</v>
      </c>
      <c r="Q269" t="str">
        <f>VLOOKUP($A269,RevenueData!$A$2:$L$2321,11,FALSE)</f>
        <v>LA</v>
      </c>
      <c r="R269" t="str">
        <f>VLOOKUP($A269,RevenueData!$A$2:$L$2321,12,FALSE)</f>
        <v>LAPRO</v>
      </c>
    </row>
    <row r="270" spans="1:18">
      <c r="A270" s="40">
        <v>118</v>
      </c>
      <c r="B270" s="41" t="s">
        <v>260</v>
      </c>
      <c r="C270" s="41" t="s">
        <v>45</v>
      </c>
      <c r="D270" s="40">
        <v>15231</v>
      </c>
      <c r="E270" s="42">
        <v>39980</v>
      </c>
      <c r="F270" s="43">
        <v>805</v>
      </c>
      <c r="G270" s="41" t="s">
        <v>129</v>
      </c>
      <c r="H270" s="40">
        <v>17</v>
      </c>
      <c r="I270" s="40">
        <v>17</v>
      </c>
      <c r="J270" s="40">
        <v>0</v>
      </c>
      <c r="K270" s="40">
        <v>0</v>
      </c>
      <c r="L270" s="44">
        <v>0</v>
      </c>
      <c r="M270" s="41" t="s">
        <v>126</v>
      </c>
      <c r="N270" s="45" t="s">
        <v>261</v>
      </c>
      <c r="O270" s="45" t="s">
        <v>262</v>
      </c>
      <c r="P270" t="str">
        <f>VLOOKUP($A270,RevenueData!$A$2:$L$2321,10,FALSE)</f>
        <v>PA</v>
      </c>
      <c r="Q270" t="str">
        <f>VLOOKUP($A270,RevenueData!$A$2:$L$2321,11,FALSE)</f>
        <v>NE</v>
      </c>
      <c r="R270" t="str">
        <f>VLOOKUP($A270,RevenueData!$A$2:$L$2321,12,FALSE)</f>
        <v>PHILI</v>
      </c>
    </row>
    <row r="271" spans="1:18">
      <c r="A271" s="40">
        <v>120</v>
      </c>
      <c r="B271" s="41" t="s">
        <v>269</v>
      </c>
      <c r="C271" s="41" t="s">
        <v>11</v>
      </c>
      <c r="D271" s="40">
        <v>23188</v>
      </c>
      <c r="E271" s="42">
        <v>39980</v>
      </c>
      <c r="F271" s="43">
        <v>1111</v>
      </c>
      <c r="G271" s="41" t="s">
        <v>125</v>
      </c>
      <c r="H271" s="40">
        <v>64</v>
      </c>
      <c r="I271" s="40">
        <v>64</v>
      </c>
      <c r="J271" s="40">
        <v>0</v>
      </c>
      <c r="K271" s="40">
        <v>0</v>
      </c>
      <c r="L271" s="44">
        <v>0</v>
      </c>
      <c r="M271" s="41" t="s">
        <v>126</v>
      </c>
      <c r="N271" s="45" t="s">
        <v>242</v>
      </c>
      <c r="O271" s="45" t="s">
        <v>243</v>
      </c>
      <c r="P271" t="str">
        <f>VLOOKUP($A271,RevenueData!$A$2:$L$2321,10,FALSE)</f>
        <v>VA</v>
      </c>
      <c r="Q271" t="str">
        <f>VLOOKUP($A271,RevenueData!$A$2:$L$2321,11,FALSE)</f>
        <v>OUT</v>
      </c>
      <c r="R271" t="str">
        <f>VLOOKUP($A271,RevenueData!$A$2:$L$2321,12,FALSE)</f>
        <v>OUT</v>
      </c>
    </row>
    <row r="272" spans="1:18">
      <c r="A272" s="40">
        <v>122</v>
      </c>
      <c r="B272" s="41" t="s">
        <v>233</v>
      </c>
      <c r="C272" s="41" t="s">
        <v>41</v>
      </c>
      <c r="D272" s="40">
        <v>77032</v>
      </c>
      <c r="E272" s="42">
        <v>39980</v>
      </c>
      <c r="F272" s="43">
        <v>1401</v>
      </c>
      <c r="G272" s="41" t="s">
        <v>131</v>
      </c>
      <c r="H272" s="40">
        <v>79</v>
      </c>
      <c r="I272" s="40">
        <v>79</v>
      </c>
      <c r="J272" s="40">
        <v>0</v>
      </c>
      <c r="K272" s="40">
        <v>0</v>
      </c>
      <c r="L272" s="44">
        <v>0</v>
      </c>
      <c r="M272" s="41" t="s">
        <v>126</v>
      </c>
      <c r="N272" s="45" t="s">
        <v>234</v>
      </c>
      <c r="O272" s="45" t="s">
        <v>235</v>
      </c>
      <c r="P272" t="str">
        <f>VLOOKUP($A272,RevenueData!$A$2:$L$2321,10,FALSE)</f>
        <v>TX</v>
      </c>
      <c r="Q272" t="str">
        <f>VLOOKUP($A272,RevenueData!$A$2:$L$2321,11,FALSE)</f>
        <v>SW</v>
      </c>
      <c r="R272" t="str">
        <f>VLOOKUP($A272,RevenueData!$A$2:$L$2321,12,FALSE)</f>
        <v>HOU</v>
      </c>
    </row>
    <row r="273" spans="1:18">
      <c r="A273" s="40">
        <v>125</v>
      </c>
      <c r="B273" s="41" t="s">
        <v>275</v>
      </c>
      <c r="C273" s="41" t="s">
        <v>41</v>
      </c>
      <c r="D273" s="40">
        <v>75240</v>
      </c>
      <c r="E273" s="42">
        <v>39980</v>
      </c>
      <c r="F273" s="43">
        <v>1018</v>
      </c>
      <c r="G273" s="41" t="s">
        <v>125</v>
      </c>
      <c r="H273" s="40">
        <v>16</v>
      </c>
      <c r="I273" s="40">
        <v>16</v>
      </c>
      <c r="J273" s="40">
        <v>0</v>
      </c>
      <c r="K273" s="40">
        <v>0</v>
      </c>
      <c r="L273" s="44">
        <v>0</v>
      </c>
      <c r="M273" s="41" t="s">
        <v>126</v>
      </c>
      <c r="N273" s="45" t="s">
        <v>187</v>
      </c>
      <c r="O273" s="45" t="s">
        <v>188</v>
      </c>
      <c r="P273" t="str">
        <f>VLOOKUP($A273,RevenueData!$A$2:$L$2321,10,FALSE)</f>
        <v>TX</v>
      </c>
      <c r="Q273" t="str">
        <f>VLOOKUP($A273,RevenueData!$A$2:$L$2321,11,FALSE)</f>
        <v>SW</v>
      </c>
      <c r="R273" t="str">
        <f>VLOOKUP($A273,RevenueData!$A$2:$L$2321,12,FALSE)</f>
        <v>DAL</v>
      </c>
    </row>
    <row r="274" spans="1:18">
      <c r="A274" s="40">
        <v>126</v>
      </c>
      <c r="B274" s="41" t="s">
        <v>276</v>
      </c>
      <c r="C274" s="41" t="s">
        <v>19</v>
      </c>
      <c r="D274" s="40">
        <v>92260</v>
      </c>
      <c r="E274" s="42">
        <v>39980</v>
      </c>
      <c r="F274" s="43">
        <v>1434</v>
      </c>
      <c r="G274" s="41" t="s">
        <v>131</v>
      </c>
      <c r="H274" s="40">
        <v>20</v>
      </c>
      <c r="I274" s="40">
        <v>20</v>
      </c>
      <c r="J274" s="40">
        <v>0</v>
      </c>
      <c r="K274" s="40">
        <v>0</v>
      </c>
      <c r="L274" s="44">
        <v>0</v>
      </c>
      <c r="M274" s="41" t="s">
        <v>126</v>
      </c>
      <c r="N274" s="45" t="s">
        <v>149</v>
      </c>
      <c r="O274" s="45" t="s">
        <v>150</v>
      </c>
      <c r="P274" t="str">
        <f>VLOOKUP($A274,RevenueData!$A$2:$L$2321,10,FALSE)</f>
        <v>CA</v>
      </c>
      <c r="Q274" t="str">
        <f>VLOOKUP($A274,RevenueData!$A$2:$L$2321,11,FALSE)</f>
        <v>LA</v>
      </c>
      <c r="R274" t="str">
        <f>VLOOKUP($A274,RevenueData!$A$2:$L$2321,12,FALSE)</f>
        <v>SD</v>
      </c>
    </row>
    <row r="275" spans="1:18">
      <c r="A275" s="40">
        <v>127</v>
      </c>
      <c r="B275" s="41" t="s">
        <v>277</v>
      </c>
      <c r="C275" s="41" t="s">
        <v>7</v>
      </c>
      <c r="D275" s="40">
        <v>10917</v>
      </c>
      <c r="E275" s="42">
        <v>39980</v>
      </c>
      <c r="F275" s="43">
        <v>1043</v>
      </c>
      <c r="G275" s="41" t="s">
        <v>125</v>
      </c>
      <c r="H275" s="40">
        <v>129</v>
      </c>
      <c r="I275" s="40">
        <v>127</v>
      </c>
      <c r="J275" s="40">
        <v>0</v>
      </c>
      <c r="K275" s="40">
        <v>2</v>
      </c>
      <c r="L275" s="44">
        <v>0</v>
      </c>
      <c r="M275" s="41" t="s">
        <v>126</v>
      </c>
      <c r="N275" s="45" t="s">
        <v>127</v>
      </c>
      <c r="O275" s="45" t="s">
        <v>128</v>
      </c>
      <c r="P275" t="str">
        <f>VLOOKUP($A275,RevenueData!$A$2:$L$2321,10,FALSE)</f>
        <v>NY</v>
      </c>
      <c r="Q275" t="str">
        <f>VLOOKUP($A275,RevenueData!$A$2:$L$2321,11,FALSE)</f>
        <v>OUT</v>
      </c>
      <c r="R275" t="str">
        <f>VLOOKUP($A275,RevenueData!$A$2:$L$2321,12,FALSE)</f>
        <v>OUT</v>
      </c>
    </row>
    <row r="276" spans="1:18">
      <c r="A276" s="40">
        <v>128</v>
      </c>
      <c r="B276" s="41" t="s">
        <v>278</v>
      </c>
      <c r="C276" s="41" t="s">
        <v>19</v>
      </c>
      <c r="D276" s="40">
        <v>95678</v>
      </c>
      <c r="E276" s="42">
        <v>39980</v>
      </c>
      <c r="F276" s="43">
        <v>1253</v>
      </c>
      <c r="G276" s="41" t="s">
        <v>125</v>
      </c>
      <c r="H276" s="40">
        <v>33</v>
      </c>
      <c r="I276" s="40">
        <v>33</v>
      </c>
      <c r="J276" s="40">
        <v>0</v>
      </c>
      <c r="K276" s="40">
        <v>0</v>
      </c>
      <c r="L276" s="44">
        <v>0</v>
      </c>
      <c r="M276" s="41" t="s">
        <v>126</v>
      </c>
      <c r="N276" s="45" t="s">
        <v>156</v>
      </c>
      <c r="O276" s="45" t="s">
        <v>157</v>
      </c>
      <c r="P276" t="str">
        <f>VLOOKUP($A276,RevenueData!$A$2:$L$2321,10,FALSE)</f>
        <v>CA</v>
      </c>
      <c r="Q276" t="str">
        <f>VLOOKUP($A276,RevenueData!$A$2:$L$2321,11,FALSE)</f>
        <v>NW</v>
      </c>
      <c r="R276" t="str">
        <f>VLOOKUP($A276,RevenueData!$A$2:$L$2321,12,FALSE)</f>
        <v>NW</v>
      </c>
    </row>
    <row r="277" spans="1:18">
      <c r="A277" s="40">
        <v>129</v>
      </c>
      <c r="B277" s="41" t="s">
        <v>279</v>
      </c>
      <c r="C277" s="41" t="s">
        <v>19</v>
      </c>
      <c r="D277" s="40">
        <v>91360</v>
      </c>
      <c r="E277" s="42">
        <v>39980</v>
      </c>
      <c r="F277" s="43">
        <v>1238</v>
      </c>
      <c r="G277" s="41" t="s">
        <v>125</v>
      </c>
      <c r="H277" s="40">
        <v>52</v>
      </c>
      <c r="I277" s="40">
        <v>52</v>
      </c>
      <c r="J277" s="40">
        <v>0</v>
      </c>
      <c r="K277" s="40">
        <v>0</v>
      </c>
      <c r="L277" s="44">
        <v>0</v>
      </c>
      <c r="M277" s="41" t="s">
        <v>126</v>
      </c>
      <c r="N277" s="45" t="s">
        <v>149</v>
      </c>
      <c r="O277" s="45" t="s">
        <v>150</v>
      </c>
      <c r="P277" t="str">
        <f>VLOOKUP($A277,RevenueData!$A$2:$L$2321,10,FALSE)</f>
        <v>CA</v>
      </c>
      <c r="Q277" t="str">
        <f>VLOOKUP($A277,RevenueData!$A$2:$L$2321,11,FALSE)</f>
        <v>LA</v>
      </c>
      <c r="R277" t="str">
        <f>VLOOKUP($A277,RevenueData!$A$2:$L$2321,12,FALSE)</f>
        <v>VENT</v>
      </c>
    </row>
    <row r="278" spans="1:18">
      <c r="A278" s="40">
        <v>130</v>
      </c>
      <c r="B278" s="41" t="s">
        <v>280</v>
      </c>
      <c r="C278" s="41" t="s">
        <v>43</v>
      </c>
      <c r="D278" s="40">
        <v>2128</v>
      </c>
      <c r="E278" s="42">
        <v>39980</v>
      </c>
      <c r="F278" s="43">
        <v>945</v>
      </c>
      <c r="G278" s="41" t="s">
        <v>125</v>
      </c>
      <c r="H278" s="40">
        <v>22</v>
      </c>
      <c r="I278" s="40">
        <v>22</v>
      </c>
      <c r="J278" s="40">
        <v>0</v>
      </c>
      <c r="K278" s="40">
        <v>0</v>
      </c>
      <c r="L278" s="44">
        <v>0</v>
      </c>
      <c r="M278" s="41" t="s">
        <v>143</v>
      </c>
      <c r="N278" s="45" t="s">
        <v>190</v>
      </c>
      <c r="O278" s="45" t="s">
        <v>191</v>
      </c>
      <c r="P278" t="str">
        <f>VLOOKUP($A278,RevenueData!$A$2:$L$2321,10,FALSE)</f>
        <v>MA</v>
      </c>
      <c r="Q278" t="str">
        <f>VLOOKUP($A278,RevenueData!$A$2:$L$2321,11,FALSE)</f>
        <v>NE</v>
      </c>
      <c r="R278" t="str">
        <f>VLOOKUP($A278,RevenueData!$A$2:$L$2321,12,FALSE)</f>
        <v>MA</v>
      </c>
    </row>
    <row r="279" spans="1:18">
      <c r="A279" s="40">
        <v>132</v>
      </c>
      <c r="B279" s="41" t="s">
        <v>148</v>
      </c>
      <c r="C279" s="41" t="s">
        <v>19</v>
      </c>
      <c r="D279" s="40">
        <v>92122</v>
      </c>
      <c r="E279" s="42">
        <v>39980</v>
      </c>
      <c r="F279" s="43">
        <v>1112</v>
      </c>
      <c r="G279" s="41" t="s">
        <v>125</v>
      </c>
      <c r="H279" s="40">
        <v>61</v>
      </c>
      <c r="I279" s="40">
        <v>61</v>
      </c>
      <c r="J279" s="40">
        <v>0</v>
      </c>
      <c r="K279" s="40">
        <v>0</v>
      </c>
      <c r="L279" s="44">
        <v>0</v>
      </c>
      <c r="M279" s="41" t="s">
        <v>126</v>
      </c>
      <c r="N279" s="45" t="s">
        <v>149</v>
      </c>
      <c r="O279" s="45" t="s">
        <v>150</v>
      </c>
      <c r="P279" t="str">
        <f>VLOOKUP($A279,RevenueData!$A$2:$L$2321,10,FALSE)</f>
        <v>CA</v>
      </c>
      <c r="Q279" t="str">
        <f>VLOOKUP($A279,RevenueData!$A$2:$L$2321,11,FALSE)</f>
        <v>LA</v>
      </c>
      <c r="R279" t="str">
        <f>VLOOKUP($A279,RevenueData!$A$2:$L$2321,12,FALSE)</f>
        <v>SD</v>
      </c>
    </row>
    <row r="280" spans="1:18">
      <c r="A280" s="40">
        <v>133</v>
      </c>
      <c r="B280" s="41" t="s">
        <v>176</v>
      </c>
      <c r="C280" s="41" t="s">
        <v>19</v>
      </c>
      <c r="D280" s="40">
        <v>94111</v>
      </c>
      <c r="E280" s="42">
        <v>39980</v>
      </c>
      <c r="F280" s="43">
        <v>1218</v>
      </c>
      <c r="G280" s="41" t="s">
        <v>125</v>
      </c>
      <c r="H280" s="40">
        <v>50</v>
      </c>
      <c r="I280" s="40">
        <v>50</v>
      </c>
      <c r="J280" s="40">
        <v>0</v>
      </c>
      <c r="K280" s="40">
        <v>0</v>
      </c>
      <c r="L280" s="44">
        <v>0</v>
      </c>
      <c r="M280" s="41" t="s">
        <v>126</v>
      </c>
      <c r="N280" s="45" t="s">
        <v>156</v>
      </c>
      <c r="O280" s="45" t="s">
        <v>157</v>
      </c>
      <c r="P280" t="str">
        <f>VLOOKUP($A280,RevenueData!$A$2:$L$2321,10,FALSE)</f>
        <v>CA</v>
      </c>
      <c r="Q280" t="str">
        <f>VLOOKUP($A280,RevenueData!$A$2:$L$2321,11,FALSE)</f>
        <v>NW</v>
      </c>
      <c r="R280" t="str">
        <f>VLOOKUP($A280,RevenueData!$A$2:$L$2321,12,FALSE)</f>
        <v>NW</v>
      </c>
    </row>
    <row r="281" spans="1:18">
      <c r="A281" s="40">
        <v>135</v>
      </c>
      <c r="B281" s="41" t="s">
        <v>283</v>
      </c>
      <c r="C281" s="41" t="s">
        <v>19</v>
      </c>
      <c r="D281" s="40">
        <v>91423</v>
      </c>
      <c r="E281" s="42">
        <v>39980</v>
      </c>
      <c r="F281" s="43">
        <v>1300</v>
      </c>
      <c r="G281" s="41" t="s">
        <v>125</v>
      </c>
      <c r="H281" s="40">
        <v>47</v>
      </c>
      <c r="I281" s="40">
        <v>47</v>
      </c>
      <c r="J281" s="40">
        <v>0</v>
      </c>
      <c r="K281" s="40">
        <v>0</v>
      </c>
      <c r="L281" s="44">
        <v>0</v>
      </c>
      <c r="M281" s="41" t="s">
        <v>143</v>
      </c>
      <c r="N281" s="45" t="s">
        <v>149</v>
      </c>
      <c r="O281" s="45" t="s">
        <v>150</v>
      </c>
      <c r="P281" t="str">
        <f>VLOOKUP($A281,RevenueData!$A$2:$L$2321,10,FALSE)</f>
        <v>CA</v>
      </c>
      <c r="Q281" t="str">
        <f>VLOOKUP($A281,RevenueData!$A$2:$L$2321,11,FALSE)</f>
        <v>LA</v>
      </c>
      <c r="R281" t="str">
        <f>VLOOKUP($A281,RevenueData!$A$2:$L$2321,12,FALSE)</f>
        <v>DESER</v>
      </c>
    </row>
    <row r="282" spans="1:18">
      <c r="A282" s="40">
        <v>137</v>
      </c>
      <c r="B282" s="41" t="s">
        <v>249</v>
      </c>
      <c r="C282" s="41" t="s">
        <v>57</v>
      </c>
      <c r="D282" s="40">
        <v>28216</v>
      </c>
      <c r="E282" s="42">
        <v>39980</v>
      </c>
      <c r="F282" s="43">
        <v>1048</v>
      </c>
      <c r="G282" s="41" t="s">
        <v>125</v>
      </c>
      <c r="H282" s="40">
        <v>1</v>
      </c>
      <c r="I282" s="40">
        <v>1</v>
      </c>
      <c r="J282" s="40">
        <v>0</v>
      </c>
      <c r="K282" s="40">
        <v>0</v>
      </c>
      <c r="L282" s="44">
        <v>0</v>
      </c>
      <c r="M282" s="41" t="s">
        <v>126</v>
      </c>
      <c r="N282" s="45" t="s">
        <v>250</v>
      </c>
      <c r="O282" s="45" t="s">
        <v>251</v>
      </c>
      <c r="P282" t="str">
        <f>VLOOKUP($A282,RevenueData!$A$2:$L$2321,10,FALSE)</f>
        <v>NC</v>
      </c>
      <c r="Q282" t="str">
        <f>VLOOKUP($A282,RevenueData!$A$2:$L$2321,11,FALSE)</f>
        <v>SE</v>
      </c>
      <c r="R282" t="str">
        <f>VLOOKUP($A282,RevenueData!$A$2:$L$2321,12,FALSE)</f>
        <v>NC</v>
      </c>
    </row>
    <row r="283" spans="1:18">
      <c r="A283" s="40">
        <v>138</v>
      </c>
      <c r="B283" s="41" t="s">
        <v>285</v>
      </c>
      <c r="C283" s="41" t="s">
        <v>41</v>
      </c>
      <c r="D283" s="40">
        <v>78256</v>
      </c>
      <c r="E283" s="42">
        <v>39980</v>
      </c>
      <c r="F283" s="43">
        <v>1000</v>
      </c>
      <c r="G283" s="41" t="s">
        <v>125</v>
      </c>
      <c r="H283" s="40">
        <v>29</v>
      </c>
      <c r="I283" s="40">
        <v>28</v>
      </c>
      <c r="J283" s="40">
        <v>0</v>
      </c>
      <c r="K283" s="40">
        <v>1</v>
      </c>
      <c r="L283" s="44">
        <v>0</v>
      </c>
      <c r="M283" s="41" t="s">
        <v>143</v>
      </c>
      <c r="N283" s="45" t="s">
        <v>286</v>
      </c>
      <c r="O283" s="45" t="s">
        <v>287</v>
      </c>
      <c r="P283" t="str">
        <f>VLOOKUP($A283,RevenueData!$A$2:$L$2321,10,FALSE)</f>
        <v>TX</v>
      </c>
      <c r="Q283" t="str">
        <f>VLOOKUP($A283,RevenueData!$A$2:$L$2321,11,FALSE)</f>
        <v>SW</v>
      </c>
      <c r="R283" t="str">
        <f>VLOOKUP($A283,RevenueData!$A$2:$L$2321,12,FALSE)</f>
        <v>HOU</v>
      </c>
    </row>
    <row r="284" spans="1:18">
      <c r="A284" s="40">
        <v>139</v>
      </c>
      <c r="B284" s="41" t="s">
        <v>288</v>
      </c>
      <c r="C284" s="41" t="s">
        <v>60</v>
      </c>
      <c r="D284" s="40">
        <v>37215</v>
      </c>
      <c r="E284" s="42">
        <v>39980</v>
      </c>
      <c r="F284" s="43">
        <v>729</v>
      </c>
      <c r="G284" s="41" t="s">
        <v>129</v>
      </c>
      <c r="H284" s="40">
        <v>19</v>
      </c>
      <c r="I284" s="40">
        <v>19</v>
      </c>
      <c r="J284" s="40">
        <v>0</v>
      </c>
      <c r="K284" s="40">
        <v>0</v>
      </c>
      <c r="L284" s="44">
        <v>0</v>
      </c>
      <c r="M284" s="41" t="s">
        <v>126</v>
      </c>
      <c r="N284" s="45" t="s">
        <v>289</v>
      </c>
      <c r="O284" s="45" t="s">
        <v>290</v>
      </c>
      <c r="P284" t="str">
        <f>VLOOKUP($A284,RevenueData!$A$2:$L$2321,10,FALSE)</f>
        <v>TN</v>
      </c>
      <c r="Q284" t="str">
        <f>VLOOKUP($A284,RevenueData!$A$2:$L$2321,11,FALSE)</f>
        <v>MW</v>
      </c>
      <c r="R284" t="str">
        <f>VLOOKUP($A284,RevenueData!$A$2:$L$2321,12,FALSE)</f>
        <v>MW</v>
      </c>
    </row>
    <row r="285" spans="1:18">
      <c r="A285" s="40">
        <v>141</v>
      </c>
      <c r="B285" s="41" t="s">
        <v>292</v>
      </c>
      <c r="C285" s="41" t="s">
        <v>41</v>
      </c>
      <c r="D285" s="40">
        <v>78666</v>
      </c>
      <c r="E285" s="42">
        <v>39980</v>
      </c>
      <c r="F285" s="43">
        <v>1010</v>
      </c>
      <c r="G285" s="41" t="s">
        <v>125</v>
      </c>
      <c r="H285" s="40">
        <v>53</v>
      </c>
      <c r="I285" s="40">
        <v>53</v>
      </c>
      <c r="J285" s="40">
        <v>0</v>
      </c>
      <c r="K285" s="40">
        <v>0</v>
      </c>
      <c r="L285" s="44">
        <v>0</v>
      </c>
      <c r="M285" s="41" t="s">
        <v>143</v>
      </c>
      <c r="N285" s="45" t="s">
        <v>286</v>
      </c>
      <c r="O285" s="45" t="s">
        <v>287</v>
      </c>
      <c r="P285" t="str">
        <f>VLOOKUP($A285,RevenueData!$A$2:$L$2321,10,FALSE)</f>
        <v>TX</v>
      </c>
      <c r="Q285" t="str">
        <f>VLOOKUP($A285,RevenueData!$A$2:$L$2321,11,FALSE)</f>
        <v>OUT</v>
      </c>
      <c r="R285" t="str">
        <f>VLOOKUP($A285,RevenueData!$A$2:$L$2321,12,FALSE)</f>
        <v>OUT</v>
      </c>
    </row>
    <row r="286" spans="1:18">
      <c r="A286" s="40">
        <v>142</v>
      </c>
      <c r="B286" s="41" t="s">
        <v>257</v>
      </c>
      <c r="C286" s="41" t="s">
        <v>58</v>
      </c>
      <c r="D286" s="40">
        <v>63105</v>
      </c>
      <c r="E286" s="42">
        <v>39980</v>
      </c>
      <c r="F286" s="43">
        <v>954</v>
      </c>
      <c r="G286" s="41" t="s">
        <v>125</v>
      </c>
      <c r="H286" s="40">
        <v>22</v>
      </c>
      <c r="I286" s="40">
        <v>22</v>
      </c>
      <c r="J286" s="40">
        <v>0</v>
      </c>
      <c r="K286" s="40">
        <v>0</v>
      </c>
      <c r="L286" s="44">
        <v>0</v>
      </c>
      <c r="M286" s="41" t="s">
        <v>126</v>
      </c>
      <c r="N286" s="45" t="s">
        <v>258</v>
      </c>
      <c r="O286" s="45" t="s">
        <v>259</v>
      </c>
      <c r="P286" t="str">
        <f>VLOOKUP($A286,RevenueData!$A$2:$L$2321,10,FALSE)</f>
        <v>MO</v>
      </c>
      <c r="Q286" t="str">
        <f>VLOOKUP($A286,RevenueData!$A$2:$L$2321,11,FALSE)</f>
        <v>MW</v>
      </c>
      <c r="R286" t="str">
        <f>VLOOKUP($A286,RevenueData!$A$2:$L$2321,12,FALSE)</f>
        <v>TRI</v>
      </c>
    </row>
    <row r="287" spans="1:18">
      <c r="A287" s="40">
        <v>143</v>
      </c>
      <c r="B287" s="41" t="s">
        <v>163</v>
      </c>
      <c r="C287" s="41" t="s">
        <v>11</v>
      </c>
      <c r="D287" s="40">
        <v>22102</v>
      </c>
      <c r="E287" s="42">
        <v>39980</v>
      </c>
      <c r="F287" s="43">
        <v>1230</v>
      </c>
      <c r="G287" s="41" t="s">
        <v>125</v>
      </c>
      <c r="H287" s="40">
        <v>31</v>
      </c>
      <c r="I287" s="40">
        <v>31</v>
      </c>
      <c r="J287" s="40">
        <v>0</v>
      </c>
      <c r="K287" s="40">
        <v>0</v>
      </c>
      <c r="L287" s="44">
        <v>0</v>
      </c>
      <c r="M287" s="41" t="s">
        <v>130</v>
      </c>
      <c r="N287" s="45" t="s">
        <v>134</v>
      </c>
      <c r="O287" s="45" t="s">
        <v>135</v>
      </c>
      <c r="P287" t="str">
        <f>VLOOKUP($A287,RevenueData!$A$2:$L$2321,10,FALSE)</f>
        <v>VA</v>
      </c>
      <c r="Q287" t="str">
        <f>VLOOKUP($A287,RevenueData!$A$2:$L$2321,11,FALSE)</f>
        <v>SE</v>
      </c>
      <c r="R287" t="str">
        <f>VLOOKUP($A287,RevenueData!$A$2:$L$2321,12,FALSE)</f>
        <v>NOVA</v>
      </c>
    </row>
    <row r="288" spans="1:18">
      <c r="A288" s="40">
        <v>144</v>
      </c>
      <c r="B288" s="41" t="s">
        <v>293</v>
      </c>
      <c r="C288" s="41" t="s">
        <v>19</v>
      </c>
      <c r="D288" s="40">
        <v>92230</v>
      </c>
      <c r="E288" s="42">
        <v>39980</v>
      </c>
      <c r="F288" s="43">
        <v>1238</v>
      </c>
      <c r="G288" s="41" t="s">
        <v>125</v>
      </c>
      <c r="H288" s="40">
        <v>48</v>
      </c>
      <c r="I288" s="40">
        <v>48</v>
      </c>
      <c r="J288" s="40">
        <v>0</v>
      </c>
      <c r="K288" s="40">
        <v>0</v>
      </c>
      <c r="L288" s="44">
        <v>0</v>
      </c>
      <c r="M288" s="41" t="s">
        <v>126</v>
      </c>
      <c r="N288" s="45" t="s">
        <v>149</v>
      </c>
      <c r="O288" s="45" t="s">
        <v>150</v>
      </c>
      <c r="P288" t="str">
        <f>VLOOKUP($A288,RevenueData!$A$2:$L$2321,10,FALSE)</f>
        <v>CA</v>
      </c>
      <c r="Q288" t="str">
        <f>VLOOKUP($A288,RevenueData!$A$2:$L$2321,11,FALSE)</f>
        <v>OUT</v>
      </c>
      <c r="R288" t="str">
        <f>VLOOKUP($A288,RevenueData!$A$2:$L$2321,12,FALSE)</f>
        <v>OUT</v>
      </c>
    </row>
    <row r="289" spans="1:18">
      <c r="A289" s="40">
        <v>146</v>
      </c>
      <c r="B289" s="41" t="s">
        <v>295</v>
      </c>
      <c r="C289" s="41" t="s">
        <v>61</v>
      </c>
      <c r="D289" s="40">
        <v>96814</v>
      </c>
      <c r="E289" s="42">
        <v>39980</v>
      </c>
      <c r="F289" s="43">
        <v>1000</v>
      </c>
      <c r="G289" s="41" t="s">
        <v>125</v>
      </c>
      <c r="H289" s="40">
        <v>104</v>
      </c>
      <c r="I289" s="40">
        <v>104</v>
      </c>
      <c r="J289" s="40">
        <v>0</v>
      </c>
      <c r="K289" s="40">
        <v>0</v>
      </c>
      <c r="L289" s="44">
        <v>0</v>
      </c>
      <c r="M289" s="41" t="s">
        <v>143</v>
      </c>
      <c r="N289" s="45" t="s">
        <v>149</v>
      </c>
      <c r="O289" s="45" t="s">
        <v>150</v>
      </c>
      <c r="P289" t="str">
        <f>VLOOKUP($A289,RevenueData!$A$2:$L$2321,10,FALSE)</f>
        <v>HI</v>
      </c>
      <c r="Q289" t="str">
        <f>VLOOKUP($A289,RevenueData!$A$2:$L$2321,11,FALSE)</f>
        <v>NW</v>
      </c>
      <c r="R289" t="str">
        <f>VLOOKUP($A289,RevenueData!$A$2:$L$2321,12,FALSE)</f>
        <v>HI</v>
      </c>
    </row>
    <row r="290" spans="1:18">
      <c r="A290" s="40">
        <v>148</v>
      </c>
      <c r="B290" s="41" t="s">
        <v>298</v>
      </c>
      <c r="C290" s="41" t="s">
        <v>43</v>
      </c>
      <c r="D290" s="40">
        <v>1803</v>
      </c>
      <c r="E290" s="42">
        <v>39980</v>
      </c>
      <c r="F290" s="43">
        <v>1040</v>
      </c>
      <c r="G290" s="41" t="s">
        <v>125</v>
      </c>
      <c r="H290" s="40">
        <v>20</v>
      </c>
      <c r="I290" s="40">
        <v>20</v>
      </c>
      <c r="J290" s="40">
        <v>0</v>
      </c>
      <c r="K290" s="40">
        <v>0</v>
      </c>
      <c r="L290" s="44">
        <v>0</v>
      </c>
      <c r="M290" s="41" t="s">
        <v>143</v>
      </c>
      <c r="N290" s="45" t="s">
        <v>190</v>
      </c>
      <c r="O290" s="45" t="s">
        <v>191</v>
      </c>
      <c r="P290" t="str">
        <f>VLOOKUP($A290,RevenueData!$A$2:$L$2321,10,FALSE)</f>
        <v>MA</v>
      </c>
      <c r="Q290" t="str">
        <f>VLOOKUP($A290,RevenueData!$A$2:$L$2321,11,FALSE)</f>
        <v>NE</v>
      </c>
      <c r="R290" t="str">
        <f>VLOOKUP($A290,RevenueData!$A$2:$L$2321,12,FALSE)</f>
        <v>MA</v>
      </c>
    </row>
    <row r="291" spans="1:18">
      <c r="A291" s="40">
        <v>150</v>
      </c>
      <c r="B291" s="41" t="s">
        <v>299</v>
      </c>
      <c r="C291" s="41" t="s">
        <v>10</v>
      </c>
      <c r="D291" s="40">
        <v>8401</v>
      </c>
      <c r="E291" s="42">
        <v>39980</v>
      </c>
      <c r="F291" s="43">
        <v>931</v>
      </c>
      <c r="G291" s="41" t="s">
        <v>125</v>
      </c>
      <c r="H291" s="40">
        <v>21</v>
      </c>
      <c r="I291" s="40">
        <v>21</v>
      </c>
      <c r="J291" s="40">
        <v>0</v>
      </c>
      <c r="K291" s="40">
        <v>0</v>
      </c>
      <c r="L291" s="44">
        <v>0</v>
      </c>
      <c r="M291" s="41" t="s">
        <v>126</v>
      </c>
      <c r="N291" s="45" t="s">
        <v>194</v>
      </c>
      <c r="O291" s="45" t="s">
        <v>195</v>
      </c>
      <c r="P291" t="str">
        <f>VLOOKUP($A291,RevenueData!$A$2:$L$2321,10,FALSE)</f>
        <v>NJ</v>
      </c>
      <c r="Q291" t="str">
        <f>VLOOKUP($A291,RevenueData!$A$2:$L$2321,11,FALSE)</f>
        <v>NE</v>
      </c>
      <c r="R291" t="str">
        <f>VLOOKUP($A291,RevenueData!$A$2:$L$2321,12,FALSE)</f>
        <v>PHILI</v>
      </c>
    </row>
    <row r="292" spans="1:18">
      <c r="A292" s="40">
        <v>151</v>
      </c>
      <c r="B292" s="41" t="s">
        <v>295</v>
      </c>
      <c r="C292" s="41" t="s">
        <v>61</v>
      </c>
      <c r="D292" s="40">
        <v>96815</v>
      </c>
      <c r="E292" s="42">
        <v>39980</v>
      </c>
      <c r="F292" s="43">
        <v>1000</v>
      </c>
      <c r="G292" s="41" t="s">
        <v>125</v>
      </c>
      <c r="H292" s="40">
        <v>80</v>
      </c>
      <c r="I292" s="40">
        <v>80</v>
      </c>
      <c r="J292" s="40">
        <v>0</v>
      </c>
      <c r="K292" s="40">
        <v>0</v>
      </c>
      <c r="L292" s="44">
        <v>0</v>
      </c>
      <c r="M292" s="41" t="s">
        <v>143</v>
      </c>
      <c r="N292" s="45" t="s">
        <v>149</v>
      </c>
      <c r="O292" s="45" t="s">
        <v>150</v>
      </c>
      <c r="P292" t="str">
        <f>VLOOKUP($A292,RevenueData!$A$2:$L$2321,10,FALSE)</f>
        <v>HI</v>
      </c>
      <c r="Q292" t="str">
        <f>VLOOKUP($A292,RevenueData!$A$2:$L$2321,11,FALSE)</f>
        <v>NW</v>
      </c>
      <c r="R292" t="str">
        <f>VLOOKUP($A292,RevenueData!$A$2:$L$2321,12,FALSE)</f>
        <v>HI</v>
      </c>
    </row>
    <row r="293" spans="1:18">
      <c r="A293" s="40">
        <v>152</v>
      </c>
      <c r="B293" s="41" t="s">
        <v>300</v>
      </c>
      <c r="C293" s="41" t="s">
        <v>10</v>
      </c>
      <c r="D293" s="40">
        <v>7601</v>
      </c>
      <c r="E293" s="42">
        <v>39980</v>
      </c>
      <c r="F293" s="43">
        <v>1038</v>
      </c>
      <c r="G293" s="41" t="s">
        <v>131</v>
      </c>
      <c r="H293" s="40">
        <v>19</v>
      </c>
      <c r="I293" s="40">
        <v>19</v>
      </c>
      <c r="J293" s="40">
        <v>0</v>
      </c>
      <c r="K293" s="40">
        <v>0</v>
      </c>
      <c r="L293" s="44">
        <v>0</v>
      </c>
      <c r="M293" s="41" t="s">
        <v>126</v>
      </c>
      <c r="N293" s="45" t="s">
        <v>127</v>
      </c>
      <c r="O293" s="45" t="s">
        <v>128</v>
      </c>
      <c r="P293" t="str">
        <f>VLOOKUP($A293,RevenueData!$A$2:$L$2321,10,FALSE)</f>
        <v>NJ</v>
      </c>
      <c r="Q293" t="str">
        <f>VLOOKUP($A293,RevenueData!$A$2:$L$2321,11,FALSE)</f>
        <v>NE</v>
      </c>
      <c r="R293" t="str">
        <f>VLOOKUP($A293,RevenueData!$A$2:$L$2321,12,FALSE)</f>
        <v>NJ</v>
      </c>
    </row>
    <row r="294" spans="1:18">
      <c r="A294" s="40">
        <v>154</v>
      </c>
      <c r="B294" s="41" t="s">
        <v>304</v>
      </c>
      <c r="C294" s="41" t="s">
        <v>19</v>
      </c>
      <c r="D294" s="40">
        <v>91303</v>
      </c>
      <c r="E294" s="42">
        <v>39980</v>
      </c>
      <c r="F294" s="43">
        <v>1800</v>
      </c>
      <c r="G294" s="41" t="s">
        <v>131</v>
      </c>
      <c r="H294" s="40">
        <v>46</v>
      </c>
      <c r="I294" s="40">
        <v>46</v>
      </c>
      <c r="J294" s="40">
        <v>0</v>
      </c>
      <c r="K294" s="40">
        <v>0</v>
      </c>
      <c r="L294" s="44">
        <v>0</v>
      </c>
      <c r="M294" s="41" t="s">
        <v>130</v>
      </c>
      <c r="N294" s="45" t="s">
        <v>149</v>
      </c>
      <c r="O294" s="45" t="s">
        <v>150</v>
      </c>
      <c r="P294" t="str">
        <f>VLOOKUP($A294,RevenueData!$A$2:$L$2321,10,FALSE)</f>
        <v>CA</v>
      </c>
      <c r="Q294" t="str">
        <f>VLOOKUP($A294,RevenueData!$A$2:$L$2321,11,FALSE)</f>
        <v>LA</v>
      </c>
      <c r="R294" t="str">
        <f>VLOOKUP($A294,RevenueData!$A$2:$L$2321,12,FALSE)</f>
        <v>VENT</v>
      </c>
    </row>
    <row r="295" spans="1:18">
      <c r="A295" s="40">
        <v>155</v>
      </c>
      <c r="B295" s="41" t="s">
        <v>305</v>
      </c>
      <c r="C295" s="41" t="s">
        <v>58</v>
      </c>
      <c r="D295" s="40">
        <v>64112</v>
      </c>
      <c r="E295" s="42">
        <v>39980</v>
      </c>
      <c r="F295" s="43">
        <v>1051</v>
      </c>
      <c r="G295" s="41" t="s">
        <v>125</v>
      </c>
      <c r="H295" s="40">
        <v>22</v>
      </c>
      <c r="I295" s="40">
        <v>22</v>
      </c>
      <c r="J295" s="40">
        <v>0</v>
      </c>
      <c r="K295" s="40">
        <v>0</v>
      </c>
      <c r="L295" s="44">
        <v>0</v>
      </c>
      <c r="M295" s="41" t="s">
        <v>126</v>
      </c>
      <c r="N295" s="45" t="s">
        <v>306</v>
      </c>
      <c r="O295" s="45" t="s">
        <v>307</v>
      </c>
      <c r="P295" t="str">
        <f>VLOOKUP($A295,RevenueData!$A$2:$L$2321,10,FALSE)</f>
        <v>MO</v>
      </c>
      <c r="Q295" t="str">
        <f>VLOOKUP($A295,RevenueData!$A$2:$L$2321,11,FALSE)</f>
        <v>MW</v>
      </c>
      <c r="R295" t="str">
        <f>VLOOKUP($A295,RevenueData!$A$2:$L$2321,12,FALSE)</f>
        <v>TRI</v>
      </c>
    </row>
    <row r="296" spans="1:18">
      <c r="A296" s="40">
        <v>156</v>
      </c>
      <c r="B296" s="41" t="s">
        <v>308</v>
      </c>
      <c r="C296" s="41" t="s">
        <v>16</v>
      </c>
      <c r="D296" s="40">
        <v>60035</v>
      </c>
      <c r="E296" s="42">
        <v>39980</v>
      </c>
      <c r="F296" s="43">
        <v>1027</v>
      </c>
      <c r="G296" s="41" t="s">
        <v>131</v>
      </c>
      <c r="H296" s="40">
        <v>16</v>
      </c>
      <c r="I296" s="40">
        <v>15</v>
      </c>
      <c r="J296" s="40">
        <v>0</v>
      </c>
      <c r="K296" s="40">
        <v>1</v>
      </c>
      <c r="L296" s="44">
        <v>0</v>
      </c>
      <c r="M296" s="41" t="s">
        <v>126</v>
      </c>
      <c r="N296" s="45" t="s">
        <v>145</v>
      </c>
      <c r="O296" s="45" t="s">
        <v>146</v>
      </c>
      <c r="P296" t="str">
        <f>VLOOKUP($A296,RevenueData!$A$2:$L$2321,10,FALSE)</f>
        <v>IL</v>
      </c>
      <c r="Q296" t="str">
        <f>VLOOKUP($A296,RevenueData!$A$2:$L$2321,11,FALSE)</f>
        <v>MW</v>
      </c>
      <c r="R296" t="str">
        <f>VLOOKUP($A296,RevenueData!$A$2:$L$2321,12,FALSE)</f>
        <v>NCHI</v>
      </c>
    </row>
    <row r="297" spans="1:18">
      <c r="A297" s="40">
        <v>159</v>
      </c>
      <c r="B297" s="41" t="s">
        <v>309</v>
      </c>
      <c r="C297" s="41" t="s">
        <v>41</v>
      </c>
      <c r="D297" s="40">
        <v>78758</v>
      </c>
      <c r="E297" s="42">
        <v>39980</v>
      </c>
      <c r="F297" s="43">
        <v>1059</v>
      </c>
      <c r="G297" s="41" t="s">
        <v>125</v>
      </c>
      <c r="H297" s="40">
        <v>29</v>
      </c>
      <c r="I297" s="40">
        <v>29</v>
      </c>
      <c r="J297" s="40">
        <v>0</v>
      </c>
      <c r="K297" s="40">
        <v>0</v>
      </c>
      <c r="L297" s="44">
        <v>0</v>
      </c>
      <c r="M297" s="41" t="s">
        <v>126</v>
      </c>
      <c r="N297" s="45" t="s">
        <v>286</v>
      </c>
      <c r="O297" s="45" t="s">
        <v>287</v>
      </c>
      <c r="P297" t="str">
        <f>VLOOKUP($A297,RevenueData!$A$2:$L$2321,10,FALSE)</f>
        <v>TX</v>
      </c>
      <c r="Q297" t="str">
        <f>VLOOKUP($A297,RevenueData!$A$2:$L$2321,11,FALSE)</f>
        <v>SW</v>
      </c>
      <c r="R297" t="str">
        <f>VLOOKUP($A297,RevenueData!$A$2:$L$2321,12,FALSE)</f>
        <v>DAL</v>
      </c>
    </row>
    <row r="298" spans="1:18">
      <c r="A298" s="40">
        <v>160</v>
      </c>
      <c r="B298" s="41" t="s">
        <v>225</v>
      </c>
      <c r="C298" s="41" t="s">
        <v>27</v>
      </c>
      <c r="D298" s="40">
        <v>32819</v>
      </c>
      <c r="E298" s="42">
        <v>39980</v>
      </c>
      <c r="F298" s="43">
        <v>1231</v>
      </c>
      <c r="G298" s="41" t="s">
        <v>125</v>
      </c>
      <c r="H298" s="40">
        <v>1</v>
      </c>
      <c r="I298" s="40">
        <v>1</v>
      </c>
      <c r="J298" s="40">
        <v>0</v>
      </c>
      <c r="K298" s="40">
        <v>0</v>
      </c>
      <c r="L298" s="44">
        <v>0</v>
      </c>
      <c r="M298" s="41" t="s">
        <v>126</v>
      </c>
      <c r="N298" s="45" t="s">
        <v>208</v>
      </c>
      <c r="O298" s="45" t="s">
        <v>209</v>
      </c>
      <c r="P298" t="str">
        <f>VLOOKUP($A298,RevenueData!$A$2:$L$2321,10,FALSE)</f>
        <v>FL</v>
      </c>
      <c r="Q298" t="str">
        <f>VLOOKUP($A298,RevenueData!$A$2:$L$2321,11,FALSE)</f>
        <v>SE</v>
      </c>
      <c r="R298" t="str">
        <f>VLOOKUP($A298,RevenueData!$A$2:$L$2321,12,FALSE)</f>
        <v>NFL</v>
      </c>
    </row>
    <row r="299" spans="1:18">
      <c r="A299" s="40">
        <v>161</v>
      </c>
      <c r="B299" s="41" t="s">
        <v>310</v>
      </c>
      <c r="C299" s="41" t="s">
        <v>57</v>
      </c>
      <c r="D299" s="40">
        <v>27713</v>
      </c>
      <c r="E299" s="42">
        <v>39980</v>
      </c>
      <c r="F299" s="43">
        <v>1140</v>
      </c>
      <c r="G299" s="41" t="s">
        <v>125</v>
      </c>
      <c r="H299" s="40">
        <v>20</v>
      </c>
      <c r="I299" s="40">
        <v>19</v>
      </c>
      <c r="J299" s="40">
        <v>0</v>
      </c>
      <c r="K299" s="40">
        <v>1</v>
      </c>
      <c r="L299" s="44">
        <v>0</v>
      </c>
      <c r="M299" s="41" t="s">
        <v>126</v>
      </c>
      <c r="N299" s="45" t="s">
        <v>250</v>
      </c>
      <c r="O299" s="45" t="s">
        <v>251</v>
      </c>
      <c r="P299" t="str">
        <f>VLOOKUP($A299,RevenueData!$A$2:$L$2321,10,FALSE)</f>
        <v>NC</v>
      </c>
      <c r="Q299" t="str">
        <f>VLOOKUP($A299,RevenueData!$A$2:$L$2321,11,FALSE)</f>
        <v>SE</v>
      </c>
      <c r="R299" t="str">
        <f>VLOOKUP($A299,RevenueData!$A$2:$L$2321,12,FALSE)</f>
        <v>NC</v>
      </c>
    </row>
    <row r="300" spans="1:18">
      <c r="A300" s="40">
        <v>163</v>
      </c>
      <c r="B300" s="41" t="s">
        <v>311</v>
      </c>
      <c r="C300" s="41" t="s">
        <v>63</v>
      </c>
      <c r="D300" s="40">
        <v>40222</v>
      </c>
      <c r="E300" s="42">
        <v>39980</v>
      </c>
      <c r="F300" s="43">
        <v>900</v>
      </c>
      <c r="G300" s="41" t="s">
        <v>125</v>
      </c>
      <c r="H300" s="40">
        <v>15</v>
      </c>
      <c r="I300" s="40">
        <v>15</v>
      </c>
      <c r="J300" s="40">
        <v>0</v>
      </c>
      <c r="K300" s="40">
        <v>0</v>
      </c>
      <c r="L300" s="44">
        <v>0</v>
      </c>
      <c r="M300" s="41" t="s">
        <v>130</v>
      </c>
      <c r="N300" s="45" t="s">
        <v>228</v>
      </c>
      <c r="O300" s="45" t="s">
        <v>229</v>
      </c>
      <c r="P300" t="str">
        <f>VLOOKUP($A300,RevenueData!$A$2:$L$2321,10,FALSE)</f>
        <v>KY</v>
      </c>
      <c r="Q300" t="str">
        <f>VLOOKUP($A300,RevenueData!$A$2:$L$2321,11,FALSE)</f>
        <v>MW</v>
      </c>
      <c r="R300" t="str">
        <f>VLOOKUP($A300,RevenueData!$A$2:$L$2321,12,FALSE)</f>
        <v>GL</v>
      </c>
    </row>
    <row r="301" spans="1:18">
      <c r="A301" s="40">
        <v>165</v>
      </c>
      <c r="B301" s="41" t="s">
        <v>312</v>
      </c>
      <c r="C301" s="41" t="s">
        <v>35</v>
      </c>
      <c r="D301" s="40">
        <v>44145</v>
      </c>
      <c r="E301" s="42">
        <v>39980</v>
      </c>
      <c r="F301" s="43">
        <v>943</v>
      </c>
      <c r="G301" s="41" t="s">
        <v>125</v>
      </c>
      <c r="H301" s="40">
        <v>14</v>
      </c>
      <c r="I301" s="40">
        <v>14</v>
      </c>
      <c r="J301" s="40">
        <v>0</v>
      </c>
      <c r="K301" s="40">
        <v>0</v>
      </c>
      <c r="L301" s="44">
        <v>0</v>
      </c>
      <c r="M301" s="41" t="s">
        <v>126</v>
      </c>
      <c r="N301" s="45" t="s">
        <v>204</v>
      </c>
      <c r="O301" s="45" t="s">
        <v>205</v>
      </c>
      <c r="P301" t="str">
        <f>VLOOKUP($A301,RevenueData!$A$2:$L$2321,10,FALSE)</f>
        <v>OH</v>
      </c>
      <c r="Q301" t="str">
        <f>VLOOKUP($A301,RevenueData!$A$2:$L$2321,11,FALSE)</f>
        <v>MW</v>
      </c>
      <c r="R301" t="str">
        <f>VLOOKUP($A301,RevenueData!$A$2:$L$2321,12,FALSE)</f>
        <v>MW</v>
      </c>
    </row>
    <row r="302" spans="1:18">
      <c r="A302" s="40">
        <v>166</v>
      </c>
      <c r="B302" s="41" t="s">
        <v>313</v>
      </c>
      <c r="C302" s="41" t="s">
        <v>43</v>
      </c>
      <c r="D302" s="40">
        <v>1760</v>
      </c>
      <c r="E302" s="42">
        <v>39980</v>
      </c>
      <c r="F302" s="43">
        <v>1300</v>
      </c>
      <c r="G302" s="41" t="s">
        <v>125</v>
      </c>
      <c r="H302" s="40">
        <v>29</v>
      </c>
      <c r="I302" s="40">
        <v>29</v>
      </c>
      <c r="J302" s="40">
        <v>0</v>
      </c>
      <c r="K302" s="40">
        <v>0</v>
      </c>
      <c r="L302" s="44">
        <v>0</v>
      </c>
      <c r="M302" s="41" t="s">
        <v>143</v>
      </c>
      <c r="N302" s="45" t="s">
        <v>190</v>
      </c>
      <c r="O302" s="45" t="s">
        <v>191</v>
      </c>
      <c r="P302" t="str">
        <f>VLOOKUP($A302,RevenueData!$A$2:$L$2321,10,FALSE)</f>
        <v>MA</v>
      </c>
      <c r="Q302" t="str">
        <f>VLOOKUP($A302,RevenueData!$A$2:$L$2321,11,FALSE)</f>
        <v>NE</v>
      </c>
      <c r="R302" t="str">
        <f>VLOOKUP($A302,RevenueData!$A$2:$L$2321,12,FALSE)</f>
        <v>MA</v>
      </c>
    </row>
    <row r="303" spans="1:18">
      <c r="A303" s="40">
        <v>171</v>
      </c>
      <c r="B303" s="41" t="s">
        <v>322</v>
      </c>
      <c r="C303" s="41" t="s">
        <v>56</v>
      </c>
      <c r="D303" s="40">
        <v>21401</v>
      </c>
      <c r="E303" s="42">
        <v>39980</v>
      </c>
      <c r="F303" s="43">
        <v>1210</v>
      </c>
      <c r="G303" s="41" t="s">
        <v>125</v>
      </c>
      <c r="H303" s="40">
        <v>17</v>
      </c>
      <c r="I303" s="40">
        <v>17</v>
      </c>
      <c r="J303" s="40">
        <v>0</v>
      </c>
      <c r="K303" s="40">
        <v>0</v>
      </c>
      <c r="L303" s="44">
        <v>0</v>
      </c>
      <c r="M303" s="41" t="s">
        <v>130</v>
      </c>
      <c r="N303" s="45" t="s">
        <v>134</v>
      </c>
      <c r="O303" s="45" t="s">
        <v>135</v>
      </c>
      <c r="P303" t="str">
        <f>VLOOKUP($A303,RevenueData!$A$2:$L$2321,10,FALSE)</f>
        <v>MD</v>
      </c>
      <c r="Q303" t="str">
        <f>VLOOKUP($A303,RevenueData!$A$2:$L$2321,11,FALSE)</f>
        <v>NE</v>
      </c>
      <c r="R303" t="str">
        <f>VLOOKUP($A303,RevenueData!$A$2:$L$2321,12,FALSE)</f>
        <v>MD</v>
      </c>
    </row>
    <row r="304" spans="1:18">
      <c r="A304" s="40">
        <v>172</v>
      </c>
      <c r="B304" s="41" t="s">
        <v>323</v>
      </c>
      <c r="C304" s="41" t="s">
        <v>19</v>
      </c>
      <c r="D304" s="40">
        <v>93923</v>
      </c>
      <c r="E304" s="42">
        <v>39980</v>
      </c>
      <c r="F304" s="43">
        <v>1436</v>
      </c>
      <c r="G304" s="41" t="s">
        <v>131</v>
      </c>
      <c r="H304" s="40">
        <v>21</v>
      </c>
      <c r="I304" s="40">
        <v>21</v>
      </c>
      <c r="J304" s="40">
        <v>0</v>
      </c>
      <c r="K304" s="40">
        <v>0</v>
      </c>
      <c r="L304" s="44">
        <v>0</v>
      </c>
      <c r="M304" s="41" t="s">
        <v>126</v>
      </c>
      <c r="N304" s="45" t="s">
        <v>156</v>
      </c>
      <c r="O304" s="45" t="s">
        <v>157</v>
      </c>
      <c r="P304" t="str">
        <f>VLOOKUP($A304,RevenueData!$A$2:$L$2321,10,FALSE)</f>
        <v>CA</v>
      </c>
      <c r="Q304" t="str">
        <f>VLOOKUP($A304,RevenueData!$A$2:$L$2321,11,FALSE)</f>
        <v>NW</v>
      </c>
      <c r="R304" t="str">
        <f>VLOOKUP($A304,RevenueData!$A$2:$L$2321,12,FALSE)</f>
        <v>SF</v>
      </c>
    </row>
    <row r="305" spans="1:18">
      <c r="A305" s="40">
        <v>174</v>
      </c>
      <c r="B305" s="41" t="s">
        <v>327</v>
      </c>
      <c r="C305" s="41" t="s">
        <v>10</v>
      </c>
      <c r="D305" s="40">
        <v>7652</v>
      </c>
      <c r="E305" s="42">
        <v>39980</v>
      </c>
      <c r="F305" s="43">
        <v>1008</v>
      </c>
      <c r="G305" s="41" t="s">
        <v>125</v>
      </c>
      <c r="H305" s="40">
        <v>18</v>
      </c>
      <c r="I305" s="40">
        <v>17</v>
      </c>
      <c r="J305" s="40">
        <v>0</v>
      </c>
      <c r="K305" s="40">
        <v>1</v>
      </c>
      <c r="L305" s="44">
        <v>0</v>
      </c>
      <c r="M305" s="41" t="s">
        <v>126</v>
      </c>
      <c r="N305" s="45" t="s">
        <v>127</v>
      </c>
      <c r="O305" s="45" t="s">
        <v>128</v>
      </c>
      <c r="P305" t="str">
        <f>VLOOKUP($A305,RevenueData!$A$2:$L$2321,10,FALSE)</f>
        <v>NJ</v>
      </c>
      <c r="Q305" t="str">
        <f>VLOOKUP($A305,RevenueData!$A$2:$L$2321,11,FALSE)</f>
        <v>NE</v>
      </c>
      <c r="R305" t="str">
        <f>VLOOKUP($A305,RevenueData!$A$2:$L$2321,12,FALSE)</f>
        <v>NJ</v>
      </c>
    </row>
    <row r="306" spans="1:18">
      <c r="A306" s="40">
        <v>175</v>
      </c>
      <c r="B306" s="41" t="s">
        <v>328</v>
      </c>
      <c r="C306" s="41" t="s">
        <v>44</v>
      </c>
      <c r="D306" s="40">
        <v>85016</v>
      </c>
      <c r="E306" s="42">
        <v>39980</v>
      </c>
      <c r="F306" s="43">
        <v>955</v>
      </c>
      <c r="G306" s="41" t="s">
        <v>125</v>
      </c>
      <c r="H306" s="40">
        <v>28</v>
      </c>
      <c r="I306" s="40">
        <v>28</v>
      </c>
      <c r="J306" s="40">
        <v>0</v>
      </c>
      <c r="K306" s="40">
        <v>0</v>
      </c>
      <c r="L306" s="44">
        <v>0</v>
      </c>
      <c r="M306" s="41" t="s">
        <v>143</v>
      </c>
      <c r="N306" s="45" t="s">
        <v>179</v>
      </c>
      <c r="O306" s="45" t="s">
        <v>180</v>
      </c>
      <c r="P306" t="str">
        <f>VLOOKUP($A306,RevenueData!$A$2:$L$2321,10,FALSE)</f>
        <v>AZ</v>
      </c>
      <c r="Q306" t="str">
        <f>VLOOKUP($A306,RevenueData!$A$2:$L$2321,11,FALSE)</f>
        <v>SW</v>
      </c>
      <c r="R306" t="str">
        <f>VLOOKUP($A306,RevenueData!$A$2:$L$2321,12,FALSE)</f>
        <v>AZ</v>
      </c>
    </row>
    <row r="307" spans="1:18">
      <c r="A307" s="40">
        <v>177</v>
      </c>
      <c r="B307" s="41" t="s">
        <v>330</v>
      </c>
      <c r="C307" s="41" t="s">
        <v>66</v>
      </c>
      <c r="D307" s="40">
        <v>35243</v>
      </c>
      <c r="E307" s="42">
        <v>39980</v>
      </c>
      <c r="F307" s="43">
        <v>1000</v>
      </c>
      <c r="G307" s="41" t="s">
        <v>125</v>
      </c>
      <c r="H307" s="40">
        <v>1</v>
      </c>
      <c r="I307" s="40">
        <v>1</v>
      </c>
      <c r="J307" s="40">
        <v>0</v>
      </c>
      <c r="K307" s="40">
        <v>0</v>
      </c>
      <c r="L307" s="44">
        <v>0</v>
      </c>
      <c r="M307" s="41" t="s">
        <v>126</v>
      </c>
      <c r="N307" s="45" t="s">
        <v>331</v>
      </c>
      <c r="O307" s="45" t="s">
        <v>332</v>
      </c>
      <c r="P307" t="str">
        <f>VLOOKUP($A307,RevenueData!$A$2:$L$2321,10,FALSE)</f>
        <v>AL</v>
      </c>
      <c r="Q307" t="str">
        <f>VLOOKUP($A307,RevenueData!$A$2:$L$2321,11,FALSE)</f>
        <v>SE</v>
      </c>
      <c r="R307" t="str">
        <f>VLOOKUP($A307,RevenueData!$A$2:$L$2321,12,FALSE)</f>
        <v>ATL</v>
      </c>
    </row>
    <row r="308" spans="1:18">
      <c r="A308" s="40">
        <v>178</v>
      </c>
      <c r="B308" s="41" t="s">
        <v>335</v>
      </c>
      <c r="C308" s="41" t="s">
        <v>26</v>
      </c>
      <c r="D308" s="40">
        <v>70836</v>
      </c>
      <c r="E308" s="42">
        <v>39980</v>
      </c>
      <c r="F308" s="43">
        <v>1235</v>
      </c>
      <c r="G308" s="41" t="s">
        <v>125</v>
      </c>
      <c r="H308" s="40">
        <v>23</v>
      </c>
      <c r="I308" s="40">
        <v>23</v>
      </c>
      <c r="J308" s="40">
        <v>0</v>
      </c>
      <c r="K308" s="40">
        <v>0</v>
      </c>
      <c r="L308" s="44">
        <v>0</v>
      </c>
      <c r="M308" s="41" t="s">
        <v>126</v>
      </c>
      <c r="N308" s="45" t="s">
        <v>217</v>
      </c>
      <c r="O308" s="45" t="s">
        <v>218</v>
      </c>
      <c r="P308" t="str">
        <f>VLOOKUP($A308,RevenueData!$A$2:$L$2321,10,FALSE)</f>
        <v>LA</v>
      </c>
      <c r="Q308" t="str">
        <f>VLOOKUP($A308,RevenueData!$A$2:$L$2321,11,FALSE)</f>
        <v>SW</v>
      </c>
      <c r="R308" t="str">
        <f>VLOOKUP($A308,RevenueData!$A$2:$L$2321,12,FALSE)</f>
        <v>SW</v>
      </c>
    </row>
    <row r="309" spans="1:18">
      <c r="A309" s="40">
        <v>179</v>
      </c>
      <c r="B309" s="41" t="s">
        <v>336</v>
      </c>
      <c r="C309" s="41" t="s">
        <v>61</v>
      </c>
      <c r="D309" s="40">
        <v>96738</v>
      </c>
      <c r="E309" s="42">
        <v>39980</v>
      </c>
      <c r="F309" s="43">
        <v>1000</v>
      </c>
      <c r="G309" s="41" t="s">
        <v>125</v>
      </c>
      <c r="H309" s="40">
        <v>20</v>
      </c>
      <c r="I309" s="40">
        <v>20</v>
      </c>
      <c r="J309" s="40">
        <v>0</v>
      </c>
      <c r="K309" s="40">
        <v>0</v>
      </c>
      <c r="L309" s="44">
        <v>0</v>
      </c>
      <c r="M309" s="41" t="s">
        <v>143</v>
      </c>
      <c r="N309" s="45" t="s">
        <v>149</v>
      </c>
      <c r="O309" s="45" t="s">
        <v>150</v>
      </c>
      <c r="P309" t="str">
        <f>VLOOKUP($A309,RevenueData!$A$2:$L$2321,10,FALSE)</f>
        <v>HI</v>
      </c>
      <c r="Q309" t="str">
        <f>VLOOKUP($A309,RevenueData!$A$2:$L$2321,11,FALSE)</f>
        <v>NW</v>
      </c>
      <c r="R309" t="str">
        <f>VLOOKUP($A309,RevenueData!$A$2:$L$2321,12,FALSE)</f>
        <v>HI</v>
      </c>
    </row>
    <row r="310" spans="1:18">
      <c r="A310" s="40">
        <v>180</v>
      </c>
      <c r="B310" s="41" t="s">
        <v>138</v>
      </c>
      <c r="C310" s="41" t="s">
        <v>12</v>
      </c>
      <c r="D310" s="40">
        <v>20004</v>
      </c>
      <c r="E310" s="42">
        <v>39980</v>
      </c>
      <c r="F310" s="43">
        <v>1245</v>
      </c>
      <c r="G310" s="41" t="s">
        <v>125</v>
      </c>
      <c r="H310" s="40">
        <v>1</v>
      </c>
      <c r="I310" s="40">
        <v>0</v>
      </c>
      <c r="J310" s="40">
        <v>1</v>
      </c>
      <c r="K310" s="40">
        <v>0</v>
      </c>
      <c r="L310" s="44">
        <v>0</v>
      </c>
      <c r="M310" s="41" t="s">
        <v>143</v>
      </c>
      <c r="N310" s="45" t="s">
        <v>134</v>
      </c>
      <c r="O310" s="45" t="s">
        <v>135</v>
      </c>
      <c r="P310" t="str">
        <f>VLOOKUP($A310,RevenueData!$A$2:$L$2321,10,FALSE)</f>
        <v>DC</v>
      </c>
      <c r="Q310" t="str">
        <f>VLOOKUP($A310,RevenueData!$A$2:$L$2321,11,FALSE)</f>
        <v>NE</v>
      </c>
      <c r="R310" t="str">
        <f>VLOOKUP($A310,RevenueData!$A$2:$L$2321,12,FALSE)</f>
        <v>DC</v>
      </c>
    </row>
    <row r="311" spans="1:18">
      <c r="A311" s="40">
        <v>187</v>
      </c>
      <c r="B311" s="41" t="s">
        <v>343</v>
      </c>
      <c r="C311" s="41" t="s">
        <v>19</v>
      </c>
      <c r="D311" s="40">
        <v>92618</v>
      </c>
      <c r="E311" s="42">
        <v>39980</v>
      </c>
      <c r="F311" s="43">
        <v>1409</v>
      </c>
      <c r="G311" s="41" t="s">
        <v>131</v>
      </c>
      <c r="H311" s="40">
        <v>27</v>
      </c>
      <c r="I311" s="40">
        <v>27</v>
      </c>
      <c r="J311" s="40">
        <v>0</v>
      </c>
      <c r="K311" s="40">
        <v>0</v>
      </c>
      <c r="L311" s="44">
        <v>0</v>
      </c>
      <c r="M311" s="41" t="s">
        <v>126</v>
      </c>
      <c r="N311" s="45" t="s">
        <v>149</v>
      </c>
      <c r="O311" s="45" t="s">
        <v>150</v>
      </c>
      <c r="P311" t="str">
        <f>VLOOKUP($A311,RevenueData!$A$2:$L$2321,10,FALSE)</f>
        <v>CA</v>
      </c>
      <c r="Q311" t="str">
        <f>VLOOKUP($A311,RevenueData!$A$2:$L$2321,11,FALSE)</f>
        <v>LA</v>
      </c>
      <c r="R311" t="str">
        <f>VLOOKUP($A311,RevenueData!$A$2:$L$2321,12,FALSE)</f>
        <v>SD</v>
      </c>
    </row>
    <row r="312" spans="1:18">
      <c r="A312" s="40">
        <v>3</v>
      </c>
      <c r="B312" s="41" t="s">
        <v>124</v>
      </c>
      <c r="C312" s="41" t="s">
        <v>7</v>
      </c>
      <c r="D312" s="40">
        <v>10023</v>
      </c>
      <c r="E312" s="42">
        <v>39981</v>
      </c>
      <c r="F312" s="43">
        <v>1026</v>
      </c>
      <c r="G312" s="41" t="s">
        <v>125</v>
      </c>
      <c r="H312" s="40">
        <v>13</v>
      </c>
      <c r="I312" s="40">
        <v>13</v>
      </c>
      <c r="J312" s="40">
        <v>0</v>
      </c>
      <c r="K312" s="40">
        <v>0</v>
      </c>
      <c r="L312" s="44">
        <v>0</v>
      </c>
      <c r="M312" s="41" t="s">
        <v>126</v>
      </c>
      <c r="N312" s="45" t="s">
        <v>127</v>
      </c>
      <c r="O312" s="45" t="s">
        <v>128</v>
      </c>
      <c r="P312" t="str">
        <f>VLOOKUP($A312,RevenueData!$A$2:$L$2321,10,FALSE)</f>
        <v>NY</v>
      </c>
      <c r="Q312" t="str">
        <f>VLOOKUP($A312,RevenueData!$A$2:$L$2321,11,FALSE)</f>
        <v>NY</v>
      </c>
      <c r="R312" t="str">
        <f>VLOOKUP($A312,RevenueData!$A$2:$L$2321,12,FALSE)</f>
        <v>DOWN</v>
      </c>
    </row>
    <row r="313" spans="1:18">
      <c r="A313" s="40">
        <v>108</v>
      </c>
      <c r="B313" s="41" t="s">
        <v>124</v>
      </c>
      <c r="C313" s="41" t="s">
        <v>7</v>
      </c>
      <c r="D313" s="40">
        <v>10019</v>
      </c>
      <c r="E313" s="42">
        <v>39981</v>
      </c>
      <c r="F313" s="43">
        <v>1057</v>
      </c>
      <c r="G313" s="41" t="s">
        <v>125</v>
      </c>
      <c r="H313" s="40">
        <v>26</v>
      </c>
      <c r="I313" s="40">
        <v>26</v>
      </c>
      <c r="J313" s="40">
        <v>0</v>
      </c>
      <c r="K313" s="40">
        <v>0</v>
      </c>
      <c r="L313" s="44">
        <v>0</v>
      </c>
      <c r="M313" s="41" t="s">
        <v>126</v>
      </c>
      <c r="N313" s="45" t="s">
        <v>127</v>
      </c>
      <c r="O313" s="45" t="s">
        <v>128</v>
      </c>
      <c r="P313" t="str">
        <f>VLOOKUP($A313,RevenueData!$A$2:$L$2321,10,FALSE)</f>
        <v>NY</v>
      </c>
      <c r="Q313" t="str">
        <f>VLOOKUP($A313,RevenueData!$A$2:$L$2321,11,FALSE)</f>
        <v>NY</v>
      </c>
      <c r="R313" t="str">
        <f>VLOOKUP($A313,RevenueData!$A$2:$L$2321,12,FALSE)</f>
        <v>DOWN</v>
      </c>
    </row>
    <row r="314" spans="1:18">
      <c r="A314" s="40">
        <v>176</v>
      </c>
      <c r="B314" s="41" t="s">
        <v>329</v>
      </c>
      <c r="C314" s="41" t="s">
        <v>50</v>
      </c>
      <c r="D314" s="40">
        <v>53705</v>
      </c>
      <c r="E314" s="42">
        <v>39981</v>
      </c>
      <c r="F314" s="43">
        <v>1245</v>
      </c>
      <c r="G314" s="41" t="s">
        <v>125</v>
      </c>
      <c r="H314" s="40">
        <v>1</v>
      </c>
      <c r="I314" s="40">
        <v>1</v>
      </c>
      <c r="J314" s="40">
        <v>0</v>
      </c>
      <c r="K314" s="40">
        <v>0</v>
      </c>
      <c r="L314" s="44">
        <v>0</v>
      </c>
      <c r="M314" s="41" t="s">
        <v>126</v>
      </c>
      <c r="N314" s="45" t="s">
        <v>213</v>
      </c>
      <c r="O314" s="45" t="s">
        <v>214</v>
      </c>
      <c r="P314" t="str">
        <f>VLOOKUP($A314,RevenueData!$A$2:$L$2321,10,FALSE)</f>
        <v>WI</v>
      </c>
      <c r="Q314" t="str">
        <f>VLOOKUP($A314,RevenueData!$A$2:$L$2321,11,FALSE)</f>
        <v>MW</v>
      </c>
      <c r="R314" t="str">
        <f>VLOOKUP($A314,RevenueData!$A$2:$L$2321,12,FALSE)</f>
        <v>NCHI</v>
      </c>
    </row>
    <row r="315" spans="1:18">
      <c r="A315" s="40">
        <v>185</v>
      </c>
      <c r="B315" s="41" t="s">
        <v>342</v>
      </c>
      <c r="C315" s="41" t="s">
        <v>62</v>
      </c>
      <c r="D315" s="40">
        <v>55435</v>
      </c>
      <c r="E315" s="42">
        <v>39981</v>
      </c>
      <c r="F315" s="43">
        <v>642</v>
      </c>
      <c r="G315" s="41" t="s">
        <v>129</v>
      </c>
      <c r="H315" s="40">
        <v>51</v>
      </c>
      <c r="I315" s="40">
        <v>47</v>
      </c>
      <c r="J315" s="40">
        <v>0</v>
      </c>
      <c r="K315" s="40">
        <v>0</v>
      </c>
      <c r="L315" s="44">
        <v>4</v>
      </c>
      <c r="M315" s="41" t="s">
        <v>130</v>
      </c>
      <c r="N315" s="45" t="s">
        <v>302</v>
      </c>
      <c r="O315" s="45" t="s">
        <v>303</v>
      </c>
      <c r="P315" t="str">
        <f>VLOOKUP($A315,RevenueData!$A$2:$L$2321,10,FALSE)</f>
        <v>MN</v>
      </c>
      <c r="Q315" t="str">
        <f>VLOOKUP($A315,RevenueData!$A$2:$L$2321,11,FALSE)</f>
        <v>MW</v>
      </c>
      <c r="R315" t="str">
        <f>VLOOKUP($A315,RevenueData!$A$2:$L$2321,12,FALSE)</f>
        <v>MW</v>
      </c>
    </row>
    <row r="316" spans="1:18">
      <c r="A316" s="40">
        <v>189</v>
      </c>
      <c r="B316" s="41" t="s">
        <v>124</v>
      </c>
      <c r="C316" s="41" t="s">
        <v>7</v>
      </c>
      <c r="D316" s="40">
        <v>10017</v>
      </c>
      <c r="E316" s="42">
        <v>39981</v>
      </c>
      <c r="F316" s="43">
        <v>849</v>
      </c>
      <c r="G316" s="41" t="s">
        <v>125</v>
      </c>
      <c r="H316" s="40">
        <v>16</v>
      </c>
      <c r="I316" s="40">
        <v>16</v>
      </c>
      <c r="J316" s="40">
        <v>0</v>
      </c>
      <c r="K316" s="40">
        <v>0</v>
      </c>
      <c r="L316" s="44">
        <v>0</v>
      </c>
      <c r="M316" s="41" t="s">
        <v>126</v>
      </c>
      <c r="N316" s="45" t="s">
        <v>127</v>
      </c>
      <c r="O316" s="45" t="s">
        <v>128</v>
      </c>
      <c r="P316" t="str">
        <f>VLOOKUP($A316,RevenueData!$A$2:$L$2321,10,FALSE)</f>
        <v>NY</v>
      </c>
      <c r="Q316" t="str">
        <f>VLOOKUP($A316,RevenueData!$A$2:$L$2321,11,FALSE)</f>
        <v>NY</v>
      </c>
      <c r="R316" t="str">
        <f>VLOOKUP($A316,RevenueData!$A$2:$L$2321,12,FALSE)</f>
        <v>DOWN</v>
      </c>
    </row>
    <row r="317" spans="1:18">
      <c r="A317" s="40">
        <v>149</v>
      </c>
      <c r="B317" s="41" t="s">
        <v>275</v>
      </c>
      <c r="C317" s="41" t="s">
        <v>41</v>
      </c>
      <c r="D317" s="40">
        <v>75261</v>
      </c>
      <c r="E317" s="42">
        <v>39983</v>
      </c>
      <c r="F317" s="43">
        <v>1200</v>
      </c>
      <c r="G317" s="41" t="s">
        <v>125</v>
      </c>
      <c r="H317" s="40">
        <v>79</v>
      </c>
      <c r="I317" s="40">
        <v>79</v>
      </c>
      <c r="J317" s="40">
        <v>0</v>
      </c>
      <c r="K317" s="40">
        <v>0</v>
      </c>
      <c r="L317" s="44">
        <v>0</v>
      </c>
      <c r="M317" s="41" t="s">
        <v>143</v>
      </c>
      <c r="N317" s="45" t="s">
        <v>187</v>
      </c>
      <c r="O317" s="45" t="s">
        <v>188</v>
      </c>
      <c r="P317" t="str">
        <f>VLOOKUP($A317,RevenueData!$A$2:$L$2321,10,FALSE)</f>
        <v>TX</v>
      </c>
      <c r="Q317" t="str">
        <f>VLOOKUP($A317,RevenueData!$A$2:$L$2321,11,FALSE)</f>
        <v>SW</v>
      </c>
      <c r="R317" t="str">
        <f>VLOOKUP($A317,RevenueData!$A$2:$L$2321,12,FALSE)</f>
        <v>SW</v>
      </c>
    </row>
    <row r="318" spans="1:18">
      <c r="A318" s="40">
        <v>2</v>
      </c>
      <c r="B318" s="41" t="s">
        <v>124</v>
      </c>
      <c r="C318" s="41" t="s">
        <v>7</v>
      </c>
      <c r="D318" s="40">
        <v>10021</v>
      </c>
      <c r="E318" s="42">
        <v>39986</v>
      </c>
      <c r="F318" s="43">
        <v>952</v>
      </c>
      <c r="G318" s="41" t="s">
        <v>129</v>
      </c>
      <c r="H318" s="40">
        <v>13</v>
      </c>
      <c r="I318" s="40">
        <v>13</v>
      </c>
      <c r="J318" s="40">
        <v>0</v>
      </c>
      <c r="K318" s="40">
        <v>0</v>
      </c>
      <c r="L318" s="44">
        <v>0</v>
      </c>
      <c r="M318" s="41" t="s">
        <v>126</v>
      </c>
      <c r="N318" s="45" t="s">
        <v>127</v>
      </c>
      <c r="O318" s="45" t="s">
        <v>128</v>
      </c>
      <c r="P318" t="str">
        <f>VLOOKUP($A318,RevenueData!$A$2:$L$2321,10,FALSE)</f>
        <v>NY</v>
      </c>
      <c r="Q318" t="str">
        <f>VLOOKUP($A318,RevenueData!$A$2:$L$2321,11,FALSE)</f>
        <v>NY</v>
      </c>
      <c r="R318" t="str">
        <f>VLOOKUP($A318,RevenueData!$A$2:$L$2321,12,FALSE)</f>
        <v>MID</v>
      </c>
    </row>
    <row r="319" spans="1:18">
      <c r="A319" s="40">
        <v>3</v>
      </c>
      <c r="B319" s="41" t="s">
        <v>124</v>
      </c>
      <c r="C319" s="41" t="s">
        <v>7</v>
      </c>
      <c r="D319" s="40">
        <v>10023</v>
      </c>
      <c r="E319" s="42">
        <v>39986</v>
      </c>
      <c r="F319" s="43">
        <v>1128</v>
      </c>
      <c r="G319" s="41" t="s">
        <v>125</v>
      </c>
      <c r="H319" s="40">
        <v>11</v>
      </c>
      <c r="I319" s="40">
        <v>11</v>
      </c>
      <c r="J319" s="40">
        <v>0</v>
      </c>
      <c r="K319" s="40">
        <v>0</v>
      </c>
      <c r="L319" s="44">
        <v>0</v>
      </c>
      <c r="M319" s="41" t="s">
        <v>126</v>
      </c>
      <c r="N319" s="45" t="s">
        <v>127</v>
      </c>
      <c r="O319" s="45" t="s">
        <v>128</v>
      </c>
      <c r="P319" t="str">
        <f>VLOOKUP($A319,RevenueData!$A$2:$L$2321,10,FALSE)</f>
        <v>NY</v>
      </c>
      <c r="Q319" t="str">
        <f>VLOOKUP($A319,RevenueData!$A$2:$L$2321,11,FALSE)</f>
        <v>NY</v>
      </c>
      <c r="R319" t="str">
        <f>VLOOKUP($A319,RevenueData!$A$2:$L$2321,12,FALSE)</f>
        <v>DOWN</v>
      </c>
    </row>
    <row r="320" spans="1:18">
      <c r="A320" s="40">
        <v>12</v>
      </c>
      <c r="B320" s="41" t="s">
        <v>139</v>
      </c>
      <c r="C320" s="41" t="s">
        <v>13</v>
      </c>
      <c r="D320" s="40">
        <v>48084</v>
      </c>
      <c r="E320" s="42">
        <v>39986</v>
      </c>
      <c r="F320" s="43">
        <v>1024</v>
      </c>
      <c r="G320" s="41" t="s">
        <v>125</v>
      </c>
      <c r="H320" s="40">
        <v>9</v>
      </c>
      <c r="I320" s="40">
        <v>9</v>
      </c>
      <c r="J320" s="40">
        <v>0</v>
      </c>
      <c r="K320" s="40">
        <v>0</v>
      </c>
      <c r="L320" s="44">
        <v>0</v>
      </c>
      <c r="M320" s="41" t="s">
        <v>126</v>
      </c>
      <c r="N320" s="45" t="s">
        <v>140</v>
      </c>
      <c r="O320" s="45" t="s">
        <v>141</v>
      </c>
      <c r="P320" t="str">
        <f>VLOOKUP($A320,RevenueData!$A$2:$L$2321,10,FALSE)</f>
        <v>MI</v>
      </c>
      <c r="Q320" t="str">
        <f>VLOOKUP($A320,RevenueData!$A$2:$L$2321,11,FALSE)</f>
        <v>MW</v>
      </c>
      <c r="R320" t="str">
        <f>VLOOKUP($A320,RevenueData!$A$2:$L$2321,12,FALSE)</f>
        <v>MW</v>
      </c>
    </row>
    <row r="321" spans="1:18">
      <c r="A321" s="40">
        <v>13</v>
      </c>
      <c r="B321" s="41" t="s">
        <v>142</v>
      </c>
      <c r="C321" s="41" t="s">
        <v>7</v>
      </c>
      <c r="D321" s="40">
        <v>11746</v>
      </c>
      <c r="E321" s="42">
        <v>39986</v>
      </c>
      <c r="F321" s="43">
        <v>953</v>
      </c>
      <c r="G321" s="41" t="s">
        <v>125</v>
      </c>
      <c r="H321" s="40">
        <v>23</v>
      </c>
      <c r="I321" s="40">
        <v>21</v>
      </c>
      <c r="J321" s="40">
        <v>0</v>
      </c>
      <c r="K321" s="40">
        <v>0</v>
      </c>
      <c r="L321" s="44">
        <v>2</v>
      </c>
      <c r="M321" s="41" t="s">
        <v>126</v>
      </c>
      <c r="N321" s="45" t="s">
        <v>127</v>
      </c>
      <c r="O321" s="45" t="s">
        <v>128</v>
      </c>
      <c r="P321" t="str">
        <f>VLOOKUP($A321,RevenueData!$A$2:$L$2321,10,FALSE)</f>
        <v>NY</v>
      </c>
      <c r="Q321" t="str">
        <f>VLOOKUP($A321,RevenueData!$A$2:$L$2321,11,FALSE)</f>
        <v>NY</v>
      </c>
      <c r="R321" t="str">
        <f>VLOOKUP($A321,RevenueData!$A$2:$L$2321,12,FALSE)</f>
        <v>LI</v>
      </c>
    </row>
    <row r="322" spans="1:18">
      <c r="A322" s="40">
        <v>23</v>
      </c>
      <c r="B322" s="41" t="s">
        <v>159</v>
      </c>
      <c r="C322" s="41" t="s">
        <v>7</v>
      </c>
      <c r="D322" s="40">
        <v>10601</v>
      </c>
      <c r="E322" s="42">
        <v>39986</v>
      </c>
      <c r="F322" s="43">
        <v>1026</v>
      </c>
      <c r="G322" s="41" t="s">
        <v>125</v>
      </c>
      <c r="H322" s="40">
        <v>25</v>
      </c>
      <c r="I322" s="40">
        <v>25</v>
      </c>
      <c r="J322" s="40">
        <v>0</v>
      </c>
      <c r="K322" s="40">
        <v>0</v>
      </c>
      <c r="L322" s="44">
        <v>0</v>
      </c>
      <c r="M322" s="41" t="s">
        <v>126</v>
      </c>
      <c r="N322" s="45" t="s">
        <v>127</v>
      </c>
      <c r="O322" s="45" t="s">
        <v>128</v>
      </c>
      <c r="P322" t="str">
        <f>VLOOKUP($A322,RevenueData!$A$2:$L$2321,10,FALSE)</f>
        <v>NY</v>
      </c>
      <c r="Q322" t="str">
        <f>VLOOKUP($A322,RevenueData!$A$2:$L$2321,11,FALSE)</f>
        <v>NE</v>
      </c>
      <c r="R322" t="str">
        <f>VLOOKUP($A322,RevenueData!$A$2:$L$2321,12,FALSE)</f>
        <v>CT</v>
      </c>
    </row>
    <row r="323" spans="1:18">
      <c r="A323" s="40">
        <v>42</v>
      </c>
      <c r="B323" s="41" t="s">
        <v>124</v>
      </c>
      <c r="C323" s="41" t="s">
        <v>7</v>
      </c>
      <c r="D323" s="40">
        <v>10024</v>
      </c>
      <c r="E323" s="42">
        <v>39986</v>
      </c>
      <c r="F323" s="43">
        <v>1145</v>
      </c>
      <c r="G323" s="41" t="s">
        <v>125</v>
      </c>
      <c r="H323" s="40">
        <v>15</v>
      </c>
      <c r="I323" s="40">
        <v>15</v>
      </c>
      <c r="J323" s="40">
        <v>0</v>
      </c>
      <c r="K323" s="40">
        <v>0</v>
      </c>
      <c r="L323" s="44">
        <v>0</v>
      </c>
      <c r="M323" s="41" t="s">
        <v>143</v>
      </c>
      <c r="N323" s="45" t="s">
        <v>127</v>
      </c>
      <c r="O323" s="45" t="s">
        <v>128</v>
      </c>
      <c r="P323" t="str">
        <f>VLOOKUP($A323,RevenueData!$A$2:$L$2321,10,FALSE)</f>
        <v>NY</v>
      </c>
      <c r="Q323" t="str">
        <f>VLOOKUP($A323,RevenueData!$A$2:$L$2321,11,FALSE)</f>
        <v>NY</v>
      </c>
      <c r="R323" t="str">
        <f>VLOOKUP($A323,RevenueData!$A$2:$L$2321,12,FALSE)</f>
        <v>DOWN</v>
      </c>
    </row>
    <row r="324" spans="1:18">
      <c r="A324" s="40">
        <v>51</v>
      </c>
      <c r="B324" s="41" t="s">
        <v>124</v>
      </c>
      <c r="C324" s="41" t="s">
        <v>7</v>
      </c>
      <c r="D324" s="40">
        <v>10003</v>
      </c>
      <c r="E324" s="42">
        <v>39986</v>
      </c>
      <c r="F324" s="43">
        <v>917</v>
      </c>
      <c r="G324" s="41" t="s">
        <v>125</v>
      </c>
      <c r="H324" s="40">
        <v>19</v>
      </c>
      <c r="I324" s="40">
        <v>19</v>
      </c>
      <c r="J324" s="40">
        <v>0</v>
      </c>
      <c r="K324" s="40">
        <v>0</v>
      </c>
      <c r="L324" s="44">
        <v>0</v>
      </c>
      <c r="M324" s="41" t="s">
        <v>126</v>
      </c>
      <c r="N324" s="45" t="s">
        <v>127</v>
      </c>
      <c r="O324" s="45" t="s">
        <v>128</v>
      </c>
      <c r="P324" t="str">
        <f>VLOOKUP($A324,RevenueData!$A$2:$L$2321,10,FALSE)</f>
        <v>NY</v>
      </c>
      <c r="Q324" t="str">
        <f>VLOOKUP($A324,RevenueData!$A$2:$L$2321,11,FALSE)</f>
        <v>NY</v>
      </c>
      <c r="R324" t="str">
        <f>VLOOKUP($A324,RevenueData!$A$2:$L$2321,12,FALSE)</f>
        <v>DOWN</v>
      </c>
    </row>
    <row r="325" spans="1:18">
      <c r="A325" s="40">
        <v>53</v>
      </c>
      <c r="B325" s="41" t="s">
        <v>124</v>
      </c>
      <c r="C325" s="41" t="s">
        <v>7</v>
      </c>
      <c r="D325" s="40">
        <v>10021</v>
      </c>
      <c r="E325" s="42">
        <v>39986</v>
      </c>
      <c r="F325" s="43">
        <v>1008</v>
      </c>
      <c r="G325" s="41" t="s">
        <v>125</v>
      </c>
      <c r="H325" s="40">
        <v>17</v>
      </c>
      <c r="I325" s="40">
        <v>17</v>
      </c>
      <c r="J325" s="40">
        <v>0</v>
      </c>
      <c r="K325" s="40">
        <v>0</v>
      </c>
      <c r="L325" s="44">
        <v>0</v>
      </c>
      <c r="M325" s="41" t="s">
        <v>126</v>
      </c>
      <c r="N325" s="45" t="s">
        <v>127</v>
      </c>
      <c r="O325" s="45" t="s">
        <v>128</v>
      </c>
      <c r="P325" t="str">
        <f>VLOOKUP($A325,RevenueData!$A$2:$L$2321,10,FALSE)</f>
        <v>NY</v>
      </c>
      <c r="Q325" t="str">
        <f>VLOOKUP($A325,RevenueData!$A$2:$L$2321,11,FALSE)</f>
        <v>NY</v>
      </c>
      <c r="R325" t="str">
        <f>VLOOKUP($A325,RevenueData!$A$2:$L$2321,12,FALSE)</f>
        <v>MID</v>
      </c>
    </row>
    <row r="326" spans="1:18">
      <c r="A326" s="40">
        <v>54</v>
      </c>
      <c r="B326" s="41" t="s">
        <v>124</v>
      </c>
      <c r="C326" s="41" t="s">
        <v>7</v>
      </c>
      <c r="D326" s="40">
        <v>10028</v>
      </c>
      <c r="E326" s="42">
        <v>39986</v>
      </c>
      <c r="F326" s="43">
        <v>1042</v>
      </c>
      <c r="G326" s="41" t="s">
        <v>125</v>
      </c>
      <c r="H326" s="40">
        <v>10</v>
      </c>
      <c r="I326" s="40">
        <v>10</v>
      </c>
      <c r="J326" s="40">
        <v>0</v>
      </c>
      <c r="K326" s="40">
        <v>0</v>
      </c>
      <c r="L326" s="44">
        <v>0</v>
      </c>
      <c r="M326" s="41" t="s">
        <v>126</v>
      </c>
      <c r="N326" s="45" t="s">
        <v>127</v>
      </c>
      <c r="O326" s="45" t="s">
        <v>128</v>
      </c>
      <c r="P326" t="str">
        <f>VLOOKUP($A326,RevenueData!$A$2:$L$2321,10,FALSE)</f>
        <v>NY</v>
      </c>
      <c r="Q326" t="str">
        <f>VLOOKUP($A326,RevenueData!$A$2:$L$2321,11,FALSE)</f>
        <v>NY</v>
      </c>
      <c r="R326" t="str">
        <f>VLOOKUP($A326,RevenueData!$A$2:$L$2321,12,FALSE)</f>
        <v>MID</v>
      </c>
    </row>
    <row r="327" spans="1:18">
      <c r="A327" s="40">
        <v>101</v>
      </c>
      <c r="B327" s="41" t="s">
        <v>249</v>
      </c>
      <c r="C327" s="41" t="s">
        <v>57</v>
      </c>
      <c r="D327" s="40">
        <v>28211</v>
      </c>
      <c r="E327" s="42">
        <v>39986</v>
      </c>
      <c r="F327" s="43">
        <v>940</v>
      </c>
      <c r="G327" s="41" t="s">
        <v>129</v>
      </c>
      <c r="H327" s="40">
        <v>34</v>
      </c>
      <c r="I327" s="40">
        <v>34</v>
      </c>
      <c r="J327" s="40">
        <v>0</v>
      </c>
      <c r="K327" s="40">
        <v>0</v>
      </c>
      <c r="L327" s="44">
        <v>0</v>
      </c>
      <c r="M327" s="41" t="s">
        <v>130</v>
      </c>
      <c r="N327" s="45" t="s">
        <v>250</v>
      </c>
      <c r="O327" s="45" t="s">
        <v>251</v>
      </c>
      <c r="P327" t="str">
        <f>VLOOKUP($A327,RevenueData!$A$2:$L$2321,10,FALSE)</f>
        <v>NC</v>
      </c>
      <c r="Q327" t="str">
        <f>VLOOKUP($A327,RevenueData!$A$2:$L$2321,11,FALSE)</f>
        <v>SE</v>
      </c>
      <c r="R327" t="str">
        <f>VLOOKUP($A327,RevenueData!$A$2:$L$2321,12,FALSE)</f>
        <v>NC</v>
      </c>
    </row>
    <row r="328" spans="1:18">
      <c r="A328" s="40">
        <v>108</v>
      </c>
      <c r="B328" s="41" t="s">
        <v>124</v>
      </c>
      <c r="C328" s="41" t="s">
        <v>7</v>
      </c>
      <c r="D328" s="40">
        <v>10019</v>
      </c>
      <c r="E328" s="42">
        <v>39986</v>
      </c>
      <c r="F328" s="43">
        <v>945</v>
      </c>
      <c r="G328" s="41" t="s">
        <v>129</v>
      </c>
      <c r="H328" s="40">
        <v>19</v>
      </c>
      <c r="I328" s="40">
        <v>19</v>
      </c>
      <c r="J328" s="40">
        <v>0</v>
      </c>
      <c r="K328" s="40">
        <v>0</v>
      </c>
      <c r="L328" s="44">
        <v>0</v>
      </c>
      <c r="M328" s="41" t="s">
        <v>126</v>
      </c>
      <c r="N328" s="45" t="s">
        <v>127</v>
      </c>
      <c r="O328" s="45" t="s">
        <v>128</v>
      </c>
      <c r="P328" t="str">
        <f>VLOOKUP($A328,RevenueData!$A$2:$L$2321,10,FALSE)</f>
        <v>NY</v>
      </c>
      <c r="Q328" t="str">
        <f>VLOOKUP($A328,RevenueData!$A$2:$L$2321,11,FALSE)</f>
        <v>NY</v>
      </c>
      <c r="R328" t="str">
        <f>VLOOKUP($A328,RevenueData!$A$2:$L$2321,12,FALSE)</f>
        <v>DOWN</v>
      </c>
    </row>
    <row r="329" spans="1:18">
      <c r="A329" s="40">
        <v>114</v>
      </c>
      <c r="B329" s="41" t="s">
        <v>124</v>
      </c>
      <c r="C329" s="41" t="s">
        <v>7</v>
      </c>
      <c r="D329" s="40">
        <v>10020</v>
      </c>
      <c r="E329" s="42">
        <v>39986</v>
      </c>
      <c r="F329" s="43">
        <v>933</v>
      </c>
      <c r="G329" s="41" t="s">
        <v>129</v>
      </c>
      <c r="H329" s="40">
        <v>20</v>
      </c>
      <c r="I329" s="40">
        <v>20</v>
      </c>
      <c r="J329" s="40">
        <v>0</v>
      </c>
      <c r="K329" s="40">
        <v>0</v>
      </c>
      <c r="L329" s="44">
        <v>0</v>
      </c>
      <c r="M329" s="41" t="s">
        <v>126</v>
      </c>
      <c r="N329" s="45" t="s">
        <v>127</v>
      </c>
      <c r="O329" s="45" t="s">
        <v>128</v>
      </c>
      <c r="P329" t="str">
        <f>VLOOKUP($A329,RevenueData!$A$2:$L$2321,10,FALSE)</f>
        <v>NY</v>
      </c>
      <c r="Q329" t="str">
        <f>VLOOKUP($A329,RevenueData!$A$2:$L$2321,11,FALSE)</f>
        <v>NY</v>
      </c>
      <c r="R329" t="str">
        <f>VLOOKUP($A329,RevenueData!$A$2:$L$2321,12,FALSE)</f>
        <v>MID</v>
      </c>
    </row>
    <row r="330" spans="1:18">
      <c r="A330" s="40">
        <v>140</v>
      </c>
      <c r="B330" s="41" t="s">
        <v>291</v>
      </c>
      <c r="C330" s="41" t="s">
        <v>7</v>
      </c>
      <c r="D330" s="40">
        <v>11530</v>
      </c>
      <c r="E330" s="42">
        <v>39986</v>
      </c>
      <c r="F330" s="43">
        <v>1001</v>
      </c>
      <c r="G330" s="41" t="s">
        <v>131</v>
      </c>
      <c r="H330" s="40">
        <v>23</v>
      </c>
      <c r="I330" s="40">
        <v>23</v>
      </c>
      <c r="J330" s="40">
        <v>0</v>
      </c>
      <c r="K330" s="40">
        <v>0</v>
      </c>
      <c r="L330" s="44">
        <v>0</v>
      </c>
      <c r="M330" s="41" t="s">
        <v>126</v>
      </c>
      <c r="N330" s="45" t="s">
        <v>127</v>
      </c>
      <c r="O330" s="45" t="s">
        <v>128</v>
      </c>
      <c r="P330" t="str">
        <f>VLOOKUP($A330,RevenueData!$A$2:$L$2321,10,FALSE)</f>
        <v>NY</v>
      </c>
      <c r="Q330" t="str">
        <f>VLOOKUP($A330,RevenueData!$A$2:$L$2321,11,FALSE)</f>
        <v>NY</v>
      </c>
      <c r="R330" t="str">
        <f>VLOOKUP($A330,RevenueData!$A$2:$L$2321,12,FALSE)</f>
        <v>LI</v>
      </c>
    </row>
    <row r="331" spans="1:18">
      <c r="A331" s="40">
        <v>146</v>
      </c>
      <c r="B331" s="41" t="s">
        <v>295</v>
      </c>
      <c r="C331" s="41" t="s">
        <v>61</v>
      </c>
      <c r="D331" s="40">
        <v>96814</v>
      </c>
      <c r="E331" s="42">
        <v>39986</v>
      </c>
      <c r="F331" s="43">
        <v>1200</v>
      </c>
      <c r="G331" s="41" t="s">
        <v>125</v>
      </c>
      <c r="H331" s="40">
        <v>23</v>
      </c>
      <c r="I331" s="40">
        <v>23</v>
      </c>
      <c r="J331" s="40">
        <v>0</v>
      </c>
      <c r="K331" s="40">
        <v>0</v>
      </c>
      <c r="L331" s="44">
        <v>0</v>
      </c>
      <c r="M331" s="41" t="s">
        <v>143</v>
      </c>
      <c r="N331" s="45" t="s">
        <v>149</v>
      </c>
      <c r="O331" s="45" t="s">
        <v>150</v>
      </c>
      <c r="P331" t="str">
        <f>VLOOKUP($A331,RevenueData!$A$2:$L$2321,10,FALSE)</f>
        <v>HI</v>
      </c>
      <c r="Q331" t="str">
        <f>VLOOKUP($A331,RevenueData!$A$2:$L$2321,11,FALSE)</f>
        <v>NW</v>
      </c>
      <c r="R331" t="str">
        <f>VLOOKUP($A331,RevenueData!$A$2:$L$2321,12,FALSE)</f>
        <v>HI</v>
      </c>
    </row>
    <row r="332" spans="1:18">
      <c r="A332" s="40">
        <v>151</v>
      </c>
      <c r="B332" s="41" t="s">
        <v>295</v>
      </c>
      <c r="C332" s="41" t="s">
        <v>61</v>
      </c>
      <c r="D332" s="40">
        <v>96815</v>
      </c>
      <c r="E332" s="42">
        <v>39986</v>
      </c>
      <c r="F332" s="43">
        <v>1200</v>
      </c>
      <c r="G332" s="41" t="s">
        <v>125</v>
      </c>
      <c r="H332" s="40">
        <v>24</v>
      </c>
      <c r="I332" s="40">
        <v>24</v>
      </c>
      <c r="J332" s="40">
        <v>0</v>
      </c>
      <c r="K332" s="40">
        <v>0</v>
      </c>
      <c r="L332" s="44">
        <v>0</v>
      </c>
      <c r="M332" s="41" t="s">
        <v>143</v>
      </c>
      <c r="N332" s="45" t="s">
        <v>149</v>
      </c>
      <c r="O332" s="45" t="s">
        <v>150</v>
      </c>
      <c r="P332" t="str">
        <f>VLOOKUP($A332,RevenueData!$A$2:$L$2321,10,FALSE)</f>
        <v>HI</v>
      </c>
      <c r="Q332" t="str">
        <f>VLOOKUP($A332,RevenueData!$A$2:$L$2321,11,FALSE)</f>
        <v>NW</v>
      </c>
      <c r="R332" t="str">
        <f>VLOOKUP($A332,RevenueData!$A$2:$L$2321,12,FALSE)</f>
        <v>HI</v>
      </c>
    </row>
    <row r="333" spans="1:18">
      <c r="A333" s="40">
        <v>158</v>
      </c>
      <c r="B333" s="41" t="s">
        <v>124</v>
      </c>
      <c r="C333" s="41" t="s">
        <v>7</v>
      </c>
      <c r="D333" s="40">
        <v>10019</v>
      </c>
      <c r="E333" s="42">
        <v>39986</v>
      </c>
      <c r="F333" s="43">
        <v>940</v>
      </c>
      <c r="G333" s="41" t="s">
        <v>129</v>
      </c>
      <c r="H333" s="40">
        <v>24</v>
      </c>
      <c r="I333" s="40">
        <v>24</v>
      </c>
      <c r="J333" s="40">
        <v>0</v>
      </c>
      <c r="K333" s="40">
        <v>0</v>
      </c>
      <c r="L333" s="44">
        <v>0</v>
      </c>
      <c r="M333" s="41" t="s">
        <v>126</v>
      </c>
      <c r="N333" s="45" t="s">
        <v>127</v>
      </c>
      <c r="O333" s="45" t="s">
        <v>128</v>
      </c>
      <c r="P333" t="str">
        <f>VLOOKUP($A333,RevenueData!$A$2:$L$2321,10,FALSE)</f>
        <v>NY</v>
      </c>
      <c r="Q333" t="str">
        <f>VLOOKUP($A333,RevenueData!$A$2:$L$2321,11,FALSE)</f>
        <v>NY</v>
      </c>
      <c r="R333" t="str">
        <f>VLOOKUP($A333,RevenueData!$A$2:$L$2321,12,FALSE)</f>
        <v>MID</v>
      </c>
    </row>
    <row r="334" spans="1:18">
      <c r="A334" s="40">
        <v>189</v>
      </c>
      <c r="B334" s="41" t="s">
        <v>124</v>
      </c>
      <c r="C334" s="41" t="s">
        <v>7</v>
      </c>
      <c r="D334" s="40">
        <v>10017</v>
      </c>
      <c r="E334" s="42">
        <v>39986</v>
      </c>
      <c r="F334" s="43">
        <v>816</v>
      </c>
      <c r="G334" s="41" t="s">
        <v>125</v>
      </c>
      <c r="H334" s="40">
        <v>27</v>
      </c>
      <c r="I334" s="40">
        <v>27</v>
      </c>
      <c r="J334" s="40">
        <v>0</v>
      </c>
      <c r="K334" s="40">
        <v>0</v>
      </c>
      <c r="L334" s="44">
        <v>0</v>
      </c>
      <c r="M334" s="41" t="s">
        <v>126</v>
      </c>
      <c r="N334" s="45" t="s">
        <v>127</v>
      </c>
      <c r="O334" s="45" t="s">
        <v>128</v>
      </c>
      <c r="P334" t="str">
        <f>VLOOKUP($A334,RevenueData!$A$2:$L$2321,10,FALSE)</f>
        <v>NY</v>
      </c>
      <c r="Q334" t="str">
        <f>VLOOKUP($A334,RevenueData!$A$2:$L$2321,11,FALSE)</f>
        <v>NY</v>
      </c>
      <c r="R334" t="str">
        <f>VLOOKUP($A334,RevenueData!$A$2:$L$2321,12,FALSE)</f>
        <v>DOWN</v>
      </c>
    </row>
    <row r="335" spans="1:18">
      <c r="A335" s="40">
        <v>10</v>
      </c>
      <c r="B335" s="41" t="s">
        <v>133</v>
      </c>
      <c r="C335" s="41" t="s">
        <v>11</v>
      </c>
      <c r="D335" s="40">
        <v>22202</v>
      </c>
      <c r="E335" s="42">
        <v>39987</v>
      </c>
      <c r="F335" s="43">
        <v>1000</v>
      </c>
      <c r="G335" s="41" t="s">
        <v>125</v>
      </c>
      <c r="H335" s="40">
        <v>37</v>
      </c>
      <c r="I335" s="40">
        <v>37</v>
      </c>
      <c r="J335" s="40">
        <v>0</v>
      </c>
      <c r="K335" s="40">
        <v>0</v>
      </c>
      <c r="L335" s="44">
        <v>0</v>
      </c>
      <c r="M335" s="41" t="s">
        <v>130</v>
      </c>
      <c r="N335" s="45" t="s">
        <v>134</v>
      </c>
      <c r="O335" s="45" t="s">
        <v>135</v>
      </c>
      <c r="P335" t="str">
        <f>VLOOKUP($A335,RevenueData!$A$2:$L$2321,10,FALSE)</f>
        <v>VA</v>
      </c>
      <c r="Q335" t="str">
        <f>VLOOKUP($A335,RevenueData!$A$2:$L$2321,11,FALSE)</f>
        <v>NE</v>
      </c>
      <c r="R335" t="str">
        <f>VLOOKUP($A335,RevenueData!$A$2:$L$2321,12,FALSE)</f>
        <v>DC</v>
      </c>
    </row>
    <row r="336" spans="1:18">
      <c r="A336" s="40">
        <v>11</v>
      </c>
      <c r="B336" s="41" t="s">
        <v>138</v>
      </c>
      <c r="C336" s="41" t="s">
        <v>12</v>
      </c>
      <c r="D336" s="40">
        <v>20007</v>
      </c>
      <c r="E336" s="42">
        <v>39987</v>
      </c>
      <c r="F336" s="43">
        <v>1130</v>
      </c>
      <c r="G336" s="41" t="s">
        <v>125</v>
      </c>
      <c r="H336" s="40">
        <v>28</v>
      </c>
      <c r="I336" s="40">
        <v>28</v>
      </c>
      <c r="J336" s="40">
        <v>0</v>
      </c>
      <c r="K336" s="40">
        <v>0</v>
      </c>
      <c r="L336" s="44">
        <v>0</v>
      </c>
      <c r="M336" s="41" t="s">
        <v>130</v>
      </c>
      <c r="N336" s="45" t="s">
        <v>134</v>
      </c>
      <c r="O336" s="45" t="s">
        <v>135</v>
      </c>
      <c r="P336" t="str">
        <f>VLOOKUP($A336,RevenueData!$A$2:$L$2321,10,FALSE)</f>
        <v>DC</v>
      </c>
      <c r="Q336" t="str">
        <f>VLOOKUP($A336,RevenueData!$A$2:$L$2321,11,FALSE)</f>
        <v>NE</v>
      </c>
      <c r="R336" t="str">
        <f>VLOOKUP($A336,RevenueData!$A$2:$L$2321,12,FALSE)</f>
        <v>DC</v>
      </c>
    </row>
    <row r="337" spans="1:18">
      <c r="A337" s="40">
        <v>14</v>
      </c>
      <c r="B337" s="41" t="s">
        <v>144</v>
      </c>
      <c r="C337" s="41" t="s">
        <v>16</v>
      </c>
      <c r="D337" s="40">
        <v>60077</v>
      </c>
      <c r="E337" s="42">
        <v>39987</v>
      </c>
      <c r="F337" s="43">
        <v>1041</v>
      </c>
      <c r="G337" s="41" t="s">
        <v>125</v>
      </c>
      <c r="H337" s="40">
        <v>34</v>
      </c>
      <c r="I337" s="40">
        <v>34</v>
      </c>
      <c r="J337" s="40">
        <v>0</v>
      </c>
      <c r="K337" s="40">
        <v>0</v>
      </c>
      <c r="L337" s="44">
        <v>0</v>
      </c>
      <c r="M337" s="41" t="s">
        <v>126</v>
      </c>
      <c r="N337" s="45" t="s">
        <v>145</v>
      </c>
      <c r="O337" s="45" t="s">
        <v>146</v>
      </c>
      <c r="P337" t="str">
        <f>VLOOKUP($A337,RevenueData!$A$2:$L$2321,10,FALSE)</f>
        <v>IL</v>
      </c>
      <c r="Q337" t="str">
        <f>VLOOKUP($A337,RevenueData!$A$2:$L$2321,11,FALSE)</f>
        <v>MW</v>
      </c>
      <c r="R337" t="str">
        <f>VLOOKUP($A337,RevenueData!$A$2:$L$2321,12,FALSE)</f>
        <v>NCHI</v>
      </c>
    </row>
    <row r="338" spans="1:18">
      <c r="A338" s="40">
        <v>15</v>
      </c>
      <c r="B338" s="41" t="s">
        <v>147</v>
      </c>
      <c r="C338" s="41" t="s">
        <v>16</v>
      </c>
      <c r="D338" s="40">
        <v>60523</v>
      </c>
      <c r="E338" s="42">
        <v>39987</v>
      </c>
      <c r="F338" s="43">
        <v>948</v>
      </c>
      <c r="G338" s="41" t="s">
        <v>125</v>
      </c>
      <c r="H338" s="40">
        <v>19</v>
      </c>
      <c r="I338" s="40">
        <v>19</v>
      </c>
      <c r="J338" s="40">
        <v>0</v>
      </c>
      <c r="K338" s="40">
        <v>0</v>
      </c>
      <c r="L338" s="44">
        <v>0</v>
      </c>
      <c r="M338" s="41" t="s">
        <v>126</v>
      </c>
      <c r="N338" s="45" t="s">
        <v>145</v>
      </c>
      <c r="O338" s="45" t="s">
        <v>146</v>
      </c>
      <c r="P338" t="str">
        <f>VLOOKUP($A338,RevenueData!$A$2:$L$2321,10,FALSE)</f>
        <v>IL</v>
      </c>
      <c r="Q338" t="str">
        <f>VLOOKUP($A338,RevenueData!$A$2:$L$2321,11,FALSE)</f>
        <v>MW</v>
      </c>
      <c r="R338" t="str">
        <f>VLOOKUP($A338,RevenueData!$A$2:$L$2321,12,FALSE)</f>
        <v>SCHI</v>
      </c>
    </row>
    <row r="339" spans="1:18">
      <c r="A339" s="40">
        <v>17</v>
      </c>
      <c r="B339" s="41" t="s">
        <v>148</v>
      </c>
      <c r="C339" s="41" t="s">
        <v>19</v>
      </c>
      <c r="D339" s="40">
        <v>92108</v>
      </c>
      <c r="E339" s="42">
        <v>39987</v>
      </c>
      <c r="F339" s="43">
        <v>1000</v>
      </c>
      <c r="G339" s="41" t="s">
        <v>125</v>
      </c>
      <c r="H339" s="40">
        <v>21</v>
      </c>
      <c r="I339" s="40">
        <v>21</v>
      </c>
      <c r="J339" s="40">
        <v>0</v>
      </c>
      <c r="K339" s="40">
        <v>0</v>
      </c>
      <c r="L339" s="44">
        <v>0</v>
      </c>
      <c r="M339" s="41" t="s">
        <v>126</v>
      </c>
      <c r="N339" s="45" t="s">
        <v>149</v>
      </c>
      <c r="O339" s="45" t="s">
        <v>150</v>
      </c>
      <c r="P339" t="str">
        <f>VLOOKUP($A339,RevenueData!$A$2:$L$2321,10,FALSE)</f>
        <v>CA</v>
      </c>
      <c r="Q339" t="str">
        <f>VLOOKUP($A339,RevenueData!$A$2:$L$2321,11,FALSE)</f>
        <v>LA</v>
      </c>
      <c r="R339" t="str">
        <f>VLOOKUP($A339,RevenueData!$A$2:$L$2321,12,FALSE)</f>
        <v>SD</v>
      </c>
    </row>
    <row r="340" spans="1:18">
      <c r="A340" s="40">
        <v>19</v>
      </c>
      <c r="B340" s="41" t="s">
        <v>154</v>
      </c>
      <c r="C340" s="41" t="s">
        <v>16</v>
      </c>
      <c r="D340" s="40">
        <v>60611</v>
      </c>
      <c r="E340" s="42">
        <v>39987</v>
      </c>
      <c r="F340" s="43">
        <v>951</v>
      </c>
      <c r="G340" s="41" t="s">
        <v>125</v>
      </c>
      <c r="H340" s="40">
        <v>26</v>
      </c>
      <c r="I340" s="40">
        <v>26</v>
      </c>
      <c r="J340" s="40">
        <v>0</v>
      </c>
      <c r="K340" s="40">
        <v>0</v>
      </c>
      <c r="L340" s="44">
        <v>0</v>
      </c>
      <c r="M340" s="41" t="s">
        <v>126</v>
      </c>
      <c r="N340" s="45" t="s">
        <v>145</v>
      </c>
      <c r="O340" s="45" t="s">
        <v>146</v>
      </c>
      <c r="P340" t="str">
        <f>VLOOKUP($A340,RevenueData!$A$2:$L$2321,10,FALSE)</f>
        <v>IL</v>
      </c>
      <c r="Q340" t="str">
        <f>VLOOKUP($A340,RevenueData!$A$2:$L$2321,11,FALSE)</f>
        <v>MW</v>
      </c>
      <c r="R340" t="str">
        <f>VLOOKUP($A340,RevenueData!$A$2:$L$2321,12,FALSE)</f>
        <v>MW</v>
      </c>
    </row>
    <row r="341" spans="1:18">
      <c r="A341" s="40">
        <v>22</v>
      </c>
      <c r="B341" s="41" t="s">
        <v>158</v>
      </c>
      <c r="C341" s="41" t="s">
        <v>19</v>
      </c>
      <c r="D341" s="40">
        <v>91210</v>
      </c>
      <c r="E341" s="42">
        <v>39987</v>
      </c>
      <c r="F341" s="43">
        <v>922</v>
      </c>
      <c r="G341" s="41" t="s">
        <v>129</v>
      </c>
      <c r="H341" s="40">
        <v>10</v>
      </c>
      <c r="I341" s="40">
        <v>10</v>
      </c>
      <c r="J341" s="40">
        <v>0</v>
      </c>
      <c r="K341" s="40">
        <v>0</v>
      </c>
      <c r="L341" s="44">
        <v>0</v>
      </c>
      <c r="M341" s="41" t="s">
        <v>126</v>
      </c>
      <c r="N341" s="45" t="s">
        <v>149</v>
      </c>
      <c r="O341" s="45" t="s">
        <v>150</v>
      </c>
      <c r="P341" t="str">
        <f>VLOOKUP($A341,RevenueData!$A$2:$L$2321,10,FALSE)</f>
        <v>CA</v>
      </c>
      <c r="Q341" t="str">
        <f>VLOOKUP($A341,RevenueData!$A$2:$L$2321,11,FALSE)</f>
        <v>LA</v>
      </c>
      <c r="R341" t="str">
        <f>VLOOKUP($A341,RevenueData!$A$2:$L$2321,12,FALSE)</f>
        <v>DESER</v>
      </c>
    </row>
    <row r="342" spans="1:18">
      <c r="A342" s="40">
        <v>24</v>
      </c>
      <c r="B342" s="41" t="s">
        <v>160</v>
      </c>
      <c r="C342" s="41" t="s">
        <v>19</v>
      </c>
      <c r="D342" s="40">
        <v>90210</v>
      </c>
      <c r="E342" s="42">
        <v>39987</v>
      </c>
      <c r="F342" s="43">
        <v>956</v>
      </c>
      <c r="G342" s="41" t="s">
        <v>129</v>
      </c>
      <c r="H342" s="40">
        <v>10</v>
      </c>
      <c r="I342" s="40">
        <v>10</v>
      </c>
      <c r="J342" s="40">
        <v>0</v>
      </c>
      <c r="K342" s="40">
        <v>0</v>
      </c>
      <c r="L342" s="44">
        <v>0</v>
      </c>
      <c r="M342" s="41" t="s">
        <v>126</v>
      </c>
      <c r="N342" s="45" t="s">
        <v>149</v>
      </c>
      <c r="O342" s="45" t="s">
        <v>150</v>
      </c>
      <c r="P342" t="str">
        <f>VLOOKUP($A342,RevenueData!$A$2:$L$2321,10,FALSE)</f>
        <v>CA</v>
      </c>
      <c r="Q342" t="str">
        <f>VLOOKUP($A342,RevenueData!$A$2:$L$2321,11,FALSE)</f>
        <v>LA</v>
      </c>
      <c r="R342" t="str">
        <f>VLOOKUP($A342,RevenueData!$A$2:$L$2321,12,FALSE)</f>
        <v>LA</v>
      </c>
    </row>
    <row r="343" spans="1:18">
      <c r="A343" s="40">
        <v>25</v>
      </c>
      <c r="B343" s="41" t="s">
        <v>28</v>
      </c>
      <c r="C343" s="41" t="s">
        <v>27</v>
      </c>
      <c r="D343" s="40">
        <v>33156</v>
      </c>
      <c r="E343" s="42">
        <v>39987</v>
      </c>
      <c r="F343" s="43">
        <v>958</v>
      </c>
      <c r="G343" s="41" t="s">
        <v>125</v>
      </c>
      <c r="H343" s="40">
        <v>23</v>
      </c>
      <c r="I343" s="40">
        <v>23</v>
      </c>
      <c r="J343" s="40">
        <v>0</v>
      </c>
      <c r="K343" s="40">
        <v>0</v>
      </c>
      <c r="L343" s="44">
        <v>0</v>
      </c>
      <c r="M343" s="41" t="s">
        <v>126</v>
      </c>
      <c r="N343" s="45" t="s">
        <v>161</v>
      </c>
      <c r="O343" s="45" t="s">
        <v>162</v>
      </c>
      <c r="P343" t="str">
        <f>VLOOKUP($A343,RevenueData!$A$2:$L$2321,10,FALSE)</f>
        <v>FL</v>
      </c>
      <c r="Q343" t="str">
        <f>VLOOKUP($A343,RevenueData!$A$2:$L$2321,11,FALSE)</f>
        <v>SE</v>
      </c>
      <c r="R343" t="str">
        <f>VLOOKUP($A343,RevenueData!$A$2:$L$2321,12,FALSE)</f>
        <v>MIAMI</v>
      </c>
    </row>
    <row r="344" spans="1:18">
      <c r="A344" s="40">
        <v>26</v>
      </c>
      <c r="B344" s="41" t="s">
        <v>163</v>
      </c>
      <c r="C344" s="41" t="s">
        <v>11</v>
      </c>
      <c r="D344" s="40">
        <v>22102</v>
      </c>
      <c r="E344" s="42">
        <v>39987</v>
      </c>
      <c r="F344" s="43">
        <v>1240</v>
      </c>
      <c r="G344" s="41" t="s">
        <v>125</v>
      </c>
      <c r="H344" s="40">
        <v>8</v>
      </c>
      <c r="I344" s="40">
        <v>8</v>
      </c>
      <c r="J344" s="40">
        <v>0</v>
      </c>
      <c r="K344" s="40">
        <v>0</v>
      </c>
      <c r="L344" s="44">
        <v>0</v>
      </c>
      <c r="M344" s="41" t="s">
        <v>130</v>
      </c>
      <c r="N344" s="45" t="s">
        <v>134</v>
      </c>
      <c r="O344" s="45" t="s">
        <v>135</v>
      </c>
      <c r="P344" t="str">
        <f>VLOOKUP($A344,RevenueData!$A$2:$L$2321,10,FALSE)</f>
        <v>VA</v>
      </c>
      <c r="Q344" t="str">
        <f>VLOOKUP($A344,RevenueData!$A$2:$L$2321,11,FALSE)</f>
        <v>SE</v>
      </c>
      <c r="R344" t="str">
        <f>VLOOKUP($A344,RevenueData!$A$2:$L$2321,12,FALSE)</f>
        <v>NOVA</v>
      </c>
    </row>
    <row r="345" spans="1:18">
      <c r="A345" s="40">
        <v>27</v>
      </c>
      <c r="B345" s="41" t="s">
        <v>164</v>
      </c>
      <c r="C345" s="41" t="s">
        <v>27</v>
      </c>
      <c r="D345" s="40">
        <v>33431</v>
      </c>
      <c r="E345" s="42">
        <v>39987</v>
      </c>
      <c r="F345" s="43">
        <v>1230</v>
      </c>
      <c r="G345" s="41" t="s">
        <v>125</v>
      </c>
      <c r="H345" s="40">
        <v>32</v>
      </c>
      <c r="I345" s="40">
        <v>32</v>
      </c>
      <c r="J345" s="40">
        <v>0</v>
      </c>
      <c r="K345" s="40">
        <v>0</v>
      </c>
      <c r="L345" s="44">
        <v>0</v>
      </c>
      <c r="M345" s="41" t="s">
        <v>126</v>
      </c>
      <c r="N345" s="45" t="s">
        <v>161</v>
      </c>
      <c r="O345" s="45" t="s">
        <v>162</v>
      </c>
      <c r="P345" t="str">
        <f>VLOOKUP($A345,RevenueData!$A$2:$L$2321,10,FALSE)</f>
        <v>FL</v>
      </c>
      <c r="Q345" t="str">
        <f>VLOOKUP($A345,RevenueData!$A$2:$L$2321,11,FALSE)</f>
        <v>SE</v>
      </c>
      <c r="R345" t="str">
        <f>VLOOKUP($A345,RevenueData!$A$2:$L$2321,12,FALSE)</f>
        <v>PB</v>
      </c>
    </row>
    <row r="346" spans="1:18">
      <c r="A346" s="40">
        <v>28</v>
      </c>
      <c r="B346" s="41" t="s">
        <v>154</v>
      </c>
      <c r="C346" s="41" t="s">
        <v>16</v>
      </c>
      <c r="D346" s="40">
        <v>60614</v>
      </c>
      <c r="E346" s="42">
        <v>39987</v>
      </c>
      <c r="F346" s="43">
        <v>1100</v>
      </c>
      <c r="G346" s="41" t="s">
        <v>125</v>
      </c>
      <c r="H346" s="40">
        <v>28</v>
      </c>
      <c r="I346" s="40">
        <v>28</v>
      </c>
      <c r="J346" s="40">
        <v>0</v>
      </c>
      <c r="K346" s="40">
        <v>0</v>
      </c>
      <c r="L346" s="44">
        <v>0</v>
      </c>
      <c r="M346" s="41" t="s">
        <v>126</v>
      </c>
      <c r="N346" s="45" t="s">
        <v>145</v>
      </c>
      <c r="O346" s="45" t="s">
        <v>146</v>
      </c>
      <c r="P346" t="str">
        <f>VLOOKUP($A346,RevenueData!$A$2:$L$2321,10,FALSE)</f>
        <v>IL</v>
      </c>
      <c r="Q346" t="str">
        <f>VLOOKUP($A346,RevenueData!$A$2:$L$2321,11,FALSE)</f>
        <v>MW</v>
      </c>
      <c r="R346" t="str">
        <f>VLOOKUP($A346,RevenueData!$A$2:$L$2321,12,FALSE)</f>
        <v>MW</v>
      </c>
    </row>
    <row r="347" spans="1:18">
      <c r="A347" s="40">
        <v>30</v>
      </c>
      <c r="B347" s="41" t="s">
        <v>168</v>
      </c>
      <c r="C347" s="41" t="s">
        <v>33</v>
      </c>
      <c r="D347" s="40">
        <v>97204</v>
      </c>
      <c r="E347" s="42">
        <v>39987</v>
      </c>
      <c r="F347" s="43">
        <v>1033</v>
      </c>
      <c r="G347" s="41" t="s">
        <v>125</v>
      </c>
      <c r="H347" s="40">
        <v>20</v>
      </c>
      <c r="I347" s="40">
        <v>20</v>
      </c>
      <c r="J347" s="40">
        <v>0</v>
      </c>
      <c r="K347" s="40">
        <v>0</v>
      </c>
      <c r="L347" s="44">
        <v>0</v>
      </c>
      <c r="M347" s="41" t="s">
        <v>126</v>
      </c>
      <c r="N347" s="45" t="s">
        <v>169</v>
      </c>
      <c r="O347" s="45" t="s">
        <v>170</v>
      </c>
      <c r="P347" t="str">
        <f>VLOOKUP($A347,RevenueData!$A$2:$L$2321,10,FALSE)</f>
        <v>OR</v>
      </c>
      <c r="Q347" t="str">
        <f>VLOOKUP($A347,RevenueData!$A$2:$L$2321,11,FALSE)</f>
        <v>NW</v>
      </c>
      <c r="R347" t="str">
        <f>VLOOKUP($A347,RevenueData!$A$2:$L$2321,12,FALSE)</f>
        <v>NW</v>
      </c>
    </row>
    <row r="348" spans="1:18">
      <c r="A348" s="40">
        <v>31</v>
      </c>
      <c r="B348" s="41" t="s">
        <v>171</v>
      </c>
      <c r="C348" s="41" t="s">
        <v>19</v>
      </c>
      <c r="D348" s="40">
        <v>90067</v>
      </c>
      <c r="E348" s="42">
        <v>39987</v>
      </c>
      <c r="F348" s="43">
        <v>857</v>
      </c>
      <c r="G348" s="41" t="s">
        <v>129</v>
      </c>
      <c r="H348" s="40">
        <v>19</v>
      </c>
      <c r="I348" s="40">
        <v>19</v>
      </c>
      <c r="J348" s="40">
        <v>0</v>
      </c>
      <c r="K348" s="40">
        <v>0</v>
      </c>
      <c r="L348" s="44">
        <v>0</v>
      </c>
      <c r="M348" s="41" t="s">
        <v>126</v>
      </c>
      <c r="N348" s="45" t="s">
        <v>149</v>
      </c>
      <c r="O348" s="45" t="s">
        <v>150</v>
      </c>
      <c r="P348" t="str">
        <f>VLOOKUP($A348,RevenueData!$A$2:$L$2321,10,FALSE)</f>
        <v>CA</v>
      </c>
      <c r="Q348" t="str">
        <f>VLOOKUP($A348,RevenueData!$A$2:$L$2321,11,FALSE)</f>
        <v>LA</v>
      </c>
      <c r="R348" t="str">
        <f>VLOOKUP($A348,RevenueData!$A$2:$L$2321,12,FALSE)</f>
        <v>LAPRO</v>
      </c>
    </row>
    <row r="349" spans="1:18">
      <c r="A349" s="40">
        <v>32</v>
      </c>
      <c r="B349" s="41" t="s">
        <v>28</v>
      </c>
      <c r="C349" s="41" t="s">
        <v>27</v>
      </c>
      <c r="D349" s="40">
        <v>33180</v>
      </c>
      <c r="E349" s="42">
        <v>39987</v>
      </c>
      <c r="F349" s="43">
        <v>1106</v>
      </c>
      <c r="G349" s="41" t="s">
        <v>125</v>
      </c>
      <c r="H349" s="40">
        <v>10</v>
      </c>
      <c r="I349" s="40">
        <v>10</v>
      </c>
      <c r="J349" s="40">
        <v>0</v>
      </c>
      <c r="K349" s="40">
        <v>0</v>
      </c>
      <c r="L349" s="44">
        <v>0</v>
      </c>
      <c r="M349" s="41" t="s">
        <v>126</v>
      </c>
      <c r="N349" s="45" t="s">
        <v>161</v>
      </c>
      <c r="O349" s="45" t="s">
        <v>162</v>
      </c>
      <c r="P349" t="str">
        <f>VLOOKUP($A349,RevenueData!$A$2:$L$2321,10,FALSE)</f>
        <v>FL</v>
      </c>
      <c r="Q349" t="str">
        <f>VLOOKUP($A349,RevenueData!$A$2:$L$2321,11,FALSE)</f>
        <v>SE</v>
      </c>
      <c r="R349" t="str">
        <f>VLOOKUP($A349,RevenueData!$A$2:$L$2321,12,FALSE)</f>
        <v>MIAMI</v>
      </c>
    </row>
    <row r="350" spans="1:18">
      <c r="A350" s="40">
        <v>35</v>
      </c>
      <c r="B350" s="41" t="s">
        <v>176</v>
      </c>
      <c r="C350" s="41" t="s">
        <v>19</v>
      </c>
      <c r="D350" s="40">
        <v>94115</v>
      </c>
      <c r="E350" s="42">
        <v>39987</v>
      </c>
      <c r="F350" s="43">
        <v>1121</v>
      </c>
      <c r="G350" s="41" t="s">
        <v>125</v>
      </c>
      <c r="H350" s="40">
        <v>15</v>
      </c>
      <c r="I350" s="40">
        <v>15</v>
      </c>
      <c r="J350" s="40">
        <v>0</v>
      </c>
      <c r="K350" s="40">
        <v>0</v>
      </c>
      <c r="L350" s="44">
        <v>0</v>
      </c>
      <c r="M350" s="41" t="s">
        <v>126</v>
      </c>
      <c r="N350" s="45" t="s">
        <v>156</v>
      </c>
      <c r="O350" s="45" t="s">
        <v>157</v>
      </c>
      <c r="P350" t="str">
        <f>VLOOKUP($A350,RevenueData!$A$2:$L$2321,10,FALSE)</f>
        <v>CA</v>
      </c>
      <c r="Q350" t="str">
        <f>VLOOKUP($A350,RevenueData!$A$2:$L$2321,11,FALSE)</f>
        <v>NW</v>
      </c>
      <c r="R350" t="str">
        <f>VLOOKUP($A350,RevenueData!$A$2:$L$2321,12,FALSE)</f>
        <v>SF</v>
      </c>
    </row>
    <row r="351" spans="1:18">
      <c r="A351" s="40">
        <v>38</v>
      </c>
      <c r="B351" s="41" t="s">
        <v>178</v>
      </c>
      <c r="C351" s="41" t="s">
        <v>38</v>
      </c>
      <c r="D351" s="40">
        <v>89109</v>
      </c>
      <c r="E351" s="42">
        <v>39987</v>
      </c>
      <c r="F351" s="43">
        <v>1200</v>
      </c>
      <c r="G351" s="41" t="s">
        <v>125</v>
      </c>
      <c r="H351" s="40">
        <v>9</v>
      </c>
      <c r="I351" s="40">
        <v>9</v>
      </c>
      <c r="J351" s="40">
        <v>0</v>
      </c>
      <c r="K351" s="40">
        <v>0</v>
      </c>
      <c r="L351" s="44">
        <v>0</v>
      </c>
      <c r="M351" s="41" t="s">
        <v>143</v>
      </c>
      <c r="N351" s="45" t="s">
        <v>179</v>
      </c>
      <c r="O351" s="45" t="s">
        <v>180</v>
      </c>
      <c r="P351" t="str">
        <f>VLOOKUP($A351,RevenueData!$A$2:$L$2321,10,FALSE)</f>
        <v>NV</v>
      </c>
      <c r="Q351" t="str">
        <f>VLOOKUP($A351,RevenueData!$A$2:$L$2321,11,FALSE)</f>
        <v>SW</v>
      </c>
      <c r="R351" t="str">
        <f>VLOOKUP($A351,RevenueData!$A$2:$L$2321,12,FALSE)</f>
        <v>SW</v>
      </c>
    </row>
    <row r="352" spans="1:18">
      <c r="A352" s="40">
        <v>39</v>
      </c>
      <c r="B352" s="41" t="s">
        <v>183</v>
      </c>
      <c r="C352" s="41" t="s">
        <v>19</v>
      </c>
      <c r="D352" s="40">
        <v>92660</v>
      </c>
      <c r="E352" s="42">
        <v>39987</v>
      </c>
      <c r="F352" s="43">
        <v>947</v>
      </c>
      <c r="G352" s="41" t="s">
        <v>129</v>
      </c>
      <c r="H352" s="40">
        <v>10</v>
      </c>
      <c r="I352" s="40">
        <v>10</v>
      </c>
      <c r="J352" s="40">
        <v>0</v>
      </c>
      <c r="K352" s="40">
        <v>0</v>
      </c>
      <c r="L352" s="44">
        <v>0</v>
      </c>
      <c r="M352" s="41" t="s">
        <v>126</v>
      </c>
      <c r="N352" s="45" t="s">
        <v>149</v>
      </c>
      <c r="O352" s="45" t="s">
        <v>150</v>
      </c>
      <c r="P352" t="str">
        <f>VLOOKUP($A352,RevenueData!$A$2:$L$2321,10,FALSE)</f>
        <v>CA</v>
      </c>
      <c r="Q352" t="str">
        <f>VLOOKUP($A352,RevenueData!$A$2:$L$2321,11,FALSE)</f>
        <v>LA</v>
      </c>
      <c r="R352" t="str">
        <f>VLOOKUP($A352,RevenueData!$A$2:$L$2321,12,FALSE)</f>
        <v>SD</v>
      </c>
    </row>
    <row r="353" spans="1:18">
      <c r="A353" s="40">
        <v>47</v>
      </c>
      <c r="B353" s="41" t="s">
        <v>189</v>
      </c>
      <c r="C353" s="41" t="s">
        <v>43</v>
      </c>
      <c r="D353" s="40">
        <v>2467</v>
      </c>
      <c r="E353" s="42">
        <v>39987</v>
      </c>
      <c r="F353" s="43">
        <v>1147</v>
      </c>
      <c r="G353" s="41" t="s">
        <v>125</v>
      </c>
      <c r="H353" s="40">
        <v>21</v>
      </c>
      <c r="I353" s="40">
        <v>21</v>
      </c>
      <c r="J353" s="40">
        <v>0</v>
      </c>
      <c r="K353" s="40">
        <v>0</v>
      </c>
      <c r="L353" s="44">
        <v>0</v>
      </c>
      <c r="M353" s="41" t="s">
        <v>126</v>
      </c>
      <c r="N353" s="45" t="s">
        <v>190</v>
      </c>
      <c r="O353" s="45" t="s">
        <v>191</v>
      </c>
      <c r="P353" t="str">
        <f>VLOOKUP($A353,RevenueData!$A$2:$L$2321,10,FALSE)</f>
        <v>MA</v>
      </c>
      <c r="Q353" t="str">
        <f>VLOOKUP($A353,RevenueData!$A$2:$L$2321,11,FALSE)</f>
        <v>NE</v>
      </c>
      <c r="R353" t="str">
        <f>VLOOKUP($A353,RevenueData!$A$2:$L$2321,12,FALSE)</f>
        <v>MA</v>
      </c>
    </row>
    <row r="354" spans="1:18">
      <c r="A354" s="40">
        <v>48</v>
      </c>
      <c r="B354" s="41" t="s">
        <v>192</v>
      </c>
      <c r="C354" s="41" t="s">
        <v>44</v>
      </c>
      <c r="D354" s="40">
        <v>85251</v>
      </c>
      <c r="E354" s="42">
        <v>39987</v>
      </c>
      <c r="F354" s="43">
        <v>1200</v>
      </c>
      <c r="G354" s="41" t="s">
        <v>131</v>
      </c>
      <c r="H354" s="40">
        <v>12</v>
      </c>
      <c r="I354" s="40">
        <v>12</v>
      </c>
      <c r="J354" s="40">
        <v>0</v>
      </c>
      <c r="K354" s="40">
        <v>0</v>
      </c>
      <c r="L354" s="44">
        <v>0</v>
      </c>
      <c r="M354" s="41" t="s">
        <v>143</v>
      </c>
      <c r="N354" s="45" t="s">
        <v>179</v>
      </c>
      <c r="O354" s="45" t="s">
        <v>180</v>
      </c>
      <c r="P354" t="str">
        <f>VLOOKUP($A354,RevenueData!$A$2:$L$2321,10,FALSE)</f>
        <v>AZ</v>
      </c>
      <c r="Q354" t="str">
        <f>VLOOKUP($A354,RevenueData!$A$2:$L$2321,11,FALSE)</f>
        <v>SW</v>
      </c>
      <c r="R354" t="str">
        <f>VLOOKUP($A354,RevenueData!$A$2:$L$2321,12,FALSE)</f>
        <v>AZ</v>
      </c>
    </row>
    <row r="355" spans="1:18">
      <c r="A355" s="40">
        <v>49</v>
      </c>
      <c r="B355" s="41" t="s">
        <v>193</v>
      </c>
      <c r="C355" s="41" t="s">
        <v>45</v>
      </c>
      <c r="D355" s="40">
        <v>19406</v>
      </c>
      <c r="E355" s="42">
        <v>39987</v>
      </c>
      <c r="F355" s="43">
        <v>940</v>
      </c>
      <c r="G355" s="41" t="s">
        <v>129</v>
      </c>
      <c r="H355" s="40">
        <v>2</v>
      </c>
      <c r="I355" s="40">
        <v>2</v>
      </c>
      <c r="J355" s="40">
        <v>0</v>
      </c>
      <c r="K355" s="40">
        <v>0</v>
      </c>
      <c r="L355" s="44">
        <v>0</v>
      </c>
      <c r="M355" s="41" t="s">
        <v>130</v>
      </c>
      <c r="N355" s="45" t="s">
        <v>194</v>
      </c>
      <c r="O355" s="45" t="s">
        <v>195</v>
      </c>
      <c r="P355" t="str">
        <f>VLOOKUP($A355,RevenueData!$A$2:$L$2321,10,FALSE)</f>
        <v>PA</v>
      </c>
      <c r="Q355" t="str">
        <f>VLOOKUP($A355,RevenueData!$A$2:$L$2321,11,FALSE)</f>
        <v>NE</v>
      </c>
      <c r="R355" t="str">
        <f>VLOOKUP($A355,RevenueData!$A$2:$L$2321,12,FALSE)</f>
        <v>PHILI</v>
      </c>
    </row>
    <row r="356" spans="1:18">
      <c r="A356" s="40">
        <v>56</v>
      </c>
      <c r="B356" s="41" t="s">
        <v>176</v>
      </c>
      <c r="C356" s="41" t="s">
        <v>19</v>
      </c>
      <c r="D356" s="40">
        <v>94132</v>
      </c>
      <c r="E356" s="42">
        <v>39987</v>
      </c>
      <c r="F356" s="43">
        <v>1113</v>
      </c>
      <c r="G356" s="41" t="s">
        <v>125</v>
      </c>
      <c r="H356" s="40">
        <v>18</v>
      </c>
      <c r="I356" s="40">
        <v>18</v>
      </c>
      <c r="J356" s="40">
        <v>0</v>
      </c>
      <c r="K356" s="40">
        <v>0</v>
      </c>
      <c r="L356" s="44">
        <v>0</v>
      </c>
      <c r="M356" s="41" t="s">
        <v>126</v>
      </c>
      <c r="N356" s="45" t="s">
        <v>156</v>
      </c>
      <c r="O356" s="45" t="s">
        <v>157</v>
      </c>
      <c r="P356" t="str">
        <f>VLOOKUP($A356,RevenueData!$A$2:$L$2321,10,FALSE)</f>
        <v>CA</v>
      </c>
      <c r="Q356" t="str">
        <f>VLOOKUP($A356,RevenueData!$A$2:$L$2321,11,FALSE)</f>
        <v>NW</v>
      </c>
      <c r="R356" t="str">
        <f>VLOOKUP($A356,RevenueData!$A$2:$L$2321,12,FALSE)</f>
        <v>SF</v>
      </c>
    </row>
    <row r="357" spans="1:18">
      <c r="A357" s="40">
        <v>57</v>
      </c>
      <c r="B357" s="41" t="s">
        <v>201</v>
      </c>
      <c r="C357" s="41" t="s">
        <v>33</v>
      </c>
      <c r="D357" s="40">
        <v>97223</v>
      </c>
      <c r="E357" s="42">
        <v>39987</v>
      </c>
      <c r="F357" s="43">
        <v>1241</v>
      </c>
      <c r="G357" s="41" t="s">
        <v>125</v>
      </c>
      <c r="H357" s="40">
        <v>18</v>
      </c>
      <c r="I357" s="40">
        <v>18</v>
      </c>
      <c r="J357" s="40">
        <v>0</v>
      </c>
      <c r="K357" s="40">
        <v>0</v>
      </c>
      <c r="L357" s="44">
        <v>0</v>
      </c>
      <c r="M357" s="41" t="s">
        <v>126</v>
      </c>
      <c r="N357" s="45" t="s">
        <v>169</v>
      </c>
      <c r="O357" s="45" t="s">
        <v>170</v>
      </c>
      <c r="P357" t="str">
        <f>VLOOKUP($A357,RevenueData!$A$2:$L$2321,10,FALSE)</f>
        <v>OR</v>
      </c>
      <c r="Q357" t="str">
        <f>VLOOKUP($A357,RevenueData!$A$2:$L$2321,11,FALSE)</f>
        <v>NW</v>
      </c>
      <c r="R357" t="str">
        <f>VLOOKUP($A357,RevenueData!$A$2:$L$2321,12,FALSE)</f>
        <v>NW</v>
      </c>
    </row>
    <row r="358" spans="1:18">
      <c r="A358" s="40">
        <v>60</v>
      </c>
      <c r="B358" s="41" t="s">
        <v>203</v>
      </c>
      <c r="C358" s="41" t="s">
        <v>35</v>
      </c>
      <c r="D358" s="40">
        <v>44122</v>
      </c>
      <c r="E358" s="42">
        <v>39987</v>
      </c>
      <c r="F358" s="43">
        <v>927</v>
      </c>
      <c r="G358" s="41" t="s">
        <v>129</v>
      </c>
      <c r="H358" s="40">
        <v>14</v>
      </c>
      <c r="I358" s="40">
        <v>14</v>
      </c>
      <c r="J358" s="40">
        <v>0</v>
      </c>
      <c r="K358" s="40">
        <v>0</v>
      </c>
      <c r="L358" s="44">
        <v>0</v>
      </c>
      <c r="M358" s="41" t="s">
        <v>126</v>
      </c>
      <c r="N358" s="45" t="s">
        <v>204</v>
      </c>
      <c r="O358" s="45" t="s">
        <v>205</v>
      </c>
      <c r="P358" t="str">
        <f>VLOOKUP($A358,RevenueData!$A$2:$L$2321,10,FALSE)</f>
        <v>OH</v>
      </c>
      <c r="Q358" t="str">
        <f>VLOOKUP($A358,RevenueData!$A$2:$L$2321,11,FALSE)</f>
        <v>MW</v>
      </c>
      <c r="R358" t="str">
        <f>VLOOKUP($A358,RevenueData!$A$2:$L$2321,12,FALSE)</f>
        <v>MW</v>
      </c>
    </row>
    <row r="359" spans="1:18">
      <c r="A359" s="40">
        <v>61</v>
      </c>
      <c r="B359" s="41" t="s">
        <v>206</v>
      </c>
      <c r="C359" s="41" t="s">
        <v>31</v>
      </c>
      <c r="D359" s="40">
        <v>80206</v>
      </c>
      <c r="E359" s="42">
        <v>39987</v>
      </c>
      <c r="F359" s="43">
        <v>1355</v>
      </c>
      <c r="G359" s="41" t="s">
        <v>131</v>
      </c>
      <c r="H359" s="40">
        <v>25</v>
      </c>
      <c r="I359" s="40">
        <v>25</v>
      </c>
      <c r="J359" s="40">
        <v>0</v>
      </c>
      <c r="K359" s="40">
        <v>0</v>
      </c>
      <c r="L359" s="44">
        <v>0</v>
      </c>
      <c r="M359" s="41" t="s">
        <v>126</v>
      </c>
      <c r="N359" s="45" t="s">
        <v>166</v>
      </c>
      <c r="O359" s="45" t="s">
        <v>167</v>
      </c>
      <c r="P359" t="str">
        <f>VLOOKUP($A359,RevenueData!$A$2:$L$2321,10,FALSE)</f>
        <v>CO</v>
      </c>
      <c r="Q359" t="str">
        <f>VLOOKUP($A359,RevenueData!$A$2:$L$2321,11,FALSE)</f>
        <v>SW</v>
      </c>
      <c r="R359" t="str">
        <f>VLOOKUP($A359,RevenueData!$A$2:$L$2321,12,FALSE)</f>
        <v>DEN</v>
      </c>
    </row>
    <row r="360" spans="1:18">
      <c r="A360" s="40">
        <v>62</v>
      </c>
      <c r="B360" s="41" t="s">
        <v>207</v>
      </c>
      <c r="C360" s="41" t="s">
        <v>27</v>
      </c>
      <c r="D360" s="40">
        <v>33607</v>
      </c>
      <c r="E360" s="42">
        <v>39987</v>
      </c>
      <c r="F360" s="43">
        <v>1102</v>
      </c>
      <c r="G360" s="41" t="s">
        <v>125</v>
      </c>
      <c r="H360" s="40">
        <v>26</v>
      </c>
      <c r="I360" s="40">
        <v>26</v>
      </c>
      <c r="J360" s="40">
        <v>0</v>
      </c>
      <c r="K360" s="40">
        <v>0</v>
      </c>
      <c r="L360" s="44">
        <v>0</v>
      </c>
      <c r="M360" s="41" t="s">
        <v>126</v>
      </c>
      <c r="N360" s="45" t="s">
        <v>208</v>
      </c>
      <c r="O360" s="45" t="s">
        <v>209</v>
      </c>
      <c r="P360" t="str">
        <f>VLOOKUP($A360,RevenueData!$A$2:$L$2321,10,FALSE)</f>
        <v>FL</v>
      </c>
      <c r="Q360" t="str">
        <f>VLOOKUP($A360,RevenueData!$A$2:$L$2321,11,FALSE)</f>
        <v>SE</v>
      </c>
      <c r="R360" t="str">
        <f>VLOOKUP($A360,RevenueData!$A$2:$L$2321,12,FALSE)</f>
        <v>NFL</v>
      </c>
    </row>
    <row r="361" spans="1:18">
      <c r="A361" s="40">
        <v>68</v>
      </c>
      <c r="B361" s="41" t="s">
        <v>171</v>
      </c>
      <c r="C361" s="41" t="s">
        <v>19</v>
      </c>
      <c r="D361" s="40">
        <v>90036</v>
      </c>
      <c r="E361" s="42">
        <v>39987</v>
      </c>
      <c r="F361" s="43">
        <v>912</v>
      </c>
      <c r="G361" s="41" t="s">
        <v>125</v>
      </c>
      <c r="H361" s="40">
        <v>13</v>
      </c>
      <c r="I361" s="40">
        <v>13</v>
      </c>
      <c r="J361" s="40">
        <v>0</v>
      </c>
      <c r="K361" s="40">
        <v>0</v>
      </c>
      <c r="L361" s="44">
        <v>0</v>
      </c>
      <c r="M361" s="41" t="s">
        <v>126</v>
      </c>
      <c r="N361" s="45" t="s">
        <v>149</v>
      </c>
      <c r="O361" s="45" t="s">
        <v>150</v>
      </c>
      <c r="P361" t="str">
        <f>VLOOKUP($A361,RevenueData!$A$2:$L$2321,10,FALSE)</f>
        <v>CA</v>
      </c>
      <c r="Q361" t="str">
        <f>VLOOKUP($A361,RevenueData!$A$2:$L$2321,11,FALSE)</f>
        <v>LA</v>
      </c>
      <c r="R361" t="str">
        <f>VLOOKUP($A361,RevenueData!$A$2:$L$2321,12,FALSE)</f>
        <v>LA</v>
      </c>
    </row>
    <row r="362" spans="1:18">
      <c r="A362" s="40">
        <v>73</v>
      </c>
      <c r="B362" s="41" t="s">
        <v>176</v>
      </c>
      <c r="C362" s="41" t="s">
        <v>19</v>
      </c>
      <c r="D362" s="40">
        <v>94103</v>
      </c>
      <c r="E362" s="42">
        <v>39987</v>
      </c>
      <c r="F362" s="43">
        <v>1010</v>
      </c>
      <c r="G362" s="41" t="s">
        <v>125</v>
      </c>
      <c r="H362" s="40">
        <v>29</v>
      </c>
      <c r="I362" s="40">
        <v>29</v>
      </c>
      <c r="J362" s="40">
        <v>0</v>
      </c>
      <c r="K362" s="40">
        <v>0</v>
      </c>
      <c r="L362" s="44">
        <v>0</v>
      </c>
      <c r="M362" s="41" t="s">
        <v>126</v>
      </c>
      <c r="N362" s="45" t="s">
        <v>156</v>
      </c>
      <c r="O362" s="45" t="s">
        <v>157</v>
      </c>
      <c r="P362" t="str">
        <f>VLOOKUP($A362,RevenueData!$A$2:$L$2321,10,FALSE)</f>
        <v>CA</v>
      </c>
      <c r="Q362" t="str">
        <f>VLOOKUP($A362,RevenueData!$A$2:$L$2321,11,FALSE)</f>
        <v>NW</v>
      </c>
      <c r="R362" t="str">
        <f>VLOOKUP($A362,RevenueData!$A$2:$L$2321,12,FALSE)</f>
        <v>SF</v>
      </c>
    </row>
    <row r="363" spans="1:18">
      <c r="A363" s="40">
        <v>75</v>
      </c>
      <c r="B363" s="41" t="s">
        <v>196</v>
      </c>
      <c r="C363" s="41" t="s">
        <v>47</v>
      </c>
      <c r="D363" s="40">
        <v>30326</v>
      </c>
      <c r="E363" s="42">
        <v>39987</v>
      </c>
      <c r="F363" s="43">
        <v>946</v>
      </c>
      <c r="G363" s="41" t="s">
        <v>129</v>
      </c>
      <c r="H363" s="40">
        <v>5</v>
      </c>
      <c r="I363" s="40">
        <v>5</v>
      </c>
      <c r="J363" s="40">
        <v>0</v>
      </c>
      <c r="K363" s="40">
        <v>0</v>
      </c>
      <c r="L363" s="44">
        <v>0</v>
      </c>
      <c r="M363" s="41" t="s">
        <v>126</v>
      </c>
      <c r="N363" s="45" t="s">
        <v>199</v>
      </c>
      <c r="O363" s="45" t="s">
        <v>200</v>
      </c>
      <c r="P363" t="str">
        <f>VLOOKUP($A363,RevenueData!$A$2:$L$2321,10,FALSE)</f>
        <v>GA</v>
      </c>
      <c r="Q363" t="str">
        <f>VLOOKUP($A363,RevenueData!$A$2:$L$2321,11,FALSE)</f>
        <v>SE</v>
      </c>
      <c r="R363" t="str">
        <f>VLOOKUP($A363,RevenueData!$A$2:$L$2321,12,FALSE)</f>
        <v>ATL</v>
      </c>
    </row>
    <row r="364" spans="1:18">
      <c r="A364" s="40">
        <v>78</v>
      </c>
      <c r="B364" s="41" t="s">
        <v>225</v>
      </c>
      <c r="C364" s="41" t="s">
        <v>27</v>
      </c>
      <c r="D364" s="40">
        <v>32839</v>
      </c>
      <c r="E364" s="42">
        <v>39987</v>
      </c>
      <c r="F364" s="43">
        <v>1224</v>
      </c>
      <c r="G364" s="41" t="s">
        <v>125</v>
      </c>
      <c r="H364" s="40">
        <v>17</v>
      </c>
      <c r="I364" s="40">
        <v>17</v>
      </c>
      <c r="J364" s="40">
        <v>0</v>
      </c>
      <c r="K364" s="40">
        <v>0</v>
      </c>
      <c r="L364" s="44">
        <v>0</v>
      </c>
      <c r="M364" s="41" t="s">
        <v>126</v>
      </c>
      <c r="N364" s="45" t="s">
        <v>208</v>
      </c>
      <c r="O364" s="45" t="s">
        <v>209</v>
      </c>
      <c r="P364" t="str">
        <f>VLOOKUP($A364,RevenueData!$A$2:$L$2321,10,FALSE)</f>
        <v>FL</v>
      </c>
      <c r="Q364" t="str">
        <f>VLOOKUP($A364,RevenueData!$A$2:$L$2321,11,FALSE)</f>
        <v>SE</v>
      </c>
      <c r="R364" t="str">
        <f>VLOOKUP($A364,RevenueData!$A$2:$L$2321,12,FALSE)</f>
        <v>NFL</v>
      </c>
    </row>
    <row r="365" spans="1:18">
      <c r="A365" s="40">
        <v>80</v>
      </c>
      <c r="B365" s="41" t="s">
        <v>227</v>
      </c>
      <c r="C365" s="41" t="s">
        <v>52</v>
      </c>
      <c r="D365" s="40">
        <v>46240</v>
      </c>
      <c r="E365" s="42">
        <v>39987</v>
      </c>
      <c r="F365" s="43">
        <v>1026</v>
      </c>
      <c r="G365" s="41" t="s">
        <v>125</v>
      </c>
      <c r="H365" s="40">
        <v>22</v>
      </c>
      <c r="I365" s="40">
        <v>22</v>
      </c>
      <c r="J365" s="40">
        <v>0</v>
      </c>
      <c r="K365" s="40">
        <v>0</v>
      </c>
      <c r="L365" s="44">
        <v>0</v>
      </c>
      <c r="M365" s="41" t="s">
        <v>126</v>
      </c>
      <c r="N365" s="45" t="s">
        <v>228</v>
      </c>
      <c r="O365" s="45" t="s">
        <v>229</v>
      </c>
      <c r="P365" t="str">
        <f>VLOOKUP($A365,RevenueData!$A$2:$L$2321,10,FALSE)</f>
        <v>IN</v>
      </c>
      <c r="Q365" t="str">
        <f>VLOOKUP($A365,RevenueData!$A$2:$L$2321,11,FALSE)</f>
        <v>MW</v>
      </c>
      <c r="R365" t="str">
        <f>VLOOKUP($A365,RevenueData!$A$2:$L$2321,12,FALSE)</f>
        <v>GL</v>
      </c>
    </row>
    <row r="366" spans="1:18">
      <c r="A366" s="40">
        <v>81</v>
      </c>
      <c r="B366" s="41" t="s">
        <v>230</v>
      </c>
      <c r="C366" s="41" t="s">
        <v>19</v>
      </c>
      <c r="D366" s="40">
        <v>94304</v>
      </c>
      <c r="E366" s="42">
        <v>39987</v>
      </c>
      <c r="F366" s="43">
        <v>1005</v>
      </c>
      <c r="G366" s="41" t="s">
        <v>125</v>
      </c>
      <c r="H366" s="40">
        <v>34</v>
      </c>
      <c r="I366" s="40">
        <v>34</v>
      </c>
      <c r="J366" s="40">
        <v>0</v>
      </c>
      <c r="K366" s="40">
        <v>0</v>
      </c>
      <c r="L366" s="44">
        <v>0</v>
      </c>
      <c r="M366" s="41" t="s">
        <v>126</v>
      </c>
      <c r="N366" s="45" t="s">
        <v>156</v>
      </c>
      <c r="O366" s="45" t="s">
        <v>157</v>
      </c>
      <c r="P366" t="str">
        <f>VLOOKUP($A366,RevenueData!$A$2:$L$2321,10,FALSE)</f>
        <v>CA</v>
      </c>
      <c r="Q366" t="str">
        <f>VLOOKUP($A366,RevenueData!$A$2:$L$2321,11,FALSE)</f>
        <v>NW</v>
      </c>
      <c r="R366" t="str">
        <f>VLOOKUP($A366,RevenueData!$A$2:$L$2321,12,FALSE)</f>
        <v>SEA</v>
      </c>
    </row>
    <row r="367" spans="1:18">
      <c r="A367" s="40">
        <v>82</v>
      </c>
      <c r="B367" s="41" t="s">
        <v>231</v>
      </c>
      <c r="C367" s="41" t="s">
        <v>19</v>
      </c>
      <c r="D367" s="40">
        <v>95050</v>
      </c>
      <c r="E367" s="42">
        <v>39987</v>
      </c>
      <c r="F367" s="43">
        <v>1002</v>
      </c>
      <c r="G367" s="41" t="s">
        <v>125</v>
      </c>
      <c r="H367" s="40">
        <v>25</v>
      </c>
      <c r="I367" s="40">
        <v>25</v>
      </c>
      <c r="J367" s="40">
        <v>0</v>
      </c>
      <c r="K367" s="40">
        <v>0</v>
      </c>
      <c r="L367" s="44">
        <v>0</v>
      </c>
      <c r="M367" s="41" t="s">
        <v>126</v>
      </c>
      <c r="N367" s="45" t="s">
        <v>156</v>
      </c>
      <c r="O367" s="45" t="s">
        <v>157</v>
      </c>
      <c r="P367" t="str">
        <f>VLOOKUP($A367,RevenueData!$A$2:$L$2321,10,FALSE)</f>
        <v>CA</v>
      </c>
      <c r="Q367" t="str">
        <f>VLOOKUP($A367,RevenueData!$A$2:$L$2321,11,FALSE)</f>
        <v>NW</v>
      </c>
      <c r="R367" t="str">
        <f>VLOOKUP($A367,RevenueData!$A$2:$L$2321,12,FALSE)</f>
        <v>EB</v>
      </c>
    </row>
    <row r="368" spans="1:18">
      <c r="A368" s="40">
        <v>84</v>
      </c>
      <c r="B368" s="41" t="s">
        <v>178</v>
      </c>
      <c r="C368" s="41" t="s">
        <v>38</v>
      </c>
      <c r="D368" s="40">
        <v>89109</v>
      </c>
      <c r="E368" s="42">
        <v>39987</v>
      </c>
      <c r="F368" s="43">
        <v>1120</v>
      </c>
      <c r="G368" s="41" t="s">
        <v>125</v>
      </c>
      <c r="H368" s="40">
        <v>16</v>
      </c>
      <c r="I368" s="40">
        <v>16</v>
      </c>
      <c r="J368" s="40">
        <v>0</v>
      </c>
      <c r="K368" s="40">
        <v>0</v>
      </c>
      <c r="L368" s="44">
        <v>0</v>
      </c>
      <c r="M368" s="41" t="s">
        <v>143</v>
      </c>
      <c r="N368" s="45" t="s">
        <v>179</v>
      </c>
      <c r="O368" s="45" t="s">
        <v>180</v>
      </c>
      <c r="P368" t="str">
        <f>VLOOKUP($A368,RevenueData!$A$2:$L$2321,10,FALSE)</f>
        <v>NV</v>
      </c>
      <c r="Q368" t="str">
        <f>VLOOKUP($A368,RevenueData!$A$2:$L$2321,11,FALSE)</f>
        <v>SW</v>
      </c>
      <c r="R368" t="str">
        <f>VLOOKUP($A368,RevenueData!$A$2:$L$2321,12,FALSE)</f>
        <v>SW</v>
      </c>
    </row>
    <row r="369" spans="1:18">
      <c r="A369" s="40">
        <v>86</v>
      </c>
      <c r="B369" s="41" t="s">
        <v>233</v>
      </c>
      <c r="C369" s="41" t="s">
        <v>41</v>
      </c>
      <c r="D369" s="40">
        <v>77056</v>
      </c>
      <c r="E369" s="42">
        <v>39987</v>
      </c>
      <c r="F369" s="43">
        <v>1035</v>
      </c>
      <c r="G369" s="41" t="s">
        <v>125</v>
      </c>
      <c r="H369" s="40">
        <v>15</v>
      </c>
      <c r="I369" s="40">
        <v>15</v>
      </c>
      <c r="J369" s="40">
        <v>0</v>
      </c>
      <c r="K369" s="40">
        <v>0</v>
      </c>
      <c r="L369" s="44">
        <v>0</v>
      </c>
      <c r="M369" s="41" t="s">
        <v>126</v>
      </c>
      <c r="N369" s="45" t="s">
        <v>234</v>
      </c>
      <c r="O369" s="45" t="s">
        <v>235</v>
      </c>
      <c r="P369" t="str">
        <f>VLOOKUP($A369,RevenueData!$A$2:$L$2321,10,FALSE)</f>
        <v>TX</v>
      </c>
      <c r="Q369" t="str">
        <f>VLOOKUP($A369,RevenueData!$A$2:$L$2321,11,FALSE)</f>
        <v>SW</v>
      </c>
      <c r="R369" t="str">
        <f>VLOOKUP($A369,RevenueData!$A$2:$L$2321,12,FALSE)</f>
        <v>HOU</v>
      </c>
    </row>
    <row r="370" spans="1:18">
      <c r="A370" s="40">
        <v>87</v>
      </c>
      <c r="B370" s="41" t="s">
        <v>236</v>
      </c>
      <c r="C370" s="41" t="s">
        <v>16</v>
      </c>
      <c r="D370" s="40">
        <v>60173</v>
      </c>
      <c r="E370" s="42">
        <v>39987</v>
      </c>
      <c r="F370" s="43">
        <v>905</v>
      </c>
      <c r="G370" s="41" t="s">
        <v>125</v>
      </c>
      <c r="H370" s="40">
        <v>11</v>
      </c>
      <c r="I370" s="40">
        <v>11</v>
      </c>
      <c r="J370" s="40">
        <v>0</v>
      </c>
      <c r="K370" s="40">
        <v>0</v>
      </c>
      <c r="L370" s="44">
        <v>0</v>
      </c>
      <c r="M370" s="41" t="s">
        <v>126</v>
      </c>
      <c r="N370" s="45" t="s">
        <v>145</v>
      </c>
      <c r="O370" s="45" t="s">
        <v>146</v>
      </c>
      <c r="P370" t="str">
        <f>VLOOKUP($A370,RevenueData!$A$2:$L$2321,10,FALSE)</f>
        <v>IL</v>
      </c>
      <c r="Q370" t="str">
        <f>VLOOKUP($A370,RevenueData!$A$2:$L$2321,11,FALSE)</f>
        <v>MW</v>
      </c>
      <c r="R370" t="str">
        <f>VLOOKUP($A370,RevenueData!$A$2:$L$2321,12,FALSE)</f>
        <v>SCHI</v>
      </c>
    </row>
    <row r="371" spans="1:18">
      <c r="A371" s="40">
        <v>95</v>
      </c>
      <c r="B371" s="41" t="s">
        <v>178</v>
      </c>
      <c r="C371" s="41" t="s">
        <v>38</v>
      </c>
      <c r="D371" s="40">
        <v>89106</v>
      </c>
      <c r="E371" s="42">
        <v>39987</v>
      </c>
      <c r="F371" s="43">
        <v>1240</v>
      </c>
      <c r="G371" s="41" t="s">
        <v>125</v>
      </c>
      <c r="H371" s="40">
        <v>48</v>
      </c>
      <c r="I371" s="40">
        <v>48</v>
      </c>
      <c r="J371" s="40">
        <v>0</v>
      </c>
      <c r="K371" s="40">
        <v>0</v>
      </c>
      <c r="L371" s="44">
        <v>0</v>
      </c>
      <c r="M371" s="41" t="s">
        <v>143</v>
      </c>
      <c r="N371" s="45" t="s">
        <v>179</v>
      </c>
      <c r="O371" s="45" t="s">
        <v>180</v>
      </c>
      <c r="P371" t="str">
        <f>VLOOKUP($A371,RevenueData!$A$2:$L$2321,10,FALSE)</f>
        <v>NV</v>
      </c>
      <c r="Q371" t="str">
        <f>VLOOKUP($A371,RevenueData!$A$2:$L$2321,11,FALSE)</f>
        <v>OUT</v>
      </c>
      <c r="R371" t="str">
        <f>VLOOKUP($A371,RevenueData!$A$2:$L$2321,12,FALSE)</f>
        <v>OUT</v>
      </c>
    </row>
    <row r="372" spans="1:18">
      <c r="A372" s="40">
        <v>97</v>
      </c>
      <c r="B372" s="41" t="s">
        <v>246</v>
      </c>
      <c r="C372" s="41" t="s">
        <v>56</v>
      </c>
      <c r="D372" s="40">
        <v>20817</v>
      </c>
      <c r="E372" s="42">
        <v>39987</v>
      </c>
      <c r="F372" s="43">
        <v>1120</v>
      </c>
      <c r="G372" s="41" t="s">
        <v>125</v>
      </c>
      <c r="H372" s="40">
        <v>14</v>
      </c>
      <c r="I372" s="40">
        <v>14</v>
      </c>
      <c r="J372" s="40">
        <v>0</v>
      </c>
      <c r="K372" s="40">
        <v>0</v>
      </c>
      <c r="L372" s="44">
        <v>0</v>
      </c>
      <c r="M372" s="41" t="s">
        <v>130</v>
      </c>
      <c r="N372" s="45" t="s">
        <v>134</v>
      </c>
      <c r="O372" s="45" t="s">
        <v>135</v>
      </c>
      <c r="P372" t="str">
        <f>VLOOKUP($A372,RevenueData!$A$2:$L$2321,10,FALSE)</f>
        <v>MD</v>
      </c>
      <c r="Q372" t="str">
        <f>VLOOKUP($A372,RevenueData!$A$2:$L$2321,11,FALSE)</f>
        <v>NE</v>
      </c>
      <c r="R372" t="str">
        <f>VLOOKUP($A372,RevenueData!$A$2:$L$2321,12,FALSE)</f>
        <v>MD</v>
      </c>
    </row>
    <row r="373" spans="1:18">
      <c r="A373" s="40">
        <v>98</v>
      </c>
      <c r="B373" s="41" t="s">
        <v>28</v>
      </c>
      <c r="C373" s="41" t="s">
        <v>27</v>
      </c>
      <c r="D373" s="40">
        <v>33139</v>
      </c>
      <c r="E373" s="42">
        <v>39987</v>
      </c>
      <c r="F373" s="43">
        <v>1215</v>
      </c>
      <c r="G373" s="41" t="s">
        <v>125</v>
      </c>
      <c r="H373" s="40">
        <v>28</v>
      </c>
      <c r="I373" s="40">
        <v>28</v>
      </c>
      <c r="J373" s="40">
        <v>0</v>
      </c>
      <c r="K373" s="40">
        <v>0</v>
      </c>
      <c r="L373" s="44">
        <v>0</v>
      </c>
      <c r="M373" s="41" t="s">
        <v>126</v>
      </c>
      <c r="N373" s="45" t="s">
        <v>161</v>
      </c>
      <c r="O373" s="45" t="s">
        <v>162</v>
      </c>
      <c r="P373" t="str">
        <f>VLOOKUP($A373,RevenueData!$A$2:$L$2321,10,FALSE)</f>
        <v>FL</v>
      </c>
      <c r="Q373" t="str">
        <f>VLOOKUP($A373,RevenueData!$A$2:$L$2321,11,FALSE)</f>
        <v>SE</v>
      </c>
      <c r="R373" t="str">
        <f>VLOOKUP($A373,RevenueData!$A$2:$L$2321,12,FALSE)</f>
        <v>SE</v>
      </c>
    </row>
    <row r="374" spans="1:18">
      <c r="A374" s="40">
        <v>100</v>
      </c>
      <c r="B374" s="41" t="s">
        <v>248</v>
      </c>
      <c r="C374" s="41" t="s">
        <v>44</v>
      </c>
      <c r="D374" s="40">
        <v>85718</v>
      </c>
      <c r="E374" s="42">
        <v>39987</v>
      </c>
      <c r="F374" s="43">
        <v>950</v>
      </c>
      <c r="G374" s="41" t="s">
        <v>125</v>
      </c>
      <c r="H374" s="40">
        <v>11</v>
      </c>
      <c r="I374" s="40">
        <v>11</v>
      </c>
      <c r="J374" s="40">
        <v>0</v>
      </c>
      <c r="K374" s="40">
        <v>0</v>
      </c>
      <c r="L374" s="44">
        <v>0</v>
      </c>
      <c r="M374" s="41" t="s">
        <v>143</v>
      </c>
      <c r="N374" s="45" t="s">
        <v>179</v>
      </c>
      <c r="O374" s="45" t="s">
        <v>180</v>
      </c>
      <c r="P374" t="str">
        <f>VLOOKUP($A374,RevenueData!$A$2:$L$2321,10,FALSE)</f>
        <v>AZ</v>
      </c>
      <c r="Q374" t="str">
        <f>VLOOKUP($A374,RevenueData!$A$2:$L$2321,11,FALSE)</f>
        <v>SW</v>
      </c>
      <c r="R374" t="str">
        <f>VLOOKUP($A374,RevenueData!$A$2:$L$2321,12,FALSE)</f>
        <v>AZ</v>
      </c>
    </row>
    <row r="375" spans="1:18">
      <c r="A375" s="40">
        <v>103</v>
      </c>
      <c r="B375" s="41" t="s">
        <v>171</v>
      </c>
      <c r="C375" s="41" t="s">
        <v>19</v>
      </c>
      <c r="D375" s="40">
        <v>90048</v>
      </c>
      <c r="E375" s="42">
        <v>39987</v>
      </c>
      <c r="F375" s="43">
        <v>1037</v>
      </c>
      <c r="G375" s="41" t="s">
        <v>125</v>
      </c>
      <c r="H375" s="40">
        <v>11</v>
      </c>
      <c r="I375" s="40">
        <v>11</v>
      </c>
      <c r="J375" s="40">
        <v>0</v>
      </c>
      <c r="K375" s="40">
        <v>0</v>
      </c>
      <c r="L375" s="44">
        <v>0</v>
      </c>
      <c r="M375" s="41" t="s">
        <v>126</v>
      </c>
      <c r="N375" s="45" t="s">
        <v>149</v>
      </c>
      <c r="O375" s="45" t="s">
        <v>150</v>
      </c>
      <c r="P375" t="str">
        <f>VLOOKUP($A375,RevenueData!$A$2:$L$2321,10,FALSE)</f>
        <v>CA</v>
      </c>
      <c r="Q375" t="str">
        <f>VLOOKUP($A375,RevenueData!$A$2:$L$2321,11,FALSE)</f>
        <v>LA</v>
      </c>
      <c r="R375" t="str">
        <f>VLOOKUP($A375,RevenueData!$A$2:$L$2321,12,FALSE)</f>
        <v>LAPRO</v>
      </c>
    </row>
    <row r="376" spans="1:18">
      <c r="A376" s="40">
        <v>106</v>
      </c>
      <c r="B376" s="41" t="s">
        <v>233</v>
      </c>
      <c r="C376" s="41" t="s">
        <v>41</v>
      </c>
      <c r="D376" s="40">
        <v>77027</v>
      </c>
      <c r="E376" s="42">
        <v>39987</v>
      </c>
      <c r="F376" s="43">
        <v>1234</v>
      </c>
      <c r="G376" s="41" t="s">
        <v>125</v>
      </c>
      <c r="H376" s="40">
        <v>7</v>
      </c>
      <c r="I376" s="40">
        <v>7</v>
      </c>
      <c r="J376" s="40">
        <v>0</v>
      </c>
      <c r="K376" s="40">
        <v>0</v>
      </c>
      <c r="L376" s="44">
        <v>0</v>
      </c>
      <c r="M376" s="41" t="s">
        <v>126</v>
      </c>
      <c r="N376" s="45" t="s">
        <v>234</v>
      </c>
      <c r="O376" s="45" t="s">
        <v>235</v>
      </c>
      <c r="P376" t="str">
        <f>VLOOKUP($A376,RevenueData!$A$2:$L$2321,10,FALSE)</f>
        <v>TX</v>
      </c>
      <c r="Q376" t="str">
        <f>VLOOKUP($A376,RevenueData!$A$2:$L$2321,11,FALSE)</f>
        <v>SW</v>
      </c>
      <c r="R376" t="str">
        <f>VLOOKUP($A376,RevenueData!$A$2:$L$2321,12,FALSE)</f>
        <v>HOU</v>
      </c>
    </row>
    <row r="377" spans="1:18">
      <c r="A377" s="40">
        <v>107</v>
      </c>
      <c r="B377" s="41" t="s">
        <v>256</v>
      </c>
      <c r="C377" s="41" t="s">
        <v>43</v>
      </c>
      <c r="D377" s="40">
        <v>2199</v>
      </c>
      <c r="E377" s="42">
        <v>39987</v>
      </c>
      <c r="F377" s="43">
        <v>1002</v>
      </c>
      <c r="G377" s="41" t="s">
        <v>125</v>
      </c>
      <c r="H377" s="40">
        <v>32</v>
      </c>
      <c r="I377" s="40">
        <v>32</v>
      </c>
      <c r="J377" s="40">
        <v>0</v>
      </c>
      <c r="K377" s="40">
        <v>0</v>
      </c>
      <c r="L377" s="44">
        <v>0</v>
      </c>
      <c r="M377" s="41" t="s">
        <v>126</v>
      </c>
      <c r="N377" s="45" t="s">
        <v>190</v>
      </c>
      <c r="O377" s="45" t="s">
        <v>191</v>
      </c>
      <c r="P377" t="str">
        <f>VLOOKUP($A377,RevenueData!$A$2:$L$2321,10,FALSE)</f>
        <v>MA</v>
      </c>
      <c r="Q377" t="str">
        <f>VLOOKUP($A377,RevenueData!$A$2:$L$2321,11,FALSE)</f>
        <v>NE</v>
      </c>
      <c r="R377" t="str">
        <f>VLOOKUP($A377,RevenueData!$A$2:$L$2321,12,FALSE)</f>
        <v>MA</v>
      </c>
    </row>
    <row r="378" spans="1:18">
      <c r="A378" s="40">
        <v>111</v>
      </c>
      <c r="B378" s="41" t="s">
        <v>263</v>
      </c>
      <c r="C378" s="41" t="s">
        <v>19</v>
      </c>
      <c r="D378" s="40">
        <v>90401</v>
      </c>
      <c r="E378" s="42">
        <v>39987</v>
      </c>
      <c r="F378" s="43">
        <v>1003</v>
      </c>
      <c r="G378" s="41" t="s">
        <v>125</v>
      </c>
      <c r="H378" s="40">
        <v>16</v>
      </c>
      <c r="I378" s="40">
        <v>16</v>
      </c>
      <c r="J378" s="40">
        <v>0</v>
      </c>
      <c r="K378" s="40">
        <v>0</v>
      </c>
      <c r="L378" s="44">
        <v>0</v>
      </c>
      <c r="M378" s="41" t="s">
        <v>126</v>
      </c>
      <c r="N378" s="45" t="s">
        <v>149</v>
      </c>
      <c r="O378" s="45" t="s">
        <v>150</v>
      </c>
      <c r="P378" t="str">
        <f>VLOOKUP($A378,RevenueData!$A$2:$L$2321,10,FALSE)</f>
        <v>CA</v>
      </c>
      <c r="Q378" t="str">
        <f>VLOOKUP($A378,RevenueData!$A$2:$L$2321,11,FALSE)</f>
        <v>LA</v>
      </c>
      <c r="R378" t="str">
        <f>VLOOKUP($A378,RevenueData!$A$2:$L$2321,12,FALSE)</f>
        <v>LAPRO</v>
      </c>
    </row>
    <row r="379" spans="1:18">
      <c r="A379" s="40">
        <v>112</v>
      </c>
      <c r="B379" s="41" t="s">
        <v>138</v>
      </c>
      <c r="C379" s="41" t="s">
        <v>12</v>
      </c>
      <c r="D379" s="40">
        <v>20002</v>
      </c>
      <c r="E379" s="42">
        <v>39987</v>
      </c>
      <c r="F379" s="43">
        <v>1000</v>
      </c>
      <c r="G379" s="41" t="s">
        <v>125</v>
      </c>
      <c r="H379" s="40">
        <v>33</v>
      </c>
      <c r="I379" s="40">
        <v>33</v>
      </c>
      <c r="J379" s="40">
        <v>0</v>
      </c>
      <c r="K379" s="40">
        <v>0</v>
      </c>
      <c r="L379" s="44">
        <v>0</v>
      </c>
      <c r="M379" s="41" t="s">
        <v>130</v>
      </c>
      <c r="N379" s="45" t="s">
        <v>134</v>
      </c>
      <c r="O379" s="45" t="s">
        <v>135</v>
      </c>
      <c r="P379" t="str">
        <f>VLOOKUP($A379,RevenueData!$A$2:$L$2321,10,FALSE)</f>
        <v>DC</v>
      </c>
      <c r="Q379" t="str">
        <f>VLOOKUP($A379,RevenueData!$A$2:$L$2321,11,FALSE)</f>
        <v>NE</v>
      </c>
      <c r="R379" t="str">
        <f>VLOOKUP($A379,RevenueData!$A$2:$L$2321,12,FALSE)</f>
        <v>DC</v>
      </c>
    </row>
    <row r="380" spans="1:18">
      <c r="A380" s="40">
        <v>116</v>
      </c>
      <c r="B380" s="41" t="s">
        <v>266</v>
      </c>
      <c r="C380" s="41" t="s">
        <v>10</v>
      </c>
      <c r="D380" s="40">
        <v>8807</v>
      </c>
      <c r="E380" s="42">
        <v>39987</v>
      </c>
      <c r="F380" s="43">
        <v>1015</v>
      </c>
      <c r="G380" s="41" t="s">
        <v>125</v>
      </c>
      <c r="H380" s="40">
        <v>3</v>
      </c>
      <c r="I380" s="40">
        <v>3</v>
      </c>
      <c r="J380" s="40">
        <v>0</v>
      </c>
      <c r="K380" s="40">
        <v>0</v>
      </c>
      <c r="L380" s="44">
        <v>0</v>
      </c>
      <c r="M380" s="41" t="s">
        <v>126</v>
      </c>
      <c r="N380" s="45" t="s">
        <v>127</v>
      </c>
      <c r="O380" s="45" t="s">
        <v>128</v>
      </c>
      <c r="P380" t="str">
        <f>VLOOKUP($A380,RevenueData!$A$2:$L$2321,10,FALSE)</f>
        <v>NJ</v>
      </c>
      <c r="Q380" t="str">
        <f>VLOOKUP($A380,RevenueData!$A$2:$L$2321,11,FALSE)</f>
        <v>NE</v>
      </c>
      <c r="R380" t="str">
        <f>VLOOKUP($A380,RevenueData!$A$2:$L$2321,12,FALSE)</f>
        <v>NJ</v>
      </c>
    </row>
    <row r="381" spans="1:18">
      <c r="A381" s="40">
        <v>119</v>
      </c>
      <c r="B381" s="41" t="s">
        <v>268</v>
      </c>
      <c r="C381" s="41" t="s">
        <v>19</v>
      </c>
      <c r="D381" s="40">
        <v>94596</v>
      </c>
      <c r="E381" s="42">
        <v>39987</v>
      </c>
      <c r="F381" s="43">
        <v>1013</v>
      </c>
      <c r="G381" s="41" t="s">
        <v>125</v>
      </c>
      <c r="H381" s="40">
        <v>24</v>
      </c>
      <c r="I381" s="40">
        <v>24</v>
      </c>
      <c r="J381" s="40">
        <v>0</v>
      </c>
      <c r="K381" s="40">
        <v>0</v>
      </c>
      <c r="L381" s="44">
        <v>0</v>
      </c>
      <c r="M381" s="41" t="s">
        <v>126</v>
      </c>
      <c r="N381" s="45" t="s">
        <v>156</v>
      </c>
      <c r="O381" s="45" t="s">
        <v>157</v>
      </c>
      <c r="P381" t="str">
        <f>VLOOKUP($A381,RevenueData!$A$2:$L$2321,10,FALSE)</f>
        <v>CA</v>
      </c>
      <c r="Q381" t="str">
        <f>VLOOKUP($A381,RevenueData!$A$2:$L$2321,11,FALSE)</f>
        <v>NW</v>
      </c>
      <c r="R381" t="str">
        <f>VLOOKUP($A381,RevenueData!$A$2:$L$2321,12,FALSE)</f>
        <v>EB</v>
      </c>
    </row>
    <row r="382" spans="1:18">
      <c r="A382" s="40">
        <v>120</v>
      </c>
      <c r="B382" s="41" t="s">
        <v>269</v>
      </c>
      <c r="C382" s="41" t="s">
        <v>11</v>
      </c>
      <c r="D382" s="40">
        <v>23188</v>
      </c>
      <c r="E382" s="42">
        <v>39987</v>
      </c>
      <c r="F382" s="43">
        <v>1050</v>
      </c>
      <c r="G382" s="41" t="s">
        <v>125</v>
      </c>
      <c r="H382" s="40">
        <v>61</v>
      </c>
      <c r="I382" s="40">
        <v>60</v>
      </c>
      <c r="J382" s="40">
        <v>0</v>
      </c>
      <c r="K382" s="40">
        <v>0</v>
      </c>
      <c r="L382" s="44">
        <v>1</v>
      </c>
      <c r="M382" s="41" t="s">
        <v>126</v>
      </c>
      <c r="N382" s="45" t="s">
        <v>242</v>
      </c>
      <c r="O382" s="45" t="s">
        <v>243</v>
      </c>
      <c r="P382" t="str">
        <f>VLOOKUP($A382,RevenueData!$A$2:$L$2321,10,FALSE)</f>
        <v>VA</v>
      </c>
      <c r="Q382" t="str">
        <f>VLOOKUP($A382,RevenueData!$A$2:$L$2321,11,FALSE)</f>
        <v>OUT</v>
      </c>
      <c r="R382" t="str">
        <f>VLOOKUP($A382,RevenueData!$A$2:$L$2321,12,FALSE)</f>
        <v>OUT</v>
      </c>
    </row>
    <row r="383" spans="1:18">
      <c r="A383" s="40">
        <v>127</v>
      </c>
      <c r="B383" s="41" t="s">
        <v>277</v>
      </c>
      <c r="C383" s="41" t="s">
        <v>7</v>
      </c>
      <c r="D383" s="40">
        <v>10917</v>
      </c>
      <c r="E383" s="42">
        <v>39987</v>
      </c>
      <c r="F383" s="43">
        <v>1012</v>
      </c>
      <c r="G383" s="41" t="s">
        <v>125</v>
      </c>
      <c r="H383" s="40">
        <v>269</v>
      </c>
      <c r="I383" s="40">
        <v>267</v>
      </c>
      <c r="J383" s="40">
        <v>1</v>
      </c>
      <c r="K383" s="40">
        <v>1</v>
      </c>
      <c r="L383" s="44">
        <v>0</v>
      </c>
      <c r="M383" s="41" t="s">
        <v>126</v>
      </c>
      <c r="N383" s="45" t="s">
        <v>127</v>
      </c>
      <c r="O383" s="45" t="s">
        <v>128</v>
      </c>
      <c r="P383" t="str">
        <f>VLOOKUP($A383,RevenueData!$A$2:$L$2321,10,FALSE)</f>
        <v>NY</v>
      </c>
      <c r="Q383" t="str">
        <f>VLOOKUP($A383,RevenueData!$A$2:$L$2321,11,FALSE)</f>
        <v>OUT</v>
      </c>
      <c r="R383" t="str">
        <f>VLOOKUP($A383,RevenueData!$A$2:$L$2321,12,FALSE)</f>
        <v>OUT</v>
      </c>
    </row>
    <row r="384" spans="1:18">
      <c r="A384" s="40">
        <v>129</v>
      </c>
      <c r="B384" s="41" t="s">
        <v>279</v>
      </c>
      <c r="C384" s="41" t="s">
        <v>19</v>
      </c>
      <c r="D384" s="40">
        <v>91360</v>
      </c>
      <c r="E384" s="42">
        <v>39987</v>
      </c>
      <c r="F384" s="43">
        <v>1048</v>
      </c>
      <c r="G384" s="41" t="s">
        <v>125</v>
      </c>
      <c r="H384" s="40">
        <v>12</v>
      </c>
      <c r="I384" s="40">
        <v>12</v>
      </c>
      <c r="J384" s="40">
        <v>0</v>
      </c>
      <c r="K384" s="40">
        <v>0</v>
      </c>
      <c r="L384" s="44">
        <v>0</v>
      </c>
      <c r="M384" s="41" t="s">
        <v>126</v>
      </c>
      <c r="N384" s="45" t="s">
        <v>149</v>
      </c>
      <c r="O384" s="45" t="s">
        <v>150</v>
      </c>
      <c r="P384" t="str">
        <f>VLOOKUP($A384,RevenueData!$A$2:$L$2321,10,FALSE)</f>
        <v>CA</v>
      </c>
      <c r="Q384" t="str">
        <f>VLOOKUP($A384,RevenueData!$A$2:$L$2321,11,FALSE)</f>
        <v>LA</v>
      </c>
      <c r="R384" t="str">
        <f>VLOOKUP($A384,RevenueData!$A$2:$L$2321,12,FALSE)</f>
        <v>VENT</v>
      </c>
    </row>
    <row r="385" spans="1:18">
      <c r="A385" s="40">
        <v>132</v>
      </c>
      <c r="B385" s="41" t="s">
        <v>148</v>
      </c>
      <c r="C385" s="41" t="s">
        <v>19</v>
      </c>
      <c r="D385" s="40">
        <v>92122</v>
      </c>
      <c r="E385" s="42">
        <v>39987</v>
      </c>
      <c r="F385" s="43">
        <v>1045</v>
      </c>
      <c r="G385" s="41" t="s">
        <v>125</v>
      </c>
      <c r="H385" s="40">
        <v>10</v>
      </c>
      <c r="I385" s="40">
        <v>10</v>
      </c>
      <c r="J385" s="40">
        <v>0</v>
      </c>
      <c r="K385" s="40">
        <v>0</v>
      </c>
      <c r="L385" s="44">
        <v>0</v>
      </c>
      <c r="M385" s="41" t="s">
        <v>126</v>
      </c>
      <c r="N385" s="45" t="s">
        <v>149</v>
      </c>
      <c r="O385" s="45" t="s">
        <v>150</v>
      </c>
      <c r="P385" t="str">
        <f>VLOOKUP($A385,RevenueData!$A$2:$L$2321,10,FALSE)</f>
        <v>CA</v>
      </c>
      <c r="Q385" t="str">
        <f>VLOOKUP($A385,RevenueData!$A$2:$L$2321,11,FALSE)</f>
        <v>LA</v>
      </c>
      <c r="R385" t="str">
        <f>VLOOKUP($A385,RevenueData!$A$2:$L$2321,12,FALSE)</f>
        <v>SD</v>
      </c>
    </row>
    <row r="386" spans="1:18">
      <c r="A386" s="40">
        <v>133</v>
      </c>
      <c r="B386" s="41" t="s">
        <v>176</v>
      </c>
      <c r="C386" s="41" t="s">
        <v>19</v>
      </c>
      <c r="D386" s="40">
        <v>94111</v>
      </c>
      <c r="E386" s="42">
        <v>39987</v>
      </c>
      <c r="F386" s="43">
        <v>1248</v>
      </c>
      <c r="G386" s="41" t="s">
        <v>125</v>
      </c>
      <c r="H386" s="40">
        <v>23</v>
      </c>
      <c r="I386" s="40">
        <v>23</v>
      </c>
      <c r="J386" s="40">
        <v>0</v>
      </c>
      <c r="K386" s="40">
        <v>0</v>
      </c>
      <c r="L386" s="44">
        <v>0</v>
      </c>
      <c r="M386" s="41" t="s">
        <v>126</v>
      </c>
      <c r="N386" s="45" t="s">
        <v>156</v>
      </c>
      <c r="O386" s="45" t="s">
        <v>157</v>
      </c>
      <c r="P386" t="str">
        <f>VLOOKUP($A386,RevenueData!$A$2:$L$2321,10,FALSE)</f>
        <v>CA</v>
      </c>
      <c r="Q386" t="str">
        <f>VLOOKUP($A386,RevenueData!$A$2:$L$2321,11,FALSE)</f>
        <v>NW</v>
      </c>
      <c r="R386" t="str">
        <f>VLOOKUP($A386,RevenueData!$A$2:$L$2321,12,FALSE)</f>
        <v>NW</v>
      </c>
    </row>
    <row r="387" spans="1:18">
      <c r="A387" s="40">
        <v>135</v>
      </c>
      <c r="B387" s="41" t="s">
        <v>283</v>
      </c>
      <c r="C387" s="41" t="s">
        <v>19</v>
      </c>
      <c r="D387" s="40">
        <v>91423</v>
      </c>
      <c r="E387" s="42">
        <v>39987</v>
      </c>
      <c r="F387" s="43">
        <v>1208</v>
      </c>
      <c r="G387" s="41" t="s">
        <v>125</v>
      </c>
      <c r="H387" s="40">
        <v>8</v>
      </c>
      <c r="I387" s="40">
        <v>8</v>
      </c>
      <c r="J387" s="40">
        <v>0</v>
      </c>
      <c r="K387" s="40">
        <v>0</v>
      </c>
      <c r="L387" s="44">
        <v>0</v>
      </c>
      <c r="M387" s="41" t="s">
        <v>126</v>
      </c>
      <c r="N387" s="45" t="s">
        <v>149</v>
      </c>
      <c r="O387" s="45" t="s">
        <v>150</v>
      </c>
      <c r="P387" t="str">
        <f>VLOOKUP($A387,RevenueData!$A$2:$L$2321,10,FALSE)</f>
        <v>CA</v>
      </c>
      <c r="Q387" t="str">
        <f>VLOOKUP($A387,RevenueData!$A$2:$L$2321,11,FALSE)</f>
        <v>LA</v>
      </c>
      <c r="R387" t="str">
        <f>VLOOKUP($A387,RevenueData!$A$2:$L$2321,12,FALSE)</f>
        <v>DESER</v>
      </c>
    </row>
    <row r="388" spans="1:18">
      <c r="A388" s="40">
        <v>136</v>
      </c>
      <c r="B388" s="41" t="s">
        <v>284</v>
      </c>
      <c r="C388" s="41" t="s">
        <v>45</v>
      </c>
      <c r="D388" s="40">
        <v>19103</v>
      </c>
      <c r="E388" s="42">
        <v>39987</v>
      </c>
      <c r="F388" s="43">
        <v>1035</v>
      </c>
      <c r="G388" s="41" t="s">
        <v>125</v>
      </c>
      <c r="H388" s="40">
        <v>2</v>
      </c>
      <c r="I388" s="40">
        <v>2</v>
      </c>
      <c r="J388" s="40">
        <v>0</v>
      </c>
      <c r="K388" s="40">
        <v>0</v>
      </c>
      <c r="L388" s="44">
        <v>0</v>
      </c>
      <c r="M388" s="41" t="s">
        <v>130</v>
      </c>
      <c r="N388" s="45" t="s">
        <v>194</v>
      </c>
      <c r="O388" s="45" t="s">
        <v>195</v>
      </c>
      <c r="P388" t="str">
        <f>VLOOKUP($A388,RevenueData!$A$2:$L$2321,10,FALSE)</f>
        <v>PA</v>
      </c>
      <c r="Q388" t="str">
        <f>VLOOKUP($A388,RevenueData!$A$2:$L$2321,11,FALSE)</f>
        <v>NE</v>
      </c>
      <c r="R388" t="str">
        <f>VLOOKUP($A388,RevenueData!$A$2:$L$2321,12,FALSE)</f>
        <v>PHILI</v>
      </c>
    </row>
    <row r="389" spans="1:18">
      <c r="A389" s="40">
        <v>138</v>
      </c>
      <c r="B389" s="41" t="s">
        <v>285</v>
      </c>
      <c r="C389" s="41" t="s">
        <v>41</v>
      </c>
      <c r="D389" s="40">
        <v>78256</v>
      </c>
      <c r="E389" s="42">
        <v>39987</v>
      </c>
      <c r="F389" s="43">
        <v>950</v>
      </c>
      <c r="G389" s="41" t="s">
        <v>125</v>
      </c>
      <c r="H389" s="40">
        <v>9</v>
      </c>
      <c r="I389" s="40">
        <v>9</v>
      </c>
      <c r="J389" s="40">
        <v>0</v>
      </c>
      <c r="K389" s="40">
        <v>0</v>
      </c>
      <c r="L389" s="44">
        <v>0</v>
      </c>
      <c r="M389" s="41" t="s">
        <v>126</v>
      </c>
      <c r="N389" s="45" t="s">
        <v>286</v>
      </c>
      <c r="O389" s="45" t="s">
        <v>287</v>
      </c>
      <c r="P389" t="str">
        <f>VLOOKUP($A389,RevenueData!$A$2:$L$2321,10,FALSE)</f>
        <v>TX</v>
      </c>
      <c r="Q389" t="str">
        <f>VLOOKUP($A389,RevenueData!$A$2:$L$2321,11,FALSE)</f>
        <v>SW</v>
      </c>
      <c r="R389" t="str">
        <f>VLOOKUP($A389,RevenueData!$A$2:$L$2321,12,FALSE)</f>
        <v>HOU</v>
      </c>
    </row>
    <row r="390" spans="1:18">
      <c r="A390" s="40">
        <v>139</v>
      </c>
      <c r="B390" s="41" t="s">
        <v>288</v>
      </c>
      <c r="C390" s="41" t="s">
        <v>60</v>
      </c>
      <c r="D390" s="40">
        <v>37215</v>
      </c>
      <c r="E390" s="42">
        <v>39987</v>
      </c>
      <c r="F390" s="43">
        <v>1300</v>
      </c>
      <c r="G390" s="41" t="s">
        <v>125</v>
      </c>
      <c r="H390" s="40">
        <v>12</v>
      </c>
      <c r="I390" s="40">
        <v>12</v>
      </c>
      <c r="J390" s="40">
        <v>0</v>
      </c>
      <c r="K390" s="40">
        <v>0</v>
      </c>
      <c r="L390" s="44">
        <v>0</v>
      </c>
      <c r="M390" s="41" t="s">
        <v>143</v>
      </c>
      <c r="N390" s="45" t="s">
        <v>289</v>
      </c>
      <c r="O390" s="45" t="s">
        <v>290</v>
      </c>
      <c r="P390" t="str">
        <f>VLOOKUP($A390,RevenueData!$A$2:$L$2321,10,FALSE)</f>
        <v>TN</v>
      </c>
      <c r="Q390" t="str">
        <f>VLOOKUP($A390,RevenueData!$A$2:$L$2321,11,FALSE)</f>
        <v>MW</v>
      </c>
      <c r="R390" t="str">
        <f>VLOOKUP($A390,RevenueData!$A$2:$L$2321,12,FALSE)</f>
        <v>MW</v>
      </c>
    </row>
    <row r="391" spans="1:18">
      <c r="A391" s="40">
        <v>141</v>
      </c>
      <c r="B391" s="41" t="s">
        <v>292</v>
      </c>
      <c r="C391" s="41" t="s">
        <v>41</v>
      </c>
      <c r="D391" s="40">
        <v>78666</v>
      </c>
      <c r="E391" s="42">
        <v>39987</v>
      </c>
      <c r="F391" s="43">
        <v>1038</v>
      </c>
      <c r="G391" s="41" t="s">
        <v>125</v>
      </c>
      <c r="H391" s="40">
        <v>39</v>
      </c>
      <c r="I391" s="40">
        <v>39</v>
      </c>
      <c r="J391" s="40">
        <v>0</v>
      </c>
      <c r="K391" s="40">
        <v>0</v>
      </c>
      <c r="L391" s="44">
        <v>0</v>
      </c>
      <c r="M391" s="41" t="s">
        <v>126</v>
      </c>
      <c r="N391" s="45" t="s">
        <v>286</v>
      </c>
      <c r="O391" s="45" t="s">
        <v>287</v>
      </c>
      <c r="P391" t="str">
        <f>VLOOKUP($A391,RevenueData!$A$2:$L$2321,10,FALSE)</f>
        <v>TX</v>
      </c>
      <c r="Q391" t="str">
        <f>VLOOKUP($A391,RevenueData!$A$2:$L$2321,11,FALSE)</f>
        <v>OUT</v>
      </c>
      <c r="R391" t="str">
        <f>VLOOKUP($A391,RevenueData!$A$2:$L$2321,12,FALSE)</f>
        <v>OUT</v>
      </c>
    </row>
    <row r="392" spans="1:18">
      <c r="A392" s="40">
        <v>144</v>
      </c>
      <c r="B392" s="41" t="s">
        <v>293</v>
      </c>
      <c r="C392" s="41" t="s">
        <v>19</v>
      </c>
      <c r="D392" s="40">
        <v>92230</v>
      </c>
      <c r="E392" s="42">
        <v>39987</v>
      </c>
      <c r="F392" s="43">
        <v>1209</v>
      </c>
      <c r="G392" s="41" t="s">
        <v>125</v>
      </c>
      <c r="H392" s="40">
        <v>90</v>
      </c>
      <c r="I392" s="40">
        <v>90</v>
      </c>
      <c r="J392" s="40">
        <v>0</v>
      </c>
      <c r="K392" s="40">
        <v>0</v>
      </c>
      <c r="L392" s="44">
        <v>0</v>
      </c>
      <c r="M392" s="41" t="s">
        <v>126</v>
      </c>
      <c r="N392" s="45" t="s">
        <v>149</v>
      </c>
      <c r="O392" s="45" t="s">
        <v>150</v>
      </c>
      <c r="P392" t="str">
        <f>VLOOKUP($A392,RevenueData!$A$2:$L$2321,10,FALSE)</f>
        <v>CA</v>
      </c>
      <c r="Q392" t="str">
        <f>VLOOKUP($A392,RevenueData!$A$2:$L$2321,11,FALSE)</f>
        <v>OUT</v>
      </c>
      <c r="R392" t="str">
        <f>VLOOKUP($A392,RevenueData!$A$2:$L$2321,12,FALSE)</f>
        <v>OUT</v>
      </c>
    </row>
    <row r="393" spans="1:18">
      <c r="A393" s="40">
        <v>145</v>
      </c>
      <c r="B393" s="41" t="s">
        <v>294</v>
      </c>
      <c r="C393" s="41" t="s">
        <v>21</v>
      </c>
      <c r="D393" s="40">
        <v>98271</v>
      </c>
      <c r="E393" s="42">
        <v>39987</v>
      </c>
      <c r="F393" s="43">
        <v>1044</v>
      </c>
      <c r="G393" s="41" t="s">
        <v>125</v>
      </c>
      <c r="H393" s="40">
        <v>24</v>
      </c>
      <c r="I393" s="40">
        <v>24</v>
      </c>
      <c r="J393" s="40">
        <v>0</v>
      </c>
      <c r="K393" s="40">
        <v>0</v>
      </c>
      <c r="L393" s="44">
        <v>0</v>
      </c>
      <c r="M393" s="41" t="s">
        <v>126</v>
      </c>
      <c r="N393" s="45" t="s">
        <v>152</v>
      </c>
      <c r="O393" s="45" t="s">
        <v>153</v>
      </c>
      <c r="P393" t="str">
        <f>VLOOKUP($A393,RevenueData!$A$2:$L$2321,10,FALSE)</f>
        <v>WA</v>
      </c>
      <c r="Q393" t="str">
        <f>VLOOKUP($A393,RevenueData!$A$2:$L$2321,11,FALSE)</f>
        <v>OUT</v>
      </c>
      <c r="R393" t="str">
        <f>VLOOKUP($A393,RevenueData!$A$2:$L$2321,12,FALSE)</f>
        <v>OUT</v>
      </c>
    </row>
    <row r="394" spans="1:18">
      <c r="A394" s="40">
        <v>148</v>
      </c>
      <c r="B394" s="41" t="s">
        <v>298</v>
      </c>
      <c r="C394" s="41" t="s">
        <v>43</v>
      </c>
      <c r="D394" s="40">
        <v>1803</v>
      </c>
      <c r="E394" s="42">
        <v>39987</v>
      </c>
      <c r="F394" s="43">
        <v>1000</v>
      </c>
      <c r="G394" s="41" t="s">
        <v>125</v>
      </c>
      <c r="H394" s="40">
        <v>7</v>
      </c>
      <c r="I394" s="40">
        <v>7</v>
      </c>
      <c r="J394" s="40">
        <v>0</v>
      </c>
      <c r="K394" s="40">
        <v>0</v>
      </c>
      <c r="L394" s="44">
        <v>0</v>
      </c>
      <c r="M394" s="41" t="s">
        <v>143</v>
      </c>
      <c r="N394" s="45" t="s">
        <v>190</v>
      </c>
      <c r="O394" s="45" t="s">
        <v>191</v>
      </c>
      <c r="P394" t="str">
        <f>VLOOKUP($A394,RevenueData!$A$2:$L$2321,10,FALSE)</f>
        <v>MA</v>
      </c>
      <c r="Q394" t="str">
        <f>VLOOKUP($A394,RevenueData!$A$2:$L$2321,11,FALSE)</f>
        <v>NE</v>
      </c>
      <c r="R394" t="str">
        <f>VLOOKUP($A394,RevenueData!$A$2:$L$2321,12,FALSE)</f>
        <v>MA</v>
      </c>
    </row>
    <row r="395" spans="1:18">
      <c r="A395" s="40">
        <v>153</v>
      </c>
      <c r="B395" s="41" t="s">
        <v>301</v>
      </c>
      <c r="C395" s="41" t="s">
        <v>62</v>
      </c>
      <c r="D395" s="40">
        <v>55425</v>
      </c>
      <c r="E395" s="42">
        <v>39987</v>
      </c>
      <c r="F395" s="43">
        <v>656</v>
      </c>
      <c r="G395" s="41" t="s">
        <v>129</v>
      </c>
      <c r="H395" s="40">
        <v>13</v>
      </c>
      <c r="I395" s="40">
        <v>13</v>
      </c>
      <c r="J395" s="40">
        <v>0</v>
      </c>
      <c r="K395" s="40">
        <v>0</v>
      </c>
      <c r="L395" s="44">
        <v>0</v>
      </c>
      <c r="M395" s="41" t="s">
        <v>143</v>
      </c>
      <c r="N395" s="45" t="s">
        <v>302</v>
      </c>
      <c r="O395" s="45" t="s">
        <v>303</v>
      </c>
      <c r="P395" t="str">
        <f>VLOOKUP($A395,RevenueData!$A$2:$L$2321,10,FALSE)</f>
        <v>MN</v>
      </c>
      <c r="Q395" t="str">
        <f>VLOOKUP($A395,RevenueData!$A$2:$L$2321,11,FALSE)</f>
        <v>MW</v>
      </c>
      <c r="R395" t="str">
        <f>VLOOKUP($A395,RevenueData!$A$2:$L$2321,12,FALSE)</f>
        <v>MW</v>
      </c>
    </row>
    <row r="396" spans="1:18">
      <c r="A396" s="40">
        <v>154</v>
      </c>
      <c r="B396" s="41" t="s">
        <v>304</v>
      </c>
      <c r="C396" s="41" t="s">
        <v>19</v>
      </c>
      <c r="D396" s="40">
        <v>91303</v>
      </c>
      <c r="E396" s="42">
        <v>39987</v>
      </c>
      <c r="F396" s="43">
        <v>1119</v>
      </c>
      <c r="G396" s="41" t="s">
        <v>125</v>
      </c>
      <c r="H396" s="40">
        <v>12</v>
      </c>
      <c r="I396" s="40">
        <v>12</v>
      </c>
      <c r="J396" s="40">
        <v>0</v>
      </c>
      <c r="K396" s="40">
        <v>0</v>
      </c>
      <c r="L396" s="44">
        <v>0</v>
      </c>
      <c r="M396" s="41" t="s">
        <v>126</v>
      </c>
      <c r="N396" s="45" t="s">
        <v>149</v>
      </c>
      <c r="O396" s="45" t="s">
        <v>150</v>
      </c>
      <c r="P396" t="str">
        <f>VLOOKUP($A396,RevenueData!$A$2:$L$2321,10,FALSE)</f>
        <v>CA</v>
      </c>
      <c r="Q396" t="str">
        <f>VLOOKUP($A396,RevenueData!$A$2:$L$2321,11,FALSE)</f>
        <v>LA</v>
      </c>
      <c r="R396" t="str">
        <f>VLOOKUP($A396,RevenueData!$A$2:$L$2321,12,FALSE)</f>
        <v>VENT</v>
      </c>
    </row>
    <row r="397" spans="1:18">
      <c r="A397" s="40">
        <v>157</v>
      </c>
      <c r="B397" s="41" t="s">
        <v>275</v>
      </c>
      <c r="C397" s="41" t="s">
        <v>41</v>
      </c>
      <c r="D397" s="40">
        <v>75225</v>
      </c>
      <c r="E397" s="42">
        <v>39987</v>
      </c>
      <c r="F397" s="43">
        <v>1104</v>
      </c>
      <c r="G397" s="41" t="s">
        <v>125</v>
      </c>
      <c r="H397" s="40">
        <v>10</v>
      </c>
      <c r="I397" s="40">
        <v>10</v>
      </c>
      <c r="J397" s="40">
        <v>0</v>
      </c>
      <c r="K397" s="40">
        <v>0</v>
      </c>
      <c r="L397" s="44">
        <v>0</v>
      </c>
      <c r="M397" s="41" t="s">
        <v>126</v>
      </c>
      <c r="N397" s="45" t="s">
        <v>187</v>
      </c>
      <c r="O397" s="45" t="s">
        <v>188</v>
      </c>
      <c r="P397" t="str">
        <f>VLOOKUP($A397,RevenueData!$A$2:$L$2321,10,FALSE)</f>
        <v>TX</v>
      </c>
      <c r="Q397" t="str">
        <f>VLOOKUP($A397,RevenueData!$A$2:$L$2321,11,FALSE)</f>
        <v>SW</v>
      </c>
      <c r="R397" t="str">
        <f>VLOOKUP($A397,RevenueData!$A$2:$L$2321,12,FALSE)</f>
        <v>DAL</v>
      </c>
    </row>
    <row r="398" spans="1:18">
      <c r="A398" s="40">
        <v>187</v>
      </c>
      <c r="B398" s="41" t="s">
        <v>343</v>
      </c>
      <c r="C398" s="41" t="s">
        <v>19</v>
      </c>
      <c r="D398" s="40">
        <v>92618</v>
      </c>
      <c r="E398" s="42">
        <v>39987</v>
      </c>
      <c r="F398" s="43">
        <v>1255</v>
      </c>
      <c r="G398" s="41" t="s">
        <v>125</v>
      </c>
      <c r="H398" s="40">
        <v>12</v>
      </c>
      <c r="I398" s="40">
        <v>12</v>
      </c>
      <c r="J398" s="40">
        <v>0</v>
      </c>
      <c r="K398" s="40">
        <v>0</v>
      </c>
      <c r="L398" s="44">
        <v>0</v>
      </c>
      <c r="M398" s="41" t="s">
        <v>126</v>
      </c>
      <c r="N398" s="45" t="s">
        <v>149</v>
      </c>
      <c r="O398" s="45" t="s">
        <v>150</v>
      </c>
      <c r="P398" t="str">
        <f>VLOOKUP($A398,RevenueData!$A$2:$L$2321,10,FALSE)</f>
        <v>CA</v>
      </c>
      <c r="Q398" t="str">
        <f>VLOOKUP($A398,RevenueData!$A$2:$L$2321,11,FALSE)</f>
        <v>LA</v>
      </c>
      <c r="R398" t="str">
        <f>VLOOKUP($A398,RevenueData!$A$2:$L$2321,12,FALSE)</f>
        <v>SD</v>
      </c>
    </row>
    <row r="399" spans="1:18">
      <c r="A399" s="40">
        <v>3</v>
      </c>
      <c r="B399" s="41" t="s">
        <v>124</v>
      </c>
      <c r="C399" s="41" t="s">
        <v>7</v>
      </c>
      <c r="D399" s="40">
        <v>10023</v>
      </c>
      <c r="E399" s="42">
        <v>39988</v>
      </c>
      <c r="F399" s="43">
        <v>1110</v>
      </c>
      <c r="G399" s="41" t="s">
        <v>125</v>
      </c>
      <c r="H399" s="40">
        <v>8</v>
      </c>
      <c r="I399" s="40">
        <v>8</v>
      </c>
      <c r="J399" s="40">
        <v>0</v>
      </c>
      <c r="K399" s="40">
        <v>0</v>
      </c>
      <c r="L399" s="44">
        <v>0</v>
      </c>
      <c r="M399" s="41" t="s">
        <v>126</v>
      </c>
      <c r="N399" s="45" t="s">
        <v>127</v>
      </c>
      <c r="O399" s="45" t="s">
        <v>128</v>
      </c>
      <c r="P399" t="str">
        <f>VLOOKUP($A399,RevenueData!$A$2:$L$2321,10,FALSE)</f>
        <v>NY</v>
      </c>
      <c r="Q399" t="str">
        <f>VLOOKUP($A399,RevenueData!$A$2:$L$2321,11,FALSE)</f>
        <v>NY</v>
      </c>
      <c r="R399" t="str">
        <f>VLOOKUP($A399,RevenueData!$A$2:$L$2321,12,FALSE)</f>
        <v>DOWN</v>
      </c>
    </row>
    <row r="400" spans="1:18">
      <c r="A400" s="40">
        <v>18</v>
      </c>
      <c r="B400" s="41" t="s">
        <v>151</v>
      </c>
      <c r="C400" s="41" t="s">
        <v>21</v>
      </c>
      <c r="D400" s="40">
        <v>98101</v>
      </c>
      <c r="E400" s="42">
        <v>39988</v>
      </c>
      <c r="F400" s="43">
        <v>1040</v>
      </c>
      <c r="G400" s="41" t="s">
        <v>125</v>
      </c>
      <c r="H400" s="40">
        <v>17</v>
      </c>
      <c r="I400" s="40">
        <v>17</v>
      </c>
      <c r="J400" s="40">
        <v>0</v>
      </c>
      <c r="K400" s="40">
        <v>0</v>
      </c>
      <c r="L400" s="44">
        <v>0</v>
      </c>
      <c r="M400" s="41" t="s">
        <v>126</v>
      </c>
      <c r="N400" s="45" t="s">
        <v>152</v>
      </c>
      <c r="O400" s="45" t="s">
        <v>153</v>
      </c>
      <c r="P400" t="str">
        <f>VLOOKUP($A400,RevenueData!$A$2:$L$2321,10,FALSE)</f>
        <v>WA</v>
      </c>
      <c r="Q400" t="str">
        <f>VLOOKUP($A400,RevenueData!$A$2:$L$2321,11,FALSE)</f>
        <v>NW</v>
      </c>
      <c r="R400" t="str">
        <f>VLOOKUP($A400,RevenueData!$A$2:$L$2321,12,FALSE)</f>
        <v>SEA</v>
      </c>
    </row>
    <row r="401" spans="1:18">
      <c r="A401" s="40">
        <v>42</v>
      </c>
      <c r="B401" s="41" t="s">
        <v>124</v>
      </c>
      <c r="C401" s="41" t="s">
        <v>7</v>
      </c>
      <c r="D401" s="40">
        <v>10024</v>
      </c>
      <c r="E401" s="42">
        <v>39988</v>
      </c>
      <c r="F401" s="43">
        <v>1112</v>
      </c>
      <c r="G401" s="41" t="s">
        <v>125</v>
      </c>
      <c r="H401" s="40">
        <v>12</v>
      </c>
      <c r="I401" s="40">
        <v>12</v>
      </c>
      <c r="J401" s="40">
        <v>0</v>
      </c>
      <c r="K401" s="40">
        <v>0</v>
      </c>
      <c r="L401" s="44">
        <v>0</v>
      </c>
      <c r="M401" s="41" t="s">
        <v>126</v>
      </c>
      <c r="N401" s="45" t="s">
        <v>127</v>
      </c>
      <c r="O401" s="45" t="s">
        <v>128</v>
      </c>
      <c r="P401" t="str">
        <f>VLOOKUP($A401,RevenueData!$A$2:$L$2321,10,FALSE)</f>
        <v>NY</v>
      </c>
      <c r="Q401" t="str">
        <f>VLOOKUP($A401,RevenueData!$A$2:$L$2321,11,FALSE)</f>
        <v>NY</v>
      </c>
      <c r="R401" t="str">
        <f>VLOOKUP($A401,RevenueData!$A$2:$L$2321,12,FALSE)</f>
        <v>DOWN</v>
      </c>
    </row>
    <row r="402" spans="1:18">
      <c r="A402" s="40">
        <v>45</v>
      </c>
      <c r="B402" s="41" t="s">
        <v>151</v>
      </c>
      <c r="C402" s="41" t="s">
        <v>21</v>
      </c>
      <c r="D402" s="40">
        <v>98105</v>
      </c>
      <c r="E402" s="42">
        <v>39988</v>
      </c>
      <c r="F402" s="43">
        <v>1233</v>
      </c>
      <c r="G402" s="41" t="s">
        <v>125</v>
      </c>
      <c r="H402" s="40">
        <v>10</v>
      </c>
      <c r="I402" s="40">
        <v>10</v>
      </c>
      <c r="J402" s="40">
        <v>0</v>
      </c>
      <c r="K402" s="40">
        <v>0</v>
      </c>
      <c r="L402" s="44">
        <v>0</v>
      </c>
      <c r="M402" s="41" t="s">
        <v>126</v>
      </c>
      <c r="N402" s="45" t="s">
        <v>152</v>
      </c>
      <c r="O402" s="45" t="s">
        <v>153</v>
      </c>
      <c r="P402" t="str">
        <f>VLOOKUP($A402,RevenueData!$A$2:$L$2321,10,FALSE)</f>
        <v>WA</v>
      </c>
      <c r="Q402" t="str">
        <f>VLOOKUP($A402,RevenueData!$A$2:$L$2321,11,FALSE)</f>
        <v>NW</v>
      </c>
      <c r="R402" t="str">
        <f>VLOOKUP($A402,RevenueData!$A$2:$L$2321,12,FALSE)</f>
        <v>SEA</v>
      </c>
    </row>
    <row r="403" spans="1:18">
      <c r="A403" s="40">
        <v>53</v>
      </c>
      <c r="B403" s="41" t="s">
        <v>124</v>
      </c>
      <c r="C403" s="41" t="s">
        <v>7</v>
      </c>
      <c r="D403" s="40">
        <v>10021</v>
      </c>
      <c r="E403" s="42">
        <v>39988</v>
      </c>
      <c r="F403" s="43">
        <v>948</v>
      </c>
      <c r="G403" s="41" t="s">
        <v>129</v>
      </c>
      <c r="H403" s="40">
        <v>20</v>
      </c>
      <c r="I403" s="40">
        <v>20</v>
      </c>
      <c r="J403" s="40">
        <v>0</v>
      </c>
      <c r="K403" s="40">
        <v>0</v>
      </c>
      <c r="L403" s="44">
        <v>0</v>
      </c>
      <c r="M403" s="41" t="s">
        <v>126</v>
      </c>
      <c r="N403" s="45" t="s">
        <v>127</v>
      </c>
      <c r="O403" s="45" t="s">
        <v>128</v>
      </c>
      <c r="P403" t="str">
        <f>VLOOKUP($A403,RevenueData!$A$2:$L$2321,10,FALSE)</f>
        <v>NY</v>
      </c>
      <c r="Q403" t="str">
        <f>VLOOKUP($A403,RevenueData!$A$2:$L$2321,11,FALSE)</f>
        <v>NY</v>
      </c>
      <c r="R403" t="str">
        <f>VLOOKUP($A403,RevenueData!$A$2:$L$2321,12,FALSE)</f>
        <v>MID</v>
      </c>
    </row>
    <row r="404" spans="1:18">
      <c r="A404" s="40">
        <v>66</v>
      </c>
      <c r="B404" s="41" t="s">
        <v>215</v>
      </c>
      <c r="C404" s="41" t="s">
        <v>21</v>
      </c>
      <c r="D404" s="40">
        <v>98004</v>
      </c>
      <c r="E404" s="42">
        <v>39988</v>
      </c>
      <c r="F404" s="43">
        <v>1029</v>
      </c>
      <c r="G404" s="41" t="s">
        <v>125</v>
      </c>
      <c r="H404" s="40">
        <v>19</v>
      </c>
      <c r="I404" s="40">
        <v>19</v>
      </c>
      <c r="J404" s="40">
        <v>0</v>
      </c>
      <c r="K404" s="40">
        <v>0</v>
      </c>
      <c r="L404" s="44">
        <v>0</v>
      </c>
      <c r="M404" s="41" t="s">
        <v>126</v>
      </c>
      <c r="N404" s="45" t="s">
        <v>152</v>
      </c>
      <c r="O404" s="45" t="s">
        <v>153</v>
      </c>
      <c r="P404" t="str">
        <f>VLOOKUP($A404,RevenueData!$A$2:$L$2321,10,FALSE)</f>
        <v>WA</v>
      </c>
      <c r="Q404" t="str">
        <f>VLOOKUP($A404,RevenueData!$A$2:$L$2321,11,FALSE)</f>
        <v>NW</v>
      </c>
      <c r="R404" t="str">
        <f>VLOOKUP($A404,RevenueData!$A$2:$L$2321,12,FALSE)</f>
        <v>SEA</v>
      </c>
    </row>
    <row r="405" spans="1:18">
      <c r="A405" s="40">
        <v>108</v>
      </c>
      <c r="B405" s="41" t="s">
        <v>124</v>
      </c>
      <c r="C405" s="41" t="s">
        <v>7</v>
      </c>
      <c r="D405" s="40">
        <v>10019</v>
      </c>
      <c r="E405" s="42">
        <v>39988</v>
      </c>
      <c r="F405" s="43">
        <v>945</v>
      </c>
      <c r="G405" s="41" t="s">
        <v>129</v>
      </c>
      <c r="H405" s="40">
        <v>14</v>
      </c>
      <c r="I405" s="40">
        <v>14</v>
      </c>
      <c r="J405" s="40">
        <v>0</v>
      </c>
      <c r="K405" s="40">
        <v>0</v>
      </c>
      <c r="L405" s="44">
        <v>0</v>
      </c>
      <c r="M405" s="41" t="s">
        <v>126</v>
      </c>
      <c r="N405" s="45" t="s">
        <v>127</v>
      </c>
      <c r="O405" s="45" t="s">
        <v>128</v>
      </c>
      <c r="P405" t="str">
        <f>VLOOKUP($A405,RevenueData!$A$2:$L$2321,10,FALSE)</f>
        <v>NY</v>
      </c>
      <c r="Q405" t="str">
        <f>VLOOKUP($A405,RevenueData!$A$2:$L$2321,11,FALSE)</f>
        <v>NY</v>
      </c>
      <c r="R405" t="str">
        <f>VLOOKUP($A405,RevenueData!$A$2:$L$2321,12,FALSE)</f>
        <v>DOWN</v>
      </c>
    </row>
    <row r="406" spans="1:18">
      <c r="A406" s="40">
        <v>114</v>
      </c>
      <c r="B406" s="41" t="s">
        <v>124</v>
      </c>
      <c r="C406" s="41" t="s">
        <v>7</v>
      </c>
      <c r="D406" s="40">
        <v>10020</v>
      </c>
      <c r="E406" s="42">
        <v>39988</v>
      </c>
      <c r="F406" s="43">
        <v>945</v>
      </c>
      <c r="G406" s="41" t="s">
        <v>129</v>
      </c>
      <c r="H406" s="40">
        <v>13</v>
      </c>
      <c r="I406" s="40">
        <v>13</v>
      </c>
      <c r="J406" s="40">
        <v>0</v>
      </c>
      <c r="K406" s="40">
        <v>0</v>
      </c>
      <c r="L406" s="44">
        <v>0</v>
      </c>
      <c r="M406" s="41" t="s">
        <v>126</v>
      </c>
      <c r="N406" s="45" t="s">
        <v>127</v>
      </c>
      <c r="O406" s="45" t="s">
        <v>128</v>
      </c>
      <c r="P406" t="str">
        <f>VLOOKUP($A406,RevenueData!$A$2:$L$2321,10,FALSE)</f>
        <v>NY</v>
      </c>
      <c r="Q406" t="str">
        <f>VLOOKUP($A406,RevenueData!$A$2:$L$2321,11,FALSE)</f>
        <v>NY</v>
      </c>
      <c r="R406" t="str">
        <f>VLOOKUP($A406,RevenueData!$A$2:$L$2321,12,FALSE)</f>
        <v>MID</v>
      </c>
    </row>
    <row r="407" spans="1:18">
      <c r="A407" s="40">
        <v>181</v>
      </c>
      <c r="B407" s="41" t="s">
        <v>339</v>
      </c>
      <c r="C407" s="41" t="s">
        <v>67</v>
      </c>
      <c r="D407" s="40">
        <v>918</v>
      </c>
      <c r="E407" s="42">
        <v>39988</v>
      </c>
      <c r="F407" s="43">
        <v>700</v>
      </c>
      <c r="G407" s="41" t="s">
        <v>125</v>
      </c>
      <c r="H407" s="40">
        <v>122</v>
      </c>
      <c r="I407" s="40">
        <v>121</v>
      </c>
      <c r="J407" s="40">
        <v>1</v>
      </c>
      <c r="K407" s="40">
        <v>0</v>
      </c>
      <c r="L407" s="44">
        <v>0</v>
      </c>
      <c r="M407" s="41" t="s">
        <v>143</v>
      </c>
      <c r="N407" s="45" t="s">
        <v>161</v>
      </c>
      <c r="O407" s="45" t="s">
        <v>162</v>
      </c>
      <c r="P407" t="str">
        <f>VLOOKUP($A407,RevenueData!$A$2:$L$2321,10,FALSE)</f>
        <v>PR</v>
      </c>
      <c r="Q407" t="str">
        <f>VLOOKUP($A407,RevenueData!$A$2:$L$2321,11,FALSE)</f>
        <v>SE</v>
      </c>
      <c r="R407" t="str">
        <f>VLOOKUP($A407,RevenueData!$A$2:$L$2321,12,FALSE)</f>
        <v>SE</v>
      </c>
    </row>
    <row r="408" spans="1:18">
      <c r="A408" s="40">
        <v>185</v>
      </c>
      <c r="B408" s="41" t="s">
        <v>342</v>
      </c>
      <c r="C408" s="41" t="s">
        <v>62</v>
      </c>
      <c r="D408" s="40">
        <v>55435</v>
      </c>
      <c r="E408" s="42">
        <v>39988</v>
      </c>
      <c r="F408" s="43">
        <v>749</v>
      </c>
      <c r="G408" s="41" t="s">
        <v>125</v>
      </c>
      <c r="H408" s="40">
        <v>20</v>
      </c>
      <c r="I408" s="40">
        <v>20</v>
      </c>
      <c r="J408" s="40">
        <v>0</v>
      </c>
      <c r="K408" s="40">
        <v>0</v>
      </c>
      <c r="L408" s="44">
        <v>0</v>
      </c>
      <c r="M408" s="41" t="s">
        <v>130</v>
      </c>
      <c r="N408" s="45" t="s">
        <v>302</v>
      </c>
      <c r="O408" s="45" t="s">
        <v>303</v>
      </c>
      <c r="P408" t="str">
        <f>VLOOKUP($A408,RevenueData!$A$2:$L$2321,10,FALSE)</f>
        <v>MN</v>
      </c>
      <c r="Q408" t="str">
        <f>VLOOKUP($A408,RevenueData!$A$2:$L$2321,11,FALSE)</f>
        <v>MW</v>
      </c>
      <c r="R408" t="str">
        <f>VLOOKUP($A408,RevenueData!$A$2:$L$2321,12,FALSE)</f>
        <v>MW</v>
      </c>
    </row>
    <row r="409" spans="1:18">
      <c r="A409" s="40">
        <v>189</v>
      </c>
      <c r="B409" s="41" t="s">
        <v>124</v>
      </c>
      <c r="C409" s="41" t="s">
        <v>7</v>
      </c>
      <c r="D409" s="40">
        <v>10017</v>
      </c>
      <c r="E409" s="42">
        <v>39988</v>
      </c>
      <c r="F409" s="43">
        <v>805</v>
      </c>
      <c r="G409" s="41" t="s">
        <v>125</v>
      </c>
      <c r="H409" s="40">
        <v>21</v>
      </c>
      <c r="I409" s="40">
        <v>21</v>
      </c>
      <c r="J409" s="40">
        <v>0</v>
      </c>
      <c r="K409" s="40">
        <v>0</v>
      </c>
      <c r="L409" s="44">
        <v>0</v>
      </c>
      <c r="M409" s="41" t="s">
        <v>126</v>
      </c>
      <c r="N409" s="45" t="s">
        <v>127</v>
      </c>
      <c r="O409" s="45" t="s">
        <v>128</v>
      </c>
      <c r="P409" t="str">
        <f>VLOOKUP($A409,RevenueData!$A$2:$L$2321,10,FALSE)</f>
        <v>NY</v>
      </c>
      <c r="Q409" t="str">
        <f>VLOOKUP($A409,RevenueData!$A$2:$L$2321,11,FALSE)</f>
        <v>NY</v>
      </c>
      <c r="R409" t="str">
        <f>VLOOKUP($A409,RevenueData!$A$2:$L$2321,12,FALSE)</f>
        <v>DOWN</v>
      </c>
    </row>
    <row r="410" spans="1:18">
      <c r="A410" s="40">
        <v>183</v>
      </c>
      <c r="B410" s="41" t="s">
        <v>225</v>
      </c>
      <c r="C410" s="41" t="s">
        <v>27</v>
      </c>
      <c r="D410" s="40">
        <v>32819</v>
      </c>
      <c r="E410" s="42">
        <v>39989</v>
      </c>
      <c r="F410" s="43">
        <v>1216</v>
      </c>
      <c r="G410" s="41" t="s">
        <v>125</v>
      </c>
      <c r="H410" s="40">
        <v>1</v>
      </c>
      <c r="I410" s="40">
        <v>1</v>
      </c>
      <c r="J410" s="40">
        <v>0</v>
      </c>
      <c r="K410" s="40">
        <v>0</v>
      </c>
      <c r="L410" s="44">
        <v>0</v>
      </c>
      <c r="M410" s="41" t="s">
        <v>126</v>
      </c>
      <c r="N410" s="45" t="s">
        <v>208</v>
      </c>
      <c r="O410" s="45" t="s">
        <v>209</v>
      </c>
      <c r="P410" t="str">
        <f>VLOOKUP($A410,RevenueData!$A$2:$L$2321,10,FALSE)</f>
        <v>FL</v>
      </c>
      <c r="Q410" t="str">
        <f>VLOOKUP($A410,RevenueData!$A$2:$L$2321,11,FALSE)</f>
        <v>OUT</v>
      </c>
      <c r="R410" t="str">
        <f>VLOOKUP($A410,RevenueData!$A$2:$L$2321,12,FALSE)</f>
        <v>OUT</v>
      </c>
    </row>
    <row r="411" spans="1:18">
      <c r="A411" s="40">
        <v>5</v>
      </c>
      <c r="B411" s="41" t="s">
        <v>132</v>
      </c>
      <c r="C411" s="41" t="s">
        <v>10</v>
      </c>
      <c r="D411" s="40">
        <v>7078</v>
      </c>
      <c r="E411" s="42">
        <v>39990</v>
      </c>
      <c r="F411" s="43">
        <v>854</v>
      </c>
      <c r="G411" s="41" t="s">
        <v>125</v>
      </c>
      <c r="H411" s="40">
        <v>35</v>
      </c>
      <c r="I411" s="40">
        <v>35</v>
      </c>
      <c r="J411" s="40">
        <v>0</v>
      </c>
      <c r="K411" s="40">
        <v>0</v>
      </c>
      <c r="L411" s="44">
        <v>0</v>
      </c>
      <c r="M411" s="41" t="s">
        <v>130</v>
      </c>
      <c r="N411" s="45" t="s">
        <v>127</v>
      </c>
      <c r="O411" s="45" t="s">
        <v>128</v>
      </c>
      <c r="P411" t="str">
        <f>VLOOKUP($A411,RevenueData!$A$2:$L$2321,10,FALSE)</f>
        <v>NJ</v>
      </c>
      <c r="Q411" t="str">
        <f>VLOOKUP($A411,RevenueData!$A$2:$L$2321,11,FALSE)</f>
        <v>NE</v>
      </c>
      <c r="R411" t="str">
        <f>VLOOKUP($A411,RevenueData!$A$2:$L$2321,12,FALSE)</f>
        <v>NJ</v>
      </c>
    </row>
    <row r="412" spans="1:18">
      <c r="A412" s="40">
        <v>5</v>
      </c>
      <c r="B412" s="41" t="s">
        <v>132</v>
      </c>
      <c r="C412" s="41" t="s">
        <v>10</v>
      </c>
      <c r="D412" s="40">
        <v>7078</v>
      </c>
      <c r="E412" s="42">
        <v>39990</v>
      </c>
      <c r="F412" s="43">
        <v>854</v>
      </c>
      <c r="G412" s="41" t="s">
        <v>125</v>
      </c>
      <c r="H412" s="40">
        <v>109</v>
      </c>
      <c r="I412" s="40">
        <v>109</v>
      </c>
      <c r="J412" s="40">
        <v>0</v>
      </c>
      <c r="K412" s="40">
        <v>0</v>
      </c>
      <c r="L412" s="44">
        <v>0</v>
      </c>
      <c r="M412" s="41" t="s">
        <v>130</v>
      </c>
      <c r="N412" s="45" t="s">
        <v>127</v>
      </c>
      <c r="O412" s="45" t="s">
        <v>128</v>
      </c>
      <c r="P412" t="str">
        <f>VLOOKUP($A412,RevenueData!$A$2:$L$2321,10,FALSE)</f>
        <v>NJ</v>
      </c>
      <c r="Q412" t="str">
        <f>VLOOKUP($A412,RevenueData!$A$2:$L$2321,11,FALSE)</f>
        <v>NE</v>
      </c>
      <c r="R412" t="str">
        <f>VLOOKUP($A412,RevenueData!$A$2:$L$2321,12,FALSE)</f>
        <v>NJ</v>
      </c>
    </row>
    <row r="413" spans="1:18">
      <c r="A413" s="40">
        <v>10</v>
      </c>
      <c r="B413" s="41" t="s">
        <v>133</v>
      </c>
      <c r="C413" s="41" t="s">
        <v>11</v>
      </c>
      <c r="D413" s="40">
        <v>22202</v>
      </c>
      <c r="E413" s="42">
        <v>39990</v>
      </c>
      <c r="F413" s="43">
        <v>1038</v>
      </c>
      <c r="G413" s="41" t="s">
        <v>125</v>
      </c>
      <c r="H413" s="40">
        <v>3</v>
      </c>
      <c r="I413" s="40">
        <v>3</v>
      </c>
      <c r="J413" s="40">
        <v>0</v>
      </c>
      <c r="K413" s="40">
        <v>0</v>
      </c>
      <c r="L413" s="44">
        <v>0</v>
      </c>
      <c r="M413" s="41" t="s">
        <v>126</v>
      </c>
      <c r="N413" s="45" t="s">
        <v>134</v>
      </c>
      <c r="O413" s="45" t="s">
        <v>135</v>
      </c>
      <c r="P413" t="str">
        <f>VLOOKUP($A413,RevenueData!$A$2:$L$2321,10,FALSE)</f>
        <v>VA</v>
      </c>
      <c r="Q413" t="str">
        <f>VLOOKUP($A413,RevenueData!$A$2:$L$2321,11,FALSE)</f>
        <v>NE</v>
      </c>
      <c r="R413" t="str">
        <f>VLOOKUP($A413,RevenueData!$A$2:$L$2321,12,FALSE)</f>
        <v>DC</v>
      </c>
    </row>
    <row r="414" spans="1:18">
      <c r="A414" s="40">
        <v>10</v>
      </c>
      <c r="B414" s="41" t="s">
        <v>133</v>
      </c>
      <c r="C414" s="41" t="s">
        <v>11</v>
      </c>
      <c r="D414" s="40">
        <v>22202</v>
      </c>
      <c r="E414" s="42">
        <v>39990</v>
      </c>
      <c r="F414" s="43">
        <v>1038</v>
      </c>
      <c r="G414" s="41" t="s">
        <v>125</v>
      </c>
      <c r="H414" s="40">
        <v>8</v>
      </c>
      <c r="I414" s="40">
        <v>8</v>
      </c>
      <c r="J414" s="40">
        <v>0</v>
      </c>
      <c r="K414" s="40">
        <v>0</v>
      </c>
      <c r="L414" s="44">
        <v>0</v>
      </c>
      <c r="M414" s="41" t="s">
        <v>126</v>
      </c>
      <c r="N414" s="45" t="s">
        <v>134</v>
      </c>
      <c r="O414" s="45" t="s">
        <v>135</v>
      </c>
      <c r="P414" t="str">
        <f>VLOOKUP($A414,RevenueData!$A$2:$L$2321,10,FALSE)</f>
        <v>VA</v>
      </c>
      <c r="Q414" t="str">
        <f>VLOOKUP($A414,RevenueData!$A$2:$L$2321,11,FALSE)</f>
        <v>NE</v>
      </c>
      <c r="R414" t="str">
        <f>VLOOKUP($A414,RevenueData!$A$2:$L$2321,12,FALSE)</f>
        <v>DC</v>
      </c>
    </row>
    <row r="415" spans="1:18">
      <c r="A415" s="40">
        <v>11</v>
      </c>
      <c r="B415" s="41" t="s">
        <v>138</v>
      </c>
      <c r="C415" s="41" t="s">
        <v>12</v>
      </c>
      <c r="D415" s="40">
        <v>20007</v>
      </c>
      <c r="E415" s="42">
        <v>39990</v>
      </c>
      <c r="F415" s="43">
        <v>1206</v>
      </c>
      <c r="G415" s="41" t="s">
        <v>125</v>
      </c>
      <c r="H415" s="40">
        <v>3</v>
      </c>
      <c r="I415" s="40">
        <v>3</v>
      </c>
      <c r="J415" s="40">
        <v>0</v>
      </c>
      <c r="K415" s="40">
        <v>0</v>
      </c>
      <c r="L415" s="44">
        <v>0</v>
      </c>
      <c r="M415" s="41" t="s">
        <v>126</v>
      </c>
      <c r="N415" s="45" t="s">
        <v>134</v>
      </c>
      <c r="O415" s="45" t="s">
        <v>135</v>
      </c>
      <c r="P415" t="str">
        <f>VLOOKUP($A415,RevenueData!$A$2:$L$2321,10,FALSE)</f>
        <v>DC</v>
      </c>
      <c r="Q415" t="str">
        <f>VLOOKUP($A415,RevenueData!$A$2:$L$2321,11,FALSE)</f>
        <v>NE</v>
      </c>
      <c r="R415" t="str">
        <f>VLOOKUP($A415,RevenueData!$A$2:$L$2321,12,FALSE)</f>
        <v>DC</v>
      </c>
    </row>
    <row r="416" spans="1:18">
      <c r="A416" s="40">
        <v>11</v>
      </c>
      <c r="B416" s="41" t="s">
        <v>138</v>
      </c>
      <c r="C416" s="41" t="s">
        <v>12</v>
      </c>
      <c r="D416" s="40">
        <v>20007</v>
      </c>
      <c r="E416" s="42">
        <v>39990</v>
      </c>
      <c r="F416" s="43">
        <v>1206</v>
      </c>
      <c r="G416" s="41" t="s">
        <v>125</v>
      </c>
      <c r="H416" s="40">
        <v>8</v>
      </c>
      <c r="I416" s="40">
        <v>8</v>
      </c>
      <c r="J416" s="40">
        <v>0</v>
      </c>
      <c r="K416" s="40">
        <v>0</v>
      </c>
      <c r="L416" s="44">
        <v>0</v>
      </c>
      <c r="M416" s="41" t="s">
        <v>126</v>
      </c>
      <c r="N416" s="45" t="s">
        <v>134</v>
      </c>
      <c r="O416" s="45" t="s">
        <v>135</v>
      </c>
      <c r="P416" t="str">
        <f>VLOOKUP($A416,RevenueData!$A$2:$L$2321,10,FALSE)</f>
        <v>DC</v>
      </c>
      <c r="Q416" t="str">
        <f>VLOOKUP($A416,RevenueData!$A$2:$L$2321,11,FALSE)</f>
        <v>NE</v>
      </c>
      <c r="R416" t="str">
        <f>VLOOKUP($A416,RevenueData!$A$2:$L$2321,12,FALSE)</f>
        <v>DC</v>
      </c>
    </row>
    <row r="417" spans="1:18">
      <c r="A417" s="40">
        <v>49</v>
      </c>
      <c r="B417" s="41" t="s">
        <v>193</v>
      </c>
      <c r="C417" s="41" t="s">
        <v>45</v>
      </c>
      <c r="D417" s="40">
        <v>19406</v>
      </c>
      <c r="E417" s="42">
        <v>39990</v>
      </c>
      <c r="F417" s="43">
        <v>1110</v>
      </c>
      <c r="G417" s="41" t="s">
        <v>125</v>
      </c>
      <c r="H417" s="40">
        <v>20</v>
      </c>
      <c r="I417" s="40">
        <v>20</v>
      </c>
      <c r="J417" s="40">
        <v>0</v>
      </c>
      <c r="K417" s="40">
        <v>0</v>
      </c>
      <c r="L417" s="44">
        <v>0</v>
      </c>
      <c r="M417" s="41" t="s">
        <v>130</v>
      </c>
      <c r="N417" s="45" t="s">
        <v>194</v>
      </c>
      <c r="O417" s="45" t="s">
        <v>195</v>
      </c>
      <c r="P417" t="str">
        <f>VLOOKUP($A417,RevenueData!$A$2:$L$2321,10,FALSE)</f>
        <v>PA</v>
      </c>
      <c r="Q417" t="str">
        <f>VLOOKUP($A417,RevenueData!$A$2:$L$2321,11,FALSE)</f>
        <v>NE</v>
      </c>
      <c r="R417" t="str">
        <f>VLOOKUP($A417,RevenueData!$A$2:$L$2321,12,FALSE)</f>
        <v>PHILI</v>
      </c>
    </row>
    <row r="418" spans="1:18">
      <c r="A418" s="40">
        <v>49</v>
      </c>
      <c r="B418" s="41" t="s">
        <v>193</v>
      </c>
      <c r="C418" s="41" t="s">
        <v>45</v>
      </c>
      <c r="D418" s="40">
        <v>19406</v>
      </c>
      <c r="E418" s="42">
        <v>39990</v>
      </c>
      <c r="F418" s="43">
        <v>1114</v>
      </c>
      <c r="G418" s="41" t="s">
        <v>125</v>
      </c>
      <c r="H418" s="40">
        <v>41</v>
      </c>
      <c r="I418" s="40">
        <v>41</v>
      </c>
      <c r="J418" s="40">
        <v>0</v>
      </c>
      <c r="K418" s="40">
        <v>0</v>
      </c>
      <c r="L418" s="44">
        <v>0</v>
      </c>
      <c r="M418" s="41" t="s">
        <v>126</v>
      </c>
      <c r="N418" s="45" t="s">
        <v>194</v>
      </c>
      <c r="O418" s="45" t="s">
        <v>195</v>
      </c>
      <c r="P418" t="str">
        <f>VLOOKUP($A418,RevenueData!$A$2:$L$2321,10,FALSE)</f>
        <v>PA</v>
      </c>
      <c r="Q418" t="str">
        <f>VLOOKUP($A418,RevenueData!$A$2:$L$2321,11,FALSE)</f>
        <v>NE</v>
      </c>
      <c r="R418" t="str">
        <f>VLOOKUP($A418,RevenueData!$A$2:$L$2321,12,FALSE)</f>
        <v>PHILI</v>
      </c>
    </row>
    <row r="419" spans="1:18">
      <c r="A419" s="40">
        <v>116</v>
      </c>
      <c r="B419" s="41" t="s">
        <v>266</v>
      </c>
      <c r="C419" s="41" t="s">
        <v>10</v>
      </c>
      <c r="D419" s="40">
        <v>8807</v>
      </c>
      <c r="E419" s="42">
        <v>39990</v>
      </c>
      <c r="F419" s="43">
        <v>1015</v>
      </c>
      <c r="G419" s="41" t="s">
        <v>125</v>
      </c>
      <c r="H419" s="40">
        <v>36</v>
      </c>
      <c r="I419" s="40">
        <v>36</v>
      </c>
      <c r="J419" s="40">
        <v>0</v>
      </c>
      <c r="K419" s="40">
        <v>0</v>
      </c>
      <c r="L419" s="44">
        <v>0</v>
      </c>
      <c r="M419" s="41" t="s">
        <v>126</v>
      </c>
      <c r="N419" s="45" t="s">
        <v>127</v>
      </c>
      <c r="O419" s="45" t="s">
        <v>128</v>
      </c>
      <c r="P419" t="str">
        <f>VLOOKUP($A419,RevenueData!$A$2:$L$2321,10,FALSE)</f>
        <v>NJ</v>
      </c>
      <c r="Q419" t="str">
        <f>VLOOKUP($A419,RevenueData!$A$2:$L$2321,11,FALSE)</f>
        <v>NE</v>
      </c>
      <c r="R419" t="str">
        <f>VLOOKUP($A419,RevenueData!$A$2:$L$2321,12,FALSE)</f>
        <v>NJ</v>
      </c>
    </row>
    <row r="420" spans="1:18">
      <c r="A420" s="40">
        <v>116</v>
      </c>
      <c r="B420" s="41" t="s">
        <v>266</v>
      </c>
      <c r="C420" s="41" t="s">
        <v>10</v>
      </c>
      <c r="D420" s="40">
        <v>8807</v>
      </c>
      <c r="E420" s="42">
        <v>39990</v>
      </c>
      <c r="F420" s="43">
        <v>1015</v>
      </c>
      <c r="G420" s="41" t="s">
        <v>125</v>
      </c>
      <c r="H420" s="40">
        <v>87</v>
      </c>
      <c r="I420" s="40">
        <v>87</v>
      </c>
      <c r="J420" s="40">
        <v>0</v>
      </c>
      <c r="K420" s="40">
        <v>0</v>
      </c>
      <c r="L420" s="44">
        <v>0</v>
      </c>
      <c r="M420" s="41" t="s">
        <v>130</v>
      </c>
      <c r="N420" s="45" t="s">
        <v>127</v>
      </c>
      <c r="O420" s="45" t="s">
        <v>128</v>
      </c>
      <c r="P420" t="str">
        <f>VLOOKUP($A420,RevenueData!$A$2:$L$2321,10,FALSE)</f>
        <v>NJ</v>
      </c>
      <c r="Q420" t="str">
        <f>VLOOKUP($A420,RevenueData!$A$2:$L$2321,11,FALSE)</f>
        <v>NE</v>
      </c>
      <c r="R420" t="str">
        <f>VLOOKUP($A420,RevenueData!$A$2:$L$2321,12,FALSE)</f>
        <v>NJ</v>
      </c>
    </row>
    <row r="421" spans="1:18">
      <c r="A421" s="40">
        <v>136</v>
      </c>
      <c r="B421" s="41" t="s">
        <v>284</v>
      </c>
      <c r="C421" s="41" t="s">
        <v>45</v>
      </c>
      <c r="D421" s="40">
        <v>19103</v>
      </c>
      <c r="E421" s="42">
        <v>39990</v>
      </c>
      <c r="F421" s="43">
        <v>1130</v>
      </c>
      <c r="G421" s="41" t="s">
        <v>125</v>
      </c>
      <c r="H421" s="40">
        <v>36</v>
      </c>
      <c r="I421" s="40">
        <v>36</v>
      </c>
      <c r="J421" s="40">
        <v>0</v>
      </c>
      <c r="K421" s="40">
        <v>0</v>
      </c>
      <c r="L421" s="44">
        <v>0</v>
      </c>
      <c r="M421" s="41" t="s">
        <v>130</v>
      </c>
      <c r="N421" s="45" t="s">
        <v>194</v>
      </c>
      <c r="O421" s="45" t="s">
        <v>195</v>
      </c>
      <c r="P421" t="str">
        <f>VLOOKUP($A421,RevenueData!$A$2:$L$2321,10,FALSE)</f>
        <v>PA</v>
      </c>
      <c r="Q421" t="str">
        <f>VLOOKUP($A421,RevenueData!$A$2:$L$2321,11,FALSE)</f>
        <v>NE</v>
      </c>
      <c r="R421" t="str">
        <f>VLOOKUP($A421,RevenueData!$A$2:$L$2321,12,FALSE)</f>
        <v>PHILI</v>
      </c>
    </row>
    <row r="422" spans="1:18">
      <c r="A422" s="40">
        <v>136</v>
      </c>
      <c r="B422" s="41" t="s">
        <v>284</v>
      </c>
      <c r="C422" s="41" t="s">
        <v>45</v>
      </c>
      <c r="D422" s="40">
        <v>19103</v>
      </c>
      <c r="E422" s="42">
        <v>39990</v>
      </c>
      <c r="F422" s="43">
        <v>1153</v>
      </c>
      <c r="G422" s="41" t="s">
        <v>125</v>
      </c>
      <c r="H422" s="40">
        <v>66</v>
      </c>
      <c r="I422" s="40">
        <v>66</v>
      </c>
      <c r="J422" s="40">
        <v>0</v>
      </c>
      <c r="K422" s="40">
        <v>0</v>
      </c>
      <c r="L422" s="44">
        <v>0</v>
      </c>
      <c r="M422" s="41" t="s">
        <v>126</v>
      </c>
      <c r="N422" s="45" t="s">
        <v>194</v>
      </c>
      <c r="O422" s="45" t="s">
        <v>195</v>
      </c>
      <c r="P422" t="str">
        <f>VLOOKUP($A422,RevenueData!$A$2:$L$2321,10,FALSE)</f>
        <v>PA</v>
      </c>
      <c r="Q422" t="str">
        <f>VLOOKUP($A422,RevenueData!$A$2:$L$2321,11,FALSE)</f>
        <v>NE</v>
      </c>
      <c r="R422" t="str">
        <f>VLOOKUP($A422,RevenueData!$A$2:$L$2321,12,FALSE)</f>
        <v>PHILI</v>
      </c>
    </row>
    <row r="423" spans="1:18">
      <c r="A423" s="40">
        <v>167</v>
      </c>
      <c r="B423" s="41" t="s">
        <v>314</v>
      </c>
      <c r="C423" s="41" t="s">
        <v>64</v>
      </c>
      <c r="D423" s="40">
        <v>68114</v>
      </c>
      <c r="E423" s="42">
        <v>39990</v>
      </c>
      <c r="F423" s="43">
        <v>1117</v>
      </c>
      <c r="G423" s="41" t="s">
        <v>125</v>
      </c>
      <c r="H423" s="40">
        <v>18</v>
      </c>
      <c r="I423" s="40">
        <v>18</v>
      </c>
      <c r="J423" s="40">
        <v>0</v>
      </c>
      <c r="K423" s="40">
        <v>0</v>
      </c>
      <c r="L423" s="44">
        <v>0</v>
      </c>
      <c r="M423" s="41" t="s">
        <v>126</v>
      </c>
      <c r="N423" s="45" t="s">
        <v>317</v>
      </c>
      <c r="O423" s="45" t="s">
        <v>318</v>
      </c>
      <c r="P423" t="str">
        <f>VLOOKUP($A423,RevenueData!$A$2:$L$2321,10,FALSE)</f>
        <v>NE</v>
      </c>
      <c r="Q423" t="str">
        <f>VLOOKUP($A423,RevenueData!$A$2:$L$2321,11,FALSE)</f>
        <v>MW</v>
      </c>
      <c r="R423" t="str">
        <f>VLOOKUP($A423,RevenueData!$A$2:$L$2321,12,FALSE)</f>
        <v>TRI</v>
      </c>
    </row>
    <row r="424" spans="1:18">
      <c r="A424" s="40">
        <v>2</v>
      </c>
      <c r="B424" s="41" t="s">
        <v>124</v>
      </c>
      <c r="C424" s="41" t="s">
        <v>7</v>
      </c>
      <c r="D424" s="40">
        <v>10021</v>
      </c>
      <c r="E424" s="42">
        <v>39993</v>
      </c>
      <c r="F424" s="43">
        <v>929</v>
      </c>
      <c r="G424" s="41" t="s">
        <v>129</v>
      </c>
      <c r="H424" s="40">
        <v>31</v>
      </c>
      <c r="I424" s="40">
        <v>31</v>
      </c>
      <c r="J424" s="40">
        <v>0</v>
      </c>
      <c r="K424" s="40">
        <v>0</v>
      </c>
      <c r="L424" s="44">
        <v>0</v>
      </c>
      <c r="M424" s="41" t="s">
        <v>126</v>
      </c>
      <c r="N424" s="45" t="s">
        <v>127</v>
      </c>
      <c r="O424" s="45" t="s">
        <v>128</v>
      </c>
      <c r="P424" t="str">
        <f>VLOOKUP($A424,RevenueData!$A$2:$L$2321,10,FALSE)</f>
        <v>NY</v>
      </c>
      <c r="Q424" t="str">
        <f>VLOOKUP($A424,RevenueData!$A$2:$L$2321,11,FALSE)</f>
        <v>NY</v>
      </c>
      <c r="R424" t="str">
        <f>VLOOKUP($A424,RevenueData!$A$2:$L$2321,12,FALSE)</f>
        <v>MID</v>
      </c>
    </row>
    <row r="425" spans="1:18">
      <c r="A425" s="40">
        <v>3</v>
      </c>
      <c r="B425" s="41" t="s">
        <v>124</v>
      </c>
      <c r="C425" s="41" t="s">
        <v>7</v>
      </c>
      <c r="D425" s="40">
        <v>10023</v>
      </c>
      <c r="E425" s="42">
        <v>39993</v>
      </c>
      <c r="F425" s="43">
        <v>1120</v>
      </c>
      <c r="G425" s="41" t="s">
        <v>125</v>
      </c>
      <c r="H425" s="40">
        <v>31</v>
      </c>
      <c r="I425" s="40">
        <v>31</v>
      </c>
      <c r="J425" s="40">
        <v>0</v>
      </c>
      <c r="K425" s="40">
        <v>0</v>
      </c>
      <c r="L425" s="44">
        <v>0</v>
      </c>
      <c r="M425" s="41" t="s">
        <v>126</v>
      </c>
      <c r="N425" s="45" t="s">
        <v>127</v>
      </c>
      <c r="O425" s="45" t="s">
        <v>128</v>
      </c>
      <c r="P425" t="str">
        <f>VLOOKUP($A425,RevenueData!$A$2:$L$2321,10,FALSE)</f>
        <v>NY</v>
      </c>
      <c r="Q425" t="str">
        <f>VLOOKUP($A425,RevenueData!$A$2:$L$2321,11,FALSE)</f>
        <v>NY</v>
      </c>
      <c r="R425" t="str">
        <f>VLOOKUP($A425,RevenueData!$A$2:$L$2321,12,FALSE)</f>
        <v>DOWN</v>
      </c>
    </row>
    <row r="426" spans="1:18">
      <c r="A426" s="40">
        <v>12</v>
      </c>
      <c r="B426" s="41" t="s">
        <v>139</v>
      </c>
      <c r="C426" s="41" t="s">
        <v>13</v>
      </c>
      <c r="D426" s="40">
        <v>48084</v>
      </c>
      <c r="E426" s="42">
        <v>39993</v>
      </c>
      <c r="F426" s="43">
        <v>1017</v>
      </c>
      <c r="G426" s="41" t="s">
        <v>125</v>
      </c>
      <c r="H426" s="40">
        <v>27</v>
      </c>
      <c r="I426" s="40">
        <v>27</v>
      </c>
      <c r="J426" s="40">
        <v>0</v>
      </c>
      <c r="K426" s="40">
        <v>0</v>
      </c>
      <c r="L426" s="44">
        <v>0</v>
      </c>
      <c r="M426" s="41" t="s">
        <v>126</v>
      </c>
      <c r="N426" s="45" t="s">
        <v>140</v>
      </c>
      <c r="O426" s="45" t="s">
        <v>141</v>
      </c>
      <c r="P426" t="str">
        <f>VLOOKUP($A426,RevenueData!$A$2:$L$2321,10,FALSE)</f>
        <v>MI</v>
      </c>
      <c r="Q426" t="str">
        <f>VLOOKUP($A426,RevenueData!$A$2:$L$2321,11,FALSE)</f>
        <v>MW</v>
      </c>
      <c r="R426" t="str">
        <f>VLOOKUP($A426,RevenueData!$A$2:$L$2321,12,FALSE)</f>
        <v>MW</v>
      </c>
    </row>
    <row r="427" spans="1:18">
      <c r="A427" s="40">
        <v>13</v>
      </c>
      <c r="B427" s="41" t="s">
        <v>142</v>
      </c>
      <c r="C427" s="41" t="s">
        <v>7</v>
      </c>
      <c r="D427" s="40">
        <v>11746</v>
      </c>
      <c r="E427" s="42">
        <v>39993</v>
      </c>
      <c r="F427" s="43">
        <v>930</v>
      </c>
      <c r="G427" s="41" t="s">
        <v>125</v>
      </c>
      <c r="H427" s="40">
        <v>62</v>
      </c>
      <c r="I427" s="40">
        <v>62</v>
      </c>
      <c r="J427" s="40">
        <v>0</v>
      </c>
      <c r="K427" s="40">
        <v>0</v>
      </c>
      <c r="L427" s="44">
        <v>0</v>
      </c>
      <c r="M427" s="41" t="s">
        <v>126</v>
      </c>
      <c r="N427" s="45" t="s">
        <v>127</v>
      </c>
      <c r="O427" s="45" t="s">
        <v>128</v>
      </c>
      <c r="P427" t="str">
        <f>VLOOKUP($A427,RevenueData!$A$2:$L$2321,10,FALSE)</f>
        <v>NY</v>
      </c>
      <c r="Q427" t="str">
        <f>VLOOKUP($A427,RevenueData!$A$2:$L$2321,11,FALSE)</f>
        <v>NY</v>
      </c>
      <c r="R427" t="str">
        <f>VLOOKUP($A427,RevenueData!$A$2:$L$2321,12,FALSE)</f>
        <v>LI</v>
      </c>
    </row>
    <row r="428" spans="1:18">
      <c r="A428" s="40">
        <v>23</v>
      </c>
      <c r="B428" s="41" t="s">
        <v>159</v>
      </c>
      <c r="C428" s="41" t="s">
        <v>7</v>
      </c>
      <c r="D428" s="40">
        <v>10601</v>
      </c>
      <c r="E428" s="42">
        <v>39993</v>
      </c>
      <c r="F428" s="43">
        <v>1028</v>
      </c>
      <c r="G428" s="41" t="s">
        <v>125</v>
      </c>
      <c r="H428" s="40">
        <v>38</v>
      </c>
      <c r="I428" s="40">
        <v>38</v>
      </c>
      <c r="J428" s="40">
        <v>0</v>
      </c>
      <c r="K428" s="40">
        <v>0</v>
      </c>
      <c r="L428" s="44">
        <v>0</v>
      </c>
      <c r="M428" s="41" t="s">
        <v>126</v>
      </c>
      <c r="N428" s="45" t="s">
        <v>127</v>
      </c>
      <c r="O428" s="45" t="s">
        <v>128</v>
      </c>
      <c r="P428" t="str">
        <f>VLOOKUP($A428,RevenueData!$A$2:$L$2321,10,FALSE)</f>
        <v>NY</v>
      </c>
      <c r="Q428" t="str">
        <f>VLOOKUP($A428,RevenueData!$A$2:$L$2321,11,FALSE)</f>
        <v>NE</v>
      </c>
      <c r="R428" t="str">
        <f>VLOOKUP($A428,RevenueData!$A$2:$L$2321,12,FALSE)</f>
        <v>CT</v>
      </c>
    </row>
    <row r="429" spans="1:18">
      <c r="A429" s="40">
        <v>34</v>
      </c>
      <c r="B429" s="41" t="s">
        <v>175</v>
      </c>
      <c r="C429" s="41" t="s">
        <v>25</v>
      </c>
      <c r="D429" s="40">
        <v>6880</v>
      </c>
      <c r="E429" s="42">
        <v>39993</v>
      </c>
      <c r="F429" s="43">
        <v>949</v>
      </c>
      <c r="G429" s="41" t="s">
        <v>129</v>
      </c>
      <c r="H429" s="40">
        <v>56</v>
      </c>
      <c r="I429" s="40">
        <v>56</v>
      </c>
      <c r="J429" s="40">
        <v>0</v>
      </c>
      <c r="K429" s="40">
        <v>0</v>
      </c>
      <c r="L429" s="44">
        <v>0</v>
      </c>
      <c r="M429" s="41" t="s">
        <v>126</v>
      </c>
      <c r="N429" s="45" t="s">
        <v>127</v>
      </c>
      <c r="O429" s="45" t="s">
        <v>128</v>
      </c>
      <c r="P429" t="str">
        <f>VLOOKUP($A429,RevenueData!$A$2:$L$2321,10,FALSE)</f>
        <v>CT</v>
      </c>
      <c r="Q429" t="str">
        <f>VLOOKUP($A429,RevenueData!$A$2:$L$2321,11,FALSE)</f>
        <v>NE</v>
      </c>
      <c r="R429" t="str">
        <f>VLOOKUP($A429,RevenueData!$A$2:$L$2321,12,FALSE)</f>
        <v>CT</v>
      </c>
    </row>
    <row r="430" spans="1:18">
      <c r="A430" s="40">
        <v>42</v>
      </c>
      <c r="B430" s="41" t="s">
        <v>124</v>
      </c>
      <c r="C430" s="41" t="s">
        <v>7</v>
      </c>
      <c r="D430" s="40">
        <v>10024</v>
      </c>
      <c r="E430" s="42">
        <v>39993</v>
      </c>
      <c r="F430" s="43">
        <v>1221</v>
      </c>
      <c r="G430" s="41" t="s">
        <v>125</v>
      </c>
      <c r="H430" s="40">
        <v>37</v>
      </c>
      <c r="I430" s="40">
        <v>37</v>
      </c>
      <c r="J430" s="40">
        <v>0</v>
      </c>
      <c r="K430" s="40">
        <v>0</v>
      </c>
      <c r="L430" s="44">
        <v>0</v>
      </c>
      <c r="M430" s="41" t="s">
        <v>126</v>
      </c>
      <c r="N430" s="45" t="s">
        <v>127</v>
      </c>
      <c r="O430" s="45" t="s">
        <v>128</v>
      </c>
      <c r="P430" t="str">
        <f>VLOOKUP($A430,RevenueData!$A$2:$L$2321,10,FALSE)</f>
        <v>NY</v>
      </c>
      <c r="Q430" t="str">
        <f>VLOOKUP($A430,RevenueData!$A$2:$L$2321,11,FALSE)</f>
        <v>NY</v>
      </c>
      <c r="R430" t="str">
        <f>VLOOKUP($A430,RevenueData!$A$2:$L$2321,12,FALSE)</f>
        <v>DOWN</v>
      </c>
    </row>
    <row r="431" spans="1:18">
      <c r="A431" s="40">
        <v>48</v>
      </c>
      <c r="B431" s="41" t="s">
        <v>192</v>
      </c>
      <c r="C431" s="41" t="s">
        <v>44</v>
      </c>
      <c r="D431" s="40">
        <v>85251</v>
      </c>
      <c r="E431" s="42">
        <v>39993</v>
      </c>
      <c r="F431" s="43">
        <v>1000</v>
      </c>
      <c r="G431" s="41" t="s">
        <v>125</v>
      </c>
      <c r="H431" s="40">
        <v>15</v>
      </c>
      <c r="I431" s="40">
        <v>15</v>
      </c>
      <c r="J431" s="40">
        <v>0</v>
      </c>
      <c r="K431" s="40">
        <v>0</v>
      </c>
      <c r="L431" s="44">
        <v>0</v>
      </c>
      <c r="M431" s="41" t="s">
        <v>143</v>
      </c>
      <c r="N431" s="45" t="s">
        <v>179</v>
      </c>
      <c r="O431" s="45" t="s">
        <v>180</v>
      </c>
      <c r="P431" t="str">
        <f>VLOOKUP($A431,RevenueData!$A$2:$L$2321,10,FALSE)</f>
        <v>AZ</v>
      </c>
      <c r="Q431" t="str">
        <f>VLOOKUP($A431,RevenueData!$A$2:$L$2321,11,FALSE)</f>
        <v>SW</v>
      </c>
      <c r="R431" t="str">
        <f>VLOOKUP($A431,RevenueData!$A$2:$L$2321,12,FALSE)</f>
        <v>AZ</v>
      </c>
    </row>
    <row r="432" spans="1:18">
      <c r="A432" s="40">
        <v>51</v>
      </c>
      <c r="B432" s="41" t="s">
        <v>124</v>
      </c>
      <c r="C432" s="41" t="s">
        <v>7</v>
      </c>
      <c r="D432" s="40">
        <v>10003</v>
      </c>
      <c r="E432" s="42">
        <v>39993</v>
      </c>
      <c r="F432" s="43">
        <v>1055</v>
      </c>
      <c r="G432" s="41" t="s">
        <v>125</v>
      </c>
      <c r="H432" s="40">
        <v>49</v>
      </c>
      <c r="I432" s="40">
        <v>48</v>
      </c>
      <c r="J432" s="40">
        <v>1</v>
      </c>
      <c r="K432" s="40">
        <v>0</v>
      </c>
      <c r="L432" s="44">
        <v>0</v>
      </c>
      <c r="M432" s="41" t="s">
        <v>130</v>
      </c>
      <c r="N432" s="45" t="s">
        <v>127</v>
      </c>
      <c r="O432" s="45" t="s">
        <v>128</v>
      </c>
      <c r="P432" t="str">
        <f>VLOOKUP($A432,RevenueData!$A$2:$L$2321,10,FALSE)</f>
        <v>NY</v>
      </c>
      <c r="Q432" t="str">
        <f>VLOOKUP($A432,RevenueData!$A$2:$L$2321,11,FALSE)</f>
        <v>NY</v>
      </c>
      <c r="R432" t="str">
        <f>VLOOKUP($A432,RevenueData!$A$2:$L$2321,12,FALSE)</f>
        <v>DOWN</v>
      </c>
    </row>
    <row r="433" spans="1:18">
      <c r="A433" s="40">
        <v>53</v>
      </c>
      <c r="B433" s="41" t="s">
        <v>124</v>
      </c>
      <c r="C433" s="41" t="s">
        <v>7</v>
      </c>
      <c r="D433" s="40">
        <v>10021</v>
      </c>
      <c r="E433" s="42">
        <v>39993</v>
      </c>
      <c r="F433" s="43">
        <v>953</v>
      </c>
      <c r="G433" s="41" t="s">
        <v>129</v>
      </c>
      <c r="H433" s="40">
        <v>38</v>
      </c>
      <c r="I433" s="40">
        <v>38</v>
      </c>
      <c r="J433" s="40">
        <v>0</v>
      </c>
      <c r="K433" s="40">
        <v>0</v>
      </c>
      <c r="L433" s="44">
        <v>0</v>
      </c>
      <c r="M433" s="41" t="s">
        <v>126</v>
      </c>
      <c r="N433" s="45" t="s">
        <v>127</v>
      </c>
      <c r="O433" s="45" t="s">
        <v>128</v>
      </c>
      <c r="P433" t="str">
        <f>VLOOKUP($A433,RevenueData!$A$2:$L$2321,10,FALSE)</f>
        <v>NY</v>
      </c>
      <c r="Q433" t="str">
        <f>VLOOKUP($A433,RevenueData!$A$2:$L$2321,11,FALSE)</f>
        <v>NY</v>
      </c>
      <c r="R433" t="str">
        <f>VLOOKUP($A433,RevenueData!$A$2:$L$2321,12,FALSE)</f>
        <v>MID</v>
      </c>
    </row>
    <row r="434" spans="1:18">
      <c r="A434" s="40">
        <v>54</v>
      </c>
      <c r="B434" s="41" t="s">
        <v>124</v>
      </c>
      <c r="C434" s="41" t="s">
        <v>7</v>
      </c>
      <c r="D434" s="40">
        <v>10028</v>
      </c>
      <c r="E434" s="42">
        <v>39993</v>
      </c>
      <c r="F434" s="43">
        <v>1008</v>
      </c>
      <c r="G434" s="41" t="s">
        <v>125</v>
      </c>
      <c r="H434" s="40">
        <v>23</v>
      </c>
      <c r="I434" s="40">
        <v>23</v>
      </c>
      <c r="J434" s="40">
        <v>0</v>
      </c>
      <c r="K434" s="40">
        <v>0</v>
      </c>
      <c r="L434" s="44">
        <v>0</v>
      </c>
      <c r="M434" s="41" t="s">
        <v>126</v>
      </c>
      <c r="N434" s="45" t="s">
        <v>127</v>
      </c>
      <c r="O434" s="45" t="s">
        <v>128</v>
      </c>
      <c r="P434" t="str">
        <f>VLOOKUP($A434,RevenueData!$A$2:$L$2321,10,FALSE)</f>
        <v>NY</v>
      </c>
      <c r="Q434" t="str">
        <f>VLOOKUP($A434,RevenueData!$A$2:$L$2321,11,FALSE)</f>
        <v>NY</v>
      </c>
      <c r="R434" t="str">
        <f>VLOOKUP($A434,RevenueData!$A$2:$L$2321,12,FALSE)</f>
        <v>MID</v>
      </c>
    </row>
    <row r="435" spans="1:18">
      <c r="A435" s="40">
        <v>55</v>
      </c>
      <c r="B435" s="41" t="s">
        <v>124</v>
      </c>
      <c r="C435" s="41" t="s">
        <v>7</v>
      </c>
      <c r="D435" s="40">
        <v>10014</v>
      </c>
      <c r="E435" s="42">
        <v>39993</v>
      </c>
      <c r="F435" s="43">
        <v>1124</v>
      </c>
      <c r="G435" s="41" t="s">
        <v>125</v>
      </c>
      <c r="H435" s="40">
        <v>39</v>
      </c>
      <c r="I435" s="40">
        <v>39</v>
      </c>
      <c r="J435" s="40">
        <v>0</v>
      </c>
      <c r="K435" s="40">
        <v>0</v>
      </c>
      <c r="L435" s="44">
        <v>0</v>
      </c>
      <c r="M435" s="41" t="s">
        <v>126</v>
      </c>
      <c r="N435" s="45" t="s">
        <v>127</v>
      </c>
      <c r="O435" s="45" t="s">
        <v>128</v>
      </c>
      <c r="P435" t="str">
        <f>VLOOKUP($A435,RevenueData!$A$2:$L$2321,10,FALSE)</f>
        <v>NY</v>
      </c>
      <c r="Q435" t="str">
        <f>VLOOKUP($A435,RevenueData!$A$2:$L$2321,11,FALSE)</f>
        <v>NY</v>
      </c>
      <c r="R435" t="str">
        <f>VLOOKUP($A435,RevenueData!$A$2:$L$2321,12,FALSE)</f>
        <v>DOWN</v>
      </c>
    </row>
    <row r="436" spans="1:18">
      <c r="A436" s="40">
        <v>63</v>
      </c>
      <c r="B436" s="41" t="s">
        <v>210</v>
      </c>
      <c r="C436" s="41" t="s">
        <v>44</v>
      </c>
      <c r="D436" s="40">
        <v>85226</v>
      </c>
      <c r="E436" s="42">
        <v>39993</v>
      </c>
      <c r="F436" s="43">
        <v>1452</v>
      </c>
      <c r="G436" s="41" t="s">
        <v>131</v>
      </c>
      <c r="H436" s="40">
        <v>16</v>
      </c>
      <c r="I436" s="40">
        <v>16</v>
      </c>
      <c r="J436" s="40">
        <v>0</v>
      </c>
      <c r="K436" s="40">
        <v>0</v>
      </c>
      <c r="L436" s="44">
        <v>0</v>
      </c>
      <c r="M436" s="41" t="s">
        <v>126</v>
      </c>
      <c r="N436" s="45" t="s">
        <v>179</v>
      </c>
      <c r="O436" s="45" t="s">
        <v>180</v>
      </c>
      <c r="P436" t="str">
        <f>VLOOKUP($A436,RevenueData!$A$2:$L$2321,10,FALSE)</f>
        <v>AZ</v>
      </c>
      <c r="Q436" t="str">
        <f>VLOOKUP($A436,RevenueData!$A$2:$L$2321,11,FALSE)</f>
        <v>SW</v>
      </c>
      <c r="R436" t="str">
        <f>VLOOKUP($A436,RevenueData!$A$2:$L$2321,12,FALSE)</f>
        <v>AZ</v>
      </c>
    </row>
    <row r="437" spans="1:18">
      <c r="A437" s="40">
        <v>97</v>
      </c>
      <c r="B437" s="41" t="s">
        <v>246</v>
      </c>
      <c r="C437" s="41" t="s">
        <v>56</v>
      </c>
      <c r="D437" s="40">
        <v>20817</v>
      </c>
      <c r="E437" s="42">
        <v>39993</v>
      </c>
      <c r="F437" s="43">
        <v>1253</v>
      </c>
      <c r="G437" s="41" t="s">
        <v>125</v>
      </c>
      <c r="H437" s="40">
        <v>42</v>
      </c>
      <c r="I437" s="40">
        <v>41</v>
      </c>
      <c r="J437" s="40">
        <v>1</v>
      </c>
      <c r="K437" s="40">
        <v>0</v>
      </c>
      <c r="L437" s="44">
        <v>0</v>
      </c>
      <c r="M437" s="41" t="s">
        <v>126</v>
      </c>
      <c r="N437" s="45" t="s">
        <v>134</v>
      </c>
      <c r="O437" s="45" t="s">
        <v>135</v>
      </c>
      <c r="P437" t="str">
        <f>VLOOKUP($A437,RevenueData!$A$2:$L$2321,10,FALSE)</f>
        <v>MD</v>
      </c>
      <c r="Q437" t="str">
        <f>VLOOKUP($A437,RevenueData!$A$2:$L$2321,11,FALSE)</f>
        <v>NE</v>
      </c>
      <c r="R437" t="str">
        <f>VLOOKUP($A437,RevenueData!$A$2:$L$2321,12,FALSE)</f>
        <v>MD</v>
      </c>
    </row>
    <row r="438" spans="1:18">
      <c r="A438" s="40">
        <v>99</v>
      </c>
      <c r="B438" s="41" t="s">
        <v>247</v>
      </c>
      <c r="C438" s="41" t="s">
        <v>56</v>
      </c>
      <c r="D438" s="40">
        <v>21044</v>
      </c>
      <c r="E438" s="42">
        <v>39993</v>
      </c>
      <c r="F438" s="43">
        <v>1123</v>
      </c>
      <c r="G438" s="41" t="s">
        <v>125</v>
      </c>
      <c r="H438" s="40">
        <v>43</v>
      </c>
      <c r="I438" s="40">
        <v>43</v>
      </c>
      <c r="J438" s="40">
        <v>0</v>
      </c>
      <c r="K438" s="40">
        <v>0</v>
      </c>
      <c r="L438" s="44">
        <v>0</v>
      </c>
      <c r="M438" s="41" t="s">
        <v>126</v>
      </c>
      <c r="N438" s="45" t="s">
        <v>134</v>
      </c>
      <c r="O438" s="45" t="s">
        <v>135</v>
      </c>
      <c r="P438" t="str">
        <f>VLOOKUP($A438,RevenueData!$A$2:$L$2321,10,FALSE)</f>
        <v>MD</v>
      </c>
      <c r="Q438" t="str">
        <f>VLOOKUP($A438,RevenueData!$A$2:$L$2321,11,FALSE)</f>
        <v>NE</v>
      </c>
      <c r="R438" t="str">
        <f>VLOOKUP($A438,RevenueData!$A$2:$L$2321,12,FALSE)</f>
        <v>MD</v>
      </c>
    </row>
    <row r="439" spans="1:18">
      <c r="A439" s="40">
        <v>108</v>
      </c>
      <c r="B439" s="41" t="s">
        <v>124</v>
      </c>
      <c r="C439" s="41" t="s">
        <v>7</v>
      </c>
      <c r="D439" s="40">
        <v>10019</v>
      </c>
      <c r="E439" s="42">
        <v>39993</v>
      </c>
      <c r="F439" s="43">
        <v>938</v>
      </c>
      <c r="G439" s="41" t="s">
        <v>129</v>
      </c>
      <c r="H439" s="40">
        <v>68</v>
      </c>
      <c r="I439" s="40">
        <v>68</v>
      </c>
      <c r="J439" s="40">
        <v>0</v>
      </c>
      <c r="K439" s="40">
        <v>0</v>
      </c>
      <c r="L439" s="44">
        <v>0</v>
      </c>
      <c r="M439" s="41" t="s">
        <v>126</v>
      </c>
      <c r="N439" s="45" t="s">
        <v>127</v>
      </c>
      <c r="O439" s="45" t="s">
        <v>128</v>
      </c>
      <c r="P439" t="str">
        <f>VLOOKUP($A439,RevenueData!$A$2:$L$2321,10,FALSE)</f>
        <v>NY</v>
      </c>
      <c r="Q439" t="str">
        <f>VLOOKUP($A439,RevenueData!$A$2:$L$2321,11,FALSE)</f>
        <v>NY</v>
      </c>
      <c r="R439" t="str">
        <f>VLOOKUP($A439,RevenueData!$A$2:$L$2321,12,FALSE)</f>
        <v>DOWN</v>
      </c>
    </row>
    <row r="440" spans="1:18">
      <c r="A440" s="40">
        <v>114</v>
      </c>
      <c r="B440" s="41" t="s">
        <v>124</v>
      </c>
      <c r="C440" s="41" t="s">
        <v>7</v>
      </c>
      <c r="D440" s="40">
        <v>10020</v>
      </c>
      <c r="E440" s="42">
        <v>39993</v>
      </c>
      <c r="F440" s="43">
        <v>919</v>
      </c>
      <c r="G440" s="41" t="s">
        <v>129</v>
      </c>
      <c r="H440" s="40">
        <v>23</v>
      </c>
      <c r="I440" s="40">
        <v>23</v>
      </c>
      <c r="J440" s="40">
        <v>0</v>
      </c>
      <c r="K440" s="40">
        <v>0</v>
      </c>
      <c r="L440" s="44">
        <v>0</v>
      </c>
      <c r="M440" s="41" t="s">
        <v>126</v>
      </c>
      <c r="N440" s="45" t="s">
        <v>127</v>
      </c>
      <c r="O440" s="45" t="s">
        <v>128</v>
      </c>
      <c r="P440" t="str">
        <f>VLOOKUP($A440,RevenueData!$A$2:$L$2321,10,FALSE)</f>
        <v>NY</v>
      </c>
      <c r="Q440" t="str">
        <f>VLOOKUP($A440,RevenueData!$A$2:$L$2321,11,FALSE)</f>
        <v>NY</v>
      </c>
      <c r="R440" t="str">
        <f>VLOOKUP($A440,RevenueData!$A$2:$L$2321,12,FALSE)</f>
        <v>MID</v>
      </c>
    </row>
    <row r="441" spans="1:18">
      <c r="A441" s="40">
        <v>117</v>
      </c>
      <c r="B441" s="41" t="s">
        <v>267</v>
      </c>
      <c r="C441" s="41" t="s">
        <v>25</v>
      </c>
      <c r="D441" s="40">
        <v>6810</v>
      </c>
      <c r="E441" s="42">
        <v>39993</v>
      </c>
      <c r="F441" s="43">
        <v>934</v>
      </c>
      <c r="G441" s="41" t="s">
        <v>125</v>
      </c>
      <c r="H441" s="40">
        <v>32</v>
      </c>
      <c r="I441" s="40">
        <v>32</v>
      </c>
      <c r="J441" s="40">
        <v>0</v>
      </c>
      <c r="K441" s="40">
        <v>0</v>
      </c>
      <c r="L441" s="44">
        <v>0</v>
      </c>
      <c r="M441" s="41" t="s">
        <v>126</v>
      </c>
      <c r="N441" s="45" t="s">
        <v>127</v>
      </c>
      <c r="O441" s="45" t="s">
        <v>128</v>
      </c>
      <c r="P441" t="str">
        <f>VLOOKUP($A441,RevenueData!$A$2:$L$2321,10,FALSE)</f>
        <v>CT</v>
      </c>
      <c r="Q441" t="str">
        <f>VLOOKUP($A441,RevenueData!$A$2:$L$2321,11,FALSE)</f>
        <v>NE</v>
      </c>
      <c r="R441" t="str">
        <f>VLOOKUP($A441,RevenueData!$A$2:$L$2321,12,FALSE)</f>
        <v>CT</v>
      </c>
    </row>
    <row r="442" spans="1:18">
      <c r="A442" s="40">
        <v>123</v>
      </c>
      <c r="B442" s="41" t="s">
        <v>271</v>
      </c>
      <c r="C442" s="41" t="s">
        <v>25</v>
      </c>
      <c r="D442" s="40">
        <v>6830</v>
      </c>
      <c r="E442" s="42">
        <v>39993</v>
      </c>
      <c r="F442" s="43">
        <v>1551</v>
      </c>
      <c r="G442" s="41" t="s">
        <v>131</v>
      </c>
      <c r="H442" s="40">
        <v>34</v>
      </c>
      <c r="I442" s="40">
        <v>34</v>
      </c>
      <c r="J442" s="40">
        <v>0</v>
      </c>
      <c r="K442" s="40">
        <v>0</v>
      </c>
      <c r="L442" s="44">
        <v>0</v>
      </c>
      <c r="M442" s="41" t="s">
        <v>126</v>
      </c>
      <c r="N442" s="45" t="s">
        <v>127</v>
      </c>
      <c r="O442" s="45" t="s">
        <v>128</v>
      </c>
      <c r="P442" t="str">
        <f>VLOOKUP($A442,RevenueData!$A$2:$L$2321,10,FALSE)</f>
        <v>CT</v>
      </c>
      <c r="Q442" t="str">
        <f>VLOOKUP($A442,RevenueData!$A$2:$L$2321,11,FALSE)</f>
        <v>NE</v>
      </c>
      <c r="R442" t="str">
        <f>VLOOKUP($A442,RevenueData!$A$2:$L$2321,12,FALSE)</f>
        <v>CT</v>
      </c>
    </row>
    <row r="443" spans="1:18">
      <c r="A443" s="40">
        <v>124</v>
      </c>
      <c r="B443" s="41" t="s">
        <v>272</v>
      </c>
      <c r="C443" s="41" t="s">
        <v>25</v>
      </c>
      <c r="D443" s="40">
        <v>6074</v>
      </c>
      <c r="E443" s="42">
        <v>39993</v>
      </c>
      <c r="F443" s="43">
        <v>1111</v>
      </c>
      <c r="G443" s="41" t="s">
        <v>125</v>
      </c>
      <c r="H443" s="40">
        <v>59</v>
      </c>
      <c r="I443" s="40">
        <v>59</v>
      </c>
      <c r="J443" s="40">
        <v>0</v>
      </c>
      <c r="K443" s="40">
        <v>0</v>
      </c>
      <c r="L443" s="44">
        <v>0</v>
      </c>
      <c r="M443" s="41" t="s">
        <v>126</v>
      </c>
      <c r="N443" s="45" t="s">
        <v>273</v>
      </c>
      <c r="O443" s="45" t="s">
        <v>274</v>
      </c>
      <c r="P443" t="str">
        <f>VLOOKUP($A443,RevenueData!$A$2:$L$2321,10,FALSE)</f>
        <v>CT</v>
      </c>
      <c r="Q443" t="str">
        <f>VLOOKUP($A443,RevenueData!$A$2:$L$2321,11,FALSE)</f>
        <v>NE</v>
      </c>
      <c r="R443" t="str">
        <f>VLOOKUP($A443,RevenueData!$A$2:$L$2321,12,FALSE)</f>
        <v>CT</v>
      </c>
    </row>
    <row r="444" spans="1:18">
      <c r="A444" s="40">
        <v>140</v>
      </c>
      <c r="B444" s="41" t="s">
        <v>291</v>
      </c>
      <c r="C444" s="41" t="s">
        <v>7</v>
      </c>
      <c r="D444" s="40">
        <v>11530</v>
      </c>
      <c r="E444" s="42">
        <v>39993</v>
      </c>
      <c r="F444" s="43">
        <v>936</v>
      </c>
      <c r="G444" s="41" t="s">
        <v>125</v>
      </c>
      <c r="H444" s="40">
        <v>62</v>
      </c>
      <c r="I444" s="40">
        <v>62</v>
      </c>
      <c r="J444" s="40">
        <v>0</v>
      </c>
      <c r="K444" s="40">
        <v>0</v>
      </c>
      <c r="L444" s="44">
        <v>0</v>
      </c>
      <c r="M444" s="41" t="s">
        <v>126</v>
      </c>
      <c r="N444" s="45" t="s">
        <v>127</v>
      </c>
      <c r="O444" s="45" t="s">
        <v>128</v>
      </c>
      <c r="P444" t="str">
        <f>VLOOKUP($A444,RevenueData!$A$2:$L$2321,10,FALSE)</f>
        <v>NY</v>
      </c>
      <c r="Q444" t="str">
        <f>VLOOKUP($A444,RevenueData!$A$2:$L$2321,11,FALSE)</f>
        <v>NY</v>
      </c>
      <c r="R444" t="str">
        <f>VLOOKUP($A444,RevenueData!$A$2:$L$2321,12,FALSE)</f>
        <v>LI</v>
      </c>
    </row>
    <row r="445" spans="1:18">
      <c r="A445" s="40">
        <v>144</v>
      </c>
      <c r="B445" s="41" t="s">
        <v>293</v>
      </c>
      <c r="C445" s="41" t="s">
        <v>19</v>
      </c>
      <c r="D445" s="40">
        <v>92230</v>
      </c>
      <c r="E445" s="42">
        <v>39993</v>
      </c>
      <c r="F445" s="43">
        <v>1057</v>
      </c>
      <c r="G445" s="41" t="s">
        <v>125</v>
      </c>
      <c r="H445" s="40">
        <v>126</v>
      </c>
      <c r="I445" s="40">
        <v>125</v>
      </c>
      <c r="J445" s="40">
        <v>0</v>
      </c>
      <c r="K445" s="40">
        <v>1</v>
      </c>
      <c r="L445" s="44">
        <v>0</v>
      </c>
      <c r="M445" s="41" t="s">
        <v>126</v>
      </c>
      <c r="N445" s="45" t="s">
        <v>149</v>
      </c>
      <c r="O445" s="45" t="s">
        <v>150</v>
      </c>
      <c r="P445" t="str">
        <f>VLOOKUP($A445,RevenueData!$A$2:$L$2321,10,FALSE)</f>
        <v>CA</v>
      </c>
      <c r="Q445" t="str">
        <f>VLOOKUP($A445,RevenueData!$A$2:$L$2321,11,FALSE)</f>
        <v>OUT</v>
      </c>
      <c r="R445" t="str">
        <f>VLOOKUP($A445,RevenueData!$A$2:$L$2321,12,FALSE)</f>
        <v>OUT</v>
      </c>
    </row>
    <row r="446" spans="1:18">
      <c r="A446" s="40">
        <v>158</v>
      </c>
      <c r="B446" s="41" t="s">
        <v>124</v>
      </c>
      <c r="C446" s="41" t="s">
        <v>7</v>
      </c>
      <c r="D446" s="40">
        <v>10019</v>
      </c>
      <c r="E446" s="42">
        <v>39993</v>
      </c>
      <c r="F446" s="43">
        <v>1134</v>
      </c>
      <c r="G446" s="41" t="s">
        <v>125</v>
      </c>
      <c r="H446" s="40">
        <v>53</v>
      </c>
      <c r="I446" s="40">
        <v>53</v>
      </c>
      <c r="J446" s="40">
        <v>0</v>
      </c>
      <c r="K446" s="40">
        <v>0</v>
      </c>
      <c r="L446" s="44">
        <v>0</v>
      </c>
      <c r="M446" s="41" t="s">
        <v>126</v>
      </c>
      <c r="N446" s="45" t="s">
        <v>127</v>
      </c>
      <c r="O446" s="45" t="s">
        <v>128</v>
      </c>
      <c r="P446" t="str">
        <f>VLOOKUP($A446,RevenueData!$A$2:$L$2321,10,FALSE)</f>
        <v>NY</v>
      </c>
      <c r="Q446" t="str">
        <f>VLOOKUP($A446,RevenueData!$A$2:$L$2321,11,FALSE)</f>
        <v>NY</v>
      </c>
      <c r="R446" t="str">
        <f>VLOOKUP($A446,RevenueData!$A$2:$L$2321,12,FALSE)</f>
        <v>MID</v>
      </c>
    </row>
    <row r="447" spans="1:18">
      <c r="A447" s="40">
        <v>170</v>
      </c>
      <c r="B447" s="41" t="s">
        <v>28</v>
      </c>
      <c r="C447" s="41" t="s">
        <v>27</v>
      </c>
      <c r="D447" s="40">
        <v>33126</v>
      </c>
      <c r="E447" s="42">
        <v>39993</v>
      </c>
      <c r="F447" s="43">
        <v>1339</v>
      </c>
      <c r="G447" s="41" t="s">
        <v>125</v>
      </c>
      <c r="H447" s="40">
        <v>29</v>
      </c>
      <c r="I447" s="40">
        <v>28</v>
      </c>
      <c r="J447" s="40">
        <v>0</v>
      </c>
      <c r="K447" s="40">
        <v>0</v>
      </c>
      <c r="L447" s="44">
        <v>1</v>
      </c>
      <c r="M447" s="41" t="s">
        <v>126</v>
      </c>
      <c r="N447" s="45" t="s">
        <v>161</v>
      </c>
      <c r="O447" s="45" t="s">
        <v>162</v>
      </c>
      <c r="P447" t="str">
        <f>VLOOKUP($A447,RevenueData!$A$2:$L$2321,10,FALSE)</f>
        <v>FL</v>
      </c>
      <c r="Q447" t="str">
        <f>VLOOKUP($A447,RevenueData!$A$2:$L$2321,11,FALSE)</f>
        <v>SE</v>
      </c>
      <c r="R447" t="str">
        <f>VLOOKUP($A447,RevenueData!$A$2:$L$2321,12,FALSE)</f>
        <v>MIAMI</v>
      </c>
    </row>
    <row r="448" spans="1:18">
      <c r="A448" s="40">
        <v>171</v>
      </c>
      <c r="B448" s="41" t="s">
        <v>322</v>
      </c>
      <c r="C448" s="41" t="s">
        <v>56</v>
      </c>
      <c r="D448" s="40">
        <v>21401</v>
      </c>
      <c r="E448" s="42">
        <v>39993</v>
      </c>
      <c r="F448" s="43">
        <v>1140</v>
      </c>
      <c r="G448" s="41" t="s">
        <v>125</v>
      </c>
      <c r="H448" s="40">
        <v>40</v>
      </c>
      <c r="I448" s="40">
        <v>40</v>
      </c>
      <c r="J448" s="40">
        <v>0</v>
      </c>
      <c r="K448" s="40">
        <v>0</v>
      </c>
      <c r="L448" s="44">
        <v>0</v>
      </c>
      <c r="M448" s="41" t="s">
        <v>126</v>
      </c>
      <c r="N448" s="45" t="s">
        <v>134</v>
      </c>
      <c r="O448" s="45" t="s">
        <v>135</v>
      </c>
      <c r="P448" t="str">
        <f>VLOOKUP($A448,RevenueData!$A$2:$L$2321,10,FALSE)</f>
        <v>MD</v>
      </c>
      <c r="Q448" t="str">
        <f>VLOOKUP($A448,RevenueData!$A$2:$L$2321,11,FALSE)</f>
        <v>NE</v>
      </c>
      <c r="R448" t="str">
        <f>VLOOKUP($A448,RevenueData!$A$2:$L$2321,12,FALSE)</f>
        <v>MD</v>
      </c>
    </row>
    <row r="449" spans="1:18">
      <c r="A449" s="40">
        <v>189</v>
      </c>
      <c r="B449" s="41" t="s">
        <v>124</v>
      </c>
      <c r="C449" s="41" t="s">
        <v>7</v>
      </c>
      <c r="D449" s="40">
        <v>10017</v>
      </c>
      <c r="E449" s="42">
        <v>39993</v>
      </c>
      <c r="F449" s="43">
        <v>804</v>
      </c>
      <c r="G449" s="41" t="s">
        <v>125</v>
      </c>
      <c r="H449" s="40">
        <v>17</v>
      </c>
      <c r="I449" s="40">
        <v>17</v>
      </c>
      <c r="J449" s="40">
        <v>0</v>
      </c>
      <c r="K449" s="40">
        <v>0</v>
      </c>
      <c r="L449" s="44">
        <v>0</v>
      </c>
      <c r="M449" s="41" t="s">
        <v>126</v>
      </c>
      <c r="N449" s="45" t="s">
        <v>127</v>
      </c>
      <c r="O449" s="45" t="s">
        <v>128</v>
      </c>
      <c r="P449" t="str">
        <f>VLOOKUP($A449,RevenueData!$A$2:$L$2321,10,FALSE)</f>
        <v>NY</v>
      </c>
      <c r="Q449" t="str">
        <f>VLOOKUP($A449,RevenueData!$A$2:$L$2321,11,FALSE)</f>
        <v>NY</v>
      </c>
      <c r="R449" t="str">
        <f>VLOOKUP($A449,RevenueData!$A$2:$L$2321,12,FALSE)</f>
        <v>DOWN</v>
      </c>
    </row>
    <row r="450" spans="1:18">
      <c r="A450" s="40">
        <v>14</v>
      </c>
      <c r="B450" s="41" t="s">
        <v>144</v>
      </c>
      <c r="C450" s="41" t="s">
        <v>16</v>
      </c>
      <c r="D450" s="40">
        <v>60077</v>
      </c>
      <c r="E450" s="42">
        <v>39994</v>
      </c>
      <c r="F450" s="43">
        <v>1048</v>
      </c>
      <c r="G450" s="41" t="s">
        <v>125</v>
      </c>
      <c r="H450" s="40">
        <v>30</v>
      </c>
      <c r="I450" s="40">
        <v>30</v>
      </c>
      <c r="J450" s="40">
        <v>0</v>
      </c>
      <c r="K450" s="40">
        <v>0</v>
      </c>
      <c r="L450" s="44">
        <v>0</v>
      </c>
      <c r="M450" s="41" t="s">
        <v>126</v>
      </c>
      <c r="N450" s="45" t="s">
        <v>145</v>
      </c>
      <c r="O450" s="45" t="s">
        <v>146</v>
      </c>
      <c r="P450" t="str">
        <f>VLOOKUP($A450,RevenueData!$A$2:$L$2321,10,FALSE)</f>
        <v>IL</v>
      </c>
      <c r="Q450" t="str">
        <f>VLOOKUP($A450,RevenueData!$A$2:$L$2321,11,FALSE)</f>
        <v>MW</v>
      </c>
      <c r="R450" t="str">
        <f>VLOOKUP($A450,RevenueData!$A$2:$L$2321,12,FALSE)</f>
        <v>NCHI</v>
      </c>
    </row>
    <row r="451" spans="1:18">
      <c r="A451" s="40">
        <v>15</v>
      </c>
      <c r="B451" s="41" t="s">
        <v>147</v>
      </c>
      <c r="C451" s="41" t="s">
        <v>16</v>
      </c>
      <c r="D451" s="40">
        <v>60523</v>
      </c>
      <c r="E451" s="42">
        <v>39994</v>
      </c>
      <c r="F451" s="43">
        <v>958</v>
      </c>
      <c r="G451" s="41" t="s">
        <v>125</v>
      </c>
      <c r="H451" s="40">
        <v>25</v>
      </c>
      <c r="I451" s="40">
        <v>25</v>
      </c>
      <c r="J451" s="40">
        <v>0</v>
      </c>
      <c r="K451" s="40">
        <v>0</v>
      </c>
      <c r="L451" s="44">
        <v>0</v>
      </c>
      <c r="M451" s="41" t="s">
        <v>126</v>
      </c>
      <c r="N451" s="45" t="s">
        <v>145</v>
      </c>
      <c r="O451" s="45" t="s">
        <v>146</v>
      </c>
      <c r="P451" t="str">
        <f>VLOOKUP($A451,RevenueData!$A$2:$L$2321,10,FALSE)</f>
        <v>IL</v>
      </c>
      <c r="Q451" t="str">
        <f>VLOOKUP($A451,RevenueData!$A$2:$L$2321,11,FALSE)</f>
        <v>MW</v>
      </c>
      <c r="R451" t="str">
        <f>VLOOKUP($A451,RevenueData!$A$2:$L$2321,12,FALSE)</f>
        <v>SCHI</v>
      </c>
    </row>
    <row r="452" spans="1:18">
      <c r="A452" s="40">
        <v>17</v>
      </c>
      <c r="B452" s="41" t="s">
        <v>148</v>
      </c>
      <c r="C452" s="41" t="s">
        <v>19</v>
      </c>
      <c r="D452" s="40">
        <v>92108</v>
      </c>
      <c r="E452" s="42">
        <v>39994</v>
      </c>
      <c r="F452" s="43">
        <v>1000</v>
      </c>
      <c r="G452" s="41" t="s">
        <v>125</v>
      </c>
      <c r="H452" s="40">
        <v>25</v>
      </c>
      <c r="I452" s="40">
        <v>25</v>
      </c>
      <c r="J452" s="40">
        <v>0</v>
      </c>
      <c r="K452" s="40">
        <v>0</v>
      </c>
      <c r="L452" s="44">
        <v>0</v>
      </c>
      <c r="M452" s="41" t="s">
        <v>126</v>
      </c>
      <c r="N452" s="45" t="s">
        <v>149</v>
      </c>
      <c r="O452" s="45" t="s">
        <v>150</v>
      </c>
      <c r="P452" t="str">
        <f>VLOOKUP($A452,RevenueData!$A$2:$L$2321,10,FALSE)</f>
        <v>CA</v>
      </c>
      <c r="Q452" t="str">
        <f>VLOOKUP($A452,RevenueData!$A$2:$L$2321,11,FALSE)</f>
        <v>LA</v>
      </c>
      <c r="R452" t="str">
        <f>VLOOKUP($A452,RevenueData!$A$2:$L$2321,12,FALSE)</f>
        <v>SD</v>
      </c>
    </row>
    <row r="453" spans="1:18">
      <c r="A453" s="40">
        <v>19</v>
      </c>
      <c r="B453" s="41" t="s">
        <v>154</v>
      </c>
      <c r="C453" s="41" t="s">
        <v>16</v>
      </c>
      <c r="D453" s="40">
        <v>60611</v>
      </c>
      <c r="E453" s="42">
        <v>39994</v>
      </c>
      <c r="F453" s="43">
        <v>924</v>
      </c>
      <c r="G453" s="41" t="s">
        <v>129</v>
      </c>
      <c r="H453" s="40">
        <v>41</v>
      </c>
      <c r="I453" s="40">
        <v>41</v>
      </c>
      <c r="J453" s="40">
        <v>0</v>
      </c>
      <c r="K453" s="40">
        <v>0</v>
      </c>
      <c r="L453" s="44">
        <v>0</v>
      </c>
      <c r="M453" s="41" t="s">
        <v>126</v>
      </c>
      <c r="N453" s="45" t="s">
        <v>145</v>
      </c>
      <c r="O453" s="45" t="s">
        <v>146</v>
      </c>
      <c r="P453" t="str">
        <f>VLOOKUP($A453,RevenueData!$A$2:$L$2321,10,FALSE)</f>
        <v>IL</v>
      </c>
      <c r="Q453" t="str">
        <f>VLOOKUP($A453,RevenueData!$A$2:$L$2321,11,FALSE)</f>
        <v>MW</v>
      </c>
      <c r="R453" t="str">
        <f>VLOOKUP($A453,RevenueData!$A$2:$L$2321,12,FALSE)</f>
        <v>MW</v>
      </c>
    </row>
    <row r="454" spans="1:18">
      <c r="A454" s="40">
        <v>20</v>
      </c>
      <c r="B454" s="41" t="s">
        <v>155</v>
      </c>
      <c r="C454" s="41" t="s">
        <v>19</v>
      </c>
      <c r="D454" s="40">
        <v>95815</v>
      </c>
      <c r="E454" s="42">
        <v>39994</v>
      </c>
      <c r="F454" s="43">
        <v>1002</v>
      </c>
      <c r="G454" s="41" t="s">
        <v>125</v>
      </c>
      <c r="H454" s="40">
        <v>15</v>
      </c>
      <c r="I454" s="40">
        <v>15</v>
      </c>
      <c r="J454" s="40">
        <v>0</v>
      </c>
      <c r="K454" s="40">
        <v>0</v>
      </c>
      <c r="L454" s="44">
        <v>0</v>
      </c>
      <c r="M454" s="41" t="s">
        <v>126</v>
      </c>
      <c r="N454" s="45" t="s">
        <v>156</v>
      </c>
      <c r="O454" s="45" t="s">
        <v>157</v>
      </c>
      <c r="P454" t="str">
        <f>VLOOKUP($A454,RevenueData!$A$2:$L$2321,10,FALSE)</f>
        <v>CA</v>
      </c>
      <c r="Q454" t="str">
        <f>VLOOKUP($A454,RevenueData!$A$2:$L$2321,11,FALSE)</f>
        <v>NW</v>
      </c>
      <c r="R454" t="str">
        <f>VLOOKUP($A454,RevenueData!$A$2:$L$2321,12,FALSE)</f>
        <v>NW</v>
      </c>
    </row>
    <row r="455" spans="1:18">
      <c r="A455" s="40">
        <v>22</v>
      </c>
      <c r="B455" s="41" t="s">
        <v>158</v>
      </c>
      <c r="C455" s="41" t="s">
        <v>19</v>
      </c>
      <c r="D455" s="40">
        <v>91210</v>
      </c>
      <c r="E455" s="42">
        <v>39994</v>
      </c>
      <c r="F455" s="43">
        <v>930</v>
      </c>
      <c r="G455" s="41" t="s">
        <v>125</v>
      </c>
      <c r="H455" s="40">
        <v>24</v>
      </c>
      <c r="I455" s="40">
        <v>24</v>
      </c>
      <c r="J455" s="40">
        <v>0</v>
      </c>
      <c r="K455" s="40">
        <v>0</v>
      </c>
      <c r="L455" s="44">
        <v>0</v>
      </c>
      <c r="M455" s="41" t="s">
        <v>126</v>
      </c>
      <c r="N455" s="45" t="s">
        <v>149</v>
      </c>
      <c r="O455" s="45" t="s">
        <v>150</v>
      </c>
      <c r="P455" t="str">
        <f>VLOOKUP($A455,RevenueData!$A$2:$L$2321,10,FALSE)</f>
        <v>CA</v>
      </c>
      <c r="Q455" t="str">
        <f>VLOOKUP($A455,RevenueData!$A$2:$L$2321,11,FALSE)</f>
        <v>LA</v>
      </c>
      <c r="R455" t="str">
        <f>VLOOKUP($A455,RevenueData!$A$2:$L$2321,12,FALSE)</f>
        <v>DESER</v>
      </c>
    </row>
    <row r="456" spans="1:18">
      <c r="A456" s="40">
        <v>25</v>
      </c>
      <c r="B456" s="41" t="s">
        <v>28</v>
      </c>
      <c r="C456" s="41" t="s">
        <v>27</v>
      </c>
      <c r="D456" s="40">
        <v>33156</v>
      </c>
      <c r="E456" s="42">
        <v>39994</v>
      </c>
      <c r="F456" s="43">
        <v>956</v>
      </c>
      <c r="G456" s="41" t="s">
        <v>125</v>
      </c>
      <c r="H456" s="40">
        <v>28</v>
      </c>
      <c r="I456" s="40">
        <v>28</v>
      </c>
      <c r="J456" s="40">
        <v>0</v>
      </c>
      <c r="K456" s="40">
        <v>0</v>
      </c>
      <c r="L456" s="44">
        <v>0</v>
      </c>
      <c r="M456" s="41" t="s">
        <v>126</v>
      </c>
      <c r="N456" s="45" t="s">
        <v>161</v>
      </c>
      <c r="O456" s="45" t="s">
        <v>162</v>
      </c>
      <c r="P456" t="str">
        <f>VLOOKUP($A456,RevenueData!$A$2:$L$2321,10,FALSE)</f>
        <v>FL</v>
      </c>
      <c r="Q456" t="str">
        <f>VLOOKUP($A456,RevenueData!$A$2:$L$2321,11,FALSE)</f>
        <v>SE</v>
      </c>
      <c r="R456" t="str">
        <f>VLOOKUP($A456,RevenueData!$A$2:$L$2321,12,FALSE)</f>
        <v>MIAMI</v>
      </c>
    </row>
    <row r="457" spans="1:18">
      <c r="A457" s="40">
        <v>26</v>
      </c>
      <c r="B457" s="41" t="s">
        <v>163</v>
      </c>
      <c r="C457" s="41" t="s">
        <v>11</v>
      </c>
      <c r="D457" s="40">
        <v>22102</v>
      </c>
      <c r="E457" s="42">
        <v>39994</v>
      </c>
      <c r="F457" s="43">
        <v>1300</v>
      </c>
      <c r="G457" s="41" t="s">
        <v>125</v>
      </c>
      <c r="H457" s="40">
        <v>29</v>
      </c>
      <c r="I457" s="40">
        <v>29</v>
      </c>
      <c r="J457" s="40">
        <v>0</v>
      </c>
      <c r="K457" s="40">
        <v>0</v>
      </c>
      <c r="L457" s="44">
        <v>0</v>
      </c>
      <c r="M457" s="41" t="s">
        <v>130</v>
      </c>
      <c r="N457" s="45" t="s">
        <v>134</v>
      </c>
      <c r="O457" s="45" t="s">
        <v>135</v>
      </c>
      <c r="P457" t="str">
        <f>VLOOKUP($A457,RevenueData!$A$2:$L$2321,10,FALSE)</f>
        <v>VA</v>
      </c>
      <c r="Q457" t="str">
        <f>VLOOKUP($A457,RevenueData!$A$2:$L$2321,11,FALSE)</f>
        <v>SE</v>
      </c>
      <c r="R457" t="str">
        <f>VLOOKUP($A457,RevenueData!$A$2:$L$2321,12,FALSE)</f>
        <v>NOVA</v>
      </c>
    </row>
    <row r="458" spans="1:18">
      <c r="A458" s="40">
        <v>29</v>
      </c>
      <c r="B458" s="41" t="s">
        <v>165</v>
      </c>
      <c r="C458" s="41" t="s">
        <v>31</v>
      </c>
      <c r="D458" s="40">
        <v>80302</v>
      </c>
      <c r="E458" s="42">
        <v>39994</v>
      </c>
      <c r="F458" s="43">
        <v>1534</v>
      </c>
      <c r="G458" s="41" t="s">
        <v>131</v>
      </c>
      <c r="H458" s="40">
        <v>39</v>
      </c>
      <c r="I458" s="40">
        <v>39</v>
      </c>
      <c r="J458" s="40">
        <v>0</v>
      </c>
      <c r="K458" s="40">
        <v>0</v>
      </c>
      <c r="L458" s="44">
        <v>0</v>
      </c>
      <c r="M458" s="41" t="s">
        <v>126</v>
      </c>
      <c r="N458" s="45" t="s">
        <v>166</v>
      </c>
      <c r="O458" s="45" t="s">
        <v>167</v>
      </c>
      <c r="P458" t="str">
        <f>VLOOKUP($A458,RevenueData!$A$2:$L$2321,10,FALSE)</f>
        <v>CO</v>
      </c>
      <c r="Q458" t="str">
        <f>VLOOKUP($A458,RevenueData!$A$2:$L$2321,11,FALSE)</f>
        <v>SW</v>
      </c>
      <c r="R458" t="str">
        <f>VLOOKUP($A458,RevenueData!$A$2:$L$2321,12,FALSE)</f>
        <v>DEN</v>
      </c>
    </row>
    <row r="459" spans="1:18">
      <c r="A459" s="40">
        <v>30</v>
      </c>
      <c r="B459" s="41" t="s">
        <v>168</v>
      </c>
      <c r="C459" s="41" t="s">
        <v>33</v>
      </c>
      <c r="D459" s="40">
        <v>97204</v>
      </c>
      <c r="E459" s="42">
        <v>39994</v>
      </c>
      <c r="F459" s="43">
        <v>959</v>
      </c>
      <c r="G459" s="41" t="s">
        <v>125</v>
      </c>
      <c r="H459" s="40">
        <v>36</v>
      </c>
      <c r="I459" s="40">
        <v>36</v>
      </c>
      <c r="J459" s="40">
        <v>0</v>
      </c>
      <c r="K459" s="40">
        <v>0</v>
      </c>
      <c r="L459" s="44">
        <v>0</v>
      </c>
      <c r="M459" s="41" t="s">
        <v>126</v>
      </c>
      <c r="N459" s="45" t="s">
        <v>169</v>
      </c>
      <c r="O459" s="45" t="s">
        <v>170</v>
      </c>
      <c r="P459" t="str">
        <f>VLOOKUP($A459,RevenueData!$A$2:$L$2321,10,FALSE)</f>
        <v>OR</v>
      </c>
      <c r="Q459" t="str">
        <f>VLOOKUP($A459,RevenueData!$A$2:$L$2321,11,FALSE)</f>
        <v>NW</v>
      </c>
      <c r="R459" t="str">
        <f>VLOOKUP($A459,RevenueData!$A$2:$L$2321,12,FALSE)</f>
        <v>NW</v>
      </c>
    </row>
    <row r="460" spans="1:18">
      <c r="A460" s="40">
        <v>31</v>
      </c>
      <c r="B460" s="41" t="s">
        <v>171</v>
      </c>
      <c r="C460" s="41" t="s">
        <v>19</v>
      </c>
      <c r="D460" s="40">
        <v>90067</v>
      </c>
      <c r="E460" s="42">
        <v>39994</v>
      </c>
      <c r="F460" s="43">
        <v>902</v>
      </c>
      <c r="G460" s="41" t="s">
        <v>125</v>
      </c>
      <c r="H460" s="40">
        <v>37</v>
      </c>
      <c r="I460" s="40">
        <v>37</v>
      </c>
      <c r="J460" s="40">
        <v>0</v>
      </c>
      <c r="K460" s="40">
        <v>0</v>
      </c>
      <c r="L460" s="44">
        <v>0</v>
      </c>
      <c r="M460" s="41" t="s">
        <v>126</v>
      </c>
      <c r="N460" s="45" t="s">
        <v>149</v>
      </c>
      <c r="O460" s="45" t="s">
        <v>150</v>
      </c>
      <c r="P460" t="str">
        <f>VLOOKUP($A460,RevenueData!$A$2:$L$2321,10,FALSE)</f>
        <v>CA</v>
      </c>
      <c r="Q460" t="str">
        <f>VLOOKUP($A460,RevenueData!$A$2:$L$2321,11,FALSE)</f>
        <v>LA</v>
      </c>
      <c r="R460" t="str">
        <f>VLOOKUP($A460,RevenueData!$A$2:$L$2321,12,FALSE)</f>
        <v>LAPRO</v>
      </c>
    </row>
    <row r="461" spans="1:18">
      <c r="A461" s="40">
        <v>32</v>
      </c>
      <c r="B461" s="41" t="s">
        <v>28</v>
      </c>
      <c r="C461" s="41" t="s">
        <v>27</v>
      </c>
      <c r="D461" s="40">
        <v>33180</v>
      </c>
      <c r="E461" s="42">
        <v>39994</v>
      </c>
      <c r="F461" s="43">
        <v>1200</v>
      </c>
      <c r="G461" s="41" t="s">
        <v>125</v>
      </c>
      <c r="H461" s="40">
        <v>34</v>
      </c>
      <c r="I461" s="40">
        <v>34</v>
      </c>
      <c r="J461" s="40">
        <v>0</v>
      </c>
      <c r="K461" s="40">
        <v>0</v>
      </c>
      <c r="L461" s="44">
        <v>0</v>
      </c>
      <c r="M461" s="41" t="s">
        <v>126</v>
      </c>
      <c r="N461" s="45" t="s">
        <v>161</v>
      </c>
      <c r="O461" s="45" t="s">
        <v>162</v>
      </c>
      <c r="P461" t="str">
        <f>VLOOKUP($A461,RevenueData!$A$2:$L$2321,10,FALSE)</f>
        <v>FL</v>
      </c>
      <c r="Q461" t="str">
        <f>VLOOKUP($A461,RevenueData!$A$2:$L$2321,11,FALSE)</f>
        <v>SE</v>
      </c>
      <c r="R461" t="str">
        <f>VLOOKUP($A461,RevenueData!$A$2:$L$2321,12,FALSE)</f>
        <v>MIAMI</v>
      </c>
    </row>
    <row r="462" spans="1:18">
      <c r="A462" s="40">
        <v>33</v>
      </c>
      <c r="B462" s="41" t="s">
        <v>172</v>
      </c>
      <c r="C462" s="41" t="s">
        <v>35</v>
      </c>
      <c r="D462" s="40">
        <v>45236</v>
      </c>
      <c r="E462" s="42">
        <v>39994</v>
      </c>
      <c r="F462" s="43">
        <v>1012</v>
      </c>
      <c r="G462" s="41" t="s">
        <v>125</v>
      </c>
      <c r="H462" s="40">
        <v>33</v>
      </c>
      <c r="I462" s="40">
        <v>33</v>
      </c>
      <c r="J462" s="40">
        <v>0</v>
      </c>
      <c r="K462" s="40">
        <v>0</v>
      </c>
      <c r="L462" s="44">
        <v>0</v>
      </c>
      <c r="M462" s="41" t="s">
        <v>126</v>
      </c>
      <c r="N462" s="45" t="s">
        <v>173</v>
      </c>
      <c r="O462" s="45" t="s">
        <v>174</v>
      </c>
      <c r="P462" t="str">
        <f>VLOOKUP($A462,RevenueData!$A$2:$L$2321,10,FALSE)</f>
        <v>OH</v>
      </c>
      <c r="Q462" t="str">
        <f>VLOOKUP($A462,RevenueData!$A$2:$L$2321,11,FALSE)</f>
        <v>MW</v>
      </c>
      <c r="R462" t="str">
        <f>VLOOKUP($A462,RevenueData!$A$2:$L$2321,12,FALSE)</f>
        <v>GL</v>
      </c>
    </row>
    <row r="463" spans="1:18">
      <c r="A463" s="40">
        <v>37</v>
      </c>
      <c r="B463" s="41" t="s">
        <v>177</v>
      </c>
      <c r="C463" s="41" t="s">
        <v>31</v>
      </c>
      <c r="D463" s="40">
        <v>80021</v>
      </c>
      <c r="E463" s="42">
        <v>39994</v>
      </c>
      <c r="F463" s="43">
        <v>1234</v>
      </c>
      <c r="G463" s="41" t="s">
        <v>125</v>
      </c>
      <c r="H463" s="40">
        <v>30</v>
      </c>
      <c r="I463" s="40">
        <v>30</v>
      </c>
      <c r="J463" s="40">
        <v>0</v>
      </c>
      <c r="K463" s="40">
        <v>0</v>
      </c>
      <c r="L463" s="44">
        <v>0</v>
      </c>
      <c r="M463" s="41" t="s">
        <v>126</v>
      </c>
      <c r="N463" s="45" t="s">
        <v>166</v>
      </c>
      <c r="O463" s="45" t="s">
        <v>167</v>
      </c>
      <c r="P463" t="str">
        <f>VLOOKUP($A463,RevenueData!$A$2:$L$2321,10,FALSE)</f>
        <v>CO</v>
      </c>
      <c r="Q463" t="str">
        <f>VLOOKUP($A463,RevenueData!$A$2:$L$2321,11,FALSE)</f>
        <v>SW</v>
      </c>
      <c r="R463" t="str">
        <f>VLOOKUP($A463,RevenueData!$A$2:$L$2321,12,FALSE)</f>
        <v>DEN</v>
      </c>
    </row>
    <row r="464" spans="1:18">
      <c r="A464" s="40">
        <v>39</v>
      </c>
      <c r="B464" s="41" t="s">
        <v>183</v>
      </c>
      <c r="C464" s="41" t="s">
        <v>19</v>
      </c>
      <c r="D464" s="40">
        <v>92660</v>
      </c>
      <c r="E464" s="42">
        <v>39994</v>
      </c>
      <c r="F464" s="43">
        <v>1001</v>
      </c>
      <c r="G464" s="41" t="s">
        <v>125</v>
      </c>
      <c r="H464" s="40">
        <v>28</v>
      </c>
      <c r="I464" s="40">
        <v>28</v>
      </c>
      <c r="J464" s="40">
        <v>0</v>
      </c>
      <c r="K464" s="40">
        <v>0</v>
      </c>
      <c r="L464" s="44">
        <v>0</v>
      </c>
      <c r="M464" s="41" t="s">
        <v>126</v>
      </c>
      <c r="N464" s="45" t="s">
        <v>149</v>
      </c>
      <c r="O464" s="45" t="s">
        <v>150</v>
      </c>
      <c r="P464" t="str">
        <f>VLOOKUP($A464,RevenueData!$A$2:$L$2321,10,FALSE)</f>
        <v>CA</v>
      </c>
      <c r="Q464" t="str">
        <f>VLOOKUP($A464,RevenueData!$A$2:$L$2321,11,FALSE)</f>
        <v>LA</v>
      </c>
      <c r="R464" t="str">
        <f>VLOOKUP($A464,RevenueData!$A$2:$L$2321,12,FALSE)</f>
        <v>SD</v>
      </c>
    </row>
    <row r="465" spans="1:18">
      <c r="A465" s="40">
        <v>40</v>
      </c>
      <c r="B465" s="41" t="s">
        <v>184</v>
      </c>
      <c r="C465" s="41" t="s">
        <v>19</v>
      </c>
      <c r="D465" s="40">
        <v>93101</v>
      </c>
      <c r="E465" s="42">
        <v>39994</v>
      </c>
      <c r="F465" s="43">
        <v>1026</v>
      </c>
      <c r="G465" s="41" t="s">
        <v>125</v>
      </c>
      <c r="H465" s="40">
        <v>23</v>
      </c>
      <c r="I465" s="40">
        <v>23</v>
      </c>
      <c r="J465" s="40">
        <v>0</v>
      </c>
      <c r="K465" s="40">
        <v>0</v>
      </c>
      <c r="L465" s="44">
        <v>0</v>
      </c>
      <c r="M465" s="41" t="s">
        <v>126</v>
      </c>
      <c r="N465" s="45" t="s">
        <v>149</v>
      </c>
      <c r="O465" s="45" t="s">
        <v>150</v>
      </c>
      <c r="P465" t="str">
        <f>VLOOKUP($A465,RevenueData!$A$2:$L$2321,10,FALSE)</f>
        <v>CA</v>
      </c>
      <c r="Q465" t="str">
        <f>VLOOKUP($A465,RevenueData!$A$2:$L$2321,11,FALSE)</f>
        <v>LA</v>
      </c>
      <c r="R465" t="str">
        <f>VLOOKUP($A465,RevenueData!$A$2:$L$2321,12,FALSE)</f>
        <v>VENT</v>
      </c>
    </row>
    <row r="466" spans="1:18">
      <c r="A466" s="40">
        <v>41</v>
      </c>
      <c r="B466" s="41" t="s">
        <v>185</v>
      </c>
      <c r="C466" s="41" t="s">
        <v>16</v>
      </c>
      <c r="D466" s="40">
        <v>60010</v>
      </c>
      <c r="E466" s="42">
        <v>39994</v>
      </c>
      <c r="F466" s="43">
        <v>954</v>
      </c>
      <c r="G466" s="41" t="s">
        <v>125</v>
      </c>
      <c r="H466" s="40">
        <v>25</v>
      </c>
      <c r="I466" s="40">
        <v>25</v>
      </c>
      <c r="J466" s="40">
        <v>0</v>
      </c>
      <c r="K466" s="40">
        <v>0</v>
      </c>
      <c r="L466" s="44">
        <v>0</v>
      </c>
      <c r="M466" s="41" t="s">
        <v>126</v>
      </c>
      <c r="N466" s="45" t="s">
        <v>145</v>
      </c>
      <c r="O466" s="45" t="s">
        <v>146</v>
      </c>
      <c r="P466" t="str">
        <f>VLOOKUP($A466,RevenueData!$A$2:$L$2321,10,FALSE)</f>
        <v>IL</v>
      </c>
      <c r="Q466" t="str">
        <f>VLOOKUP($A466,RevenueData!$A$2:$L$2321,11,FALSE)</f>
        <v>MW</v>
      </c>
      <c r="R466" t="str">
        <f>VLOOKUP($A466,RevenueData!$A$2:$L$2321,12,FALSE)</f>
        <v>SCHI</v>
      </c>
    </row>
    <row r="467" spans="1:18">
      <c r="A467" s="40">
        <v>46</v>
      </c>
      <c r="B467" s="41" t="s">
        <v>186</v>
      </c>
      <c r="C467" s="41" t="s">
        <v>41</v>
      </c>
      <c r="D467" s="40">
        <v>76092</v>
      </c>
      <c r="E467" s="42">
        <v>39994</v>
      </c>
      <c r="F467" s="43">
        <v>1125</v>
      </c>
      <c r="G467" s="41" t="s">
        <v>125</v>
      </c>
      <c r="H467" s="40">
        <v>25</v>
      </c>
      <c r="I467" s="40">
        <v>25</v>
      </c>
      <c r="J467" s="40">
        <v>0</v>
      </c>
      <c r="K467" s="40">
        <v>0</v>
      </c>
      <c r="L467" s="44">
        <v>0</v>
      </c>
      <c r="M467" s="41" t="s">
        <v>126</v>
      </c>
      <c r="N467" s="45" t="s">
        <v>187</v>
      </c>
      <c r="O467" s="45" t="s">
        <v>188</v>
      </c>
      <c r="P467" t="str">
        <f>VLOOKUP($A467,RevenueData!$A$2:$L$2321,10,FALSE)</f>
        <v>TX</v>
      </c>
      <c r="Q467" t="str">
        <f>VLOOKUP($A467,RevenueData!$A$2:$L$2321,11,FALSE)</f>
        <v>SW</v>
      </c>
      <c r="R467" t="str">
        <f>VLOOKUP($A467,RevenueData!$A$2:$L$2321,12,FALSE)</f>
        <v>DAL</v>
      </c>
    </row>
    <row r="468" spans="1:18">
      <c r="A468" s="40">
        <v>52</v>
      </c>
      <c r="B468" s="41" t="s">
        <v>196</v>
      </c>
      <c r="C468" s="41" t="s">
        <v>47</v>
      </c>
      <c r="D468" s="40">
        <v>30346</v>
      </c>
      <c r="E468" s="42">
        <v>39994</v>
      </c>
      <c r="F468" s="43">
        <v>1059</v>
      </c>
      <c r="G468" s="41" t="s">
        <v>125</v>
      </c>
      <c r="H468" s="40">
        <v>42</v>
      </c>
      <c r="I468" s="40">
        <v>37</v>
      </c>
      <c r="J468" s="40">
        <v>1</v>
      </c>
      <c r="K468" s="40">
        <v>3</v>
      </c>
      <c r="L468" s="44">
        <v>1</v>
      </c>
      <c r="M468" s="41" t="s">
        <v>126</v>
      </c>
      <c r="N468" s="45" t="s">
        <v>199</v>
      </c>
      <c r="O468" s="45" t="s">
        <v>200</v>
      </c>
      <c r="P468" t="str">
        <f>VLOOKUP($A468,RevenueData!$A$2:$L$2321,10,FALSE)</f>
        <v>GA</v>
      </c>
      <c r="Q468" t="str">
        <f>VLOOKUP($A468,RevenueData!$A$2:$L$2321,11,FALSE)</f>
        <v>SE</v>
      </c>
      <c r="R468" t="str">
        <f>VLOOKUP($A468,RevenueData!$A$2:$L$2321,12,FALSE)</f>
        <v>ATL</v>
      </c>
    </row>
    <row r="469" spans="1:18">
      <c r="A469" s="40">
        <v>56</v>
      </c>
      <c r="B469" s="41" t="s">
        <v>176</v>
      </c>
      <c r="C469" s="41" t="s">
        <v>19</v>
      </c>
      <c r="D469" s="40">
        <v>94132</v>
      </c>
      <c r="E469" s="42">
        <v>39994</v>
      </c>
      <c r="F469" s="43">
        <v>1114</v>
      </c>
      <c r="G469" s="41" t="s">
        <v>125</v>
      </c>
      <c r="H469" s="40">
        <v>24</v>
      </c>
      <c r="I469" s="40">
        <v>24</v>
      </c>
      <c r="J469" s="40">
        <v>0</v>
      </c>
      <c r="K469" s="40">
        <v>0</v>
      </c>
      <c r="L469" s="44">
        <v>0</v>
      </c>
      <c r="M469" s="41" t="s">
        <v>126</v>
      </c>
      <c r="N469" s="45" t="s">
        <v>156</v>
      </c>
      <c r="O469" s="45" t="s">
        <v>157</v>
      </c>
      <c r="P469" t="str">
        <f>VLOOKUP($A469,RevenueData!$A$2:$L$2321,10,FALSE)</f>
        <v>CA</v>
      </c>
      <c r="Q469" t="str">
        <f>VLOOKUP($A469,RevenueData!$A$2:$L$2321,11,FALSE)</f>
        <v>NW</v>
      </c>
      <c r="R469" t="str">
        <f>VLOOKUP($A469,RevenueData!$A$2:$L$2321,12,FALSE)</f>
        <v>SF</v>
      </c>
    </row>
    <row r="470" spans="1:18">
      <c r="A470" s="40">
        <v>57</v>
      </c>
      <c r="B470" s="41" t="s">
        <v>201</v>
      </c>
      <c r="C470" s="41" t="s">
        <v>33</v>
      </c>
      <c r="D470" s="40">
        <v>97223</v>
      </c>
      <c r="E470" s="42">
        <v>39994</v>
      </c>
      <c r="F470" s="43">
        <v>1021</v>
      </c>
      <c r="G470" s="41" t="s">
        <v>125</v>
      </c>
      <c r="H470" s="40">
        <v>40</v>
      </c>
      <c r="I470" s="40">
        <v>40</v>
      </c>
      <c r="J470" s="40">
        <v>0</v>
      </c>
      <c r="K470" s="40">
        <v>0</v>
      </c>
      <c r="L470" s="44">
        <v>0</v>
      </c>
      <c r="M470" s="41" t="s">
        <v>126</v>
      </c>
      <c r="N470" s="45" t="s">
        <v>169</v>
      </c>
      <c r="O470" s="45" t="s">
        <v>170</v>
      </c>
      <c r="P470" t="str">
        <f>VLOOKUP($A470,RevenueData!$A$2:$L$2321,10,FALSE)</f>
        <v>OR</v>
      </c>
      <c r="Q470" t="str">
        <f>VLOOKUP($A470,RevenueData!$A$2:$L$2321,11,FALSE)</f>
        <v>NW</v>
      </c>
      <c r="R470" t="str">
        <f>VLOOKUP($A470,RevenueData!$A$2:$L$2321,12,FALSE)</f>
        <v>NW</v>
      </c>
    </row>
    <row r="471" spans="1:18">
      <c r="A471" s="40">
        <v>59</v>
      </c>
      <c r="B471" s="41" t="s">
        <v>202</v>
      </c>
      <c r="C471" s="41" t="s">
        <v>41</v>
      </c>
      <c r="D471" s="40">
        <v>75093</v>
      </c>
      <c r="E471" s="42">
        <v>39994</v>
      </c>
      <c r="F471" s="43">
        <v>1115</v>
      </c>
      <c r="G471" s="41" t="s">
        <v>125</v>
      </c>
      <c r="H471" s="40">
        <v>21</v>
      </c>
      <c r="I471" s="40">
        <v>21</v>
      </c>
      <c r="J471" s="40">
        <v>0</v>
      </c>
      <c r="K471" s="40">
        <v>0</v>
      </c>
      <c r="L471" s="44">
        <v>0</v>
      </c>
      <c r="M471" s="41" t="s">
        <v>126</v>
      </c>
      <c r="N471" s="45" t="s">
        <v>187</v>
      </c>
      <c r="O471" s="45" t="s">
        <v>188</v>
      </c>
      <c r="P471" t="str">
        <f>VLOOKUP($A471,RevenueData!$A$2:$L$2321,10,FALSE)</f>
        <v>TX</v>
      </c>
      <c r="Q471" t="str">
        <f>VLOOKUP($A471,RevenueData!$A$2:$L$2321,11,FALSE)</f>
        <v>SW</v>
      </c>
      <c r="R471" t="str">
        <f>VLOOKUP($A471,RevenueData!$A$2:$L$2321,12,FALSE)</f>
        <v>DAL</v>
      </c>
    </row>
    <row r="472" spans="1:18">
      <c r="A472" s="40">
        <v>60</v>
      </c>
      <c r="B472" s="41" t="s">
        <v>203</v>
      </c>
      <c r="C472" s="41" t="s">
        <v>35</v>
      </c>
      <c r="D472" s="40">
        <v>44122</v>
      </c>
      <c r="E472" s="42">
        <v>39994</v>
      </c>
      <c r="F472" s="43">
        <v>943</v>
      </c>
      <c r="G472" s="41" t="s">
        <v>129</v>
      </c>
      <c r="H472" s="40">
        <v>16</v>
      </c>
      <c r="I472" s="40">
        <v>16</v>
      </c>
      <c r="J472" s="40">
        <v>0</v>
      </c>
      <c r="K472" s="40">
        <v>0</v>
      </c>
      <c r="L472" s="44">
        <v>0</v>
      </c>
      <c r="M472" s="41" t="s">
        <v>126</v>
      </c>
      <c r="N472" s="45" t="s">
        <v>204</v>
      </c>
      <c r="O472" s="45" t="s">
        <v>205</v>
      </c>
      <c r="P472" t="str">
        <f>VLOOKUP($A472,RevenueData!$A$2:$L$2321,10,FALSE)</f>
        <v>OH</v>
      </c>
      <c r="Q472" t="str">
        <f>VLOOKUP($A472,RevenueData!$A$2:$L$2321,11,FALSE)</f>
        <v>MW</v>
      </c>
      <c r="R472" t="str">
        <f>VLOOKUP($A472,RevenueData!$A$2:$L$2321,12,FALSE)</f>
        <v>MW</v>
      </c>
    </row>
    <row r="473" spans="1:18">
      <c r="A473" s="40">
        <v>61</v>
      </c>
      <c r="B473" s="41" t="s">
        <v>206</v>
      </c>
      <c r="C473" s="41" t="s">
        <v>31</v>
      </c>
      <c r="D473" s="40">
        <v>80206</v>
      </c>
      <c r="E473" s="42">
        <v>39994</v>
      </c>
      <c r="F473" s="43">
        <v>820</v>
      </c>
      <c r="G473" s="41" t="s">
        <v>129</v>
      </c>
      <c r="H473" s="40">
        <v>35</v>
      </c>
      <c r="I473" s="40">
        <v>35</v>
      </c>
      <c r="J473" s="40">
        <v>0</v>
      </c>
      <c r="K473" s="40">
        <v>0</v>
      </c>
      <c r="L473" s="44">
        <v>0</v>
      </c>
      <c r="M473" s="41" t="s">
        <v>143</v>
      </c>
      <c r="N473" s="45" t="s">
        <v>166</v>
      </c>
      <c r="O473" s="45" t="s">
        <v>167</v>
      </c>
      <c r="P473" t="str">
        <f>VLOOKUP($A473,RevenueData!$A$2:$L$2321,10,FALSE)</f>
        <v>CO</v>
      </c>
      <c r="Q473" t="str">
        <f>VLOOKUP($A473,RevenueData!$A$2:$L$2321,11,FALSE)</f>
        <v>SW</v>
      </c>
      <c r="R473" t="str">
        <f>VLOOKUP($A473,RevenueData!$A$2:$L$2321,12,FALSE)</f>
        <v>DEN</v>
      </c>
    </row>
    <row r="474" spans="1:18">
      <c r="A474" s="40">
        <v>64</v>
      </c>
      <c r="B474" s="41" t="s">
        <v>211</v>
      </c>
      <c r="C474" s="41" t="s">
        <v>35</v>
      </c>
      <c r="D474" s="40">
        <v>43240</v>
      </c>
      <c r="E474" s="42">
        <v>39994</v>
      </c>
      <c r="F474" s="43">
        <v>1118</v>
      </c>
      <c r="G474" s="41" t="s">
        <v>125</v>
      </c>
      <c r="H474" s="40">
        <v>13</v>
      </c>
      <c r="I474" s="40">
        <v>13</v>
      </c>
      <c r="J474" s="40">
        <v>0</v>
      </c>
      <c r="K474" s="40">
        <v>0</v>
      </c>
      <c r="L474" s="44">
        <v>0</v>
      </c>
      <c r="M474" s="41" t="s">
        <v>126</v>
      </c>
      <c r="N474" s="45" t="s">
        <v>173</v>
      </c>
      <c r="O474" s="45" t="s">
        <v>174</v>
      </c>
      <c r="P474" t="str">
        <f>VLOOKUP($A474,RevenueData!$A$2:$L$2321,10,FALSE)</f>
        <v>OH</v>
      </c>
      <c r="Q474" t="str">
        <f>VLOOKUP($A474,RevenueData!$A$2:$L$2321,11,FALSE)</f>
        <v>MW</v>
      </c>
      <c r="R474" t="str">
        <f>VLOOKUP($A474,RevenueData!$A$2:$L$2321,12,FALSE)</f>
        <v>GL</v>
      </c>
    </row>
    <row r="475" spans="1:18">
      <c r="A475" s="40">
        <v>65</v>
      </c>
      <c r="B475" s="41" t="s">
        <v>212</v>
      </c>
      <c r="C475" s="41" t="s">
        <v>50</v>
      </c>
      <c r="D475" s="40">
        <v>53226</v>
      </c>
      <c r="E475" s="42">
        <v>39994</v>
      </c>
      <c r="F475" s="43">
        <v>1101</v>
      </c>
      <c r="G475" s="41" t="s">
        <v>125</v>
      </c>
      <c r="H475" s="40">
        <v>33</v>
      </c>
      <c r="I475" s="40">
        <v>33</v>
      </c>
      <c r="J475" s="40">
        <v>0</v>
      </c>
      <c r="K475" s="40">
        <v>0</v>
      </c>
      <c r="L475" s="44">
        <v>0</v>
      </c>
      <c r="M475" s="41" t="s">
        <v>126</v>
      </c>
      <c r="N475" s="45" t="s">
        <v>213</v>
      </c>
      <c r="O475" s="45" t="s">
        <v>214</v>
      </c>
      <c r="P475" t="str">
        <f>VLOOKUP($A475,RevenueData!$A$2:$L$2321,10,FALSE)</f>
        <v>WI</v>
      </c>
      <c r="Q475" t="str">
        <f>VLOOKUP($A475,RevenueData!$A$2:$L$2321,11,FALSE)</f>
        <v>MW</v>
      </c>
      <c r="R475" t="str">
        <f>VLOOKUP($A475,RevenueData!$A$2:$L$2321,12,FALSE)</f>
        <v>NCHI</v>
      </c>
    </row>
    <row r="476" spans="1:18">
      <c r="A476" s="40">
        <v>67</v>
      </c>
      <c r="B476" s="41" t="s">
        <v>216</v>
      </c>
      <c r="C476" s="41" t="s">
        <v>26</v>
      </c>
      <c r="D476" s="40">
        <v>70130</v>
      </c>
      <c r="E476" s="42">
        <v>39994</v>
      </c>
      <c r="F476" s="43">
        <v>1103</v>
      </c>
      <c r="G476" s="41" t="s">
        <v>125</v>
      </c>
      <c r="H476" s="40">
        <v>14</v>
      </c>
      <c r="I476" s="40">
        <v>14</v>
      </c>
      <c r="J476" s="40">
        <v>0</v>
      </c>
      <c r="K476" s="40">
        <v>0</v>
      </c>
      <c r="L476" s="44">
        <v>0</v>
      </c>
      <c r="M476" s="41" t="s">
        <v>126</v>
      </c>
      <c r="N476" s="45" t="s">
        <v>217</v>
      </c>
      <c r="O476" s="45" t="s">
        <v>218</v>
      </c>
      <c r="P476" t="str">
        <f>VLOOKUP($A476,RevenueData!$A$2:$L$2321,10,FALSE)</f>
        <v>LA</v>
      </c>
      <c r="Q476" t="str">
        <f>VLOOKUP($A476,RevenueData!$A$2:$L$2321,11,FALSE)</f>
        <v>SW</v>
      </c>
      <c r="R476" t="str">
        <f>VLOOKUP($A476,RevenueData!$A$2:$L$2321,12,FALSE)</f>
        <v>SW</v>
      </c>
    </row>
    <row r="477" spans="1:18">
      <c r="A477" s="40">
        <v>68</v>
      </c>
      <c r="B477" s="41" t="s">
        <v>171</v>
      </c>
      <c r="C477" s="41" t="s">
        <v>19</v>
      </c>
      <c r="D477" s="40">
        <v>90036</v>
      </c>
      <c r="E477" s="42">
        <v>39994</v>
      </c>
      <c r="F477" s="43">
        <v>903</v>
      </c>
      <c r="G477" s="41" t="s">
        <v>125</v>
      </c>
      <c r="H477" s="40">
        <v>29</v>
      </c>
      <c r="I477" s="40">
        <v>29</v>
      </c>
      <c r="J477" s="40">
        <v>0</v>
      </c>
      <c r="K477" s="40">
        <v>0</v>
      </c>
      <c r="L477" s="44">
        <v>0</v>
      </c>
      <c r="M477" s="41" t="s">
        <v>126</v>
      </c>
      <c r="N477" s="45" t="s">
        <v>149</v>
      </c>
      <c r="O477" s="45" t="s">
        <v>150</v>
      </c>
      <c r="P477" t="str">
        <f>VLOOKUP($A477,RevenueData!$A$2:$L$2321,10,FALSE)</f>
        <v>CA</v>
      </c>
      <c r="Q477" t="str">
        <f>VLOOKUP($A477,RevenueData!$A$2:$L$2321,11,FALSE)</f>
        <v>LA</v>
      </c>
      <c r="R477" t="str">
        <f>VLOOKUP($A477,RevenueData!$A$2:$L$2321,12,FALSE)</f>
        <v>LA</v>
      </c>
    </row>
    <row r="478" spans="1:18">
      <c r="A478" s="40">
        <v>69</v>
      </c>
      <c r="B478" s="41" t="s">
        <v>219</v>
      </c>
      <c r="C478" s="41" t="s">
        <v>11</v>
      </c>
      <c r="D478" s="40">
        <v>22033</v>
      </c>
      <c r="E478" s="42">
        <v>39994</v>
      </c>
      <c r="F478" s="43">
        <v>1021</v>
      </c>
      <c r="G478" s="41" t="s">
        <v>125</v>
      </c>
      <c r="H478" s="40">
        <v>29</v>
      </c>
      <c r="I478" s="40">
        <v>29</v>
      </c>
      <c r="J478" s="40">
        <v>0</v>
      </c>
      <c r="K478" s="40">
        <v>0</v>
      </c>
      <c r="L478" s="44">
        <v>0</v>
      </c>
      <c r="M478" s="41" t="s">
        <v>130</v>
      </c>
      <c r="N478" s="45" t="s">
        <v>134</v>
      </c>
      <c r="O478" s="45" t="s">
        <v>135</v>
      </c>
      <c r="P478" t="str">
        <f>VLOOKUP($A478,RevenueData!$A$2:$L$2321,10,FALSE)</f>
        <v>VA</v>
      </c>
      <c r="Q478" t="str">
        <f>VLOOKUP($A478,RevenueData!$A$2:$L$2321,11,FALSE)</f>
        <v>SE</v>
      </c>
      <c r="R478" t="str">
        <f>VLOOKUP($A478,RevenueData!$A$2:$L$2321,12,FALSE)</f>
        <v>SE</v>
      </c>
    </row>
    <row r="479" spans="1:18">
      <c r="A479" s="40">
        <v>70</v>
      </c>
      <c r="B479" s="41" t="s">
        <v>220</v>
      </c>
      <c r="C479" s="41" t="s">
        <v>13</v>
      </c>
      <c r="D479" s="40">
        <v>48377</v>
      </c>
      <c r="E479" s="42">
        <v>39994</v>
      </c>
      <c r="F479" s="43">
        <v>955</v>
      </c>
      <c r="G479" s="41" t="s">
        <v>129</v>
      </c>
      <c r="H479" s="40">
        <v>25</v>
      </c>
      <c r="I479" s="40">
        <v>25</v>
      </c>
      <c r="J479" s="40">
        <v>0</v>
      </c>
      <c r="K479" s="40">
        <v>0</v>
      </c>
      <c r="L479" s="44">
        <v>0</v>
      </c>
      <c r="M479" s="41" t="s">
        <v>126</v>
      </c>
      <c r="N479" s="45" t="s">
        <v>140</v>
      </c>
      <c r="O479" s="45" t="s">
        <v>141</v>
      </c>
      <c r="P479" t="str">
        <f>VLOOKUP($A479,RevenueData!$A$2:$L$2321,10,FALSE)</f>
        <v>MI</v>
      </c>
      <c r="Q479" t="str">
        <f>VLOOKUP($A479,RevenueData!$A$2:$L$2321,11,FALSE)</f>
        <v>MW</v>
      </c>
      <c r="R479" t="str">
        <f>VLOOKUP($A479,RevenueData!$A$2:$L$2321,12,FALSE)</f>
        <v>MW</v>
      </c>
    </row>
    <row r="480" spans="1:18">
      <c r="A480" s="40">
        <v>71</v>
      </c>
      <c r="B480" s="41" t="s">
        <v>221</v>
      </c>
      <c r="C480" s="41" t="s">
        <v>47</v>
      </c>
      <c r="D480" s="40">
        <v>30022</v>
      </c>
      <c r="E480" s="42">
        <v>39994</v>
      </c>
      <c r="F480" s="43">
        <v>1231</v>
      </c>
      <c r="G480" s="41" t="s">
        <v>125</v>
      </c>
      <c r="H480" s="40">
        <v>41</v>
      </c>
      <c r="I480" s="40">
        <v>41</v>
      </c>
      <c r="J480" s="40">
        <v>0</v>
      </c>
      <c r="K480" s="40">
        <v>0</v>
      </c>
      <c r="L480" s="44">
        <v>0</v>
      </c>
      <c r="M480" s="41" t="s">
        <v>126</v>
      </c>
      <c r="N480" s="45" t="s">
        <v>199</v>
      </c>
      <c r="O480" s="45" t="s">
        <v>200</v>
      </c>
      <c r="P480" t="str">
        <f>VLOOKUP($A480,RevenueData!$A$2:$L$2321,10,FALSE)</f>
        <v>GA</v>
      </c>
      <c r="Q480" t="str">
        <f>VLOOKUP($A480,RevenueData!$A$2:$L$2321,11,FALSE)</f>
        <v>SE</v>
      </c>
      <c r="R480" t="str">
        <f>VLOOKUP($A480,RevenueData!$A$2:$L$2321,12,FALSE)</f>
        <v>ATL</v>
      </c>
    </row>
    <row r="481" spans="1:18">
      <c r="A481" s="40">
        <v>73</v>
      </c>
      <c r="B481" s="41" t="s">
        <v>176</v>
      </c>
      <c r="C481" s="41" t="s">
        <v>19</v>
      </c>
      <c r="D481" s="40">
        <v>94103</v>
      </c>
      <c r="E481" s="42">
        <v>39994</v>
      </c>
      <c r="F481" s="43">
        <v>1145</v>
      </c>
      <c r="G481" s="41" t="s">
        <v>125</v>
      </c>
      <c r="H481" s="40">
        <v>15</v>
      </c>
      <c r="I481" s="40">
        <v>15</v>
      </c>
      <c r="J481" s="40">
        <v>0</v>
      </c>
      <c r="K481" s="40">
        <v>0</v>
      </c>
      <c r="L481" s="44">
        <v>0</v>
      </c>
      <c r="M481" s="41" t="s">
        <v>126</v>
      </c>
      <c r="N481" s="45" t="s">
        <v>156</v>
      </c>
      <c r="O481" s="45" t="s">
        <v>157</v>
      </c>
      <c r="P481" t="str">
        <f>VLOOKUP($A481,RevenueData!$A$2:$L$2321,10,FALSE)</f>
        <v>CA</v>
      </c>
      <c r="Q481" t="str">
        <f>VLOOKUP($A481,RevenueData!$A$2:$L$2321,11,FALSE)</f>
        <v>NW</v>
      </c>
      <c r="R481" t="str">
        <f>VLOOKUP($A481,RevenueData!$A$2:$L$2321,12,FALSE)</f>
        <v>SF</v>
      </c>
    </row>
    <row r="482" spans="1:18">
      <c r="A482" s="40">
        <v>75</v>
      </c>
      <c r="B482" s="41" t="s">
        <v>196</v>
      </c>
      <c r="C482" s="41" t="s">
        <v>47</v>
      </c>
      <c r="D482" s="40">
        <v>30326</v>
      </c>
      <c r="E482" s="42">
        <v>39994</v>
      </c>
      <c r="F482" s="43">
        <v>1017</v>
      </c>
      <c r="G482" s="41" t="s">
        <v>129</v>
      </c>
      <c r="H482" s="40">
        <v>31</v>
      </c>
      <c r="I482" s="40">
        <v>31</v>
      </c>
      <c r="J482" s="40">
        <v>0</v>
      </c>
      <c r="K482" s="40">
        <v>0</v>
      </c>
      <c r="L482" s="44">
        <v>0</v>
      </c>
      <c r="M482" s="41" t="s">
        <v>126</v>
      </c>
      <c r="N482" s="45" t="s">
        <v>199</v>
      </c>
      <c r="O482" s="45" t="s">
        <v>200</v>
      </c>
      <c r="P482" t="str">
        <f>VLOOKUP($A482,RevenueData!$A$2:$L$2321,10,FALSE)</f>
        <v>GA</v>
      </c>
      <c r="Q482" t="str">
        <f>VLOOKUP($A482,RevenueData!$A$2:$L$2321,11,FALSE)</f>
        <v>SE</v>
      </c>
      <c r="R482" t="str">
        <f>VLOOKUP($A482,RevenueData!$A$2:$L$2321,12,FALSE)</f>
        <v>ATL</v>
      </c>
    </row>
    <row r="483" spans="1:18">
      <c r="A483" s="40">
        <v>76</v>
      </c>
      <c r="B483" s="41" t="s">
        <v>223</v>
      </c>
      <c r="C483" s="41" t="s">
        <v>16</v>
      </c>
      <c r="D483" s="40">
        <v>60134</v>
      </c>
      <c r="E483" s="42">
        <v>39994</v>
      </c>
      <c r="F483" s="43">
        <v>927</v>
      </c>
      <c r="G483" s="41" t="s">
        <v>125</v>
      </c>
      <c r="H483" s="40">
        <v>10</v>
      </c>
      <c r="I483" s="40">
        <v>10</v>
      </c>
      <c r="J483" s="40">
        <v>0</v>
      </c>
      <c r="K483" s="40">
        <v>0</v>
      </c>
      <c r="L483" s="44">
        <v>0</v>
      </c>
      <c r="M483" s="41" t="s">
        <v>126</v>
      </c>
      <c r="N483" s="45" t="s">
        <v>145</v>
      </c>
      <c r="O483" s="45" t="s">
        <v>146</v>
      </c>
      <c r="P483" t="str">
        <f>VLOOKUP($A483,RevenueData!$A$2:$L$2321,10,FALSE)</f>
        <v>IL</v>
      </c>
      <c r="Q483" t="str">
        <f>VLOOKUP($A483,RevenueData!$A$2:$L$2321,11,FALSE)</f>
        <v>MW</v>
      </c>
      <c r="R483" t="str">
        <f>VLOOKUP($A483,RevenueData!$A$2:$L$2321,12,FALSE)</f>
        <v>SCHI</v>
      </c>
    </row>
    <row r="484" spans="1:18">
      <c r="A484" s="40">
        <v>77</v>
      </c>
      <c r="B484" s="41" t="s">
        <v>224</v>
      </c>
      <c r="C484" s="41" t="s">
        <v>27</v>
      </c>
      <c r="D484" s="40">
        <v>33146</v>
      </c>
      <c r="E484" s="42">
        <v>39994</v>
      </c>
      <c r="F484" s="43">
        <v>1131</v>
      </c>
      <c r="G484" s="41" t="s">
        <v>125</v>
      </c>
      <c r="H484" s="40">
        <v>36</v>
      </c>
      <c r="I484" s="40">
        <v>36</v>
      </c>
      <c r="J484" s="40">
        <v>0</v>
      </c>
      <c r="K484" s="40">
        <v>0</v>
      </c>
      <c r="L484" s="44">
        <v>0</v>
      </c>
      <c r="M484" s="41" t="s">
        <v>126</v>
      </c>
      <c r="N484" s="45" t="s">
        <v>161</v>
      </c>
      <c r="O484" s="45" t="s">
        <v>162</v>
      </c>
      <c r="P484" t="str">
        <f>VLOOKUP($A484,RevenueData!$A$2:$L$2321,10,FALSE)</f>
        <v>FL</v>
      </c>
      <c r="Q484" t="str">
        <f>VLOOKUP($A484,RevenueData!$A$2:$L$2321,11,FALSE)</f>
        <v>SE</v>
      </c>
      <c r="R484" t="str">
        <f>VLOOKUP($A484,RevenueData!$A$2:$L$2321,12,FALSE)</f>
        <v>MIAMI</v>
      </c>
    </row>
    <row r="485" spans="1:18">
      <c r="A485" s="40">
        <v>78</v>
      </c>
      <c r="B485" s="41" t="s">
        <v>225</v>
      </c>
      <c r="C485" s="41" t="s">
        <v>27</v>
      </c>
      <c r="D485" s="40">
        <v>32839</v>
      </c>
      <c r="E485" s="42">
        <v>39994</v>
      </c>
      <c r="F485" s="43">
        <v>931</v>
      </c>
      <c r="G485" s="41" t="s">
        <v>129</v>
      </c>
      <c r="H485" s="40">
        <v>18</v>
      </c>
      <c r="I485" s="40">
        <v>18</v>
      </c>
      <c r="J485" s="40">
        <v>0</v>
      </c>
      <c r="K485" s="40">
        <v>0</v>
      </c>
      <c r="L485" s="44">
        <v>0</v>
      </c>
      <c r="M485" s="41" t="s">
        <v>126</v>
      </c>
      <c r="N485" s="45" t="s">
        <v>208</v>
      </c>
      <c r="O485" s="45" t="s">
        <v>209</v>
      </c>
      <c r="P485" t="str">
        <f>VLOOKUP($A485,RevenueData!$A$2:$L$2321,10,FALSE)</f>
        <v>FL</v>
      </c>
      <c r="Q485" t="str">
        <f>VLOOKUP($A485,RevenueData!$A$2:$L$2321,11,FALSE)</f>
        <v>SE</v>
      </c>
      <c r="R485" t="str">
        <f>VLOOKUP($A485,RevenueData!$A$2:$L$2321,12,FALSE)</f>
        <v>NFL</v>
      </c>
    </row>
    <row r="486" spans="1:18">
      <c r="A486" s="40">
        <v>80</v>
      </c>
      <c r="B486" s="41" t="s">
        <v>227</v>
      </c>
      <c r="C486" s="41" t="s">
        <v>52</v>
      </c>
      <c r="D486" s="40">
        <v>46240</v>
      </c>
      <c r="E486" s="42">
        <v>39994</v>
      </c>
      <c r="F486" s="43">
        <v>1103</v>
      </c>
      <c r="G486" s="41" t="s">
        <v>125</v>
      </c>
      <c r="H486" s="40">
        <v>19</v>
      </c>
      <c r="I486" s="40">
        <v>19</v>
      </c>
      <c r="J486" s="40">
        <v>0</v>
      </c>
      <c r="K486" s="40">
        <v>0</v>
      </c>
      <c r="L486" s="44">
        <v>0</v>
      </c>
      <c r="M486" s="41" t="s">
        <v>126</v>
      </c>
      <c r="N486" s="45" t="s">
        <v>228</v>
      </c>
      <c r="O486" s="45" t="s">
        <v>229</v>
      </c>
      <c r="P486" t="str">
        <f>VLOOKUP($A486,RevenueData!$A$2:$L$2321,10,FALSE)</f>
        <v>IN</v>
      </c>
      <c r="Q486" t="str">
        <f>VLOOKUP($A486,RevenueData!$A$2:$L$2321,11,FALSE)</f>
        <v>MW</v>
      </c>
      <c r="R486" t="str">
        <f>VLOOKUP($A486,RevenueData!$A$2:$L$2321,12,FALSE)</f>
        <v>GL</v>
      </c>
    </row>
    <row r="487" spans="1:18">
      <c r="A487" s="40">
        <v>81</v>
      </c>
      <c r="B487" s="41" t="s">
        <v>230</v>
      </c>
      <c r="C487" s="41" t="s">
        <v>19</v>
      </c>
      <c r="D487" s="40">
        <v>94304</v>
      </c>
      <c r="E487" s="42">
        <v>39994</v>
      </c>
      <c r="F487" s="43">
        <v>1001</v>
      </c>
      <c r="G487" s="41" t="s">
        <v>125</v>
      </c>
      <c r="H487" s="40">
        <v>55</v>
      </c>
      <c r="I487" s="40">
        <v>53</v>
      </c>
      <c r="J487" s="40">
        <v>0</v>
      </c>
      <c r="K487" s="40">
        <v>2</v>
      </c>
      <c r="L487" s="44">
        <v>0</v>
      </c>
      <c r="M487" s="41" t="s">
        <v>126</v>
      </c>
      <c r="N487" s="45" t="s">
        <v>156</v>
      </c>
      <c r="O487" s="45" t="s">
        <v>157</v>
      </c>
      <c r="P487" t="str">
        <f>VLOOKUP($A487,RevenueData!$A$2:$L$2321,10,FALSE)</f>
        <v>CA</v>
      </c>
      <c r="Q487" t="str">
        <f>VLOOKUP($A487,RevenueData!$A$2:$L$2321,11,FALSE)</f>
        <v>NW</v>
      </c>
      <c r="R487" t="str">
        <f>VLOOKUP($A487,RevenueData!$A$2:$L$2321,12,FALSE)</f>
        <v>SEA</v>
      </c>
    </row>
    <row r="488" spans="1:18">
      <c r="A488" s="40">
        <v>82</v>
      </c>
      <c r="B488" s="41" t="s">
        <v>231</v>
      </c>
      <c r="C488" s="41" t="s">
        <v>19</v>
      </c>
      <c r="D488" s="40">
        <v>95050</v>
      </c>
      <c r="E488" s="42">
        <v>39994</v>
      </c>
      <c r="F488" s="43">
        <v>934</v>
      </c>
      <c r="G488" s="41" t="s">
        <v>125</v>
      </c>
      <c r="H488" s="40">
        <v>41</v>
      </c>
      <c r="I488" s="40">
        <v>41</v>
      </c>
      <c r="J488" s="40">
        <v>0</v>
      </c>
      <c r="K488" s="40">
        <v>0</v>
      </c>
      <c r="L488" s="44">
        <v>0</v>
      </c>
      <c r="M488" s="41" t="s">
        <v>126</v>
      </c>
      <c r="N488" s="45" t="s">
        <v>156</v>
      </c>
      <c r="O488" s="45" t="s">
        <v>157</v>
      </c>
      <c r="P488" t="str">
        <f>VLOOKUP($A488,RevenueData!$A$2:$L$2321,10,FALSE)</f>
        <v>CA</v>
      </c>
      <c r="Q488" t="str">
        <f>VLOOKUP($A488,RevenueData!$A$2:$L$2321,11,FALSE)</f>
        <v>NW</v>
      </c>
      <c r="R488" t="str">
        <f>VLOOKUP($A488,RevenueData!$A$2:$L$2321,12,FALSE)</f>
        <v>EB</v>
      </c>
    </row>
    <row r="489" spans="1:18">
      <c r="A489" s="40">
        <v>83</v>
      </c>
      <c r="B489" s="41" t="s">
        <v>176</v>
      </c>
      <c r="C489" s="41" t="s">
        <v>19</v>
      </c>
      <c r="D489" s="40">
        <v>94114</v>
      </c>
      <c r="E489" s="42">
        <v>39994</v>
      </c>
      <c r="F489" s="43">
        <v>1126</v>
      </c>
      <c r="G489" s="41" t="s">
        <v>125</v>
      </c>
      <c r="H489" s="40">
        <v>15</v>
      </c>
      <c r="I489" s="40">
        <v>15</v>
      </c>
      <c r="J489" s="40">
        <v>0</v>
      </c>
      <c r="K489" s="40">
        <v>0</v>
      </c>
      <c r="L489" s="44">
        <v>0</v>
      </c>
      <c r="M489" s="41" t="s">
        <v>126</v>
      </c>
      <c r="N489" s="45" t="s">
        <v>156</v>
      </c>
      <c r="O489" s="45" t="s">
        <v>157</v>
      </c>
      <c r="P489" t="str">
        <f>VLOOKUP($A489,RevenueData!$A$2:$L$2321,10,FALSE)</f>
        <v>CA</v>
      </c>
      <c r="Q489" t="str">
        <f>VLOOKUP($A489,RevenueData!$A$2:$L$2321,11,FALSE)</f>
        <v>NW</v>
      </c>
      <c r="R489" t="str">
        <f>VLOOKUP($A489,RevenueData!$A$2:$L$2321,12,FALSE)</f>
        <v>NW</v>
      </c>
    </row>
    <row r="490" spans="1:18">
      <c r="A490" s="40">
        <v>84</v>
      </c>
      <c r="B490" s="41" t="s">
        <v>178</v>
      </c>
      <c r="C490" s="41" t="s">
        <v>38</v>
      </c>
      <c r="D490" s="40">
        <v>89109</v>
      </c>
      <c r="E490" s="42">
        <v>39994</v>
      </c>
      <c r="F490" s="43">
        <v>1054</v>
      </c>
      <c r="G490" s="41" t="s">
        <v>125</v>
      </c>
      <c r="H490" s="40">
        <v>13</v>
      </c>
      <c r="I490" s="40">
        <v>13</v>
      </c>
      <c r="J490" s="40">
        <v>0</v>
      </c>
      <c r="K490" s="40">
        <v>0</v>
      </c>
      <c r="L490" s="44">
        <v>0</v>
      </c>
      <c r="M490" s="41" t="s">
        <v>126</v>
      </c>
      <c r="N490" s="45" t="s">
        <v>179</v>
      </c>
      <c r="O490" s="45" t="s">
        <v>180</v>
      </c>
      <c r="P490" t="str">
        <f>VLOOKUP($A490,RevenueData!$A$2:$L$2321,10,FALSE)</f>
        <v>NV</v>
      </c>
      <c r="Q490" t="str">
        <f>VLOOKUP($A490,RevenueData!$A$2:$L$2321,11,FALSE)</f>
        <v>SW</v>
      </c>
      <c r="R490" t="str">
        <f>VLOOKUP($A490,RevenueData!$A$2:$L$2321,12,FALSE)</f>
        <v>SW</v>
      </c>
    </row>
    <row r="491" spans="1:18">
      <c r="A491" s="40">
        <v>85</v>
      </c>
      <c r="B491" s="41" t="s">
        <v>232</v>
      </c>
      <c r="C491" s="41" t="s">
        <v>26</v>
      </c>
      <c r="D491" s="40">
        <v>70002</v>
      </c>
      <c r="E491" s="42">
        <v>39994</v>
      </c>
      <c r="F491" s="43">
        <v>822</v>
      </c>
      <c r="G491" s="41" t="s">
        <v>129</v>
      </c>
      <c r="H491" s="40">
        <v>12</v>
      </c>
      <c r="I491" s="40">
        <v>12</v>
      </c>
      <c r="J491" s="40">
        <v>0</v>
      </c>
      <c r="K491" s="40">
        <v>0</v>
      </c>
      <c r="L491" s="44">
        <v>0</v>
      </c>
      <c r="M491" s="41" t="s">
        <v>126</v>
      </c>
      <c r="N491" s="45" t="s">
        <v>217</v>
      </c>
      <c r="O491" s="45" t="s">
        <v>218</v>
      </c>
      <c r="P491" t="str">
        <f>VLOOKUP($A491,RevenueData!$A$2:$L$2321,10,FALSE)</f>
        <v>LA</v>
      </c>
      <c r="Q491" t="str">
        <f>VLOOKUP($A491,RevenueData!$A$2:$L$2321,11,FALSE)</f>
        <v>SW</v>
      </c>
      <c r="R491" t="str">
        <f>VLOOKUP($A491,RevenueData!$A$2:$L$2321,12,FALSE)</f>
        <v>SW</v>
      </c>
    </row>
    <row r="492" spans="1:18">
      <c r="A492" s="40">
        <v>86</v>
      </c>
      <c r="B492" s="41" t="s">
        <v>233</v>
      </c>
      <c r="C492" s="41" t="s">
        <v>41</v>
      </c>
      <c r="D492" s="40">
        <v>77056</v>
      </c>
      <c r="E492" s="42">
        <v>39994</v>
      </c>
      <c r="F492" s="43">
        <v>1137</v>
      </c>
      <c r="G492" s="41" t="s">
        <v>125</v>
      </c>
      <c r="H492" s="40">
        <v>19</v>
      </c>
      <c r="I492" s="40">
        <v>19</v>
      </c>
      <c r="J492" s="40">
        <v>0</v>
      </c>
      <c r="K492" s="40">
        <v>0</v>
      </c>
      <c r="L492" s="44">
        <v>0</v>
      </c>
      <c r="M492" s="41" t="s">
        <v>126</v>
      </c>
      <c r="N492" s="45" t="s">
        <v>234</v>
      </c>
      <c r="O492" s="45" t="s">
        <v>235</v>
      </c>
      <c r="P492" t="str">
        <f>VLOOKUP($A492,RevenueData!$A$2:$L$2321,10,FALSE)</f>
        <v>TX</v>
      </c>
      <c r="Q492" t="str">
        <f>VLOOKUP($A492,RevenueData!$A$2:$L$2321,11,FALSE)</f>
        <v>SW</v>
      </c>
      <c r="R492" t="str">
        <f>VLOOKUP($A492,RevenueData!$A$2:$L$2321,12,FALSE)</f>
        <v>HOU</v>
      </c>
    </row>
    <row r="493" spans="1:18">
      <c r="A493" s="40">
        <v>88</v>
      </c>
      <c r="B493" s="41" t="s">
        <v>237</v>
      </c>
      <c r="C493" s="41" t="s">
        <v>19</v>
      </c>
      <c r="D493" s="40">
        <v>91302</v>
      </c>
      <c r="E493" s="42">
        <v>39994</v>
      </c>
      <c r="F493" s="43">
        <v>1043</v>
      </c>
      <c r="G493" s="41" t="s">
        <v>125</v>
      </c>
      <c r="H493" s="40">
        <v>28</v>
      </c>
      <c r="I493" s="40">
        <v>28</v>
      </c>
      <c r="J493" s="40">
        <v>0</v>
      </c>
      <c r="K493" s="40">
        <v>0</v>
      </c>
      <c r="L493" s="44">
        <v>0</v>
      </c>
      <c r="M493" s="41" t="s">
        <v>126</v>
      </c>
      <c r="N493" s="45" t="s">
        <v>149</v>
      </c>
      <c r="O493" s="45" t="s">
        <v>150</v>
      </c>
      <c r="P493" t="str">
        <f>VLOOKUP($A493,RevenueData!$A$2:$L$2321,10,FALSE)</f>
        <v>CA</v>
      </c>
      <c r="Q493" t="str">
        <f>VLOOKUP($A493,RevenueData!$A$2:$L$2321,11,FALSE)</f>
        <v>LA</v>
      </c>
      <c r="R493" t="str">
        <f>VLOOKUP($A493,RevenueData!$A$2:$L$2321,12,FALSE)</f>
        <v>VENT</v>
      </c>
    </row>
    <row r="494" spans="1:18">
      <c r="A494" s="40">
        <v>89</v>
      </c>
      <c r="B494" s="41" t="s">
        <v>238</v>
      </c>
      <c r="C494" s="41" t="s">
        <v>19</v>
      </c>
      <c r="D494" s="40">
        <v>90265</v>
      </c>
      <c r="E494" s="42">
        <v>39994</v>
      </c>
      <c r="F494" s="43">
        <v>901</v>
      </c>
      <c r="G494" s="41" t="s">
        <v>125</v>
      </c>
      <c r="H494" s="40">
        <v>23</v>
      </c>
      <c r="I494" s="40">
        <v>23</v>
      </c>
      <c r="J494" s="40">
        <v>0</v>
      </c>
      <c r="K494" s="40">
        <v>0</v>
      </c>
      <c r="L494" s="44">
        <v>0</v>
      </c>
      <c r="M494" s="41" t="s">
        <v>126</v>
      </c>
      <c r="N494" s="45" t="s">
        <v>149</v>
      </c>
      <c r="O494" s="45" t="s">
        <v>150</v>
      </c>
      <c r="P494" t="str">
        <f>VLOOKUP($A494,RevenueData!$A$2:$L$2321,10,FALSE)</f>
        <v>CA</v>
      </c>
      <c r="Q494" t="str">
        <f>VLOOKUP($A494,RevenueData!$A$2:$L$2321,11,FALSE)</f>
        <v>LA</v>
      </c>
      <c r="R494" t="str">
        <f>VLOOKUP($A494,RevenueData!$A$2:$L$2321,12,FALSE)</f>
        <v>VENT</v>
      </c>
    </row>
    <row r="495" spans="1:18">
      <c r="A495" s="40">
        <v>90</v>
      </c>
      <c r="B495" s="41" t="s">
        <v>239</v>
      </c>
      <c r="C495" s="41" t="s">
        <v>27</v>
      </c>
      <c r="D495" s="40">
        <v>33414</v>
      </c>
      <c r="E495" s="42">
        <v>39994</v>
      </c>
      <c r="F495" s="43">
        <v>1025</v>
      </c>
      <c r="G495" s="41" t="s">
        <v>125</v>
      </c>
      <c r="H495" s="40">
        <v>33</v>
      </c>
      <c r="I495" s="40">
        <v>33</v>
      </c>
      <c r="J495" s="40">
        <v>0</v>
      </c>
      <c r="K495" s="40">
        <v>0</v>
      </c>
      <c r="L495" s="44">
        <v>0</v>
      </c>
      <c r="M495" s="41" t="s">
        <v>126</v>
      </c>
      <c r="N495" s="45" t="s">
        <v>161</v>
      </c>
      <c r="O495" s="45" t="s">
        <v>162</v>
      </c>
      <c r="P495" t="str">
        <f>VLOOKUP($A495,RevenueData!$A$2:$L$2321,10,FALSE)</f>
        <v>FL</v>
      </c>
      <c r="Q495" t="str">
        <f>VLOOKUP($A495,RevenueData!$A$2:$L$2321,11,FALSE)</f>
        <v>SE</v>
      </c>
      <c r="R495" t="str">
        <f>VLOOKUP($A495,RevenueData!$A$2:$L$2321,12,FALSE)</f>
        <v>PB</v>
      </c>
    </row>
    <row r="496" spans="1:18">
      <c r="A496" s="40">
        <v>91</v>
      </c>
      <c r="B496" s="41" t="s">
        <v>233</v>
      </c>
      <c r="C496" s="41" t="s">
        <v>41</v>
      </c>
      <c r="D496" s="40">
        <v>77024</v>
      </c>
      <c r="E496" s="42">
        <v>39994</v>
      </c>
      <c r="F496" s="43">
        <v>1103</v>
      </c>
      <c r="G496" s="41" t="s">
        <v>125</v>
      </c>
      <c r="H496" s="40">
        <v>21</v>
      </c>
      <c r="I496" s="40">
        <v>21</v>
      </c>
      <c r="J496" s="40">
        <v>0</v>
      </c>
      <c r="K496" s="40">
        <v>0</v>
      </c>
      <c r="L496" s="44">
        <v>0</v>
      </c>
      <c r="M496" s="41" t="s">
        <v>126</v>
      </c>
      <c r="N496" s="45" t="s">
        <v>234</v>
      </c>
      <c r="O496" s="45" t="s">
        <v>235</v>
      </c>
      <c r="P496" t="str">
        <f>VLOOKUP($A496,RevenueData!$A$2:$L$2321,10,FALSE)</f>
        <v>TX</v>
      </c>
      <c r="Q496" t="str">
        <f>VLOOKUP($A496,RevenueData!$A$2:$L$2321,11,FALSE)</f>
        <v>SW</v>
      </c>
      <c r="R496" t="str">
        <f>VLOOKUP($A496,RevenueData!$A$2:$L$2321,12,FALSE)</f>
        <v>HOU</v>
      </c>
    </row>
    <row r="497" spans="1:18">
      <c r="A497" s="40">
        <v>92</v>
      </c>
      <c r="B497" s="41" t="s">
        <v>240</v>
      </c>
      <c r="C497" s="41" t="s">
        <v>19</v>
      </c>
      <c r="D497" s="40">
        <v>94588</v>
      </c>
      <c r="E497" s="42">
        <v>39994</v>
      </c>
      <c r="F497" s="43">
        <v>1001</v>
      </c>
      <c r="G497" s="41" t="s">
        <v>125</v>
      </c>
      <c r="H497" s="40">
        <v>28</v>
      </c>
      <c r="I497" s="40">
        <v>28</v>
      </c>
      <c r="J497" s="40">
        <v>0</v>
      </c>
      <c r="K497" s="40">
        <v>0</v>
      </c>
      <c r="L497" s="44">
        <v>0</v>
      </c>
      <c r="M497" s="41" t="s">
        <v>126</v>
      </c>
      <c r="N497" s="45" t="s">
        <v>156</v>
      </c>
      <c r="O497" s="45" t="s">
        <v>157</v>
      </c>
      <c r="P497" t="str">
        <f>VLOOKUP($A497,RevenueData!$A$2:$L$2321,10,FALSE)</f>
        <v>CA</v>
      </c>
      <c r="Q497" t="str">
        <f>VLOOKUP($A497,RevenueData!$A$2:$L$2321,11,FALSE)</f>
        <v>NW</v>
      </c>
      <c r="R497" t="str">
        <f>VLOOKUP($A497,RevenueData!$A$2:$L$2321,12,FALSE)</f>
        <v>EB</v>
      </c>
    </row>
    <row r="498" spans="1:18">
      <c r="A498" s="40">
        <v>93</v>
      </c>
      <c r="B498" s="41" t="s">
        <v>241</v>
      </c>
      <c r="C498" s="41" t="s">
        <v>11</v>
      </c>
      <c r="D498" s="40">
        <v>23235</v>
      </c>
      <c r="E498" s="42">
        <v>39994</v>
      </c>
      <c r="F498" s="43">
        <v>1155</v>
      </c>
      <c r="G498" s="41" t="s">
        <v>125</v>
      </c>
      <c r="H498" s="40">
        <v>12</v>
      </c>
      <c r="I498" s="40">
        <v>12</v>
      </c>
      <c r="J498" s="40">
        <v>0</v>
      </c>
      <c r="K498" s="40">
        <v>0</v>
      </c>
      <c r="L498" s="44">
        <v>0</v>
      </c>
      <c r="M498" s="41" t="s">
        <v>126</v>
      </c>
      <c r="N498" s="45" t="s">
        <v>242</v>
      </c>
      <c r="O498" s="45" t="s">
        <v>243</v>
      </c>
      <c r="P498" t="str">
        <f>VLOOKUP($A498,RevenueData!$A$2:$L$2321,10,FALSE)</f>
        <v>VA</v>
      </c>
      <c r="Q498" t="str">
        <f>VLOOKUP($A498,RevenueData!$A$2:$L$2321,11,FALSE)</f>
        <v>SE</v>
      </c>
      <c r="R498" t="str">
        <f>VLOOKUP($A498,RevenueData!$A$2:$L$2321,12,FALSE)</f>
        <v>NOVA</v>
      </c>
    </row>
    <row r="499" spans="1:18">
      <c r="A499" s="40">
        <v>94</v>
      </c>
      <c r="B499" s="41" t="s">
        <v>225</v>
      </c>
      <c r="C499" s="41" t="s">
        <v>27</v>
      </c>
      <c r="D499" s="40">
        <v>32827</v>
      </c>
      <c r="E499" s="42">
        <v>39994</v>
      </c>
      <c r="F499" s="43">
        <v>842</v>
      </c>
      <c r="G499" s="41" t="s">
        <v>125</v>
      </c>
      <c r="H499" s="40">
        <v>13</v>
      </c>
      <c r="I499" s="40">
        <v>13</v>
      </c>
      <c r="J499" s="40">
        <v>0</v>
      </c>
      <c r="K499" s="40">
        <v>0</v>
      </c>
      <c r="L499" s="44">
        <v>0</v>
      </c>
      <c r="M499" s="41" t="s">
        <v>126</v>
      </c>
      <c r="N499" s="45" t="s">
        <v>208</v>
      </c>
      <c r="O499" s="45" t="s">
        <v>209</v>
      </c>
      <c r="P499" t="str">
        <f>VLOOKUP($A499,RevenueData!$A$2:$L$2321,10,FALSE)</f>
        <v>FL</v>
      </c>
      <c r="Q499" t="str">
        <f>VLOOKUP($A499,RevenueData!$A$2:$L$2321,11,FALSE)</f>
        <v>SE</v>
      </c>
      <c r="R499" t="str">
        <f>VLOOKUP($A499,RevenueData!$A$2:$L$2321,12,FALSE)</f>
        <v>NFL</v>
      </c>
    </row>
    <row r="500" spans="1:18">
      <c r="A500" s="40">
        <v>95</v>
      </c>
      <c r="B500" s="41" t="s">
        <v>178</v>
      </c>
      <c r="C500" s="41" t="s">
        <v>38</v>
      </c>
      <c r="D500" s="40">
        <v>89106</v>
      </c>
      <c r="E500" s="42">
        <v>39994</v>
      </c>
      <c r="F500" s="43">
        <v>1159</v>
      </c>
      <c r="G500" s="41" t="s">
        <v>125</v>
      </c>
      <c r="H500" s="40">
        <v>141</v>
      </c>
      <c r="I500" s="40">
        <v>141</v>
      </c>
      <c r="J500" s="40">
        <v>0</v>
      </c>
      <c r="K500" s="40">
        <v>0</v>
      </c>
      <c r="L500" s="44">
        <v>0</v>
      </c>
      <c r="M500" s="41" t="s">
        <v>126</v>
      </c>
      <c r="N500" s="45" t="s">
        <v>179</v>
      </c>
      <c r="O500" s="45" t="s">
        <v>180</v>
      </c>
      <c r="P500" t="str">
        <f>VLOOKUP($A500,RevenueData!$A$2:$L$2321,10,FALSE)</f>
        <v>NV</v>
      </c>
      <c r="Q500" t="str">
        <f>VLOOKUP($A500,RevenueData!$A$2:$L$2321,11,FALSE)</f>
        <v>OUT</v>
      </c>
      <c r="R500" t="str">
        <f>VLOOKUP($A500,RevenueData!$A$2:$L$2321,12,FALSE)</f>
        <v>OUT</v>
      </c>
    </row>
    <row r="501" spans="1:18">
      <c r="A501" s="40">
        <v>96</v>
      </c>
      <c r="B501" s="41" t="s">
        <v>211</v>
      </c>
      <c r="C501" s="41" t="s">
        <v>35</v>
      </c>
      <c r="D501" s="40">
        <v>43219</v>
      </c>
      <c r="E501" s="42">
        <v>39994</v>
      </c>
      <c r="F501" s="43">
        <v>1009</v>
      </c>
      <c r="G501" s="41" t="s">
        <v>125</v>
      </c>
      <c r="H501" s="40">
        <v>20</v>
      </c>
      <c r="I501" s="40">
        <v>20</v>
      </c>
      <c r="J501" s="40">
        <v>0</v>
      </c>
      <c r="K501" s="40">
        <v>0</v>
      </c>
      <c r="L501" s="44">
        <v>0</v>
      </c>
      <c r="M501" s="41" t="s">
        <v>126</v>
      </c>
      <c r="N501" s="45" t="s">
        <v>173</v>
      </c>
      <c r="O501" s="45" t="s">
        <v>174</v>
      </c>
      <c r="P501" t="str">
        <f>VLOOKUP($A501,RevenueData!$A$2:$L$2321,10,FALSE)</f>
        <v>OH</v>
      </c>
      <c r="Q501" t="str">
        <f>VLOOKUP($A501,RevenueData!$A$2:$L$2321,11,FALSE)</f>
        <v>MW</v>
      </c>
      <c r="R501" t="str">
        <f>VLOOKUP($A501,RevenueData!$A$2:$L$2321,12,FALSE)</f>
        <v>GL</v>
      </c>
    </row>
    <row r="502" spans="1:18">
      <c r="A502" s="40">
        <v>98</v>
      </c>
      <c r="B502" s="41" t="s">
        <v>28</v>
      </c>
      <c r="C502" s="41" t="s">
        <v>27</v>
      </c>
      <c r="D502" s="40">
        <v>33139</v>
      </c>
      <c r="E502" s="42">
        <v>39994</v>
      </c>
      <c r="F502" s="43">
        <v>1235</v>
      </c>
      <c r="G502" s="41" t="s">
        <v>125</v>
      </c>
      <c r="H502" s="40">
        <v>24</v>
      </c>
      <c r="I502" s="40">
        <v>24</v>
      </c>
      <c r="J502" s="40">
        <v>0</v>
      </c>
      <c r="K502" s="40">
        <v>0</v>
      </c>
      <c r="L502" s="44">
        <v>0</v>
      </c>
      <c r="M502" s="41" t="s">
        <v>126</v>
      </c>
      <c r="N502" s="45" t="s">
        <v>161</v>
      </c>
      <c r="O502" s="45" t="s">
        <v>162</v>
      </c>
      <c r="P502" t="str">
        <f>VLOOKUP($A502,RevenueData!$A$2:$L$2321,10,FALSE)</f>
        <v>FL</v>
      </c>
      <c r="Q502" t="str">
        <f>VLOOKUP($A502,RevenueData!$A$2:$L$2321,11,FALSE)</f>
        <v>SE</v>
      </c>
      <c r="R502" t="str">
        <f>VLOOKUP($A502,RevenueData!$A$2:$L$2321,12,FALSE)</f>
        <v>SE</v>
      </c>
    </row>
    <row r="503" spans="1:18">
      <c r="A503" s="40">
        <v>102</v>
      </c>
      <c r="B503" s="41" t="s">
        <v>254</v>
      </c>
      <c r="C503" s="41" t="s">
        <v>31</v>
      </c>
      <c r="D503" s="40">
        <v>81611</v>
      </c>
      <c r="E503" s="42">
        <v>39994</v>
      </c>
      <c r="F503" s="43">
        <v>1300</v>
      </c>
      <c r="G503" s="41" t="s">
        <v>125</v>
      </c>
      <c r="H503" s="40">
        <v>8</v>
      </c>
      <c r="I503" s="40">
        <v>6</v>
      </c>
      <c r="J503" s="40">
        <v>2</v>
      </c>
      <c r="K503" s="40">
        <v>0</v>
      </c>
      <c r="L503" s="44">
        <v>0</v>
      </c>
      <c r="M503" s="41" t="s">
        <v>143</v>
      </c>
      <c r="N503" s="45" t="s">
        <v>166</v>
      </c>
      <c r="O503" s="45" t="s">
        <v>167</v>
      </c>
      <c r="P503" t="str">
        <f>VLOOKUP($A503,RevenueData!$A$2:$L$2321,10,FALSE)</f>
        <v>CO</v>
      </c>
      <c r="Q503" t="str">
        <f>VLOOKUP($A503,RevenueData!$A$2:$L$2321,11,FALSE)</f>
        <v>SW</v>
      </c>
      <c r="R503" t="str">
        <f>VLOOKUP($A503,RevenueData!$A$2:$L$2321,12,FALSE)</f>
        <v>SW</v>
      </c>
    </row>
    <row r="504" spans="1:18">
      <c r="A504" s="40">
        <v>103</v>
      </c>
      <c r="B504" s="41" t="s">
        <v>171</v>
      </c>
      <c r="C504" s="41" t="s">
        <v>19</v>
      </c>
      <c r="D504" s="40">
        <v>90048</v>
      </c>
      <c r="E504" s="42">
        <v>39994</v>
      </c>
      <c r="F504" s="43">
        <v>1035</v>
      </c>
      <c r="G504" s="41" t="s">
        <v>125</v>
      </c>
      <c r="H504" s="40">
        <v>15</v>
      </c>
      <c r="I504" s="40">
        <v>15</v>
      </c>
      <c r="J504" s="40">
        <v>0</v>
      </c>
      <c r="K504" s="40">
        <v>0</v>
      </c>
      <c r="L504" s="44">
        <v>0</v>
      </c>
      <c r="M504" s="41" t="s">
        <v>126</v>
      </c>
      <c r="N504" s="45" t="s">
        <v>149</v>
      </c>
      <c r="O504" s="45" t="s">
        <v>150</v>
      </c>
      <c r="P504" t="str">
        <f>VLOOKUP($A504,RevenueData!$A$2:$L$2321,10,FALSE)</f>
        <v>CA</v>
      </c>
      <c r="Q504" t="str">
        <f>VLOOKUP($A504,RevenueData!$A$2:$L$2321,11,FALSE)</f>
        <v>LA</v>
      </c>
      <c r="R504" t="str">
        <f>VLOOKUP($A504,RevenueData!$A$2:$L$2321,12,FALSE)</f>
        <v>LAPRO</v>
      </c>
    </row>
    <row r="505" spans="1:18">
      <c r="A505" s="40">
        <v>105</v>
      </c>
      <c r="B505" s="41" t="s">
        <v>255</v>
      </c>
      <c r="C505" s="41" t="s">
        <v>27</v>
      </c>
      <c r="D505" s="40">
        <v>33304</v>
      </c>
      <c r="E505" s="42">
        <v>39994</v>
      </c>
      <c r="F505" s="43">
        <v>1002</v>
      </c>
      <c r="G505" s="41" t="s">
        <v>125</v>
      </c>
      <c r="H505" s="40">
        <v>27</v>
      </c>
      <c r="I505" s="40">
        <v>27</v>
      </c>
      <c r="J505" s="40">
        <v>0</v>
      </c>
      <c r="K505" s="40">
        <v>0</v>
      </c>
      <c r="L505" s="44">
        <v>0</v>
      </c>
      <c r="M505" s="41" t="s">
        <v>126</v>
      </c>
      <c r="N505" s="45" t="s">
        <v>161</v>
      </c>
      <c r="O505" s="45" t="s">
        <v>162</v>
      </c>
      <c r="P505" t="str">
        <f>VLOOKUP($A505,RevenueData!$A$2:$L$2321,10,FALSE)</f>
        <v>FL</v>
      </c>
      <c r="Q505" t="str">
        <f>VLOOKUP($A505,RevenueData!$A$2:$L$2321,11,FALSE)</f>
        <v>SE</v>
      </c>
      <c r="R505" t="str">
        <f>VLOOKUP($A505,RevenueData!$A$2:$L$2321,12,FALSE)</f>
        <v>PB</v>
      </c>
    </row>
    <row r="506" spans="1:18">
      <c r="A506" s="40">
        <v>107</v>
      </c>
      <c r="B506" s="41" t="s">
        <v>256</v>
      </c>
      <c r="C506" s="41" t="s">
        <v>43</v>
      </c>
      <c r="D506" s="40">
        <v>2199</v>
      </c>
      <c r="E506" s="42">
        <v>39994</v>
      </c>
      <c r="F506" s="43">
        <v>1007</v>
      </c>
      <c r="G506" s="41" t="s">
        <v>125</v>
      </c>
      <c r="H506" s="40">
        <v>77</v>
      </c>
      <c r="I506" s="40">
        <v>75</v>
      </c>
      <c r="J506" s="40">
        <v>0</v>
      </c>
      <c r="K506" s="40">
        <v>0</v>
      </c>
      <c r="L506" s="44">
        <v>2</v>
      </c>
      <c r="M506" s="41" t="s">
        <v>126</v>
      </c>
      <c r="N506" s="45" t="s">
        <v>190</v>
      </c>
      <c r="O506" s="45" t="s">
        <v>191</v>
      </c>
      <c r="P506" t="str">
        <f>VLOOKUP($A506,RevenueData!$A$2:$L$2321,10,FALSE)</f>
        <v>MA</v>
      </c>
      <c r="Q506" t="str">
        <f>VLOOKUP($A506,RevenueData!$A$2:$L$2321,11,FALSE)</f>
        <v>NE</v>
      </c>
      <c r="R506" t="str">
        <f>VLOOKUP($A506,RevenueData!$A$2:$L$2321,12,FALSE)</f>
        <v>MA</v>
      </c>
    </row>
    <row r="507" spans="1:18">
      <c r="A507" s="40">
        <v>109</v>
      </c>
      <c r="B507" s="41" t="s">
        <v>257</v>
      </c>
      <c r="C507" s="41" t="s">
        <v>58</v>
      </c>
      <c r="D507" s="40">
        <v>63131</v>
      </c>
      <c r="E507" s="42">
        <v>39994</v>
      </c>
      <c r="F507" s="43">
        <v>939</v>
      </c>
      <c r="G507" s="41" t="s">
        <v>129</v>
      </c>
      <c r="H507" s="40">
        <v>15</v>
      </c>
      <c r="I507" s="40">
        <v>15</v>
      </c>
      <c r="J507" s="40">
        <v>0</v>
      </c>
      <c r="K507" s="40">
        <v>0</v>
      </c>
      <c r="L507" s="44">
        <v>0</v>
      </c>
      <c r="M507" s="41" t="s">
        <v>126</v>
      </c>
      <c r="N507" s="45" t="s">
        <v>258</v>
      </c>
      <c r="O507" s="45" t="s">
        <v>259</v>
      </c>
      <c r="P507" t="str">
        <f>VLOOKUP($A507,RevenueData!$A$2:$L$2321,10,FALSE)</f>
        <v>MO</v>
      </c>
      <c r="Q507" t="str">
        <f>VLOOKUP($A507,RevenueData!$A$2:$L$2321,11,FALSE)</f>
        <v>MW</v>
      </c>
      <c r="R507" t="str">
        <f>VLOOKUP($A507,RevenueData!$A$2:$L$2321,12,FALSE)</f>
        <v>TRI</v>
      </c>
    </row>
    <row r="508" spans="1:18">
      <c r="A508" s="40">
        <v>110</v>
      </c>
      <c r="B508" s="41" t="s">
        <v>260</v>
      </c>
      <c r="C508" s="41" t="s">
        <v>45</v>
      </c>
      <c r="D508" s="40">
        <v>15232</v>
      </c>
      <c r="E508" s="42">
        <v>39994</v>
      </c>
      <c r="F508" s="43">
        <v>1254</v>
      </c>
      <c r="G508" s="41" t="s">
        <v>125</v>
      </c>
      <c r="H508" s="40">
        <v>65</v>
      </c>
      <c r="I508" s="40">
        <v>65</v>
      </c>
      <c r="J508" s="40">
        <v>0</v>
      </c>
      <c r="K508" s="40">
        <v>0</v>
      </c>
      <c r="L508" s="44">
        <v>0</v>
      </c>
      <c r="M508" s="41" t="s">
        <v>126</v>
      </c>
      <c r="N508" s="45" t="s">
        <v>261</v>
      </c>
      <c r="O508" s="45" t="s">
        <v>262</v>
      </c>
      <c r="P508" t="str">
        <f>VLOOKUP($A508,RevenueData!$A$2:$L$2321,10,FALSE)</f>
        <v>PA</v>
      </c>
      <c r="Q508" t="str">
        <f>VLOOKUP($A508,RevenueData!$A$2:$L$2321,11,FALSE)</f>
        <v>NE</v>
      </c>
      <c r="R508" t="str">
        <f>VLOOKUP($A508,RevenueData!$A$2:$L$2321,12,FALSE)</f>
        <v>PHILI</v>
      </c>
    </row>
    <row r="509" spans="1:18">
      <c r="A509" s="40">
        <v>111</v>
      </c>
      <c r="B509" s="41" t="s">
        <v>263</v>
      </c>
      <c r="C509" s="41" t="s">
        <v>19</v>
      </c>
      <c r="D509" s="40">
        <v>90401</v>
      </c>
      <c r="E509" s="42">
        <v>39994</v>
      </c>
      <c r="F509" s="43">
        <v>1031</v>
      </c>
      <c r="G509" s="41" t="s">
        <v>125</v>
      </c>
      <c r="H509" s="40">
        <v>18</v>
      </c>
      <c r="I509" s="40">
        <v>18</v>
      </c>
      <c r="J509" s="40">
        <v>0</v>
      </c>
      <c r="K509" s="40">
        <v>0</v>
      </c>
      <c r="L509" s="44">
        <v>0</v>
      </c>
      <c r="M509" s="41" t="s">
        <v>126</v>
      </c>
      <c r="N509" s="45" t="s">
        <v>149</v>
      </c>
      <c r="O509" s="45" t="s">
        <v>150</v>
      </c>
      <c r="P509" t="str">
        <f>VLOOKUP($A509,RevenueData!$A$2:$L$2321,10,FALSE)</f>
        <v>CA</v>
      </c>
      <c r="Q509" t="str">
        <f>VLOOKUP($A509,RevenueData!$A$2:$L$2321,11,FALSE)</f>
        <v>LA</v>
      </c>
      <c r="R509" t="str">
        <f>VLOOKUP($A509,RevenueData!$A$2:$L$2321,12,FALSE)</f>
        <v>LAPRO</v>
      </c>
    </row>
    <row r="510" spans="1:18">
      <c r="A510" s="40">
        <v>112</v>
      </c>
      <c r="B510" s="41" t="s">
        <v>138</v>
      </c>
      <c r="C510" s="41" t="s">
        <v>12</v>
      </c>
      <c r="D510" s="40">
        <v>20002</v>
      </c>
      <c r="E510" s="42">
        <v>39994</v>
      </c>
      <c r="F510" s="43">
        <v>1007</v>
      </c>
      <c r="G510" s="41" t="s">
        <v>125</v>
      </c>
      <c r="H510" s="40">
        <v>35</v>
      </c>
      <c r="I510" s="40">
        <v>35</v>
      </c>
      <c r="J510" s="40">
        <v>0</v>
      </c>
      <c r="K510" s="40">
        <v>0</v>
      </c>
      <c r="L510" s="44">
        <v>0</v>
      </c>
      <c r="M510" s="41" t="s">
        <v>130</v>
      </c>
      <c r="N510" s="45" t="s">
        <v>134</v>
      </c>
      <c r="O510" s="45" t="s">
        <v>135</v>
      </c>
      <c r="P510" t="str">
        <f>VLOOKUP($A510,RevenueData!$A$2:$L$2321,10,FALSE)</f>
        <v>DC</v>
      </c>
      <c r="Q510" t="str">
        <f>VLOOKUP($A510,RevenueData!$A$2:$L$2321,11,FALSE)</f>
        <v>NE</v>
      </c>
      <c r="R510" t="str">
        <f>VLOOKUP($A510,RevenueData!$A$2:$L$2321,12,FALSE)</f>
        <v>DC</v>
      </c>
    </row>
    <row r="511" spans="1:18">
      <c r="A511" s="40">
        <v>113</v>
      </c>
      <c r="B511" s="41" t="s">
        <v>264</v>
      </c>
      <c r="C511" s="41" t="s">
        <v>31</v>
      </c>
      <c r="D511" s="40">
        <v>80226</v>
      </c>
      <c r="E511" s="42">
        <v>39994</v>
      </c>
      <c r="F511" s="43">
        <v>1315</v>
      </c>
      <c r="G511" s="41" t="s">
        <v>131</v>
      </c>
      <c r="H511" s="40">
        <v>18</v>
      </c>
      <c r="I511" s="40">
        <v>18</v>
      </c>
      <c r="J511" s="40">
        <v>0</v>
      </c>
      <c r="K511" s="40">
        <v>0</v>
      </c>
      <c r="L511" s="44">
        <v>0</v>
      </c>
      <c r="M511" s="41" t="s">
        <v>143</v>
      </c>
      <c r="N511" s="45" t="s">
        <v>166</v>
      </c>
      <c r="O511" s="45" t="s">
        <v>167</v>
      </c>
      <c r="P511" t="str">
        <f>VLOOKUP($A511,RevenueData!$A$2:$L$2321,10,FALSE)</f>
        <v>CO</v>
      </c>
      <c r="Q511" t="str">
        <f>VLOOKUP($A511,RevenueData!$A$2:$L$2321,11,FALSE)</f>
        <v>SW</v>
      </c>
      <c r="R511" t="str">
        <f>VLOOKUP($A511,RevenueData!$A$2:$L$2321,12,FALSE)</f>
        <v>DEN</v>
      </c>
    </row>
    <row r="512" spans="1:18">
      <c r="A512" s="40">
        <v>115</v>
      </c>
      <c r="B512" s="41" t="s">
        <v>265</v>
      </c>
      <c r="C512" s="41" t="s">
        <v>27</v>
      </c>
      <c r="D512" s="40">
        <v>33410</v>
      </c>
      <c r="E512" s="42">
        <v>39994</v>
      </c>
      <c r="F512" s="43">
        <v>1218</v>
      </c>
      <c r="G512" s="41" t="s">
        <v>125</v>
      </c>
      <c r="H512" s="40">
        <v>23</v>
      </c>
      <c r="I512" s="40">
        <v>23</v>
      </c>
      <c r="J512" s="40">
        <v>0</v>
      </c>
      <c r="K512" s="40">
        <v>0</v>
      </c>
      <c r="L512" s="44">
        <v>0</v>
      </c>
      <c r="M512" s="41" t="s">
        <v>126</v>
      </c>
      <c r="N512" s="45" t="s">
        <v>161</v>
      </c>
      <c r="O512" s="45" t="s">
        <v>162</v>
      </c>
      <c r="P512" t="str">
        <f>VLOOKUP($A512,RevenueData!$A$2:$L$2321,10,FALSE)</f>
        <v>FL</v>
      </c>
      <c r="Q512" t="str">
        <f>VLOOKUP($A512,RevenueData!$A$2:$L$2321,11,FALSE)</f>
        <v>SE</v>
      </c>
      <c r="R512" t="str">
        <f>VLOOKUP($A512,RevenueData!$A$2:$L$2321,12,FALSE)</f>
        <v>PB</v>
      </c>
    </row>
    <row r="513" spans="1:18">
      <c r="A513" s="40">
        <v>118</v>
      </c>
      <c r="B513" s="41" t="s">
        <v>260</v>
      </c>
      <c r="C513" s="41" t="s">
        <v>45</v>
      </c>
      <c r="D513" s="40">
        <v>15231</v>
      </c>
      <c r="E513" s="42">
        <v>39994</v>
      </c>
      <c r="F513" s="43">
        <v>800</v>
      </c>
      <c r="G513" s="41" t="s">
        <v>129</v>
      </c>
      <c r="H513" s="40">
        <v>53</v>
      </c>
      <c r="I513" s="40">
        <v>52</v>
      </c>
      <c r="J513" s="40">
        <v>0</v>
      </c>
      <c r="K513" s="40">
        <v>1</v>
      </c>
      <c r="L513" s="44">
        <v>0</v>
      </c>
      <c r="M513" s="41" t="s">
        <v>130</v>
      </c>
      <c r="N513" s="45" t="s">
        <v>261</v>
      </c>
      <c r="O513" s="45" t="s">
        <v>262</v>
      </c>
      <c r="P513" t="str">
        <f>VLOOKUP($A513,RevenueData!$A$2:$L$2321,10,FALSE)</f>
        <v>PA</v>
      </c>
      <c r="Q513" t="str">
        <f>VLOOKUP($A513,RevenueData!$A$2:$L$2321,11,FALSE)</f>
        <v>NE</v>
      </c>
      <c r="R513" t="str">
        <f>VLOOKUP($A513,RevenueData!$A$2:$L$2321,12,FALSE)</f>
        <v>PHILI</v>
      </c>
    </row>
    <row r="514" spans="1:18">
      <c r="A514" s="40">
        <v>119</v>
      </c>
      <c r="B514" s="41" t="s">
        <v>268</v>
      </c>
      <c r="C514" s="41" t="s">
        <v>19</v>
      </c>
      <c r="D514" s="40">
        <v>94596</v>
      </c>
      <c r="E514" s="42">
        <v>39994</v>
      </c>
      <c r="F514" s="43">
        <v>1037</v>
      </c>
      <c r="G514" s="41" t="s">
        <v>125</v>
      </c>
      <c r="H514" s="40">
        <v>36</v>
      </c>
      <c r="I514" s="40">
        <v>36</v>
      </c>
      <c r="J514" s="40">
        <v>0</v>
      </c>
      <c r="K514" s="40">
        <v>0</v>
      </c>
      <c r="L514" s="44">
        <v>0</v>
      </c>
      <c r="M514" s="41" t="s">
        <v>126</v>
      </c>
      <c r="N514" s="45" t="s">
        <v>156</v>
      </c>
      <c r="O514" s="45" t="s">
        <v>157</v>
      </c>
      <c r="P514" t="str">
        <f>VLOOKUP($A514,RevenueData!$A$2:$L$2321,10,FALSE)</f>
        <v>CA</v>
      </c>
      <c r="Q514" t="str">
        <f>VLOOKUP($A514,RevenueData!$A$2:$L$2321,11,FALSE)</f>
        <v>NW</v>
      </c>
      <c r="R514" t="str">
        <f>VLOOKUP($A514,RevenueData!$A$2:$L$2321,12,FALSE)</f>
        <v>EB</v>
      </c>
    </row>
    <row r="515" spans="1:18">
      <c r="A515" s="40">
        <v>120</v>
      </c>
      <c r="B515" s="41" t="s">
        <v>269</v>
      </c>
      <c r="C515" s="41" t="s">
        <v>11</v>
      </c>
      <c r="D515" s="40">
        <v>23188</v>
      </c>
      <c r="E515" s="42">
        <v>39994</v>
      </c>
      <c r="F515" s="43">
        <v>1032</v>
      </c>
      <c r="G515" s="41" t="s">
        <v>125</v>
      </c>
      <c r="H515" s="40">
        <v>1</v>
      </c>
      <c r="I515" s="40">
        <v>1</v>
      </c>
      <c r="J515" s="40">
        <v>0</v>
      </c>
      <c r="K515" s="40">
        <v>0</v>
      </c>
      <c r="L515" s="44">
        <v>0</v>
      </c>
      <c r="M515" s="41" t="s">
        <v>126</v>
      </c>
      <c r="N515" s="45" t="s">
        <v>242</v>
      </c>
      <c r="O515" s="45" t="s">
        <v>243</v>
      </c>
      <c r="P515" t="str">
        <f>VLOOKUP($A515,RevenueData!$A$2:$L$2321,10,FALSE)</f>
        <v>VA</v>
      </c>
      <c r="Q515" t="str">
        <f>VLOOKUP($A515,RevenueData!$A$2:$L$2321,11,FALSE)</f>
        <v>OUT</v>
      </c>
      <c r="R515" t="str">
        <f>VLOOKUP($A515,RevenueData!$A$2:$L$2321,12,FALSE)</f>
        <v>OUT</v>
      </c>
    </row>
    <row r="516" spans="1:18">
      <c r="A516" s="40">
        <v>120</v>
      </c>
      <c r="B516" s="41" t="s">
        <v>269</v>
      </c>
      <c r="C516" s="41" t="s">
        <v>11</v>
      </c>
      <c r="D516" s="40">
        <v>23188</v>
      </c>
      <c r="E516" s="42">
        <v>39994</v>
      </c>
      <c r="F516" s="43">
        <v>1032</v>
      </c>
      <c r="G516" s="41" t="s">
        <v>125</v>
      </c>
      <c r="H516" s="40">
        <v>158</v>
      </c>
      <c r="I516" s="40">
        <v>158</v>
      </c>
      <c r="J516" s="40">
        <v>0</v>
      </c>
      <c r="K516" s="40">
        <v>0</v>
      </c>
      <c r="L516" s="44">
        <v>0</v>
      </c>
      <c r="M516" s="41" t="s">
        <v>126</v>
      </c>
      <c r="N516" s="45" t="s">
        <v>242</v>
      </c>
      <c r="O516" s="45" t="s">
        <v>243</v>
      </c>
      <c r="P516" t="str">
        <f>VLOOKUP($A516,RevenueData!$A$2:$L$2321,10,FALSE)</f>
        <v>VA</v>
      </c>
      <c r="Q516" t="str">
        <f>VLOOKUP($A516,RevenueData!$A$2:$L$2321,11,FALSE)</f>
        <v>OUT</v>
      </c>
      <c r="R516" t="str">
        <f>VLOOKUP($A516,RevenueData!$A$2:$L$2321,12,FALSE)</f>
        <v>OUT</v>
      </c>
    </row>
    <row r="517" spans="1:18">
      <c r="A517" s="40">
        <v>121</v>
      </c>
      <c r="B517" s="41" t="s">
        <v>270</v>
      </c>
      <c r="C517" s="41" t="s">
        <v>19</v>
      </c>
      <c r="D517" s="40">
        <v>91739</v>
      </c>
      <c r="E517" s="42">
        <v>39994</v>
      </c>
      <c r="F517" s="43">
        <v>1103</v>
      </c>
      <c r="G517" s="41" t="s">
        <v>125</v>
      </c>
      <c r="H517" s="40">
        <v>25</v>
      </c>
      <c r="I517" s="40">
        <v>25</v>
      </c>
      <c r="J517" s="40">
        <v>0</v>
      </c>
      <c r="K517" s="40">
        <v>0</v>
      </c>
      <c r="L517" s="44">
        <v>0</v>
      </c>
      <c r="M517" s="41" t="s">
        <v>126</v>
      </c>
      <c r="N517" s="45" t="s">
        <v>149</v>
      </c>
      <c r="O517" s="45" t="s">
        <v>150</v>
      </c>
      <c r="P517" t="str">
        <f>VLOOKUP($A517,RevenueData!$A$2:$L$2321,10,FALSE)</f>
        <v>CA</v>
      </c>
      <c r="Q517" t="str">
        <f>VLOOKUP($A517,RevenueData!$A$2:$L$2321,11,FALSE)</f>
        <v>LA</v>
      </c>
      <c r="R517" t="str">
        <f>VLOOKUP($A517,RevenueData!$A$2:$L$2321,12,FALSE)</f>
        <v>DESER</v>
      </c>
    </row>
    <row r="518" spans="1:18">
      <c r="A518" s="40">
        <v>125</v>
      </c>
      <c r="B518" s="41" t="s">
        <v>275</v>
      </c>
      <c r="C518" s="41" t="s">
        <v>41</v>
      </c>
      <c r="D518" s="40">
        <v>75240</v>
      </c>
      <c r="E518" s="42">
        <v>39994</v>
      </c>
      <c r="F518" s="43">
        <v>1003</v>
      </c>
      <c r="G518" s="41" t="s">
        <v>125</v>
      </c>
      <c r="H518" s="40">
        <v>19</v>
      </c>
      <c r="I518" s="40">
        <v>19</v>
      </c>
      <c r="J518" s="40">
        <v>0</v>
      </c>
      <c r="K518" s="40">
        <v>0</v>
      </c>
      <c r="L518" s="44">
        <v>0</v>
      </c>
      <c r="M518" s="41" t="s">
        <v>126</v>
      </c>
      <c r="N518" s="45" t="s">
        <v>187</v>
      </c>
      <c r="O518" s="45" t="s">
        <v>188</v>
      </c>
      <c r="P518" t="str">
        <f>VLOOKUP($A518,RevenueData!$A$2:$L$2321,10,FALSE)</f>
        <v>TX</v>
      </c>
      <c r="Q518" t="str">
        <f>VLOOKUP($A518,RevenueData!$A$2:$L$2321,11,FALSE)</f>
        <v>SW</v>
      </c>
      <c r="R518" t="str">
        <f>VLOOKUP($A518,RevenueData!$A$2:$L$2321,12,FALSE)</f>
        <v>DAL</v>
      </c>
    </row>
    <row r="519" spans="1:18">
      <c r="A519" s="40">
        <v>126</v>
      </c>
      <c r="B519" s="41" t="s">
        <v>276</v>
      </c>
      <c r="C519" s="41" t="s">
        <v>19</v>
      </c>
      <c r="D519" s="40">
        <v>92260</v>
      </c>
      <c r="E519" s="42">
        <v>39994</v>
      </c>
      <c r="F519" s="43">
        <v>1258</v>
      </c>
      <c r="G519" s="41" t="s">
        <v>125</v>
      </c>
      <c r="H519" s="40">
        <v>12</v>
      </c>
      <c r="I519" s="40">
        <v>12</v>
      </c>
      <c r="J519" s="40">
        <v>0</v>
      </c>
      <c r="K519" s="40">
        <v>0</v>
      </c>
      <c r="L519" s="44">
        <v>0</v>
      </c>
      <c r="M519" s="41" t="s">
        <v>126</v>
      </c>
      <c r="N519" s="45" t="s">
        <v>149</v>
      </c>
      <c r="O519" s="45" t="s">
        <v>150</v>
      </c>
      <c r="P519" t="str">
        <f>VLOOKUP($A519,RevenueData!$A$2:$L$2321,10,FALSE)</f>
        <v>CA</v>
      </c>
      <c r="Q519" t="str">
        <f>VLOOKUP($A519,RevenueData!$A$2:$L$2321,11,FALSE)</f>
        <v>LA</v>
      </c>
      <c r="R519" t="str">
        <f>VLOOKUP($A519,RevenueData!$A$2:$L$2321,12,FALSE)</f>
        <v>SD</v>
      </c>
    </row>
    <row r="520" spans="1:18">
      <c r="A520" s="40">
        <v>127</v>
      </c>
      <c r="B520" s="41" t="s">
        <v>277</v>
      </c>
      <c r="C520" s="41" t="s">
        <v>7</v>
      </c>
      <c r="D520" s="40">
        <v>10917</v>
      </c>
      <c r="E520" s="42">
        <v>39994</v>
      </c>
      <c r="F520" s="43">
        <v>1128</v>
      </c>
      <c r="G520" s="41" t="s">
        <v>125</v>
      </c>
      <c r="H520" s="40">
        <v>286</v>
      </c>
      <c r="I520" s="40">
        <v>286</v>
      </c>
      <c r="J520" s="40">
        <v>0</v>
      </c>
      <c r="K520" s="40">
        <v>0</v>
      </c>
      <c r="L520" s="44">
        <v>0</v>
      </c>
      <c r="M520" s="41" t="s">
        <v>126</v>
      </c>
      <c r="N520" s="45" t="s">
        <v>127</v>
      </c>
      <c r="O520" s="45" t="s">
        <v>128</v>
      </c>
      <c r="P520" t="str">
        <f>VLOOKUP($A520,RevenueData!$A$2:$L$2321,10,FALSE)</f>
        <v>NY</v>
      </c>
      <c r="Q520" t="str">
        <f>VLOOKUP($A520,RevenueData!$A$2:$L$2321,11,FALSE)</f>
        <v>OUT</v>
      </c>
      <c r="R520" t="str">
        <f>VLOOKUP($A520,RevenueData!$A$2:$L$2321,12,FALSE)</f>
        <v>OUT</v>
      </c>
    </row>
    <row r="521" spans="1:18">
      <c r="A521" s="40">
        <v>128</v>
      </c>
      <c r="B521" s="41" t="s">
        <v>278</v>
      </c>
      <c r="C521" s="41" t="s">
        <v>19</v>
      </c>
      <c r="D521" s="40">
        <v>95678</v>
      </c>
      <c r="E521" s="42">
        <v>39994</v>
      </c>
      <c r="F521" s="43">
        <v>1104</v>
      </c>
      <c r="G521" s="41" t="s">
        <v>125</v>
      </c>
      <c r="H521" s="40">
        <v>19</v>
      </c>
      <c r="I521" s="40">
        <v>19</v>
      </c>
      <c r="J521" s="40">
        <v>0</v>
      </c>
      <c r="K521" s="40">
        <v>0</v>
      </c>
      <c r="L521" s="44">
        <v>0</v>
      </c>
      <c r="M521" s="41" t="s">
        <v>126</v>
      </c>
      <c r="N521" s="45" t="s">
        <v>156</v>
      </c>
      <c r="O521" s="45" t="s">
        <v>157</v>
      </c>
      <c r="P521" t="str">
        <f>VLOOKUP($A521,RevenueData!$A$2:$L$2321,10,FALSE)</f>
        <v>CA</v>
      </c>
      <c r="Q521" t="str">
        <f>VLOOKUP($A521,RevenueData!$A$2:$L$2321,11,FALSE)</f>
        <v>NW</v>
      </c>
      <c r="R521" t="str">
        <f>VLOOKUP($A521,RevenueData!$A$2:$L$2321,12,FALSE)</f>
        <v>NW</v>
      </c>
    </row>
    <row r="522" spans="1:18">
      <c r="A522" s="40">
        <v>129</v>
      </c>
      <c r="B522" s="41" t="s">
        <v>279</v>
      </c>
      <c r="C522" s="41" t="s">
        <v>19</v>
      </c>
      <c r="D522" s="40">
        <v>91360</v>
      </c>
      <c r="E522" s="42">
        <v>39994</v>
      </c>
      <c r="F522" s="43">
        <v>1024</v>
      </c>
      <c r="G522" s="41" t="s">
        <v>125</v>
      </c>
      <c r="H522" s="40">
        <v>17</v>
      </c>
      <c r="I522" s="40">
        <v>17</v>
      </c>
      <c r="J522" s="40">
        <v>0</v>
      </c>
      <c r="K522" s="40">
        <v>0</v>
      </c>
      <c r="L522" s="44">
        <v>0</v>
      </c>
      <c r="M522" s="41" t="s">
        <v>126</v>
      </c>
      <c r="N522" s="45" t="s">
        <v>149</v>
      </c>
      <c r="O522" s="45" t="s">
        <v>150</v>
      </c>
      <c r="P522" t="str">
        <f>VLOOKUP($A522,RevenueData!$A$2:$L$2321,10,FALSE)</f>
        <v>CA</v>
      </c>
      <c r="Q522" t="str">
        <f>VLOOKUP($A522,RevenueData!$A$2:$L$2321,11,FALSE)</f>
        <v>LA</v>
      </c>
      <c r="R522" t="str">
        <f>VLOOKUP($A522,RevenueData!$A$2:$L$2321,12,FALSE)</f>
        <v>VENT</v>
      </c>
    </row>
    <row r="523" spans="1:18">
      <c r="A523" s="40">
        <v>132</v>
      </c>
      <c r="B523" s="41" t="s">
        <v>148</v>
      </c>
      <c r="C523" s="41" t="s">
        <v>19</v>
      </c>
      <c r="D523" s="40">
        <v>92122</v>
      </c>
      <c r="E523" s="42">
        <v>39994</v>
      </c>
      <c r="F523" s="43">
        <v>1041</v>
      </c>
      <c r="G523" s="41" t="s">
        <v>125</v>
      </c>
      <c r="H523" s="40">
        <v>38</v>
      </c>
      <c r="I523" s="40">
        <v>38</v>
      </c>
      <c r="J523" s="40">
        <v>0</v>
      </c>
      <c r="K523" s="40">
        <v>0</v>
      </c>
      <c r="L523" s="44">
        <v>0</v>
      </c>
      <c r="M523" s="41" t="s">
        <v>126</v>
      </c>
      <c r="N523" s="45" t="s">
        <v>149</v>
      </c>
      <c r="O523" s="45" t="s">
        <v>150</v>
      </c>
      <c r="P523" t="str">
        <f>VLOOKUP($A523,RevenueData!$A$2:$L$2321,10,FALSE)</f>
        <v>CA</v>
      </c>
      <c r="Q523" t="str">
        <f>VLOOKUP($A523,RevenueData!$A$2:$L$2321,11,FALSE)</f>
        <v>LA</v>
      </c>
      <c r="R523" t="str">
        <f>VLOOKUP($A523,RevenueData!$A$2:$L$2321,12,FALSE)</f>
        <v>SD</v>
      </c>
    </row>
    <row r="524" spans="1:18">
      <c r="A524" s="40">
        <v>133</v>
      </c>
      <c r="B524" s="41" t="s">
        <v>176</v>
      </c>
      <c r="C524" s="41" t="s">
        <v>19</v>
      </c>
      <c r="D524" s="40">
        <v>94111</v>
      </c>
      <c r="E524" s="42">
        <v>39994</v>
      </c>
      <c r="F524" s="43">
        <v>1230</v>
      </c>
      <c r="G524" s="41" t="s">
        <v>125</v>
      </c>
      <c r="H524" s="40">
        <v>37</v>
      </c>
      <c r="I524" s="40">
        <v>36</v>
      </c>
      <c r="J524" s="40">
        <v>0</v>
      </c>
      <c r="K524" s="40">
        <v>1</v>
      </c>
      <c r="L524" s="44">
        <v>0</v>
      </c>
      <c r="M524" s="41" t="s">
        <v>126</v>
      </c>
      <c r="N524" s="45" t="s">
        <v>156</v>
      </c>
      <c r="O524" s="45" t="s">
        <v>157</v>
      </c>
      <c r="P524" t="str">
        <f>VLOOKUP($A524,RevenueData!$A$2:$L$2321,10,FALSE)</f>
        <v>CA</v>
      </c>
      <c r="Q524" t="str">
        <f>VLOOKUP($A524,RevenueData!$A$2:$L$2321,11,FALSE)</f>
        <v>NW</v>
      </c>
      <c r="R524" t="str">
        <f>VLOOKUP($A524,RevenueData!$A$2:$L$2321,12,FALSE)</f>
        <v>NW</v>
      </c>
    </row>
    <row r="525" spans="1:18">
      <c r="A525" s="40">
        <v>134</v>
      </c>
      <c r="B525" s="41" t="s">
        <v>282</v>
      </c>
      <c r="C525" s="41" t="s">
        <v>10</v>
      </c>
      <c r="D525" s="40">
        <v>7728</v>
      </c>
      <c r="E525" s="42">
        <v>39994</v>
      </c>
      <c r="F525" s="43">
        <v>1001</v>
      </c>
      <c r="G525" s="41" t="s">
        <v>125</v>
      </c>
      <c r="H525" s="40">
        <v>46</v>
      </c>
      <c r="I525" s="40">
        <v>45</v>
      </c>
      <c r="J525" s="40">
        <v>1</v>
      </c>
      <c r="K525" s="40">
        <v>0</v>
      </c>
      <c r="L525" s="44">
        <v>0</v>
      </c>
      <c r="M525" s="41" t="s">
        <v>126</v>
      </c>
      <c r="N525" s="45" t="s">
        <v>127</v>
      </c>
      <c r="O525" s="45" t="s">
        <v>128</v>
      </c>
      <c r="P525" t="str">
        <f>VLOOKUP($A525,RevenueData!$A$2:$L$2321,10,FALSE)</f>
        <v>NJ</v>
      </c>
      <c r="Q525" t="str">
        <f>VLOOKUP($A525,RevenueData!$A$2:$L$2321,11,FALSE)</f>
        <v>NE</v>
      </c>
      <c r="R525" t="str">
        <f>VLOOKUP($A525,RevenueData!$A$2:$L$2321,12,FALSE)</f>
        <v>NJ</v>
      </c>
    </row>
    <row r="526" spans="1:18">
      <c r="A526" s="40">
        <v>135</v>
      </c>
      <c r="B526" s="41" t="s">
        <v>283</v>
      </c>
      <c r="C526" s="41" t="s">
        <v>19</v>
      </c>
      <c r="D526" s="40">
        <v>91423</v>
      </c>
      <c r="E526" s="42">
        <v>39994</v>
      </c>
      <c r="F526" s="43">
        <v>1233</v>
      </c>
      <c r="G526" s="41" t="s">
        <v>125</v>
      </c>
      <c r="H526" s="40">
        <v>19</v>
      </c>
      <c r="I526" s="40">
        <v>19</v>
      </c>
      <c r="J526" s="40">
        <v>0</v>
      </c>
      <c r="K526" s="40">
        <v>0</v>
      </c>
      <c r="L526" s="44">
        <v>0</v>
      </c>
      <c r="M526" s="41" t="s">
        <v>126</v>
      </c>
      <c r="N526" s="45" t="s">
        <v>149</v>
      </c>
      <c r="O526" s="45" t="s">
        <v>150</v>
      </c>
      <c r="P526" t="str">
        <f>VLOOKUP($A526,RevenueData!$A$2:$L$2321,10,FALSE)</f>
        <v>CA</v>
      </c>
      <c r="Q526" t="str">
        <f>VLOOKUP($A526,RevenueData!$A$2:$L$2321,11,FALSE)</f>
        <v>LA</v>
      </c>
      <c r="R526" t="str">
        <f>VLOOKUP($A526,RevenueData!$A$2:$L$2321,12,FALSE)</f>
        <v>DESER</v>
      </c>
    </row>
    <row r="527" spans="1:18">
      <c r="A527" s="40">
        <v>137</v>
      </c>
      <c r="B527" s="41" t="s">
        <v>249</v>
      </c>
      <c r="C527" s="41" t="s">
        <v>57</v>
      </c>
      <c r="D527" s="40">
        <v>28216</v>
      </c>
      <c r="E527" s="42">
        <v>39994</v>
      </c>
      <c r="F527" s="43">
        <v>1325</v>
      </c>
      <c r="G527" s="41" t="s">
        <v>131</v>
      </c>
      <c r="H527" s="40">
        <v>45</v>
      </c>
      <c r="I527" s="40">
        <v>44</v>
      </c>
      <c r="J527" s="40">
        <v>1</v>
      </c>
      <c r="K527" s="40">
        <v>0</v>
      </c>
      <c r="L527" s="44">
        <v>0</v>
      </c>
      <c r="M527" s="41" t="s">
        <v>143</v>
      </c>
      <c r="N527" s="45" t="s">
        <v>250</v>
      </c>
      <c r="O527" s="45" t="s">
        <v>251</v>
      </c>
      <c r="P527" t="str">
        <f>VLOOKUP($A527,RevenueData!$A$2:$L$2321,10,FALSE)</f>
        <v>NC</v>
      </c>
      <c r="Q527" t="str">
        <f>VLOOKUP($A527,RevenueData!$A$2:$L$2321,11,FALSE)</f>
        <v>SE</v>
      </c>
      <c r="R527" t="str">
        <f>VLOOKUP($A527,RevenueData!$A$2:$L$2321,12,FALSE)</f>
        <v>NC</v>
      </c>
    </row>
    <row r="528" spans="1:18">
      <c r="A528" s="40">
        <v>138</v>
      </c>
      <c r="B528" s="41" t="s">
        <v>285</v>
      </c>
      <c r="C528" s="41" t="s">
        <v>41</v>
      </c>
      <c r="D528" s="40">
        <v>78256</v>
      </c>
      <c r="E528" s="42">
        <v>39994</v>
      </c>
      <c r="F528" s="43">
        <v>833</v>
      </c>
      <c r="G528" s="41" t="s">
        <v>129</v>
      </c>
      <c r="H528" s="40">
        <v>12</v>
      </c>
      <c r="I528" s="40">
        <v>12</v>
      </c>
      <c r="J528" s="40">
        <v>0</v>
      </c>
      <c r="K528" s="40">
        <v>0</v>
      </c>
      <c r="L528" s="44">
        <v>0</v>
      </c>
      <c r="M528" s="41" t="s">
        <v>126</v>
      </c>
      <c r="N528" s="45" t="s">
        <v>286</v>
      </c>
      <c r="O528" s="45" t="s">
        <v>287</v>
      </c>
      <c r="P528" t="str">
        <f>VLOOKUP($A528,RevenueData!$A$2:$L$2321,10,FALSE)</f>
        <v>TX</v>
      </c>
      <c r="Q528" t="str">
        <f>VLOOKUP($A528,RevenueData!$A$2:$L$2321,11,FALSE)</f>
        <v>SW</v>
      </c>
      <c r="R528" t="str">
        <f>VLOOKUP($A528,RevenueData!$A$2:$L$2321,12,FALSE)</f>
        <v>HOU</v>
      </c>
    </row>
    <row r="529" spans="1:18">
      <c r="A529" s="40">
        <v>141</v>
      </c>
      <c r="B529" s="41" t="s">
        <v>292</v>
      </c>
      <c r="C529" s="41" t="s">
        <v>41</v>
      </c>
      <c r="D529" s="40">
        <v>78666</v>
      </c>
      <c r="E529" s="42">
        <v>39994</v>
      </c>
      <c r="F529" s="43">
        <v>1020</v>
      </c>
      <c r="G529" s="41" t="s">
        <v>125</v>
      </c>
      <c r="H529" s="40">
        <v>93</v>
      </c>
      <c r="I529" s="40">
        <v>93</v>
      </c>
      <c r="J529" s="40">
        <v>0</v>
      </c>
      <c r="K529" s="40">
        <v>0</v>
      </c>
      <c r="L529" s="44">
        <v>0</v>
      </c>
      <c r="M529" s="41" t="s">
        <v>126</v>
      </c>
      <c r="N529" s="45" t="s">
        <v>286</v>
      </c>
      <c r="O529" s="45" t="s">
        <v>287</v>
      </c>
      <c r="P529" t="str">
        <f>VLOOKUP($A529,RevenueData!$A$2:$L$2321,10,FALSE)</f>
        <v>TX</v>
      </c>
      <c r="Q529" t="str">
        <f>VLOOKUP($A529,RevenueData!$A$2:$L$2321,11,FALSE)</f>
        <v>OUT</v>
      </c>
      <c r="R529" t="str">
        <f>VLOOKUP($A529,RevenueData!$A$2:$L$2321,12,FALSE)</f>
        <v>OUT</v>
      </c>
    </row>
    <row r="530" spans="1:18">
      <c r="A530" s="40">
        <v>142</v>
      </c>
      <c r="B530" s="41" t="s">
        <v>257</v>
      </c>
      <c r="C530" s="41" t="s">
        <v>58</v>
      </c>
      <c r="D530" s="40">
        <v>63105</v>
      </c>
      <c r="E530" s="42">
        <v>39994</v>
      </c>
      <c r="F530" s="43">
        <v>954</v>
      </c>
      <c r="G530" s="41" t="s">
        <v>125</v>
      </c>
      <c r="H530" s="40">
        <v>27</v>
      </c>
      <c r="I530" s="40">
        <v>27</v>
      </c>
      <c r="J530" s="40">
        <v>0</v>
      </c>
      <c r="K530" s="40">
        <v>0</v>
      </c>
      <c r="L530" s="44">
        <v>0</v>
      </c>
      <c r="M530" s="41" t="s">
        <v>126</v>
      </c>
      <c r="N530" s="45" t="s">
        <v>258</v>
      </c>
      <c r="O530" s="45" t="s">
        <v>259</v>
      </c>
      <c r="P530" t="str">
        <f>VLOOKUP($A530,RevenueData!$A$2:$L$2321,10,FALSE)</f>
        <v>MO</v>
      </c>
      <c r="Q530" t="str">
        <f>VLOOKUP($A530,RevenueData!$A$2:$L$2321,11,FALSE)</f>
        <v>MW</v>
      </c>
      <c r="R530" t="str">
        <f>VLOOKUP($A530,RevenueData!$A$2:$L$2321,12,FALSE)</f>
        <v>TRI</v>
      </c>
    </row>
    <row r="531" spans="1:18">
      <c r="A531" s="40">
        <v>143</v>
      </c>
      <c r="B531" s="41" t="s">
        <v>163</v>
      </c>
      <c r="C531" s="41" t="s">
        <v>11</v>
      </c>
      <c r="D531" s="40">
        <v>22102</v>
      </c>
      <c r="E531" s="42">
        <v>39994</v>
      </c>
      <c r="F531" s="43">
        <v>1213</v>
      </c>
      <c r="G531" s="41" t="s">
        <v>125</v>
      </c>
      <c r="H531" s="40">
        <v>39</v>
      </c>
      <c r="I531" s="40">
        <v>39</v>
      </c>
      <c r="J531" s="40">
        <v>0</v>
      </c>
      <c r="K531" s="40">
        <v>0</v>
      </c>
      <c r="L531" s="44">
        <v>0</v>
      </c>
      <c r="M531" s="41" t="s">
        <v>130</v>
      </c>
      <c r="N531" s="45" t="s">
        <v>134</v>
      </c>
      <c r="O531" s="45" t="s">
        <v>135</v>
      </c>
      <c r="P531" t="str">
        <f>VLOOKUP($A531,RevenueData!$A$2:$L$2321,10,FALSE)</f>
        <v>VA</v>
      </c>
      <c r="Q531" t="str">
        <f>VLOOKUP($A531,RevenueData!$A$2:$L$2321,11,FALSE)</f>
        <v>SE</v>
      </c>
      <c r="R531" t="str">
        <f>VLOOKUP($A531,RevenueData!$A$2:$L$2321,12,FALSE)</f>
        <v>NOVA</v>
      </c>
    </row>
    <row r="532" spans="1:18">
      <c r="A532" s="40">
        <v>145</v>
      </c>
      <c r="B532" s="41" t="s">
        <v>294</v>
      </c>
      <c r="C532" s="41" t="s">
        <v>21</v>
      </c>
      <c r="D532" s="40">
        <v>98271</v>
      </c>
      <c r="E532" s="42">
        <v>39994</v>
      </c>
      <c r="F532" s="43">
        <v>1020</v>
      </c>
      <c r="G532" s="41" t="s">
        <v>125</v>
      </c>
      <c r="H532" s="40">
        <v>117</v>
      </c>
      <c r="I532" s="40">
        <v>116</v>
      </c>
      <c r="J532" s="40">
        <v>0</v>
      </c>
      <c r="K532" s="40">
        <v>1</v>
      </c>
      <c r="L532" s="44">
        <v>0</v>
      </c>
      <c r="M532" s="41" t="s">
        <v>126</v>
      </c>
      <c r="N532" s="45" t="s">
        <v>152</v>
      </c>
      <c r="O532" s="45" t="s">
        <v>153</v>
      </c>
      <c r="P532" t="str">
        <f>VLOOKUP($A532,RevenueData!$A$2:$L$2321,10,FALSE)</f>
        <v>WA</v>
      </c>
      <c r="Q532" t="str">
        <f>VLOOKUP($A532,RevenueData!$A$2:$L$2321,11,FALSE)</f>
        <v>OUT</v>
      </c>
      <c r="R532" t="str">
        <f>VLOOKUP($A532,RevenueData!$A$2:$L$2321,12,FALSE)</f>
        <v>OUT</v>
      </c>
    </row>
    <row r="533" spans="1:18">
      <c r="A533" s="40">
        <v>150</v>
      </c>
      <c r="B533" s="41" t="s">
        <v>299</v>
      </c>
      <c r="C533" s="41" t="s">
        <v>10</v>
      </c>
      <c r="D533" s="40">
        <v>8401</v>
      </c>
      <c r="E533" s="42">
        <v>39994</v>
      </c>
      <c r="F533" s="43">
        <v>915</v>
      </c>
      <c r="G533" s="41" t="s">
        <v>125</v>
      </c>
      <c r="H533" s="40">
        <v>24</v>
      </c>
      <c r="I533" s="40">
        <v>23</v>
      </c>
      <c r="J533" s="40">
        <v>1</v>
      </c>
      <c r="K533" s="40">
        <v>0</v>
      </c>
      <c r="L533" s="44">
        <v>0</v>
      </c>
      <c r="M533" s="41" t="s">
        <v>143</v>
      </c>
      <c r="N533" s="45" t="s">
        <v>194</v>
      </c>
      <c r="O533" s="45" t="s">
        <v>195</v>
      </c>
      <c r="P533" t="str">
        <f>VLOOKUP($A533,RevenueData!$A$2:$L$2321,10,FALSE)</f>
        <v>NJ</v>
      </c>
      <c r="Q533" t="str">
        <f>VLOOKUP($A533,RevenueData!$A$2:$L$2321,11,FALSE)</f>
        <v>NE</v>
      </c>
      <c r="R533" t="str">
        <f>VLOOKUP($A533,RevenueData!$A$2:$L$2321,12,FALSE)</f>
        <v>PHILI</v>
      </c>
    </row>
    <row r="534" spans="1:18">
      <c r="A534" s="40">
        <v>152</v>
      </c>
      <c r="B534" s="41" t="s">
        <v>300</v>
      </c>
      <c r="C534" s="41" t="s">
        <v>10</v>
      </c>
      <c r="D534" s="40">
        <v>7601</v>
      </c>
      <c r="E534" s="42">
        <v>39994</v>
      </c>
      <c r="F534" s="43">
        <v>954</v>
      </c>
      <c r="G534" s="41" t="s">
        <v>125</v>
      </c>
      <c r="H534" s="40">
        <v>71</v>
      </c>
      <c r="I534" s="40">
        <v>71</v>
      </c>
      <c r="J534" s="40">
        <v>0</v>
      </c>
      <c r="K534" s="40">
        <v>0</v>
      </c>
      <c r="L534" s="44">
        <v>0</v>
      </c>
      <c r="M534" s="41" t="s">
        <v>126</v>
      </c>
      <c r="N534" s="45" t="s">
        <v>127</v>
      </c>
      <c r="O534" s="45" t="s">
        <v>128</v>
      </c>
      <c r="P534" t="str">
        <f>VLOOKUP($A534,RevenueData!$A$2:$L$2321,10,FALSE)</f>
        <v>NJ</v>
      </c>
      <c r="Q534" t="str">
        <f>VLOOKUP($A534,RevenueData!$A$2:$L$2321,11,FALSE)</f>
        <v>NE</v>
      </c>
      <c r="R534" t="str">
        <f>VLOOKUP($A534,RevenueData!$A$2:$L$2321,12,FALSE)</f>
        <v>NJ</v>
      </c>
    </row>
    <row r="535" spans="1:18">
      <c r="A535" s="40">
        <v>153</v>
      </c>
      <c r="B535" s="41" t="s">
        <v>301</v>
      </c>
      <c r="C535" s="41" t="s">
        <v>62</v>
      </c>
      <c r="D535" s="40">
        <v>55425</v>
      </c>
      <c r="E535" s="42">
        <v>39994</v>
      </c>
      <c r="F535" s="43">
        <v>654</v>
      </c>
      <c r="G535" s="41" t="s">
        <v>129</v>
      </c>
      <c r="H535" s="40">
        <v>31</v>
      </c>
      <c r="I535" s="40">
        <v>31</v>
      </c>
      <c r="J535" s="40">
        <v>0</v>
      </c>
      <c r="K535" s="40">
        <v>0</v>
      </c>
      <c r="L535" s="44">
        <v>0</v>
      </c>
      <c r="M535" s="41" t="s">
        <v>126</v>
      </c>
      <c r="N535" s="45" t="s">
        <v>302</v>
      </c>
      <c r="O535" s="45" t="s">
        <v>303</v>
      </c>
      <c r="P535" t="str">
        <f>VLOOKUP($A535,RevenueData!$A$2:$L$2321,10,FALSE)</f>
        <v>MN</v>
      </c>
      <c r="Q535" t="str">
        <f>VLOOKUP($A535,RevenueData!$A$2:$L$2321,11,FALSE)</f>
        <v>MW</v>
      </c>
      <c r="R535" t="str">
        <f>VLOOKUP($A535,RevenueData!$A$2:$L$2321,12,FALSE)</f>
        <v>MW</v>
      </c>
    </row>
    <row r="536" spans="1:18">
      <c r="A536" s="40">
        <v>154</v>
      </c>
      <c r="B536" s="41" t="s">
        <v>304</v>
      </c>
      <c r="C536" s="41" t="s">
        <v>19</v>
      </c>
      <c r="D536" s="40">
        <v>91303</v>
      </c>
      <c r="E536" s="42">
        <v>39994</v>
      </c>
      <c r="F536" s="43">
        <v>1207</v>
      </c>
      <c r="G536" s="41" t="s">
        <v>125</v>
      </c>
      <c r="H536" s="40">
        <v>25</v>
      </c>
      <c r="I536" s="40">
        <v>25</v>
      </c>
      <c r="J536" s="40">
        <v>0</v>
      </c>
      <c r="K536" s="40">
        <v>0</v>
      </c>
      <c r="L536" s="44">
        <v>0</v>
      </c>
      <c r="M536" s="41" t="s">
        <v>126</v>
      </c>
      <c r="N536" s="45" t="s">
        <v>149</v>
      </c>
      <c r="O536" s="45" t="s">
        <v>150</v>
      </c>
      <c r="P536" t="str">
        <f>VLOOKUP($A536,RevenueData!$A$2:$L$2321,10,FALSE)</f>
        <v>CA</v>
      </c>
      <c r="Q536" t="str">
        <f>VLOOKUP($A536,RevenueData!$A$2:$L$2321,11,FALSE)</f>
        <v>LA</v>
      </c>
      <c r="R536" t="str">
        <f>VLOOKUP($A536,RevenueData!$A$2:$L$2321,12,FALSE)</f>
        <v>VENT</v>
      </c>
    </row>
    <row r="537" spans="1:18">
      <c r="A537" s="40">
        <v>155</v>
      </c>
      <c r="B537" s="41" t="s">
        <v>305</v>
      </c>
      <c r="C537" s="41" t="s">
        <v>58</v>
      </c>
      <c r="D537" s="40">
        <v>64112</v>
      </c>
      <c r="E537" s="42">
        <v>39994</v>
      </c>
      <c r="F537" s="43">
        <v>1111</v>
      </c>
      <c r="G537" s="41" t="s">
        <v>125</v>
      </c>
      <c r="H537" s="40">
        <v>30</v>
      </c>
      <c r="I537" s="40">
        <v>30</v>
      </c>
      <c r="J537" s="40">
        <v>0</v>
      </c>
      <c r="K537" s="40">
        <v>0</v>
      </c>
      <c r="L537" s="44">
        <v>0</v>
      </c>
      <c r="M537" s="41" t="s">
        <v>126</v>
      </c>
      <c r="N537" s="45" t="s">
        <v>306</v>
      </c>
      <c r="O537" s="45" t="s">
        <v>307</v>
      </c>
      <c r="P537" t="str">
        <f>VLOOKUP($A537,RevenueData!$A$2:$L$2321,10,FALSE)</f>
        <v>MO</v>
      </c>
      <c r="Q537" t="str">
        <f>VLOOKUP($A537,RevenueData!$A$2:$L$2321,11,FALSE)</f>
        <v>MW</v>
      </c>
      <c r="R537" t="str">
        <f>VLOOKUP($A537,RevenueData!$A$2:$L$2321,12,FALSE)</f>
        <v>TRI</v>
      </c>
    </row>
    <row r="538" spans="1:18">
      <c r="A538" s="40">
        <v>156</v>
      </c>
      <c r="B538" s="41" t="s">
        <v>308</v>
      </c>
      <c r="C538" s="41" t="s">
        <v>16</v>
      </c>
      <c r="D538" s="40">
        <v>60035</v>
      </c>
      <c r="E538" s="42">
        <v>39994</v>
      </c>
      <c r="F538" s="43">
        <v>1032</v>
      </c>
      <c r="G538" s="41" t="s">
        <v>131</v>
      </c>
      <c r="H538" s="40">
        <v>29</v>
      </c>
      <c r="I538" s="40">
        <v>29</v>
      </c>
      <c r="J538" s="40">
        <v>0</v>
      </c>
      <c r="K538" s="40">
        <v>0</v>
      </c>
      <c r="L538" s="44">
        <v>0</v>
      </c>
      <c r="M538" s="41" t="s">
        <v>126</v>
      </c>
      <c r="N538" s="45" t="s">
        <v>145</v>
      </c>
      <c r="O538" s="45" t="s">
        <v>146</v>
      </c>
      <c r="P538" t="str">
        <f>VLOOKUP($A538,RevenueData!$A$2:$L$2321,10,FALSE)</f>
        <v>IL</v>
      </c>
      <c r="Q538" t="str">
        <f>VLOOKUP($A538,RevenueData!$A$2:$L$2321,11,FALSE)</f>
        <v>MW</v>
      </c>
      <c r="R538" t="str">
        <f>VLOOKUP($A538,RevenueData!$A$2:$L$2321,12,FALSE)</f>
        <v>NCHI</v>
      </c>
    </row>
    <row r="539" spans="1:18">
      <c r="A539" s="40">
        <v>157</v>
      </c>
      <c r="B539" s="41" t="s">
        <v>275</v>
      </c>
      <c r="C539" s="41" t="s">
        <v>41</v>
      </c>
      <c r="D539" s="40">
        <v>75225</v>
      </c>
      <c r="E539" s="42">
        <v>39994</v>
      </c>
      <c r="F539" s="43">
        <v>1101</v>
      </c>
      <c r="G539" s="41" t="s">
        <v>125</v>
      </c>
      <c r="H539" s="40">
        <v>18</v>
      </c>
      <c r="I539" s="40">
        <v>18</v>
      </c>
      <c r="J539" s="40">
        <v>0</v>
      </c>
      <c r="K539" s="40">
        <v>0</v>
      </c>
      <c r="L539" s="44">
        <v>0</v>
      </c>
      <c r="M539" s="41" t="s">
        <v>126</v>
      </c>
      <c r="N539" s="45" t="s">
        <v>187</v>
      </c>
      <c r="O539" s="45" t="s">
        <v>188</v>
      </c>
      <c r="P539" t="str">
        <f>VLOOKUP($A539,RevenueData!$A$2:$L$2321,10,FALSE)</f>
        <v>TX</v>
      </c>
      <c r="Q539" t="str">
        <f>VLOOKUP($A539,RevenueData!$A$2:$L$2321,11,FALSE)</f>
        <v>SW</v>
      </c>
      <c r="R539" t="str">
        <f>VLOOKUP($A539,RevenueData!$A$2:$L$2321,12,FALSE)</f>
        <v>DAL</v>
      </c>
    </row>
    <row r="540" spans="1:18">
      <c r="A540" s="40">
        <v>159</v>
      </c>
      <c r="B540" s="41" t="s">
        <v>309</v>
      </c>
      <c r="C540" s="41" t="s">
        <v>41</v>
      </c>
      <c r="D540" s="40">
        <v>78758</v>
      </c>
      <c r="E540" s="42">
        <v>39994</v>
      </c>
      <c r="F540" s="43">
        <v>1036</v>
      </c>
      <c r="G540" s="41" t="s">
        <v>125</v>
      </c>
      <c r="H540" s="40">
        <v>31</v>
      </c>
      <c r="I540" s="40">
        <v>30</v>
      </c>
      <c r="J540" s="40">
        <v>0</v>
      </c>
      <c r="K540" s="40">
        <v>1</v>
      </c>
      <c r="L540" s="44">
        <v>0</v>
      </c>
      <c r="M540" s="41" t="s">
        <v>126</v>
      </c>
      <c r="N540" s="45" t="s">
        <v>286</v>
      </c>
      <c r="O540" s="45" t="s">
        <v>287</v>
      </c>
      <c r="P540" t="str">
        <f>VLOOKUP($A540,RevenueData!$A$2:$L$2321,10,FALSE)</f>
        <v>TX</v>
      </c>
      <c r="Q540" t="str">
        <f>VLOOKUP($A540,RevenueData!$A$2:$L$2321,11,FALSE)</f>
        <v>SW</v>
      </c>
      <c r="R540" t="str">
        <f>VLOOKUP($A540,RevenueData!$A$2:$L$2321,12,FALSE)</f>
        <v>DAL</v>
      </c>
    </row>
    <row r="541" spans="1:18">
      <c r="A541" s="40">
        <v>160</v>
      </c>
      <c r="B541" s="41" t="s">
        <v>225</v>
      </c>
      <c r="C541" s="41" t="s">
        <v>27</v>
      </c>
      <c r="D541" s="40">
        <v>32819</v>
      </c>
      <c r="E541" s="42">
        <v>39994</v>
      </c>
      <c r="F541" s="43">
        <v>1017</v>
      </c>
      <c r="G541" s="41" t="s">
        <v>129</v>
      </c>
      <c r="H541" s="40">
        <v>8</v>
      </c>
      <c r="I541" s="40">
        <v>8</v>
      </c>
      <c r="J541" s="40">
        <v>0</v>
      </c>
      <c r="K541" s="40">
        <v>0</v>
      </c>
      <c r="L541" s="44">
        <v>0</v>
      </c>
      <c r="M541" s="41" t="s">
        <v>126</v>
      </c>
      <c r="N541" s="45" t="s">
        <v>208</v>
      </c>
      <c r="O541" s="45" t="s">
        <v>209</v>
      </c>
      <c r="P541" t="str">
        <f>VLOOKUP($A541,RevenueData!$A$2:$L$2321,10,FALSE)</f>
        <v>FL</v>
      </c>
      <c r="Q541" t="str">
        <f>VLOOKUP($A541,RevenueData!$A$2:$L$2321,11,FALSE)</f>
        <v>SE</v>
      </c>
      <c r="R541" t="str">
        <f>VLOOKUP($A541,RevenueData!$A$2:$L$2321,12,FALSE)</f>
        <v>NFL</v>
      </c>
    </row>
    <row r="542" spans="1:18">
      <c r="A542" s="40">
        <v>163</v>
      </c>
      <c r="B542" s="41" t="s">
        <v>311</v>
      </c>
      <c r="C542" s="41" t="s">
        <v>63</v>
      </c>
      <c r="D542" s="40">
        <v>40222</v>
      </c>
      <c r="E542" s="42">
        <v>39994</v>
      </c>
      <c r="F542" s="43">
        <v>951</v>
      </c>
      <c r="G542" s="41" t="s">
        <v>129</v>
      </c>
      <c r="H542" s="40">
        <v>15</v>
      </c>
      <c r="I542" s="40">
        <v>15</v>
      </c>
      <c r="J542" s="40">
        <v>0</v>
      </c>
      <c r="K542" s="40">
        <v>0</v>
      </c>
      <c r="L542" s="44">
        <v>0</v>
      </c>
      <c r="M542" s="41" t="s">
        <v>126</v>
      </c>
      <c r="N542" s="45" t="s">
        <v>228</v>
      </c>
      <c r="O542" s="45" t="s">
        <v>229</v>
      </c>
      <c r="P542" t="str">
        <f>VLOOKUP($A542,RevenueData!$A$2:$L$2321,10,FALSE)</f>
        <v>KY</v>
      </c>
      <c r="Q542" t="str">
        <f>VLOOKUP($A542,RevenueData!$A$2:$L$2321,11,FALSE)</f>
        <v>MW</v>
      </c>
      <c r="R542" t="str">
        <f>VLOOKUP($A542,RevenueData!$A$2:$L$2321,12,FALSE)</f>
        <v>GL</v>
      </c>
    </row>
    <row r="543" spans="1:18">
      <c r="A543" s="40">
        <v>165</v>
      </c>
      <c r="B543" s="41" t="s">
        <v>312</v>
      </c>
      <c r="C543" s="41" t="s">
        <v>35</v>
      </c>
      <c r="D543" s="40">
        <v>44145</v>
      </c>
      <c r="E543" s="42">
        <v>39994</v>
      </c>
      <c r="F543" s="43">
        <v>940</v>
      </c>
      <c r="G543" s="41" t="s">
        <v>125</v>
      </c>
      <c r="H543" s="40">
        <v>15</v>
      </c>
      <c r="I543" s="40">
        <v>14</v>
      </c>
      <c r="J543" s="40">
        <v>0</v>
      </c>
      <c r="K543" s="40">
        <v>0</v>
      </c>
      <c r="L543" s="44">
        <v>1</v>
      </c>
      <c r="M543" s="41" t="s">
        <v>126</v>
      </c>
      <c r="N543" s="45" t="s">
        <v>204</v>
      </c>
      <c r="O543" s="45" t="s">
        <v>205</v>
      </c>
      <c r="P543" t="str">
        <f>VLOOKUP($A543,RevenueData!$A$2:$L$2321,10,FALSE)</f>
        <v>OH</v>
      </c>
      <c r="Q543" t="str">
        <f>VLOOKUP($A543,RevenueData!$A$2:$L$2321,11,FALSE)</f>
        <v>MW</v>
      </c>
      <c r="R543" t="str">
        <f>VLOOKUP($A543,RevenueData!$A$2:$L$2321,12,FALSE)</f>
        <v>MW</v>
      </c>
    </row>
    <row r="544" spans="1:18">
      <c r="A544" s="40">
        <v>166</v>
      </c>
      <c r="B544" s="41" t="s">
        <v>313</v>
      </c>
      <c r="C544" s="41" t="s">
        <v>43</v>
      </c>
      <c r="D544" s="40">
        <v>1760</v>
      </c>
      <c r="E544" s="42">
        <v>39994</v>
      </c>
      <c r="F544" s="43">
        <v>945</v>
      </c>
      <c r="G544" s="41" t="s">
        <v>129</v>
      </c>
      <c r="H544" s="40">
        <v>39</v>
      </c>
      <c r="I544" s="40">
        <v>39</v>
      </c>
      <c r="J544" s="40">
        <v>0</v>
      </c>
      <c r="K544" s="40">
        <v>0</v>
      </c>
      <c r="L544" s="44">
        <v>0</v>
      </c>
      <c r="M544" s="41" t="s">
        <v>143</v>
      </c>
      <c r="N544" s="45" t="s">
        <v>190</v>
      </c>
      <c r="O544" s="45" t="s">
        <v>191</v>
      </c>
      <c r="P544" t="str">
        <f>VLOOKUP($A544,RevenueData!$A$2:$L$2321,10,FALSE)</f>
        <v>MA</v>
      </c>
      <c r="Q544" t="str">
        <f>VLOOKUP($A544,RevenueData!$A$2:$L$2321,11,FALSE)</f>
        <v>NE</v>
      </c>
      <c r="R544" t="str">
        <f>VLOOKUP($A544,RevenueData!$A$2:$L$2321,12,FALSE)</f>
        <v>MA</v>
      </c>
    </row>
    <row r="545" spans="1:18">
      <c r="A545" s="40">
        <v>168</v>
      </c>
      <c r="B545" s="41" t="s">
        <v>319</v>
      </c>
      <c r="C545" s="41" t="s">
        <v>65</v>
      </c>
      <c r="D545" s="40">
        <v>87110</v>
      </c>
      <c r="E545" s="42">
        <v>39994</v>
      </c>
      <c r="F545" s="43">
        <v>1001</v>
      </c>
      <c r="G545" s="41" t="s">
        <v>125</v>
      </c>
      <c r="H545" s="40">
        <v>24</v>
      </c>
      <c r="I545" s="40">
        <v>24</v>
      </c>
      <c r="J545" s="40">
        <v>0</v>
      </c>
      <c r="K545" s="40">
        <v>0</v>
      </c>
      <c r="L545" s="44">
        <v>0</v>
      </c>
      <c r="M545" s="41" t="s">
        <v>126</v>
      </c>
      <c r="N545" s="45" t="s">
        <v>320</v>
      </c>
      <c r="O545" s="45" t="s">
        <v>321</v>
      </c>
      <c r="P545" t="str">
        <f>VLOOKUP($A545,RevenueData!$A$2:$L$2321,10,FALSE)</f>
        <v>NM</v>
      </c>
      <c r="Q545" t="str">
        <f>VLOOKUP($A545,RevenueData!$A$2:$L$2321,11,FALSE)</f>
        <v>SW</v>
      </c>
      <c r="R545" t="str">
        <f>VLOOKUP($A545,RevenueData!$A$2:$L$2321,12,FALSE)</f>
        <v>AZ</v>
      </c>
    </row>
    <row r="546" spans="1:18">
      <c r="A546" s="40">
        <v>172</v>
      </c>
      <c r="B546" s="41" t="s">
        <v>323</v>
      </c>
      <c r="C546" s="41" t="s">
        <v>19</v>
      </c>
      <c r="D546" s="40">
        <v>93923</v>
      </c>
      <c r="E546" s="42">
        <v>39994</v>
      </c>
      <c r="F546" s="43">
        <v>1225</v>
      </c>
      <c r="G546" s="41" t="s">
        <v>125</v>
      </c>
      <c r="H546" s="40">
        <v>11</v>
      </c>
      <c r="I546" s="40">
        <v>11</v>
      </c>
      <c r="J546" s="40">
        <v>0</v>
      </c>
      <c r="K546" s="40">
        <v>0</v>
      </c>
      <c r="L546" s="44">
        <v>0</v>
      </c>
      <c r="M546" s="41" t="s">
        <v>126</v>
      </c>
      <c r="N546" s="45" t="s">
        <v>156</v>
      </c>
      <c r="O546" s="45" t="s">
        <v>157</v>
      </c>
      <c r="P546" t="str">
        <f>VLOOKUP($A546,RevenueData!$A$2:$L$2321,10,FALSE)</f>
        <v>CA</v>
      </c>
      <c r="Q546" t="str">
        <f>VLOOKUP($A546,RevenueData!$A$2:$L$2321,11,FALSE)</f>
        <v>NW</v>
      </c>
      <c r="R546" t="str">
        <f>VLOOKUP($A546,RevenueData!$A$2:$L$2321,12,FALSE)</f>
        <v>SF</v>
      </c>
    </row>
    <row r="547" spans="1:18">
      <c r="A547" s="40">
        <v>173</v>
      </c>
      <c r="B547" s="41" t="s">
        <v>324</v>
      </c>
      <c r="C547" s="41" t="s">
        <v>7</v>
      </c>
      <c r="D547" s="40">
        <v>14225</v>
      </c>
      <c r="E547" s="42">
        <v>39994</v>
      </c>
      <c r="F547" s="43">
        <v>1204</v>
      </c>
      <c r="G547" s="41" t="s">
        <v>125</v>
      </c>
      <c r="H547" s="40">
        <v>38</v>
      </c>
      <c r="I547" s="40">
        <v>38</v>
      </c>
      <c r="J547" s="40">
        <v>0</v>
      </c>
      <c r="K547" s="40">
        <v>0</v>
      </c>
      <c r="L547" s="44">
        <v>0</v>
      </c>
      <c r="M547" s="41" t="s">
        <v>126</v>
      </c>
      <c r="N547" s="45" t="s">
        <v>325</v>
      </c>
      <c r="O547" s="45" t="s">
        <v>326</v>
      </c>
      <c r="P547" t="str">
        <f>VLOOKUP($A547,RevenueData!$A$2:$L$2321,10,FALSE)</f>
        <v>NY</v>
      </c>
      <c r="Q547" t="str">
        <f>VLOOKUP($A547,RevenueData!$A$2:$L$2321,11,FALSE)</f>
        <v>NY</v>
      </c>
      <c r="R547" t="str">
        <f>VLOOKUP($A547,RevenueData!$A$2:$L$2321,12,FALSE)</f>
        <v>LI</v>
      </c>
    </row>
    <row r="548" spans="1:18">
      <c r="A548" s="40">
        <v>174</v>
      </c>
      <c r="B548" s="41" t="s">
        <v>327</v>
      </c>
      <c r="C548" s="41" t="s">
        <v>10</v>
      </c>
      <c r="D548" s="40">
        <v>7652</v>
      </c>
      <c r="E548" s="42">
        <v>39994</v>
      </c>
      <c r="F548" s="43">
        <v>1016</v>
      </c>
      <c r="G548" s="41" t="s">
        <v>125</v>
      </c>
      <c r="H548" s="40">
        <v>21</v>
      </c>
      <c r="I548" s="40">
        <v>21</v>
      </c>
      <c r="J548" s="40">
        <v>0</v>
      </c>
      <c r="K548" s="40">
        <v>0</v>
      </c>
      <c r="L548" s="44">
        <v>0</v>
      </c>
      <c r="M548" s="41" t="s">
        <v>126</v>
      </c>
      <c r="N548" s="45" t="s">
        <v>127</v>
      </c>
      <c r="O548" s="45" t="s">
        <v>128</v>
      </c>
      <c r="P548" t="str">
        <f>VLOOKUP($A548,RevenueData!$A$2:$L$2321,10,FALSE)</f>
        <v>NJ</v>
      </c>
      <c r="Q548" t="str">
        <f>VLOOKUP($A548,RevenueData!$A$2:$L$2321,11,FALSE)</f>
        <v>NE</v>
      </c>
      <c r="R548" t="str">
        <f>VLOOKUP($A548,RevenueData!$A$2:$L$2321,12,FALSE)</f>
        <v>NJ</v>
      </c>
    </row>
    <row r="549" spans="1:18">
      <c r="A549" s="40">
        <v>175</v>
      </c>
      <c r="B549" s="41" t="s">
        <v>328</v>
      </c>
      <c r="C549" s="41" t="s">
        <v>44</v>
      </c>
      <c r="D549" s="40">
        <v>85016</v>
      </c>
      <c r="E549" s="42">
        <v>39994</v>
      </c>
      <c r="F549" s="43">
        <v>1350</v>
      </c>
      <c r="G549" s="41" t="s">
        <v>131</v>
      </c>
      <c r="H549" s="40">
        <v>14</v>
      </c>
      <c r="I549" s="40">
        <v>14</v>
      </c>
      <c r="J549" s="40">
        <v>0</v>
      </c>
      <c r="K549" s="40">
        <v>0</v>
      </c>
      <c r="L549" s="44">
        <v>0</v>
      </c>
      <c r="M549" s="41" t="s">
        <v>126</v>
      </c>
      <c r="N549" s="45" t="s">
        <v>179</v>
      </c>
      <c r="O549" s="45" t="s">
        <v>180</v>
      </c>
      <c r="P549" t="str">
        <f>VLOOKUP($A549,RevenueData!$A$2:$L$2321,10,FALSE)</f>
        <v>AZ</v>
      </c>
      <c r="Q549" t="str">
        <f>VLOOKUP($A549,RevenueData!$A$2:$L$2321,11,FALSE)</f>
        <v>SW</v>
      </c>
      <c r="R549" t="str">
        <f>VLOOKUP($A549,RevenueData!$A$2:$L$2321,12,FALSE)</f>
        <v>AZ</v>
      </c>
    </row>
    <row r="550" spans="1:18">
      <c r="A550" s="40">
        <v>176</v>
      </c>
      <c r="B550" s="41" t="s">
        <v>329</v>
      </c>
      <c r="C550" s="41" t="s">
        <v>50</v>
      </c>
      <c r="D550" s="40">
        <v>53705</v>
      </c>
      <c r="E550" s="42">
        <v>39994</v>
      </c>
      <c r="F550" s="43">
        <v>1244</v>
      </c>
      <c r="G550" s="41" t="s">
        <v>125</v>
      </c>
      <c r="H550" s="40">
        <v>23</v>
      </c>
      <c r="I550" s="40">
        <v>23</v>
      </c>
      <c r="J550" s="40">
        <v>0</v>
      </c>
      <c r="K550" s="40">
        <v>0</v>
      </c>
      <c r="L550" s="44">
        <v>0</v>
      </c>
      <c r="M550" s="41" t="s">
        <v>126</v>
      </c>
      <c r="N550" s="45" t="s">
        <v>213</v>
      </c>
      <c r="O550" s="45" t="s">
        <v>214</v>
      </c>
      <c r="P550" t="str">
        <f>VLOOKUP($A550,RevenueData!$A$2:$L$2321,10,FALSE)</f>
        <v>WI</v>
      </c>
      <c r="Q550" t="str">
        <f>VLOOKUP($A550,RevenueData!$A$2:$L$2321,11,FALSE)</f>
        <v>MW</v>
      </c>
      <c r="R550" t="str">
        <f>VLOOKUP($A550,RevenueData!$A$2:$L$2321,12,FALSE)</f>
        <v>NCHI</v>
      </c>
    </row>
    <row r="551" spans="1:18">
      <c r="A551" s="40">
        <v>177</v>
      </c>
      <c r="B551" s="41" t="s">
        <v>330</v>
      </c>
      <c r="C551" s="41" t="s">
        <v>66</v>
      </c>
      <c r="D551" s="40">
        <v>35243</v>
      </c>
      <c r="E551" s="42">
        <v>39994</v>
      </c>
      <c r="F551" s="43">
        <v>1237</v>
      </c>
      <c r="G551" s="41" t="s">
        <v>125</v>
      </c>
      <c r="H551" s="40">
        <v>51</v>
      </c>
      <c r="I551" s="40">
        <v>51</v>
      </c>
      <c r="J551" s="40">
        <v>0</v>
      </c>
      <c r="K551" s="40">
        <v>0</v>
      </c>
      <c r="L551" s="44">
        <v>0</v>
      </c>
      <c r="M551" s="41" t="s">
        <v>126</v>
      </c>
      <c r="N551" s="45" t="s">
        <v>331</v>
      </c>
      <c r="O551" s="45" t="s">
        <v>332</v>
      </c>
      <c r="P551" t="str">
        <f>VLOOKUP($A551,RevenueData!$A$2:$L$2321,10,FALSE)</f>
        <v>AL</v>
      </c>
      <c r="Q551" t="str">
        <f>VLOOKUP($A551,RevenueData!$A$2:$L$2321,11,FALSE)</f>
        <v>SE</v>
      </c>
      <c r="R551" t="str">
        <f>VLOOKUP($A551,RevenueData!$A$2:$L$2321,12,FALSE)</f>
        <v>ATL</v>
      </c>
    </row>
    <row r="552" spans="1:18">
      <c r="A552" s="40">
        <v>178</v>
      </c>
      <c r="B552" s="41" t="s">
        <v>335</v>
      </c>
      <c r="C552" s="41" t="s">
        <v>26</v>
      </c>
      <c r="D552" s="40">
        <v>70836</v>
      </c>
      <c r="E552" s="42">
        <v>39994</v>
      </c>
      <c r="F552" s="43">
        <v>1345</v>
      </c>
      <c r="G552" s="41" t="s">
        <v>131</v>
      </c>
      <c r="H552" s="40">
        <v>22</v>
      </c>
      <c r="I552" s="40">
        <v>22</v>
      </c>
      <c r="J552" s="40">
        <v>0</v>
      </c>
      <c r="K552" s="40">
        <v>0</v>
      </c>
      <c r="L552" s="44">
        <v>0</v>
      </c>
      <c r="M552" s="41" t="s">
        <v>126</v>
      </c>
      <c r="N552" s="45" t="s">
        <v>217</v>
      </c>
      <c r="O552" s="45" t="s">
        <v>218</v>
      </c>
      <c r="P552" t="str">
        <f>VLOOKUP($A552,RevenueData!$A$2:$L$2321,10,FALSE)</f>
        <v>LA</v>
      </c>
      <c r="Q552" t="str">
        <f>VLOOKUP($A552,RevenueData!$A$2:$L$2321,11,FALSE)</f>
        <v>SW</v>
      </c>
      <c r="R552" t="str">
        <f>VLOOKUP($A552,RevenueData!$A$2:$L$2321,12,FALSE)</f>
        <v>SW</v>
      </c>
    </row>
    <row r="553" spans="1:18">
      <c r="A553" s="40">
        <v>180</v>
      </c>
      <c r="B553" s="41" t="s">
        <v>138</v>
      </c>
      <c r="C553" s="41" t="s">
        <v>12</v>
      </c>
      <c r="D553" s="40">
        <v>20004</v>
      </c>
      <c r="E553" s="42">
        <v>39994</v>
      </c>
      <c r="F553" s="43">
        <v>1106</v>
      </c>
      <c r="G553" s="41" t="s">
        <v>125</v>
      </c>
      <c r="H553" s="40">
        <v>33</v>
      </c>
      <c r="I553" s="40">
        <v>33</v>
      </c>
      <c r="J553" s="40">
        <v>0</v>
      </c>
      <c r="K553" s="40">
        <v>0</v>
      </c>
      <c r="L553" s="44">
        <v>0</v>
      </c>
      <c r="M553" s="41" t="s">
        <v>130</v>
      </c>
      <c r="N553" s="45" t="s">
        <v>134</v>
      </c>
      <c r="O553" s="45" t="s">
        <v>135</v>
      </c>
      <c r="P553" t="str">
        <f>VLOOKUP($A553,RevenueData!$A$2:$L$2321,10,FALSE)</f>
        <v>DC</v>
      </c>
      <c r="Q553" t="str">
        <f>VLOOKUP($A553,RevenueData!$A$2:$L$2321,11,FALSE)</f>
        <v>NE</v>
      </c>
      <c r="R553" t="str">
        <f>VLOOKUP($A553,RevenueData!$A$2:$L$2321,12,FALSE)</f>
        <v>DC</v>
      </c>
    </row>
    <row r="554" spans="1:18">
      <c r="A554" s="40">
        <v>3</v>
      </c>
      <c r="B554" s="41" t="s">
        <v>124</v>
      </c>
      <c r="C554" s="41" t="s">
        <v>7</v>
      </c>
      <c r="D554" s="40">
        <v>10023</v>
      </c>
      <c r="E554" s="42">
        <v>39995</v>
      </c>
      <c r="F554" s="43">
        <v>1026</v>
      </c>
      <c r="G554" s="41" t="s">
        <v>125</v>
      </c>
      <c r="H554" s="40">
        <v>9</v>
      </c>
      <c r="I554" s="40">
        <v>9</v>
      </c>
      <c r="J554" s="40">
        <v>0</v>
      </c>
      <c r="K554" s="40">
        <v>0</v>
      </c>
      <c r="L554" s="44">
        <v>0</v>
      </c>
      <c r="M554" s="41" t="s">
        <v>126</v>
      </c>
      <c r="N554" s="45" t="s">
        <v>127</v>
      </c>
      <c r="O554" s="45" t="s">
        <v>128</v>
      </c>
      <c r="P554" t="str">
        <f>VLOOKUP($A554,RevenueData!$A$2:$L$2321,10,FALSE)</f>
        <v>NY</v>
      </c>
      <c r="Q554" t="str">
        <f>VLOOKUP($A554,RevenueData!$A$2:$L$2321,11,FALSE)</f>
        <v>NY</v>
      </c>
      <c r="R554" t="str">
        <f>VLOOKUP($A554,RevenueData!$A$2:$L$2321,12,FALSE)</f>
        <v>DOWN</v>
      </c>
    </row>
    <row r="555" spans="1:18">
      <c r="A555" s="40">
        <v>18</v>
      </c>
      <c r="B555" s="41" t="s">
        <v>151</v>
      </c>
      <c r="C555" s="41" t="s">
        <v>21</v>
      </c>
      <c r="D555" s="40">
        <v>98101</v>
      </c>
      <c r="E555" s="42">
        <v>39995</v>
      </c>
      <c r="F555" s="43">
        <v>1025</v>
      </c>
      <c r="G555" s="41" t="s">
        <v>125</v>
      </c>
      <c r="H555" s="40">
        <v>54</v>
      </c>
      <c r="I555" s="40">
        <v>54</v>
      </c>
      <c r="J555" s="40">
        <v>0</v>
      </c>
      <c r="K555" s="40">
        <v>0</v>
      </c>
      <c r="L555" s="44">
        <v>0</v>
      </c>
      <c r="M555" s="41" t="s">
        <v>126</v>
      </c>
      <c r="N555" s="45" t="s">
        <v>152</v>
      </c>
      <c r="O555" s="45" t="s">
        <v>153</v>
      </c>
      <c r="P555" t="str">
        <f>VLOOKUP($A555,RevenueData!$A$2:$L$2321,10,FALSE)</f>
        <v>WA</v>
      </c>
      <c r="Q555" t="str">
        <f>VLOOKUP($A555,RevenueData!$A$2:$L$2321,11,FALSE)</f>
        <v>NW</v>
      </c>
      <c r="R555" t="str">
        <f>VLOOKUP($A555,RevenueData!$A$2:$L$2321,12,FALSE)</f>
        <v>SEA</v>
      </c>
    </row>
    <row r="556" spans="1:18">
      <c r="A556" s="40">
        <v>42</v>
      </c>
      <c r="B556" s="41" t="s">
        <v>124</v>
      </c>
      <c r="C556" s="41" t="s">
        <v>7</v>
      </c>
      <c r="D556" s="40">
        <v>10024</v>
      </c>
      <c r="E556" s="42">
        <v>39995</v>
      </c>
      <c r="F556" s="43">
        <v>1032</v>
      </c>
      <c r="G556" s="41" t="s">
        <v>125</v>
      </c>
      <c r="H556" s="40">
        <v>7</v>
      </c>
      <c r="I556" s="40">
        <v>7</v>
      </c>
      <c r="J556" s="40">
        <v>0</v>
      </c>
      <c r="K556" s="40">
        <v>0</v>
      </c>
      <c r="L556" s="44">
        <v>0</v>
      </c>
      <c r="M556" s="41" t="s">
        <v>126</v>
      </c>
      <c r="N556" s="45" t="s">
        <v>127</v>
      </c>
      <c r="O556" s="45" t="s">
        <v>128</v>
      </c>
      <c r="P556" t="str">
        <f>VLOOKUP($A556,RevenueData!$A$2:$L$2321,10,FALSE)</f>
        <v>NY</v>
      </c>
      <c r="Q556" t="str">
        <f>VLOOKUP($A556,RevenueData!$A$2:$L$2321,11,FALSE)</f>
        <v>NY</v>
      </c>
      <c r="R556" t="str">
        <f>VLOOKUP($A556,RevenueData!$A$2:$L$2321,12,FALSE)</f>
        <v>DOWN</v>
      </c>
    </row>
    <row r="557" spans="1:18">
      <c r="A557" s="40">
        <v>45</v>
      </c>
      <c r="B557" s="41" t="s">
        <v>151</v>
      </c>
      <c r="C557" s="41" t="s">
        <v>21</v>
      </c>
      <c r="D557" s="40">
        <v>98105</v>
      </c>
      <c r="E557" s="42">
        <v>39995</v>
      </c>
      <c r="F557" s="43">
        <v>1128</v>
      </c>
      <c r="G557" s="41" t="s">
        <v>125</v>
      </c>
      <c r="H557" s="40">
        <v>37</v>
      </c>
      <c r="I557" s="40">
        <v>37</v>
      </c>
      <c r="J557" s="40">
        <v>0</v>
      </c>
      <c r="K557" s="40">
        <v>0</v>
      </c>
      <c r="L557" s="44">
        <v>0</v>
      </c>
      <c r="M557" s="41" t="s">
        <v>126</v>
      </c>
      <c r="N557" s="45" t="s">
        <v>152</v>
      </c>
      <c r="O557" s="45" t="s">
        <v>153</v>
      </c>
      <c r="P557" t="str">
        <f>VLOOKUP($A557,RevenueData!$A$2:$L$2321,10,FALSE)</f>
        <v>WA</v>
      </c>
      <c r="Q557" t="str">
        <f>VLOOKUP($A557,RevenueData!$A$2:$L$2321,11,FALSE)</f>
        <v>NW</v>
      </c>
      <c r="R557" t="str">
        <f>VLOOKUP($A557,RevenueData!$A$2:$L$2321,12,FALSE)</f>
        <v>SEA</v>
      </c>
    </row>
    <row r="558" spans="1:18">
      <c r="A558" s="40">
        <v>53</v>
      </c>
      <c r="B558" s="41" t="s">
        <v>124</v>
      </c>
      <c r="C558" s="41" t="s">
        <v>7</v>
      </c>
      <c r="D558" s="40">
        <v>10021</v>
      </c>
      <c r="E558" s="42">
        <v>39995</v>
      </c>
      <c r="F558" s="43">
        <v>952</v>
      </c>
      <c r="G558" s="41" t="s">
        <v>129</v>
      </c>
      <c r="H558" s="40">
        <v>1</v>
      </c>
      <c r="I558" s="40">
        <v>0</v>
      </c>
      <c r="J558" s="40">
        <v>1</v>
      </c>
      <c r="K558" s="40">
        <v>0</v>
      </c>
      <c r="L558" s="44">
        <v>0</v>
      </c>
      <c r="M558" s="41" t="s">
        <v>126</v>
      </c>
      <c r="N558" s="45" t="s">
        <v>127</v>
      </c>
      <c r="O558" s="45" t="s">
        <v>128</v>
      </c>
      <c r="P558" t="str">
        <f>VLOOKUP($A558,RevenueData!$A$2:$L$2321,10,FALSE)</f>
        <v>NY</v>
      </c>
      <c r="Q558" t="str">
        <f>VLOOKUP($A558,RevenueData!$A$2:$L$2321,11,FALSE)</f>
        <v>NY</v>
      </c>
      <c r="R558" t="str">
        <f>VLOOKUP($A558,RevenueData!$A$2:$L$2321,12,FALSE)</f>
        <v>MID</v>
      </c>
    </row>
    <row r="559" spans="1:18">
      <c r="A559" s="40">
        <v>53</v>
      </c>
      <c r="B559" s="41" t="s">
        <v>124</v>
      </c>
      <c r="C559" s="41" t="s">
        <v>7</v>
      </c>
      <c r="D559" s="40">
        <v>10021</v>
      </c>
      <c r="E559" s="42">
        <v>39995</v>
      </c>
      <c r="F559" s="43">
        <v>951</v>
      </c>
      <c r="G559" s="41" t="s">
        <v>129</v>
      </c>
      <c r="H559" s="40">
        <v>6</v>
      </c>
      <c r="I559" s="40">
        <v>7</v>
      </c>
      <c r="J559" s="40">
        <v>0</v>
      </c>
      <c r="K559" s="40">
        <v>0</v>
      </c>
      <c r="L559" s="44">
        <v>0</v>
      </c>
      <c r="M559" s="41" t="s">
        <v>126</v>
      </c>
      <c r="N559" s="45" t="s">
        <v>127</v>
      </c>
      <c r="O559" s="45" t="s">
        <v>128</v>
      </c>
      <c r="P559" t="str">
        <f>VLOOKUP($A559,RevenueData!$A$2:$L$2321,10,FALSE)</f>
        <v>NY</v>
      </c>
      <c r="Q559" t="str">
        <f>VLOOKUP($A559,RevenueData!$A$2:$L$2321,11,FALSE)</f>
        <v>NY</v>
      </c>
      <c r="R559" t="str">
        <f>VLOOKUP($A559,RevenueData!$A$2:$L$2321,12,FALSE)</f>
        <v>MID</v>
      </c>
    </row>
    <row r="560" spans="1:18">
      <c r="A560" s="40">
        <v>66</v>
      </c>
      <c r="B560" s="41" t="s">
        <v>215</v>
      </c>
      <c r="C560" s="41" t="s">
        <v>21</v>
      </c>
      <c r="D560" s="40">
        <v>98004</v>
      </c>
      <c r="E560" s="42">
        <v>39995</v>
      </c>
      <c r="F560" s="43">
        <v>1025</v>
      </c>
      <c r="G560" s="41" t="s">
        <v>125</v>
      </c>
      <c r="H560" s="40">
        <v>43</v>
      </c>
      <c r="I560" s="40">
        <v>43</v>
      </c>
      <c r="J560" s="40">
        <v>0</v>
      </c>
      <c r="K560" s="40">
        <v>0</v>
      </c>
      <c r="L560" s="44">
        <v>0</v>
      </c>
      <c r="M560" s="41" t="s">
        <v>126</v>
      </c>
      <c r="N560" s="45" t="s">
        <v>152</v>
      </c>
      <c r="O560" s="45" t="s">
        <v>153</v>
      </c>
      <c r="P560" t="str">
        <f>VLOOKUP($A560,RevenueData!$A$2:$L$2321,10,FALSE)</f>
        <v>WA</v>
      </c>
      <c r="Q560" t="str">
        <f>VLOOKUP($A560,RevenueData!$A$2:$L$2321,11,FALSE)</f>
        <v>NW</v>
      </c>
      <c r="R560" t="str">
        <f>VLOOKUP($A560,RevenueData!$A$2:$L$2321,12,FALSE)</f>
        <v>SEA</v>
      </c>
    </row>
    <row r="561" spans="1:18">
      <c r="A561" s="40">
        <v>79</v>
      </c>
      <c r="B561" s="41" t="s">
        <v>226</v>
      </c>
      <c r="C561" s="41" t="s">
        <v>21</v>
      </c>
      <c r="D561" s="40">
        <v>98037</v>
      </c>
      <c r="E561" s="42">
        <v>39995</v>
      </c>
      <c r="F561" s="43">
        <v>1110</v>
      </c>
      <c r="G561" s="41" t="s">
        <v>125</v>
      </c>
      <c r="H561" s="40">
        <v>42</v>
      </c>
      <c r="I561" s="40">
        <v>42</v>
      </c>
      <c r="J561" s="40">
        <v>0</v>
      </c>
      <c r="K561" s="40">
        <v>0</v>
      </c>
      <c r="L561" s="44">
        <v>0</v>
      </c>
      <c r="M561" s="41" t="s">
        <v>126</v>
      </c>
      <c r="N561" s="45" t="s">
        <v>152</v>
      </c>
      <c r="O561" s="45" t="s">
        <v>153</v>
      </c>
      <c r="P561" t="str">
        <f>VLOOKUP($A561,RevenueData!$A$2:$L$2321,10,FALSE)</f>
        <v>WA</v>
      </c>
      <c r="Q561" t="str">
        <f>VLOOKUP($A561,RevenueData!$A$2:$L$2321,11,FALSE)</f>
        <v>NW</v>
      </c>
      <c r="R561" t="str">
        <f>VLOOKUP($A561,RevenueData!$A$2:$L$2321,12,FALSE)</f>
        <v>SEA</v>
      </c>
    </row>
    <row r="562" spans="1:18">
      <c r="A562" s="40">
        <v>108</v>
      </c>
      <c r="B562" s="41" t="s">
        <v>124</v>
      </c>
      <c r="C562" s="41" t="s">
        <v>7</v>
      </c>
      <c r="D562" s="40">
        <v>10019</v>
      </c>
      <c r="E562" s="42">
        <v>39995</v>
      </c>
      <c r="F562" s="43">
        <v>1058</v>
      </c>
      <c r="G562" s="41" t="s">
        <v>125</v>
      </c>
      <c r="H562" s="40">
        <v>16</v>
      </c>
      <c r="I562" s="40">
        <v>16</v>
      </c>
      <c r="J562" s="40">
        <v>0</v>
      </c>
      <c r="K562" s="40">
        <v>0</v>
      </c>
      <c r="L562" s="44">
        <v>0</v>
      </c>
      <c r="M562" s="41" t="s">
        <v>126</v>
      </c>
      <c r="N562" s="45" t="s">
        <v>127</v>
      </c>
      <c r="O562" s="45" t="s">
        <v>128</v>
      </c>
      <c r="P562" t="str">
        <f>VLOOKUP($A562,RevenueData!$A$2:$L$2321,10,FALSE)</f>
        <v>NY</v>
      </c>
      <c r="Q562" t="str">
        <f>VLOOKUP($A562,RevenueData!$A$2:$L$2321,11,FALSE)</f>
        <v>NY</v>
      </c>
      <c r="R562" t="str">
        <f>VLOOKUP($A562,RevenueData!$A$2:$L$2321,12,FALSE)</f>
        <v>DOWN</v>
      </c>
    </row>
    <row r="563" spans="1:18">
      <c r="A563" s="40">
        <v>114</v>
      </c>
      <c r="B563" s="41" t="s">
        <v>124</v>
      </c>
      <c r="C563" s="41" t="s">
        <v>7</v>
      </c>
      <c r="D563" s="40">
        <v>10020</v>
      </c>
      <c r="E563" s="42">
        <v>39995</v>
      </c>
      <c r="F563" s="43">
        <v>921</v>
      </c>
      <c r="G563" s="41" t="s">
        <v>129</v>
      </c>
      <c r="H563" s="40">
        <v>19</v>
      </c>
      <c r="I563" s="40">
        <v>19</v>
      </c>
      <c r="J563" s="40">
        <v>0</v>
      </c>
      <c r="K563" s="40">
        <v>0</v>
      </c>
      <c r="L563" s="44">
        <v>0</v>
      </c>
      <c r="M563" s="41" t="s">
        <v>126</v>
      </c>
      <c r="N563" s="45" t="s">
        <v>127</v>
      </c>
      <c r="O563" s="45" t="s">
        <v>128</v>
      </c>
      <c r="P563" t="str">
        <f>VLOOKUP($A563,RevenueData!$A$2:$L$2321,10,FALSE)</f>
        <v>NY</v>
      </c>
      <c r="Q563" t="str">
        <f>VLOOKUP($A563,RevenueData!$A$2:$L$2321,11,FALSE)</f>
        <v>NY</v>
      </c>
      <c r="R563" t="str">
        <f>VLOOKUP($A563,RevenueData!$A$2:$L$2321,12,FALSE)</f>
        <v>MID</v>
      </c>
    </row>
    <row r="564" spans="1:18">
      <c r="A564" s="40">
        <v>181</v>
      </c>
      <c r="B564" s="41" t="s">
        <v>339</v>
      </c>
      <c r="C564" s="41" t="s">
        <v>67</v>
      </c>
      <c r="D564" s="40">
        <v>918</v>
      </c>
      <c r="E564" s="42">
        <v>39995</v>
      </c>
      <c r="F564" s="43">
        <v>658</v>
      </c>
      <c r="G564" s="41" t="s">
        <v>129</v>
      </c>
      <c r="H564" s="40">
        <v>54</v>
      </c>
      <c r="I564" s="40">
        <v>54</v>
      </c>
      <c r="J564" s="40">
        <v>0</v>
      </c>
      <c r="K564" s="40">
        <v>0</v>
      </c>
      <c r="L564" s="44">
        <v>0</v>
      </c>
      <c r="M564" s="41" t="s">
        <v>143</v>
      </c>
      <c r="N564" s="45" t="s">
        <v>340</v>
      </c>
      <c r="O564" s="45" t="s">
        <v>341</v>
      </c>
      <c r="P564" t="str">
        <f>VLOOKUP($A564,RevenueData!$A$2:$L$2321,10,FALSE)</f>
        <v>PR</v>
      </c>
      <c r="Q564" t="str">
        <f>VLOOKUP($A564,RevenueData!$A$2:$L$2321,11,FALSE)</f>
        <v>SE</v>
      </c>
      <c r="R564" t="str">
        <f>VLOOKUP($A564,RevenueData!$A$2:$L$2321,12,FALSE)</f>
        <v>SE</v>
      </c>
    </row>
    <row r="565" spans="1:18">
      <c r="A565" s="40">
        <v>183</v>
      </c>
      <c r="B565" s="41" t="s">
        <v>225</v>
      </c>
      <c r="C565" s="41" t="s">
        <v>27</v>
      </c>
      <c r="D565" s="40">
        <v>32819</v>
      </c>
      <c r="E565" s="42">
        <v>39995</v>
      </c>
      <c r="F565" s="43">
        <v>1045</v>
      </c>
      <c r="G565" s="41" t="s">
        <v>125</v>
      </c>
      <c r="H565" s="40">
        <v>128</v>
      </c>
      <c r="I565" s="40">
        <v>128</v>
      </c>
      <c r="J565" s="40">
        <v>0</v>
      </c>
      <c r="K565" s="40">
        <v>0</v>
      </c>
      <c r="L565" s="44">
        <v>0</v>
      </c>
      <c r="M565" s="41" t="s">
        <v>126</v>
      </c>
      <c r="N565" s="45" t="s">
        <v>208</v>
      </c>
      <c r="O565" s="45" t="s">
        <v>209</v>
      </c>
      <c r="P565" t="str">
        <f>VLOOKUP($A565,RevenueData!$A$2:$L$2321,10,FALSE)</f>
        <v>FL</v>
      </c>
      <c r="Q565" t="str">
        <f>VLOOKUP($A565,RevenueData!$A$2:$L$2321,11,FALSE)</f>
        <v>OUT</v>
      </c>
      <c r="R565" t="str">
        <f>VLOOKUP($A565,RevenueData!$A$2:$L$2321,12,FALSE)</f>
        <v>OUT</v>
      </c>
    </row>
    <row r="566" spans="1:18">
      <c r="A566" s="40">
        <v>185</v>
      </c>
      <c r="B566" s="41" t="s">
        <v>342</v>
      </c>
      <c r="C566" s="41" t="s">
        <v>62</v>
      </c>
      <c r="D566" s="40">
        <v>55435</v>
      </c>
      <c r="E566" s="42">
        <v>39995</v>
      </c>
      <c r="F566" s="43">
        <v>726</v>
      </c>
      <c r="G566" s="41" t="s">
        <v>129</v>
      </c>
      <c r="H566" s="40">
        <v>18</v>
      </c>
      <c r="I566" s="40">
        <v>18</v>
      </c>
      <c r="J566" s="40">
        <v>0</v>
      </c>
      <c r="K566" s="40">
        <v>0</v>
      </c>
      <c r="L566" s="44">
        <v>0</v>
      </c>
      <c r="M566" s="41" t="s">
        <v>130</v>
      </c>
      <c r="N566" s="45" t="s">
        <v>302</v>
      </c>
      <c r="O566" s="45" t="s">
        <v>303</v>
      </c>
      <c r="P566" t="str">
        <f>VLOOKUP($A566,RevenueData!$A$2:$L$2321,10,FALSE)</f>
        <v>MN</v>
      </c>
      <c r="Q566" t="str">
        <f>VLOOKUP($A566,RevenueData!$A$2:$L$2321,11,FALSE)</f>
        <v>MW</v>
      </c>
      <c r="R566" t="str">
        <f>VLOOKUP($A566,RevenueData!$A$2:$L$2321,12,FALSE)</f>
        <v>MW</v>
      </c>
    </row>
    <row r="567" spans="1:18">
      <c r="A567" s="40">
        <v>189</v>
      </c>
      <c r="B567" s="41" t="s">
        <v>124</v>
      </c>
      <c r="C567" s="41" t="s">
        <v>7</v>
      </c>
      <c r="D567" s="40">
        <v>10017</v>
      </c>
      <c r="E567" s="42">
        <v>39995</v>
      </c>
      <c r="F567" s="43">
        <v>803</v>
      </c>
      <c r="G567" s="41" t="s">
        <v>125</v>
      </c>
      <c r="H567" s="40">
        <v>13</v>
      </c>
      <c r="I567" s="40">
        <v>13</v>
      </c>
      <c r="J567" s="40">
        <v>0</v>
      </c>
      <c r="K567" s="40">
        <v>0</v>
      </c>
      <c r="L567" s="44">
        <v>0</v>
      </c>
      <c r="M567" s="41" t="s">
        <v>126</v>
      </c>
      <c r="N567" s="45" t="s">
        <v>127</v>
      </c>
      <c r="O567" s="45" t="s">
        <v>128</v>
      </c>
      <c r="P567" t="str">
        <f>VLOOKUP($A567,RevenueData!$A$2:$L$2321,10,FALSE)</f>
        <v>NY</v>
      </c>
      <c r="Q567" t="str">
        <f>VLOOKUP($A567,RevenueData!$A$2:$L$2321,11,FALSE)</f>
        <v>NY</v>
      </c>
      <c r="R567" t="str">
        <f>VLOOKUP($A567,RevenueData!$A$2:$L$2321,12,FALSE)</f>
        <v>DOWN</v>
      </c>
    </row>
    <row r="568" spans="1:18">
      <c r="A568" s="40">
        <v>127</v>
      </c>
      <c r="B568" s="41" t="s">
        <v>277</v>
      </c>
      <c r="C568" s="41" t="s">
        <v>7</v>
      </c>
      <c r="D568" s="40">
        <v>10917</v>
      </c>
      <c r="E568" s="42">
        <v>39996</v>
      </c>
      <c r="F568" s="43">
        <v>1244</v>
      </c>
      <c r="G568" s="41" t="s">
        <v>125</v>
      </c>
      <c r="H568" s="40">
        <v>1</v>
      </c>
      <c r="I568" s="40">
        <v>1</v>
      </c>
      <c r="J568" s="40">
        <v>0</v>
      </c>
      <c r="K568" s="40">
        <v>0</v>
      </c>
      <c r="L568" s="44">
        <v>0</v>
      </c>
      <c r="M568" s="41" t="s">
        <v>126</v>
      </c>
      <c r="N568" s="45" t="s">
        <v>127</v>
      </c>
      <c r="O568" s="45" t="s">
        <v>128</v>
      </c>
      <c r="P568" t="str">
        <f>VLOOKUP($A568,RevenueData!$A$2:$L$2321,10,FALSE)</f>
        <v>NY</v>
      </c>
      <c r="Q568" t="str">
        <f>VLOOKUP($A568,RevenueData!$A$2:$L$2321,11,FALSE)</f>
        <v>OUT</v>
      </c>
      <c r="R568" t="str">
        <f>VLOOKUP($A568,RevenueData!$A$2:$L$2321,12,FALSE)</f>
        <v>OUT</v>
      </c>
    </row>
    <row r="569" spans="1:18">
      <c r="A569" s="40">
        <v>161</v>
      </c>
      <c r="B569" s="41" t="s">
        <v>310</v>
      </c>
      <c r="C569" s="41" t="s">
        <v>57</v>
      </c>
      <c r="D569" s="40">
        <v>27713</v>
      </c>
      <c r="E569" s="42">
        <v>39996</v>
      </c>
      <c r="F569" s="43">
        <v>1600</v>
      </c>
      <c r="G569" s="41" t="s">
        <v>131</v>
      </c>
      <c r="H569" s="40">
        <v>25</v>
      </c>
      <c r="I569" s="40">
        <v>25</v>
      </c>
      <c r="J569" s="40">
        <v>0</v>
      </c>
      <c r="K569" s="40">
        <v>0</v>
      </c>
      <c r="L569" s="44">
        <v>0</v>
      </c>
      <c r="M569" s="41" t="s">
        <v>143</v>
      </c>
      <c r="N569" s="45" t="s">
        <v>250</v>
      </c>
      <c r="O569" s="45" t="s">
        <v>251</v>
      </c>
      <c r="P569" t="str">
        <f>VLOOKUP($A569,RevenueData!$A$2:$L$2321,10,FALSE)</f>
        <v>NC</v>
      </c>
      <c r="Q569" t="str">
        <f>VLOOKUP($A569,RevenueData!$A$2:$L$2321,11,FALSE)</f>
        <v>SE</v>
      </c>
      <c r="R569" t="str">
        <f>VLOOKUP($A569,RevenueData!$A$2:$L$2321,12,FALSE)</f>
        <v>NC</v>
      </c>
    </row>
    <row r="570" spans="1:18">
      <c r="A570" s="40">
        <v>2</v>
      </c>
      <c r="B570" s="41" t="s">
        <v>124</v>
      </c>
      <c r="C570" s="41" t="s">
        <v>7</v>
      </c>
      <c r="D570" s="40">
        <v>10021</v>
      </c>
      <c r="E570" s="42">
        <v>40000</v>
      </c>
      <c r="F570" s="43">
        <v>1008</v>
      </c>
      <c r="G570" s="41" t="s">
        <v>125</v>
      </c>
      <c r="H570" s="40">
        <v>28</v>
      </c>
      <c r="I570" s="40">
        <v>27</v>
      </c>
      <c r="J570" s="40">
        <v>1</v>
      </c>
      <c r="K570" s="40">
        <v>0</v>
      </c>
      <c r="L570" s="44">
        <v>0</v>
      </c>
      <c r="M570" s="41" t="s">
        <v>130</v>
      </c>
      <c r="N570" s="45" t="s">
        <v>127</v>
      </c>
      <c r="O570" s="45" t="s">
        <v>128</v>
      </c>
      <c r="P570" t="str">
        <f>VLOOKUP($A570,RevenueData!$A$2:$L$2321,10,FALSE)</f>
        <v>NY</v>
      </c>
      <c r="Q570" t="str">
        <f>VLOOKUP($A570,RevenueData!$A$2:$L$2321,11,FALSE)</f>
        <v>NY</v>
      </c>
      <c r="R570" t="str">
        <f>VLOOKUP($A570,RevenueData!$A$2:$L$2321,12,FALSE)</f>
        <v>MID</v>
      </c>
    </row>
    <row r="571" spans="1:18">
      <c r="A571" s="40">
        <v>3</v>
      </c>
      <c r="B571" s="41" t="s">
        <v>124</v>
      </c>
      <c r="C571" s="41" t="s">
        <v>7</v>
      </c>
      <c r="D571" s="40">
        <v>10023</v>
      </c>
      <c r="E571" s="42">
        <v>40000</v>
      </c>
      <c r="F571" s="43">
        <v>1107</v>
      </c>
      <c r="G571" s="41" t="s">
        <v>125</v>
      </c>
      <c r="H571" s="40">
        <v>49</v>
      </c>
      <c r="I571" s="40">
        <v>49</v>
      </c>
      <c r="J571" s="40">
        <v>0</v>
      </c>
      <c r="K571" s="40">
        <v>0</v>
      </c>
      <c r="L571" s="44">
        <v>0</v>
      </c>
      <c r="M571" s="41" t="s">
        <v>126</v>
      </c>
      <c r="N571" s="45" t="s">
        <v>127</v>
      </c>
      <c r="O571" s="45" t="s">
        <v>128</v>
      </c>
      <c r="P571" t="str">
        <f>VLOOKUP($A571,RevenueData!$A$2:$L$2321,10,FALSE)</f>
        <v>NY</v>
      </c>
      <c r="Q571" t="str">
        <f>VLOOKUP($A571,RevenueData!$A$2:$L$2321,11,FALSE)</f>
        <v>NY</v>
      </c>
      <c r="R571" t="str">
        <f>VLOOKUP($A571,RevenueData!$A$2:$L$2321,12,FALSE)</f>
        <v>DOWN</v>
      </c>
    </row>
    <row r="572" spans="1:18">
      <c r="A572" s="40">
        <v>13</v>
      </c>
      <c r="B572" s="41" t="s">
        <v>142</v>
      </c>
      <c r="C572" s="41" t="s">
        <v>7</v>
      </c>
      <c r="D572" s="40">
        <v>11746</v>
      </c>
      <c r="E572" s="42">
        <v>40000</v>
      </c>
      <c r="F572" s="43">
        <v>938</v>
      </c>
      <c r="G572" s="41" t="s">
        <v>125</v>
      </c>
      <c r="H572" s="40">
        <v>14</v>
      </c>
      <c r="I572" s="40">
        <v>13</v>
      </c>
      <c r="J572" s="40">
        <v>0</v>
      </c>
      <c r="K572" s="40">
        <v>1</v>
      </c>
      <c r="L572" s="44">
        <v>0</v>
      </c>
      <c r="M572" s="41" t="s">
        <v>126</v>
      </c>
      <c r="N572" s="45" t="s">
        <v>127</v>
      </c>
      <c r="O572" s="45" t="s">
        <v>128</v>
      </c>
      <c r="P572" t="str">
        <f>VLOOKUP($A572,RevenueData!$A$2:$L$2321,10,FALSE)</f>
        <v>NY</v>
      </c>
      <c r="Q572" t="str">
        <f>VLOOKUP($A572,RevenueData!$A$2:$L$2321,11,FALSE)</f>
        <v>NY</v>
      </c>
      <c r="R572" t="str">
        <f>VLOOKUP($A572,RevenueData!$A$2:$L$2321,12,FALSE)</f>
        <v>LI</v>
      </c>
    </row>
    <row r="573" spans="1:18">
      <c r="A573" s="40">
        <v>23</v>
      </c>
      <c r="B573" s="41" t="s">
        <v>159</v>
      </c>
      <c r="C573" s="41" t="s">
        <v>7</v>
      </c>
      <c r="D573" s="40">
        <v>10601</v>
      </c>
      <c r="E573" s="42">
        <v>40000</v>
      </c>
      <c r="F573" s="43">
        <v>1027</v>
      </c>
      <c r="G573" s="41" t="s">
        <v>125</v>
      </c>
      <c r="H573" s="40">
        <v>47</v>
      </c>
      <c r="I573" s="40">
        <v>47</v>
      </c>
      <c r="J573" s="40">
        <v>0</v>
      </c>
      <c r="K573" s="40">
        <v>0</v>
      </c>
      <c r="L573" s="44">
        <v>0</v>
      </c>
      <c r="M573" s="41" t="s">
        <v>126</v>
      </c>
      <c r="N573" s="45" t="s">
        <v>127</v>
      </c>
      <c r="O573" s="45" t="s">
        <v>128</v>
      </c>
      <c r="P573" t="str">
        <f>VLOOKUP($A573,RevenueData!$A$2:$L$2321,10,FALSE)</f>
        <v>NY</v>
      </c>
      <c r="Q573" t="str">
        <f>VLOOKUP($A573,RevenueData!$A$2:$L$2321,11,FALSE)</f>
        <v>NE</v>
      </c>
      <c r="R573" t="str">
        <f>VLOOKUP($A573,RevenueData!$A$2:$L$2321,12,FALSE)</f>
        <v>CT</v>
      </c>
    </row>
    <row r="574" spans="1:18">
      <c r="A574" s="40">
        <v>42</v>
      </c>
      <c r="B574" s="41" t="s">
        <v>124</v>
      </c>
      <c r="C574" s="41" t="s">
        <v>7</v>
      </c>
      <c r="D574" s="40">
        <v>10024</v>
      </c>
      <c r="E574" s="42">
        <v>40000</v>
      </c>
      <c r="F574" s="43">
        <v>1036</v>
      </c>
      <c r="G574" s="41" t="s">
        <v>125</v>
      </c>
      <c r="H574" s="40">
        <v>41</v>
      </c>
      <c r="I574" s="40">
        <v>41</v>
      </c>
      <c r="J574" s="40">
        <v>0</v>
      </c>
      <c r="K574" s="40">
        <v>0</v>
      </c>
      <c r="L574" s="44">
        <v>0</v>
      </c>
      <c r="M574" s="41" t="s">
        <v>126</v>
      </c>
      <c r="N574" s="45" t="s">
        <v>127</v>
      </c>
      <c r="O574" s="45" t="s">
        <v>128</v>
      </c>
      <c r="P574" t="str">
        <f>VLOOKUP($A574,RevenueData!$A$2:$L$2321,10,FALSE)</f>
        <v>NY</v>
      </c>
      <c r="Q574" t="str">
        <f>VLOOKUP($A574,RevenueData!$A$2:$L$2321,11,FALSE)</f>
        <v>NY</v>
      </c>
      <c r="R574" t="str">
        <f>VLOOKUP($A574,RevenueData!$A$2:$L$2321,12,FALSE)</f>
        <v>DOWN</v>
      </c>
    </row>
    <row r="575" spans="1:18">
      <c r="A575" s="40">
        <v>51</v>
      </c>
      <c r="B575" s="41" t="s">
        <v>124</v>
      </c>
      <c r="C575" s="41" t="s">
        <v>7</v>
      </c>
      <c r="D575" s="40">
        <v>10003</v>
      </c>
      <c r="E575" s="42">
        <v>40000</v>
      </c>
      <c r="F575" s="43">
        <v>811</v>
      </c>
      <c r="G575" s="41" t="s">
        <v>129</v>
      </c>
      <c r="H575" s="40">
        <v>37</v>
      </c>
      <c r="I575" s="40">
        <v>37</v>
      </c>
      <c r="J575" s="40">
        <v>0</v>
      </c>
      <c r="K575" s="40">
        <v>0</v>
      </c>
      <c r="L575" s="44">
        <v>0</v>
      </c>
      <c r="M575" s="41" t="s">
        <v>130</v>
      </c>
      <c r="N575" s="45" t="s">
        <v>127</v>
      </c>
      <c r="O575" s="45" t="s">
        <v>128</v>
      </c>
      <c r="P575" t="str">
        <f>VLOOKUP($A575,RevenueData!$A$2:$L$2321,10,FALSE)</f>
        <v>NY</v>
      </c>
      <c r="Q575" t="str">
        <f>VLOOKUP($A575,RevenueData!$A$2:$L$2321,11,FALSE)</f>
        <v>NY</v>
      </c>
      <c r="R575" t="str">
        <f>VLOOKUP($A575,RevenueData!$A$2:$L$2321,12,FALSE)</f>
        <v>DOWN</v>
      </c>
    </row>
    <row r="576" spans="1:18">
      <c r="A576" s="40">
        <v>53</v>
      </c>
      <c r="B576" s="41" t="s">
        <v>124</v>
      </c>
      <c r="C576" s="41" t="s">
        <v>7</v>
      </c>
      <c r="D576" s="40">
        <v>10021</v>
      </c>
      <c r="E576" s="42">
        <v>40000</v>
      </c>
      <c r="F576" s="43">
        <v>1028</v>
      </c>
      <c r="G576" s="41" t="s">
        <v>125</v>
      </c>
      <c r="H576" s="40">
        <v>43</v>
      </c>
      <c r="I576" s="40">
        <v>43</v>
      </c>
      <c r="J576" s="40">
        <v>0</v>
      </c>
      <c r="K576" s="40">
        <v>0</v>
      </c>
      <c r="L576" s="44">
        <v>0</v>
      </c>
      <c r="M576" s="41" t="s">
        <v>126</v>
      </c>
      <c r="N576" s="45" t="s">
        <v>127</v>
      </c>
      <c r="O576" s="45" t="s">
        <v>128</v>
      </c>
      <c r="P576" t="str">
        <f>VLOOKUP($A576,RevenueData!$A$2:$L$2321,10,FALSE)</f>
        <v>NY</v>
      </c>
      <c r="Q576" t="str">
        <f>VLOOKUP($A576,RevenueData!$A$2:$L$2321,11,FALSE)</f>
        <v>NY</v>
      </c>
      <c r="R576" t="str">
        <f>VLOOKUP($A576,RevenueData!$A$2:$L$2321,12,FALSE)</f>
        <v>MID</v>
      </c>
    </row>
    <row r="577" spans="1:18">
      <c r="A577" s="40">
        <v>55</v>
      </c>
      <c r="B577" s="41" t="s">
        <v>124</v>
      </c>
      <c r="C577" s="41" t="s">
        <v>7</v>
      </c>
      <c r="D577" s="40">
        <v>10014</v>
      </c>
      <c r="E577" s="42">
        <v>40000</v>
      </c>
      <c r="F577" s="43">
        <v>1202</v>
      </c>
      <c r="G577" s="41" t="s">
        <v>125</v>
      </c>
      <c r="H577" s="40">
        <v>41</v>
      </c>
      <c r="I577" s="40">
        <v>41</v>
      </c>
      <c r="J577" s="40">
        <v>0</v>
      </c>
      <c r="K577" s="40">
        <v>0</v>
      </c>
      <c r="L577" s="44">
        <v>0</v>
      </c>
      <c r="M577" s="41" t="s">
        <v>126</v>
      </c>
      <c r="N577" s="45" t="s">
        <v>127</v>
      </c>
      <c r="O577" s="45" t="s">
        <v>128</v>
      </c>
      <c r="P577" t="str">
        <f>VLOOKUP($A577,RevenueData!$A$2:$L$2321,10,FALSE)</f>
        <v>NY</v>
      </c>
      <c r="Q577" t="str">
        <f>VLOOKUP($A577,RevenueData!$A$2:$L$2321,11,FALSE)</f>
        <v>NY</v>
      </c>
      <c r="R577" t="str">
        <f>VLOOKUP($A577,RevenueData!$A$2:$L$2321,12,FALSE)</f>
        <v>DOWN</v>
      </c>
    </row>
    <row r="578" spans="1:18">
      <c r="A578" s="40">
        <v>100</v>
      </c>
      <c r="B578" s="41" t="s">
        <v>248</v>
      </c>
      <c r="C578" s="41" t="s">
        <v>44</v>
      </c>
      <c r="D578" s="40">
        <v>85718</v>
      </c>
      <c r="E578" s="42">
        <v>40000</v>
      </c>
      <c r="F578" s="43">
        <v>1348</v>
      </c>
      <c r="G578" s="41" t="s">
        <v>131</v>
      </c>
      <c r="H578" s="40">
        <v>15</v>
      </c>
      <c r="I578" s="40">
        <v>15</v>
      </c>
      <c r="J578" s="40">
        <v>0</v>
      </c>
      <c r="K578" s="40">
        <v>0</v>
      </c>
      <c r="L578" s="44">
        <v>0</v>
      </c>
      <c r="M578" s="41" t="s">
        <v>126</v>
      </c>
      <c r="N578" s="45" t="s">
        <v>179</v>
      </c>
      <c r="O578" s="45" t="s">
        <v>180</v>
      </c>
      <c r="P578" t="str">
        <f>VLOOKUP($A578,RevenueData!$A$2:$L$2321,10,FALSE)</f>
        <v>AZ</v>
      </c>
      <c r="Q578" t="str">
        <f>VLOOKUP($A578,RevenueData!$A$2:$L$2321,11,FALSE)</f>
        <v>SW</v>
      </c>
      <c r="R578" t="str">
        <f>VLOOKUP($A578,RevenueData!$A$2:$L$2321,12,FALSE)</f>
        <v>AZ</v>
      </c>
    </row>
    <row r="579" spans="1:18">
      <c r="A579" s="40">
        <v>108</v>
      </c>
      <c r="B579" s="41" t="s">
        <v>124</v>
      </c>
      <c r="C579" s="41" t="s">
        <v>7</v>
      </c>
      <c r="D579" s="40">
        <v>10019</v>
      </c>
      <c r="E579" s="42">
        <v>40000</v>
      </c>
      <c r="F579" s="43">
        <v>1031</v>
      </c>
      <c r="G579" s="41" t="s">
        <v>125</v>
      </c>
      <c r="H579" s="40">
        <v>62</v>
      </c>
      <c r="I579" s="40">
        <v>62</v>
      </c>
      <c r="J579" s="40">
        <v>0</v>
      </c>
      <c r="K579" s="40">
        <v>0</v>
      </c>
      <c r="L579" s="44">
        <v>0</v>
      </c>
      <c r="M579" s="41" t="s">
        <v>130</v>
      </c>
      <c r="N579" s="45" t="s">
        <v>127</v>
      </c>
      <c r="O579" s="45" t="s">
        <v>128</v>
      </c>
      <c r="P579" t="str">
        <f>VLOOKUP($A579,RevenueData!$A$2:$L$2321,10,FALSE)</f>
        <v>NY</v>
      </c>
      <c r="Q579" t="str">
        <f>VLOOKUP($A579,RevenueData!$A$2:$L$2321,11,FALSE)</f>
        <v>NY</v>
      </c>
      <c r="R579" t="str">
        <f>VLOOKUP($A579,RevenueData!$A$2:$L$2321,12,FALSE)</f>
        <v>DOWN</v>
      </c>
    </row>
    <row r="580" spans="1:18">
      <c r="A580" s="40">
        <v>114</v>
      </c>
      <c r="B580" s="41" t="s">
        <v>124</v>
      </c>
      <c r="C580" s="41" t="s">
        <v>7</v>
      </c>
      <c r="D580" s="40">
        <v>10020</v>
      </c>
      <c r="E580" s="42">
        <v>40000</v>
      </c>
      <c r="F580" s="43">
        <v>937</v>
      </c>
      <c r="G580" s="41" t="s">
        <v>129</v>
      </c>
      <c r="H580" s="40">
        <v>36</v>
      </c>
      <c r="I580" s="40">
        <v>36</v>
      </c>
      <c r="J580" s="40">
        <v>0</v>
      </c>
      <c r="K580" s="40">
        <v>0</v>
      </c>
      <c r="L580" s="44">
        <v>0</v>
      </c>
      <c r="M580" s="41" t="s">
        <v>126</v>
      </c>
      <c r="N580" s="45" t="s">
        <v>127</v>
      </c>
      <c r="O580" s="45" t="s">
        <v>128</v>
      </c>
      <c r="P580" t="str">
        <f>VLOOKUP($A580,RevenueData!$A$2:$L$2321,10,FALSE)</f>
        <v>NY</v>
      </c>
      <c r="Q580" t="str">
        <f>VLOOKUP($A580,RevenueData!$A$2:$L$2321,11,FALSE)</f>
        <v>NY</v>
      </c>
      <c r="R580" t="str">
        <f>VLOOKUP($A580,RevenueData!$A$2:$L$2321,12,FALSE)</f>
        <v>MID</v>
      </c>
    </row>
    <row r="581" spans="1:18">
      <c r="A581" s="40">
        <v>124</v>
      </c>
      <c r="B581" s="41" t="s">
        <v>272</v>
      </c>
      <c r="C581" s="41" t="s">
        <v>25</v>
      </c>
      <c r="D581" s="40">
        <v>6074</v>
      </c>
      <c r="E581" s="42">
        <v>40000</v>
      </c>
      <c r="F581" s="43">
        <v>1152</v>
      </c>
      <c r="G581" s="41" t="s">
        <v>125</v>
      </c>
      <c r="H581" s="40">
        <v>34</v>
      </c>
      <c r="I581" s="40">
        <v>34</v>
      </c>
      <c r="J581" s="40">
        <v>0</v>
      </c>
      <c r="K581" s="40">
        <v>0</v>
      </c>
      <c r="L581" s="44">
        <v>0</v>
      </c>
      <c r="M581" s="41" t="s">
        <v>126</v>
      </c>
      <c r="N581" s="45" t="s">
        <v>273</v>
      </c>
      <c r="O581" s="45" t="s">
        <v>274</v>
      </c>
      <c r="P581" t="str">
        <f>VLOOKUP($A581,RevenueData!$A$2:$L$2321,10,FALSE)</f>
        <v>CT</v>
      </c>
      <c r="Q581" t="str">
        <f>VLOOKUP($A581,RevenueData!$A$2:$L$2321,11,FALSE)</f>
        <v>NE</v>
      </c>
      <c r="R581" t="str">
        <f>VLOOKUP($A581,RevenueData!$A$2:$L$2321,12,FALSE)</f>
        <v>CT</v>
      </c>
    </row>
    <row r="582" spans="1:18">
      <c r="A582" s="40">
        <v>140</v>
      </c>
      <c r="B582" s="41" t="s">
        <v>291</v>
      </c>
      <c r="C582" s="41" t="s">
        <v>7</v>
      </c>
      <c r="D582" s="40">
        <v>11530</v>
      </c>
      <c r="E582" s="42">
        <v>40000</v>
      </c>
      <c r="F582" s="43">
        <v>930</v>
      </c>
      <c r="G582" s="41" t="s">
        <v>129</v>
      </c>
      <c r="H582" s="40">
        <v>21</v>
      </c>
      <c r="I582" s="40">
        <v>21</v>
      </c>
      <c r="J582" s="40">
        <v>0</v>
      </c>
      <c r="K582" s="40">
        <v>0</v>
      </c>
      <c r="L582" s="44">
        <v>0</v>
      </c>
      <c r="M582" s="41" t="s">
        <v>126</v>
      </c>
      <c r="N582" s="45" t="s">
        <v>127</v>
      </c>
      <c r="O582" s="45" t="s">
        <v>128</v>
      </c>
      <c r="P582" t="str">
        <f>VLOOKUP($A582,RevenueData!$A$2:$L$2321,10,FALSE)</f>
        <v>NY</v>
      </c>
      <c r="Q582" t="str">
        <f>VLOOKUP($A582,RevenueData!$A$2:$L$2321,11,FALSE)</f>
        <v>NY</v>
      </c>
      <c r="R582" t="str">
        <f>VLOOKUP($A582,RevenueData!$A$2:$L$2321,12,FALSE)</f>
        <v>LI</v>
      </c>
    </row>
    <row r="583" spans="1:18">
      <c r="A583" s="40">
        <v>155</v>
      </c>
      <c r="B583" s="41" t="s">
        <v>305</v>
      </c>
      <c r="C583" s="41" t="s">
        <v>58</v>
      </c>
      <c r="D583" s="40">
        <v>64112</v>
      </c>
      <c r="E583" s="42">
        <v>40000</v>
      </c>
      <c r="F583" s="43">
        <v>1254</v>
      </c>
      <c r="G583" s="41" t="s">
        <v>125</v>
      </c>
      <c r="H583" s="40">
        <v>22</v>
      </c>
      <c r="I583" s="40">
        <v>22</v>
      </c>
      <c r="J583" s="40">
        <v>0</v>
      </c>
      <c r="K583" s="40">
        <v>0</v>
      </c>
      <c r="L583" s="44">
        <v>0</v>
      </c>
      <c r="M583" s="41" t="s">
        <v>126</v>
      </c>
      <c r="N583" s="45" t="s">
        <v>306</v>
      </c>
      <c r="O583" s="45" t="s">
        <v>307</v>
      </c>
      <c r="P583" t="str">
        <f>VLOOKUP($A583,RevenueData!$A$2:$L$2321,10,FALSE)</f>
        <v>MO</v>
      </c>
      <c r="Q583" t="str">
        <f>VLOOKUP($A583,RevenueData!$A$2:$L$2321,11,FALSE)</f>
        <v>MW</v>
      </c>
      <c r="R583" t="str">
        <f>VLOOKUP($A583,RevenueData!$A$2:$L$2321,12,FALSE)</f>
        <v>TRI</v>
      </c>
    </row>
    <row r="584" spans="1:18">
      <c r="A584" s="40">
        <v>158</v>
      </c>
      <c r="B584" s="41" t="s">
        <v>124</v>
      </c>
      <c r="C584" s="41" t="s">
        <v>7</v>
      </c>
      <c r="D584" s="40">
        <v>10019</v>
      </c>
      <c r="E584" s="42">
        <v>40000</v>
      </c>
      <c r="F584" s="43">
        <v>1007</v>
      </c>
      <c r="G584" s="41" t="s">
        <v>125</v>
      </c>
      <c r="H584" s="40">
        <v>15</v>
      </c>
      <c r="I584" s="40">
        <v>15</v>
      </c>
      <c r="J584" s="40">
        <v>0</v>
      </c>
      <c r="K584" s="40">
        <v>0</v>
      </c>
      <c r="L584" s="44">
        <v>0</v>
      </c>
      <c r="M584" s="41" t="s">
        <v>126</v>
      </c>
      <c r="N584" s="45" t="s">
        <v>127</v>
      </c>
      <c r="O584" s="45" t="s">
        <v>128</v>
      </c>
      <c r="P584" t="str">
        <f>VLOOKUP($A584,RevenueData!$A$2:$L$2321,10,FALSE)</f>
        <v>NY</v>
      </c>
      <c r="Q584" t="str">
        <f>VLOOKUP($A584,RevenueData!$A$2:$L$2321,11,FALSE)</f>
        <v>NY</v>
      </c>
      <c r="R584" t="str">
        <f>VLOOKUP($A584,RevenueData!$A$2:$L$2321,12,FALSE)</f>
        <v>MID</v>
      </c>
    </row>
    <row r="585" spans="1:18">
      <c r="A585" s="40">
        <v>189</v>
      </c>
      <c r="B585" s="41" t="s">
        <v>124</v>
      </c>
      <c r="C585" s="41" t="s">
        <v>7</v>
      </c>
      <c r="D585" s="40">
        <v>10017</v>
      </c>
      <c r="E585" s="42">
        <v>40000</v>
      </c>
      <c r="F585" s="43">
        <v>827</v>
      </c>
      <c r="G585" s="41" t="s">
        <v>125</v>
      </c>
      <c r="H585" s="40">
        <v>121</v>
      </c>
      <c r="I585" s="40">
        <v>121</v>
      </c>
      <c r="J585" s="40">
        <v>0</v>
      </c>
      <c r="K585" s="40">
        <v>0</v>
      </c>
      <c r="L585" s="44">
        <v>0</v>
      </c>
      <c r="M585" s="41" t="s">
        <v>126</v>
      </c>
      <c r="N585" s="45" t="s">
        <v>127</v>
      </c>
      <c r="O585" s="45" t="s">
        <v>128</v>
      </c>
      <c r="P585" t="str">
        <f>VLOOKUP($A585,RevenueData!$A$2:$L$2321,10,FALSE)</f>
        <v>NY</v>
      </c>
      <c r="Q585" t="str">
        <f>VLOOKUP($A585,RevenueData!$A$2:$L$2321,11,FALSE)</f>
        <v>NY</v>
      </c>
      <c r="R585" t="str">
        <f>VLOOKUP($A585,RevenueData!$A$2:$L$2321,12,FALSE)</f>
        <v>DOWN</v>
      </c>
    </row>
    <row r="586" spans="1:18">
      <c r="A586" s="40">
        <v>5</v>
      </c>
      <c r="B586" s="41" t="s">
        <v>132</v>
      </c>
      <c r="C586" s="41" t="s">
        <v>10</v>
      </c>
      <c r="D586" s="40">
        <v>7078</v>
      </c>
      <c r="E586" s="42">
        <v>40001</v>
      </c>
      <c r="F586" s="43">
        <v>922</v>
      </c>
      <c r="G586" s="41" t="s">
        <v>125</v>
      </c>
      <c r="H586" s="40">
        <v>35</v>
      </c>
      <c r="I586" s="40">
        <v>35</v>
      </c>
      <c r="J586" s="40">
        <v>0</v>
      </c>
      <c r="K586" s="40">
        <v>0</v>
      </c>
      <c r="L586" s="44">
        <v>0</v>
      </c>
      <c r="M586" s="41" t="s">
        <v>126</v>
      </c>
      <c r="N586" s="45" t="s">
        <v>127</v>
      </c>
      <c r="O586" s="45" t="s">
        <v>128</v>
      </c>
      <c r="P586" t="str">
        <f>VLOOKUP($A586,RevenueData!$A$2:$L$2321,10,FALSE)</f>
        <v>NJ</v>
      </c>
      <c r="Q586" t="str">
        <f>VLOOKUP($A586,RevenueData!$A$2:$L$2321,11,FALSE)</f>
        <v>NE</v>
      </c>
      <c r="R586" t="str">
        <f>VLOOKUP($A586,RevenueData!$A$2:$L$2321,12,FALSE)</f>
        <v>NJ</v>
      </c>
    </row>
    <row r="587" spans="1:18">
      <c r="A587" s="40">
        <v>10</v>
      </c>
      <c r="B587" s="41" t="s">
        <v>133</v>
      </c>
      <c r="C587" s="41" t="s">
        <v>11</v>
      </c>
      <c r="D587" s="40">
        <v>22202</v>
      </c>
      <c r="E587" s="42">
        <v>40001</v>
      </c>
      <c r="F587" s="43">
        <v>1038</v>
      </c>
      <c r="G587" s="41" t="s">
        <v>125</v>
      </c>
      <c r="H587" s="40">
        <v>39</v>
      </c>
      <c r="I587" s="40">
        <v>38</v>
      </c>
      <c r="J587" s="40">
        <v>0</v>
      </c>
      <c r="K587" s="40">
        <v>0</v>
      </c>
      <c r="L587" s="44">
        <v>1</v>
      </c>
      <c r="M587" s="41" t="s">
        <v>130</v>
      </c>
      <c r="N587" s="45" t="s">
        <v>134</v>
      </c>
      <c r="O587" s="45" t="s">
        <v>135</v>
      </c>
      <c r="P587" t="str">
        <f>VLOOKUP($A587,RevenueData!$A$2:$L$2321,10,FALSE)</f>
        <v>VA</v>
      </c>
      <c r="Q587" t="str">
        <f>VLOOKUP($A587,RevenueData!$A$2:$L$2321,11,FALSE)</f>
        <v>NE</v>
      </c>
      <c r="R587" t="str">
        <f>VLOOKUP($A587,RevenueData!$A$2:$L$2321,12,FALSE)</f>
        <v>DC</v>
      </c>
    </row>
    <row r="588" spans="1:18">
      <c r="A588" s="40">
        <v>11</v>
      </c>
      <c r="B588" s="41" t="s">
        <v>138</v>
      </c>
      <c r="C588" s="41" t="s">
        <v>12</v>
      </c>
      <c r="D588" s="40">
        <v>20007</v>
      </c>
      <c r="E588" s="42">
        <v>40001</v>
      </c>
      <c r="F588" s="43">
        <v>1220</v>
      </c>
      <c r="G588" s="41" t="s">
        <v>125</v>
      </c>
      <c r="H588" s="40">
        <v>33</v>
      </c>
      <c r="I588" s="40">
        <v>33</v>
      </c>
      <c r="J588" s="40">
        <v>0</v>
      </c>
      <c r="K588" s="40">
        <v>0</v>
      </c>
      <c r="L588" s="44">
        <v>0</v>
      </c>
      <c r="M588" s="41" t="s">
        <v>130</v>
      </c>
      <c r="N588" s="45" t="s">
        <v>134</v>
      </c>
      <c r="O588" s="45" t="s">
        <v>135</v>
      </c>
      <c r="P588" t="str">
        <f>VLOOKUP($A588,RevenueData!$A$2:$L$2321,10,FALSE)</f>
        <v>DC</v>
      </c>
      <c r="Q588" t="str">
        <f>VLOOKUP($A588,RevenueData!$A$2:$L$2321,11,FALSE)</f>
        <v>NE</v>
      </c>
      <c r="R588" t="str">
        <f>VLOOKUP($A588,RevenueData!$A$2:$L$2321,12,FALSE)</f>
        <v>DC</v>
      </c>
    </row>
    <row r="589" spans="1:18">
      <c r="A589" s="40">
        <v>12</v>
      </c>
      <c r="B589" s="41" t="s">
        <v>139</v>
      </c>
      <c r="C589" s="41" t="s">
        <v>13</v>
      </c>
      <c r="D589" s="40">
        <v>48084</v>
      </c>
      <c r="E589" s="42">
        <v>40001</v>
      </c>
      <c r="F589" s="43">
        <v>1031</v>
      </c>
      <c r="G589" s="41" t="s">
        <v>125</v>
      </c>
      <c r="H589" s="40">
        <v>21</v>
      </c>
      <c r="I589" s="40">
        <v>21</v>
      </c>
      <c r="J589" s="40">
        <v>0</v>
      </c>
      <c r="K589" s="40">
        <v>0</v>
      </c>
      <c r="L589" s="44">
        <v>0</v>
      </c>
      <c r="M589" s="41" t="s">
        <v>126</v>
      </c>
      <c r="N589" s="45" t="s">
        <v>140</v>
      </c>
      <c r="O589" s="45" t="s">
        <v>141</v>
      </c>
      <c r="P589" t="str">
        <f>VLOOKUP($A589,RevenueData!$A$2:$L$2321,10,FALSE)</f>
        <v>MI</v>
      </c>
      <c r="Q589" t="str">
        <f>VLOOKUP($A589,RevenueData!$A$2:$L$2321,11,FALSE)</f>
        <v>MW</v>
      </c>
      <c r="R589" t="str">
        <f>VLOOKUP($A589,RevenueData!$A$2:$L$2321,12,FALSE)</f>
        <v>MW</v>
      </c>
    </row>
    <row r="590" spans="1:18">
      <c r="A590" s="40">
        <v>14</v>
      </c>
      <c r="B590" s="41" t="s">
        <v>144</v>
      </c>
      <c r="C590" s="41" t="s">
        <v>16</v>
      </c>
      <c r="D590" s="40">
        <v>60077</v>
      </c>
      <c r="E590" s="42">
        <v>40001</v>
      </c>
      <c r="F590" s="43">
        <v>1057</v>
      </c>
      <c r="G590" s="41" t="s">
        <v>125</v>
      </c>
      <c r="H590" s="40">
        <v>24</v>
      </c>
      <c r="I590" s="40">
        <v>24</v>
      </c>
      <c r="J590" s="40">
        <v>0</v>
      </c>
      <c r="K590" s="40">
        <v>0</v>
      </c>
      <c r="L590" s="44">
        <v>0</v>
      </c>
      <c r="M590" s="41" t="s">
        <v>126</v>
      </c>
      <c r="N590" s="45" t="s">
        <v>145</v>
      </c>
      <c r="O590" s="45" t="s">
        <v>146</v>
      </c>
      <c r="P590" t="str">
        <f>VLOOKUP($A590,RevenueData!$A$2:$L$2321,10,FALSE)</f>
        <v>IL</v>
      </c>
      <c r="Q590" t="str">
        <f>VLOOKUP($A590,RevenueData!$A$2:$L$2321,11,FALSE)</f>
        <v>MW</v>
      </c>
      <c r="R590" t="str">
        <f>VLOOKUP($A590,RevenueData!$A$2:$L$2321,12,FALSE)</f>
        <v>NCHI</v>
      </c>
    </row>
    <row r="591" spans="1:18">
      <c r="A591" s="40">
        <v>15</v>
      </c>
      <c r="B591" s="41" t="s">
        <v>147</v>
      </c>
      <c r="C591" s="41" t="s">
        <v>16</v>
      </c>
      <c r="D591" s="40">
        <v>60523</v>
      </c>
      <c r="E591" s="42">
        <v>40001</v>
      </c>
      <c r="F591" s="43">
        <v>953</v>
      </c>
      <c r="G591" s="41" t="s">
        <v>125</v>
      </c>
      <c r="H591" s="40">
        <v>17</v>
      </c>
      <c r="I591" s="40">
        <v>17</v>
      </c>
      <c r="J591" s="40">
        <v>0</v>
      </c>
      <c r="K591" s="40">
        <v>0</v>
      </c>
      <c r="L591" s="44">
        <v>0</v>
      </c>
      <c r="M591" s="41" t="s">
        <v>126</v>
      </c>
      <c r="N591" s="45" t="s">
        <v>145</v>
      </c>
      <c r="O591" s="45" t="s">
        <v>146</v>
      </c>
      <c r="P591" t="str">
        <f>VLOOKUP($A591,RevenueData!$A$2:$L$2321,10,FALSE)</f>
        <v>IL</v>
      </c>
      <c r="Q591" t="str">
        <f>VLOOKUP($A591,RevenueData!$A$2:$L$2321,11,FALSE)</f>
        <v>MW</v>
      </c>
      <c r="R591" t="str">
        <f>VLOOKUP($A591,RevenueData!$A$2:$L$2321,12,FALSE)</f>
        <v>SCHI</v>
      </c>
    </row>
    <row r="592" spans="1:18">
      <c r="A592" s="40">
        <v>19</v>
      </c>
      <c r="B592" s="41" t="s">
        <v>154</v>
      </c>
      <c r="C592" s="41" t="s">
        <v>16</v>
      </c>
      <c r="D592" s="40">
        <v>60611</v>
      </c>
      <c r="E592" s="42">
        <v>40001</v>
      </c>
      <c r="F592" s="43">
        <v>1030</v>
      </c>
      <c r="G592" s="41" t="s">
        <v>125</v>
      </c>
      <c r="H592" s="40">
        <v>30</v>
      </c>
      <c r="I592" s="40">
        <v>30</v>
      </c>
      <c r="J592" s="40">
        <v>0</v>
      </c>
      <c r="K592" s="40">
        <v>0</v>
      </c>
      <c r="L592" s="44">
        <v>0</v>
      </c>
      <c r="M592" s="41" t="s">
        <v>126</v>
      </c>
      <c r="N592" s="45" t="s">
        <v>145</v>
      </c>
      <c r="O592" s="45" t="s">
        <v>146</v>
      </c>
      <c r="P592" t="str">
        <f>VLOOKUP($A592,RevenueData!$A$2:$L$2321,10,FALSE)</f>
        <v>IL</v>
      </c>
      <c r="Q592" t="str">
        <f>VLOOKUP($A592,RevenueData!$A$2:$L$2321,11,FALSE)</f>
        <v>MW</v>
      </c>
      <c r="R592" t="str">
        <f>VLOOKUP($A592,RevenueData!$A$2:$L$2321,12,FALSE)</f>
        <v>MW</v>
      </c>
    </row>
    <row r="593" spans="1:18">
      <c r="A593" s="40">
        <v>24</v>
      </c>
      <c r="B593" s="41" t="s">
        <v>160</v>
      </c>
      <c r="C593" s="41" t="s">
        <v>19</v>
      </c>
      <c r="D593" s="40">
        <v>90210</v>
      </c>
      <c r="E593" s="42">
        <v>40001</v>
      </c>
      <c r="F593" s="43">
        <v>1246</v>
      </c>
      <c r="G593" s="41" t="s">
        <v>125</v>
      </c>
      <c r="H593" s="40">
        <v>46</v>
      </c>
      <c r="I593" s="40">
        <v>46</v>
      </c>
      <c r="J593" s="40">
        <v>0</v>
      </c>
      <c r="K593" s="40">
        <v>0</v>
      </c>
      <c r="L593" s="44">
        <v>0</v>
      </c>
      <c r="M593" s="41" t="s">
        <v>126</v>
      </c>
      <c r="N593" s="45" t="s">
        <v>149</v>
      </c>
      <c r="O593" s="45" t="s">
        <v>150</v>
      </c>
      <c r="P593" t="str">
        <f>VLOOKUP($A593,RevenueData!$A$2:$L$2321,10,FALSE)</f>
        <v>CA</v>
      </c>
      <c r="Q593" t="str">
        <f>VLOOKUP($A593,RevenueData!$A$2:$L$2321,11,FALSE)</f>
        <v>LA</v>
      </c>
      <c r="R593" t="str">
        <f>VLOOKUP($A593,RevenueData!$A$2:$L$2321,12,FALSE)</f>
        <v>LA</v>
      </c>
    </row>
    <row r="594" spans="1:18">
      <c r="A594" s="40">
        <v>24</v>
      </c>
      <c r="B594" s="41" t="s">
        <v>160</v>
      </c>
      <c r="C594" s="41" t="s">
        <v>19</v>
      </c>
      <c r="D594" s="40">
        <v>90210</v>
      </c>
      <c r="E594" s="42">
        <v>40001</v>
      </c>
      <c r="F594" s="43">
        <v>1246</v>
      </c>
      <c r="G594" s="41" t="s">
        <v>125</v>
      </c>
      <c r="H594" s="40">
        <v>2</v>
      </c>
      <c r="I594" s="40">
        <v>2</v>
      </c>
      <c r="J594" s="40">
        <v>0</v>
      </c>
      <c r="K594" s="40">
        <v>0</v>
      </c>
      <c r="L594" s="44">
        <v>0</v>
      </c>
      <c r="M594" s="41" t="s">
        <v>126</v>
      </c>
      <c r="N594" s="45" t="s">
        <v>149</v>
      </c>
      <c r="O594" s="45" t="s">
        <v>150</v>
      </c>
      <c r="P594" t="str">
        <f>VLOOKUP($A594,RevenueData!$A$2:$L$2321,10,FALSE)</f>
        <v>CA</v>
      </c>
      <c r="Q594" t="str">
        <f>VLOOKUP($A594,RevenueData!$A$2:$L$2321,11,FALSE)</f>
        <v>LA</v>
      </c>
      <c r="R594" t="str">
        <f>VLOOKUP($A594,RevenueData!$A$2:$L$2321,12,FALSE)</f>
        <v>LA</v>
      </c>
    </row>
    <row r="595" spans="1:18">
      <c r="A595" s="40">
        <v>25</v>
      </c>
      <c r="B595" s="41" t="s">
        <v>28</v>
      </c>
      <c r="C595" s="41" t="s">
        <v>27</v>
      </c>
      <c r="D595" s="40">
        <v>33156</v>
      </c>
      <c r="E595" s="42">
        <v>40001</v>
      </c>
      <c r="F595" s="43">
        <v>952</v>
      </c>
      <c r="G595" s="41" t="s">
        <v>125</v>
      </c>
      <c r="H595" s="40">
        <v>32</v>
      </c>
      <c r="I595" s="40">
        <v>32</v>
      </c>
      <c r="J595" s="40">
        <v>0</v>
      </c>
      <c r="K595" s="40">
        <v>0</v>
      </c>
      <c r="L595" s="44">
        <v>0</v>
      </c>
      <c r="M595" s="41" t="s">
        <v>126</v>
      </c>
      <c r="N595" s="45" t="s">
        <v>161</v>
      </c>
      <c r="O595" s="45" t="s">
        <v>162</v>
      </c>
      <c r="P595" t="str">
        <f>VLOOKUP($A595,RevenueData!$A$2:$L$2321,10,FALSE)</f>
        <v>FL</v>
      </c>
      <c r="Q595" t="str">
        <f>VLOOKUP($A595,RevenueData!$A$2:$L$2321,11,FALSE)</f>
        <v>SE</v>
      </c>
      <c r="R595" t="str">
        <f>VLOOKUP($A595,RevenueData!$A$2:$L$2321,12,FALSE)</f>
        <v>MIAMI</v>
      </c>
    </row>
    <row r="596" spans="1:18">
      <c r="A596" s="40">
        <v>26</v>
      </c>
      <c r="B596" s="41" t="s">
        <v>163</v>
      </c>
      <c r="C596" s="41" t="s">
        <v>11</v>
      </c>
      <c r="D596" s="40">
        <v>22102</v>
      </c>
      <c r="E596" s="42">
        <v>40001</v>
      </c>
      <c r="F596" s="43">
        <v>1140</v>
      </c>
      <c r="G596" s="41" t="s">
        <v>125</v>
      </c>
      <c r="H596" s="40">
        <v>21</v>
      </c>
      <c r="I596" s="40">
        <v>21</v>
      </c>
      <c r="J596" s="40">
        <v>0</v>
      </c>
      <c r="K596" s="40">
        <v>0</v>
      </c>
      <c r="L596" s="44">
        <v>0</v>
      </c>
      <c r="M596" s="41" t="s">
        <v>130</v>
      </c>
      <c r="N596" s="45" t="s">
        <v>134</v>
      </c>
      <c r="O596" s="45" t="s">
        <v>135</v>
      </c>
      <c r="P596" t="str">
        <f>VLOOKUP($A596,RevenueData!$A$2:$L$2321,10,FALSE)</f>
        <v>VA</v>
      </c>
      <c r="Q596" t="str">
        <f>VLOOKUP($A596,RevenueData!$A$2:$L$2321,11,FALSE)</f>
        <v>SE</v>
      </c>
      <c r="R596" t="str">
        <f>VLOOKUP($A596,RevenueData!$A$2:$L$2321,12,FALSE)</f>
        <v>NOVA</v>
      </c>
    </row>
    <row r="597" spans="1:18">
      <c r="A597" s="40">
        <v>27</v>
      </c>
      <c r="B597" s="41" t="s">
        <v>164</v>
      </c>
      <c r="C597" s="41" t="s">
        <v>27</v>
      </c>
      <c r="D597" s="40">
        <v>33431</v>
      </c>
      <c r="E597" s="42">
        <v>40001</v>
      </c>
      <c r="F597" s="43">
        <v>1031</v>
      </c>
      <c r="G597" s="41" t="s">
        <v>125</v>
      </c>
      <c r="H597" s="40">
        <v>46</v>
      </c>
      <c r="I597" s="40">
        <v>46</v>
      </c>
      <c r="J597" s="40">
        <v>0</v>
      </c>
      <c r="K597" s="40">
        <v>0</v>
      </c>
      <c r="L597" s="44">
        <v>0</v>
      </c>
      <c r="M597" s="41" t="s">
        <v>126</v>
      </c>
      <c r="N597" s="45" t="s">
        <v>161</v>
      </c>
      <c r="O597" s="45" t="s">
        <v>162</v>
      </c>
      <c r="P597" t="str">
        <f>VLOOKUP($A597,RevenueData!$A$2:$L$2321,10,FALSE)</f>
        <v>FL</v>
      </c>
      <c r="Q597" t="str">
        <f>VLOOKUP($A597,RevenueData!$A$2:$L$2321,11,FALSE)</f>
        <v>SE</v>
      </c>
      <c r="R597" t="str">
        <f>VLOOKUP($A597,RevenueData!$A$2:$L$2321,12,FALSE)</f>
        <v>PB</v>
      </c>
    </row>
    <row r="598" spans="1:18">
      <c r="A598" s="40">
        <v>28</v>
      </c>
      <c r="B598" s="41" t="s">
        <v>154</v>
      </c>
      <c r="C598" s="41" t="s">
        <v>16</v>
      </c>
      <c r="D598" s="40">
        <v>60614</v>
      </c>
      <c r="E598" s="42">
        <v>40001</v>
      </c>
      <c r="F598" s="43">
        <v>1109</v>
      </c>
      <c r="G598" s="41" t="s">
        <v>125</v>
      </c>
      <c r="H598" s="40">
        <v>19</v>
      </c>
      <c r="I598" s="40">
        <v>19</v>
      </c>
      <c r="J598" s="40">
        <v>0</v>
      </c>
      <c r="K598" s="40">
        <v>0</v>
      </c>
      <c r="L598" s="44">
        <v>0</v>
      </c>
      <c r="M598" s="41" t="s">
        <v>126</v>
      </c>
      <c r="N598" s="45" t="s">
        <v>145</v>
      </c>
      <c r="O598" s="45" t="s">
        <v>146</v>
      </c>
      <c r="P598" t="str">
        <f>VLOOKUP($A598,RevenueData!$A$2:$L$2321,10,FALSE)</f>
        <v>IL</v>
      </c>
      <c r="Q598" t="str">
        <f>VLOOKUP($A598,RevenueData!$A$2:$L$2321,11,FALSE)</f>
        <v>MW</v>
      </c>
      <c r="R598" t="str">
        <f>VLOOKUP($A598,RevenueData!$A$2:$L$2321,12,FALSE)</f>
        <v>MW</v>
      </c>
    </row>
    <row r="599" spans="1:18">
      <c r="A599" s="40">
        <v>30</v>
      </c>
      <c r="B599" s="41" t="s">
        <v>168</v>
      </c>
      <c r="C599" s="41" t="s">
        <v>33</v>
      </c>
      <c r="D599" s="40">
        <v>97204</v>
      </c>
      <c r="E599" s="42">
        <v>40001</v>
      </c>
      <c r="F599" s="43">
        <v>1001</v>
      </c>
      <c r="G599" s="41" t="s">
        <v>125</v>
      </c>
      <c r="H599" s="40">
        <v>33</v>
      </c>
      <c r="I599" s="40">
        <v>33</v>
      </c>
      <c r="J599" s="40">
        <v>0</v>
      </c>
      <c r="K599" s="40">
        <v>0</v>
      </c>
      <c r="L599" s="44">
        <v>0</v>
      </c>
      <c r="M599" s="41" t="s">
        <v>126</v>
      </c>
      <c r="N599" s="45" t="s">
        <v>169</v>
      </c>
      <c r="O599" s="45" t="s">
        <v>170</v>
      </c>
      <c r="P599" t="str">
        <f>VLOOKUP($A599,RevenueData!$A$2:$L$2321,10,FALSE)</f>
        <v>OR</v>
      </c>
      <c r="Q599" t="str">
        <f>VLOOKUP($A599,RevenueData!$A$2:$L$2321,11,FALSE)</f>
        <v>NW</v>
      </c>
      <c r="R599" t="str">
        <f>VLOOKUP($A599,RevenueData!$A$2:$L$2321,12,FALSE)</f>
        <v>NW</v>
      </c>
    </row>
    <row r="600" spans="1:18">
      <c r="A600" s="40">
        <v>32</v>
      </c>
      <c r="B600" s="41" t="s">
        <v>28</v>
      </c>
      <c r="C600" s="41" t="s">
        <v>27</v>
      </c>
      <c r="D600" s="40">
        <v>33180</v>
      </c>
      <c r="E600" s="42">
        <v>40001</v>
      </c>
      <c r="F600" s="43">
        <v>1204</v>
      </c>
      <c r="G600" s="41" t="s">
        <v>125</v>
      </c>
      <c r="H600" s="40">
        <v>57</v>
      </c>
      <c r="I600" s="40">
        <v>57</v>
      </c>
      <c r="J600" s="40">
        <v>0</v>
      </c>
      <c r="K600" s="40">
        <v>0</v>
      </c>
      <c r="L600" s="44">
        <v>0</v>
      </c>
      <c r="M600" s="41" t="s">
        <v>126</v>
      </c>
      <c r="N600" s="45" t="s">
        <v>161</v>
      </c>
      <c r="O600" s="45" t="s">
        <v>162</v>
      </c>
      <c r="P600" t="str">
        <f>VLOOKUP($A600,RevenueData!$A$2:$L$2321,10,FALSE)</f>
        <v>FL</v>
      </c>
      <c r="Q600" t="str">
        <f>VLOOKUP($A600,RevenueData!$A$2:$L$2321,11,FALSE)</f>
        <v>SE</v>
      </c>
      <c r="R600" t="str">
        <f>VLOOKUP($A600,RevenueData!$A$2:$L$2321,12,FALSE)</f>
        <v>MIAMI</v>
      </c>
    </row>
    <row r="601" spans="1:18">
      <c r="A601" s="40">
        <v>33</v>
      </c>
      <c r="B601" s="41" t="s">
        <v>172</v>
      </c>
      <c r="C601" s="41" t="s">
        <v>35</v>
      </c>
      <c r="D601" s="40">
        <v>45236</v>
      </c>
      <c r="E601" s="42">
        <v>40001</v>
      </c>
      <c r="F601" s="43">
        <v>954</v>
      </c>
      <c r="G601" s="41" t="s">
        <v>129</v>
      </c>
      <c r="H601" s="40">
        <v>29</v>
      </c>
      <c r="I601" s="40">
        <v>29</v>
      </c>
      <c r="J601" s="40">
        <v>0</v>
      </c>
      <c r="K601" s="40">
        <v>0</v>
      </c>
      <c r="L601" s="44">
        <v>0</v>
      </c>
      <c r="M601" s="41" t="s">
        <v>126</v>
      </c>
      <c r="N601" s="45" t="s">
        <v>173</v>
      </c>
      <c r="O601" s="45" t="s">
        <v>174</v>
      </c>
      <c r="P601" t="str">
        <f>VLOOKUP($A601,RevenueData!$A$2:$L$2321,10,FALSE)</f>
        <v>OH</v>
      </c>
      <c r="Q601" t="str">
        <f>VLOOKUP($A601,RevenueData!$A$2:$L$2321,11,FALSE)</f>
        <v>MW</v>
      </c>
      <c r="R601" t="str">
        <f>VLOOKUP($A601,RevenueData!$A$2:$L$2321,12,FALSE)</f>
        <v>GL</v>
      </c>
    </row>
    <row r="602" spans="1:18">
      <c r="A602" s="40">
        <v>38</v>
      </c>
      <c r="B602" s="41" t="s">
        <v>178</v>
      </c>
      <c r="C602" s="41" t="s">
        <v>38</v>
      </c>
      <c r="D602" s="40">
        <v>89109</v>
      </c>
      <c r="E602" s="42">
        <v>40001</v>
      </c>
      <c r="F602" s="43">
        <v>1236</v>
      </c>
      <c r="G602" s="41" t="s">
        <v>125</v>
      </c>
      <c r="H602" s="40">
        <v>56</v>
      </c>
      <c r="I602" s="40">
        <v>54</v>
      </c>
      <c r="J602" s="40">
        <v>0</v>
      </c>
      <c r="K602" s="40">
        <v>0</v>
      </c>
      <c r="L602" s="44">
        <v>2</v>
      </c>
      <c r="M602" s="41" t="s">
        <v>126</v>
      </c>
      <c r="N602" s="45" t="s">
        <v>179</v>
      </c>
      <c r="O602" s="45" t="s">
        <v>180</v>
      </c>
      <c r="P602" t="str">
        <f>VLOOKUP($A602,RevenueData!$A$2:$L$2321,10,FALSE)</f>
        <v>NV</v>
      </c>
      <c r="Q602" t="str">
        <f>VLOOKUP($A602,RevenueData!$A$2:$L$2321,11,FALSE)</f>
        <v>SW</v>
      </c>
      <c r="R602" t="str">
        <f>VLOOKUP($A602,RevenueData!$A$2:$L$2321,12,FALSE)</f>
        <v>SW</v>
      </c>
    </row>
    <row r="603" spans="1:18">
      <c r="A603" s="40">
        <v>38</v>
      </c>
      <c r="B603" s="41" t="s">
        <v>178</v>
      </c>
      <c r="C603" s="41" t="s">
        <v>38</v>
      </c>
      <c r="D603" s="40">
        <v>89109</v>
      </c>
      <c r="E603" s="42">
        <v>40001</v>
      </c>
      <c r="F603" s="43">
        <v>1236</v>
      </c>
      <c r="G603" s="41" t="s">
        <v>125</v>
      </c>
      <c r="H603" s="40">
        <v>1</v>
      </c>
      <c r="I603" s="40">
        <v>1</v>
      </c>
      <c r="J603" s="40">
        <v>0</v>
      </c>
      <c r="K603" s="40">
        <v>0</v>
      </c>
      <c r="L603" s="44">
        <v>0</v>
      </c>
      <c r="M603" s="41" t="s">
        <v>126</v>
      </c>
      <c r="N603" s="45" t="s">
        <v>179</v>
      </c>
      <c r="O603" s="45" t="s">
        <v>180</v>
      </c>
      <c r="P603" t="str">
        <f>VLOOKUP($A603,RevenueData!$A$2:$L$2321,10,FALSE)</f>
        <v>NV</v>
      </c>
      <c r="Q603" t="str">
        <f>VLOOKUP($A603,RevenueData!$A$2:$L$2321,11,FALSE)</f>
        <v>SW</v>
      </c>
      <c r="R603" t="str">
        <f>VLOOKUP($A603,RevenueData!$A$2:$L$2321,12,FALSE)</f>
        <v>SW</v>
      </c>
    </row>
    <row r="604" spans="1:18">
      <c r="A604" s="40">
        <v>39</v>
      </c>
      <c r="B604" s="41" t="s">
        <v>183</v>
      </c>
      <c r="C604" s="41" t="s">
        <v>19</v>
      </c>
      <c r="D604" s="40">
        <v>92660</v>
      </c>
      <c r="E604" s="42">
        <v>40001</v>
      </c>
      <c r="F604" s="43">
        <v>938</v>
      </c>
      <c r="G604" s="41" t="s">
        <v>129</v>
      </c>
      <c r="H604" s="40">
        <v>57</v>
      </c>
      <c r="I604" s="40">
        <v>56</v>
      </c>
      <c r="J604" s="40">
        <v>0</v>
      </c>
      <c r="K604" s="40">
        <v>1</v>
      </c>
      <c r="L604" s="44">
        <v>0</v>
      </c>
      <c r="M604" s="41" t="s">
        <v>126</v>
      </c>
      <c r="N604" s="45" t="s">
        <v>149</v>
      </c>
      <c r="O604" s="45" t="s">
        <v>150</v>
      </c>
      <c r="P604" t="str">
        <f>VLOOKUP($A604,RevenueData!$A$2:$L$2321,10,FALSE)</f>
        <v>CA</v>
      </c>
      <c r="Q604" t="str">
        <f>VLOOKUP($A604,RevenueData!$A$2:$L$2321,11,FALSE)</f>
        <v>LA</v>
      </c>
      <c r="R604" t="str">
        <f>VLOOKUP($A604,RevenueData!$A$2:$L$2321,12,FALSE)</f>
        <v>SD</v>
      </c>
    </row>
    <row r="605" spans="1:18">
      <c r="A605" s="40">
        <v>39</v>
      </c>
      <c r="B605" s="41" t="s">
        <v>183</v>
      </c>
      <c r="C605" s="41" t="s">
        <v>19</v>
      </c>
      <c r="D605" s="40">
        <v>92660</v>
      </c>
      <c r="E605" s="42">
        <v>40001</v>
      </c>
      <c r="F605" s="43">
        <v>938</v>
      </c>
      <c r="G605" s="41" t="s">
        <v>129</v>
      </c>
      <c r="H605" s="40">
        <v>3</v>
      </c>
      <c r="I605" s="40">
        <v>3</v>
      </c>
      <c r="J605" s="40">
        <v>0</v>
      </c>
      <c r="K605" s="40">
        <v>0</v>
      </c>
      <c r="L605" s="44">
        <v>0</v>
      </c>
      <c r="M605" s="41" t="s">
        <v>126</v>
      </c>
      <c r="N605" s="45" t="s">
        <v>149</v>
      </c>
      <c r="O605" s="45" t="s">
        <v>150</v>
      </c>
      <c r="P605" t="str">
        <f>VLOOKUP($A605,RevenueData!$A$2:$L$2321,10,FALSE)</f>
        <v>CA</v>
      </c>
      <c r="Q605" t="str">
        <f>VLOOKUP($A605,RevenueData!$A$2:$L$2321,11,FALSE)</f>
        <v>LA</v>
      </c>
      <c r="R605" t="str">
        <f>VLOOKUP($A605,RevenueData!$A$2:$L$2321,12,FALSE)</f>
        <v>SD</v>
      </c>
    </row>
    <row r="606" spans="1:18">
      <c r="A606" s="40">
        <v>41</v>
      </c>
      <c r="B606" s="41" t="s">
        <v>185</v>
      </c>
      <c r="C606" s="41" t="s">
        <v>16</v>
      </c>
      <c r="D606" s="40">
        <v>60010</v>
      </c>
      <c r="E606" s="42">
        <v>40001</v>
      </c>
      <c r="F606" s="43">
        <v>1000</v>
      </c>
      <c r="G606" s="41" t="s">
        <v>125</v>
      </c>
      <c r="H606" s="40">
        <v>18</v>
      </c>
      <c r="I606" s="40">
        <v>18</v>
      </c>
      <c r="J606" s="40">
        <v>0</v>
      </c>
      <c r="K606" s="40">
        <v>0</v>
      </c>
      <c r="L606" s="44">
        <v>0</v>
      </c>
      <c r="M606" s="41" t="s">
        <v>143</v>
      </c>
      <c r="N606" s="45" t="s">
        <v>145</v>
      </c>
      <c r="O606" s="45" t="s">
        <v>146</v>
      </c>
      <c r="P606" t="str">
        <f>VLOOKUP($A606,RevenueData!$A$2:$L$2321,10,FALSE)</f>
        <v>IL</v>
      </c>
      <c r="Q606" t="str">
        <f>VLOOKUP($A606,RevenueData!$A$2:$L$2321,11,FALSE)</f>
        <v>MW</v>
      </c>
      <c r="R606" t="str">
        <f>VLOOKUP($A606,RevenueData!$A$2:$L$2321,12,FALSE)</f>
        <v>SCHI</v>
      </c>
    </row>
    <row r="607" spans="1:18">
      <c r="A607" s="40">
        <v>46</v>
      </c>
      <c r="B607" s="41" t="s">
        <v>186</v>
      </c>
      <c r="C607" s="41" t="s">
        <v>41</v>
      </c>
      <c r="D607" s="40">
        <v>76092</v>
      </c>
      <c r="E607" s="42">
        <v>40001</v>
      </c>
      <c r="F607" s="43">
        <v>1046</v>
      </c>
      <c r="G607" s="41" t="s">
        <v>125</v>
      </c>
      <c r="H607" s="40">
        <v>14</v>
      </c>
      <c r="I607" s="40">
        <v>14</v>
      </c>
      <c r="J607" s="40">
        <v>0</v>
      </c>
      <c r="K607" s="40">
        <v>0</v>
      </c>
      <c r="L607" s="44">
        <v>0</v>
      </c>
      <c r="M607" s="41" t="s">
        <v>126</v>
      </c>
      <c r="N607" s="45" t="s">
        <v>187</v>
      </c>
      <c r="O607" s="45" t="s">
        <v>188</v>
      </c>
      <c r="P607" t="str">
        <f>VLOOKUP($A607,RevenueData!$A$2:$L$2321,10,FALSE)</f>
        <v>TX</v>
      </c>
      <c r="Q607" t="str">
        <f>VLOOKUP($A607,RevenueData!$A$2:$L$2321,11,FALSE)</f>
        <v>SW</v>
      </c>
      <c r="R607" t="str">
        <f>VLOOKUP($A607,RevenueData!$A$2:$L$2321,12,FALSE)</f>
        <v>DAL</v>
      </c>
    </row>
    <row r="608" spans="1:18">
      <c r="A608" s="40">
        <v>47</v>
      </c>
      <c r="B608" s="41" t="s">
        <v>189</v>
      </c>
      <c r="C608" s="41" t="s">
        <v>43</v>
      </c>
      <c r="D608" s="40">
        <v>2467</v>
      </c>
      <c r="E608" s="42">
        <v>40001</v>
      </c>
      <c r="F608" s="43">
        <v>1001</v>
      </c>
      <c r="G608" s="41" t="s">
        <v>125</v>
      </c>
      <c r="H608" s="40">
        <v>40</v>
      </c>
      <c r="I608" s="40">
        <v>39</v>
      </c>
      <c r="J608" s="40">
        <v>0</v>
      </c>
      <c r="K608" s="40">
        <v>0</v>
      </c>
      <c r="L608" s="44">
        <v>1</v>
      </c>
      <c r="M608" s="41" t="s">
        <v>126</v>
      </c>
      <c r="N608" s="45" t="s">
        <v>190</v>
      </c>
      <c r="O608" s="45" t="s">
        <v>191</v>
      </c>
      <c r="P608" t="str">
        <f>VLOOKUP($A608,RevenueData!$A$2:$L$2321,10,FALSE)</f>
        <v>MA</v>
      </c>
      <c r="Q608" t="str">
        <f>VLOOKUP($A608,RevenueData!$A$2:$L$2321,11,FALSE)</f>
        <v>NE</v>
      </c>
      <c r="R608" t="str">
        <f>VLOOKUP($A608,RevenueData!$A$2:$L$2321,12,FALSE)</f>
        <v>MA</v>
      </c>
    </row>
    <row r="609" spans="1:18">
      <c r="A609" s="40">
        <v>48</v>
      </c>
      <c r="B609" s="41" t="s">
        <v>192</v>
      </c>
      <c r="C609" s="41" t="s">
        <v>44</v>
      </c>
      <c r="D609" s="40">
        <v>85251</v>
      </c>
      <c r="E609" s="42">
        <v>40001</v>
      </c>
      <c r="F609" s="43">
        <v>1115</v>
      </c>
      <c r="G609" s="41" t="s">
        <v>131</v>
      </c>
      <c r="H609" s="40">
        <v>21</v>
      </c>
      <c r="I609" s="40">
        <v>21</v>
      </c>
      <c r="J609" s="40">
        <v>0</v>
      </c>
      <c r="K609" s="40">
        <v>0</v>
      </c>
      <c r="L609" s="44">
        <v>0</v>
      </c>
      <c r="M609" s="41" t="s">
        <v>126</v>
      </c>
      <c r="N609" s="45" t="s">
        <v>179</v>
      </c>
      <c r="O609" s="45" t="s">
        <v>180</v>
      </c>
      <c r="P609" t="str">
        <f>VLOOKUP($A609,RevenueData!$A$2:$L$2321,10,FALSE)</f>
        <v>AZ</v>
      </c>
      <c r="Q609" t="str">
        <f>VLOOKUP($A609,RevenueData!$A$2:$L$2321,11,FALSE)</f>
        <v>SW</v>
      </c>
      <c r="R609" t="str">
        <f>VLOOKUP($A609,RevenueData!$A$2:$L$2321,12,FALSE)</f>
        <v>AZ</v>
      </c>
    </row>
    <row r="610" spans="1:18">
      <c r="A610" s="40">
        <v>48</v>
      </c>
      <c r="B610" s="41" t="s">
        <v>192</v>
      </c>
      <c r="C610" s="41" t="s">
        <v>44</v>
      </c>
      <c r="D610" s="40">
        <v>85251</v>
      </c>
      <c r="E610" s="42">
        <v>40001</v>
      </c>
      <c r="F610" s="43">
        <v>1221</v>
      </c>
      <c r="G610" s="41" t="s">
        <v>131</v>
      </c>
      <c r="H610" s="40">
        <v>5</v>
      </c>
      <c r="I610" s="40">
        <v>5</v>
      </c>
      <c r="J610" s="40">
        <v>0</v>
      </c>
      <c r="K610" s="40">
        <v>0</v>
      </c>
      <c r="L610" s="44">
        <v>0</v>
      </c>
      <c r="M610" s="41" t="s">
        <v>126</v>
      </c>
      <c r="N610" s="45" t="s">
        <v>179</v>
      </c>
      <c r="O610" s="45" t="s">
        <v>180</v>
      </c>
      <c r="P610" t="str">
        <f>VLOOKUP($A610,RevenueData!$A$2:$L$2321,10,FALSE)</f>
        <v>AZ</v>
      </c>
      <c r="Q610" t="str">
        <f>VLOOKUP($A610,RevenueData!$A$2:$L$2321,11,FALSE)</f>
        <v>SW</v>
      </c>
      <c r="R610" t="str">
        <f>VLOOKUP($A610,RevenueData!$A$2:$L$2321,12,FALSE)</f>
        <v>AZ</v>
      </c>
    </row>
    <row r="611" spans="1:18">
      <c r="A611" s="40">
        <v>49</v>
      </c>
      <c r="B611" s="41" t="s">
        <v>193</v>
      </c>
      <c r="C611" s="41" t="s">
        <v>45</v>
      </c>
      <c r="D611" s="40">
        <v>19406</v>
      </c>
      <c r="E611" s="42">
        <v>40001</v>
      </c>
      <c r="F611" s="43">
        <v>1043</v>
      </c>
      <c r="G611" s="41" t="s">
        <v>125</v>
      </c>
      <c r="H611" s="40">
        <v>28</v>
      </c>
      <c r="I611" s="40">
        <v>28</v>
      </c>
      <c r="J611" s="40">
        <v>0</v>
      </c>
      <c r="K611" s="40">
        <v>0</v>
      </c>
      <c r="L611" s="44">
        <v>0</v>
      </c>
      <c r="M611" s="41" t="s">
        <v>126</v>
      </c>
      <c r="N611" s="45" t="s">
        <v>194</v>
      </c>
      <c r="O611" s="45" t="s">
        <v>195</v>
      </c>
      <c r="P611" t="str">
        <f>VLOOKUP($A611,RevenueData!$A$2:$L$2321,10,FALSE)</f>
        <v>PA</v>
      </c>
      <c r="Q611" t="str">
        <f>VLOOKUP($A611,RevenueData!$A$2:$L$2321,11,FALSE)</f>
        <v>NE</v>
      </c>
      <c r="R611" t="str">
        <f>VLOOKUP($A611,RevenueData!$A$2:$L$2321,12,FALSE)</f>
        <v>PHILI</v>
      </c>
    </row>
    <row r="612" spans="1:18">
      <c r="A612" s="40">
        <v>57</v>
      </c>
      <c r="B612" s="41" t="s">
        <v>201</v>
      </c>
      <c r="C612" s="41" t="s">
        <v>33</v>
      </c>
      <c r="D612" s="40">
        <v>97223</v>
      </c>
      <c r="E612" s="42">
        <v>40001</v>
      </c>
      <c r="F612" s="43">
        <v>1004</v>
      </c>
      <c r="G612" s="41" t="s">
        <v>125</v>
      </c>
      <c r="H612" s="40">
        <v>39</v>
      </c>
      <c r="I612" s="40">
        <v>39</v>
      </c>
      <c r="J612" s="40">
        <v>0</v>
      </c>
      <c r="K612" s="40">
        <v>0</v>
      </c>
      <c r="L612" s="44">
        <v>0</v>
      </c>
      <c r="M612" s="41" t="s">
        <v>126</v>
      </c>
      <c r="N612" s="45" t="s">
        <v>169</v>
      </c>
      <c r="O612" s="45" t="s">
        <v>170</v>
      </c>
      <c r="P612" t="str">
        <f>VLOOKUP($A612,RevenueData!$A$2:$L$2321,10,FALSE)</f>
        <v>OR</v>
      </c>
      <c r="Q612" t="str">
        <f>VLOOKUP($A612,RevenueData!$A$2:$L$2321,11,FALSE)</f>
        <v>NW</v>
      </c>
      <c r="R612" t="str">
        <f>VLOOKUP($A612,RevenueData!$A$2:$L$2321,12,FALSE)</f>
        <v>NW</v>
      </c>
    </row>
    <row r="613" spans="1:18">
      <c r="A613" s="40">
        <v>59</v>
      </c>
      <c r="B613" s="41" t="s">
        <v>202</v>
      </c>
      <c r="C613" s="41" t="s">
        <v>41</v>
      </c>
      <c r="D613" s="40">
        <v>75093</v>
      </c>
      <c r="E613" s="42">
        <v>40001</v>
      </c>
      <c r="F613" s="43">
        <v>1056</v>
      </c>
      <c r="G613" s="41" t="s">
        <v>125</v>
      </c>
      <c r="H613" s="40">
        <v>9</v>
      </c>
      <c r="I613" s="40">
        <v>9</v>
      </c>
      <c r="J613" s="40">
        <v>0</v>
      </c>
      <c r="K613" s="40">
        <v>0</v>
      </c>
      <c r="L613" s="44">
        <v>0</v>
      </c>
      <c r="M613" s="41" t="s">
        <v>126</v>
      </c>
      <c r="N613" s="45" t="s">
        <v>187</v>
      </c>
      <c r="O613" s="45" t="s">
        <v>188</v>
      </c>
      <c r="P613" t="str">
        <f>VLOOKUP($A613,RevenueData!$A$2:$L$2321,10,FALSE)</f>
        <v>TX</v>
      </c>
      <c r="Q613" t="str">
        <f>VLOOKUP($A613,RevenueData!$A$2:$L$2321,11,FALSE)</f>
        <v>SW</v>
      </c>
      <c r="R613" t="str">
        <f>VLOOKUP($A613,RevenueData!$A$2:$L$2321,12,FALSE)</f>
        <v>DAL</v>
      </c>
    </row>
    <row r="614" spans="1:18">
      <c r="A614" s="40">
        <v>60</v>
      </c>
      <c r="B614" s="41" t="s">
        <v>203</v>
      </c>
      <c r="C614" s="41" t="s">
        <v>35</v>
      </c>
      <c r="D614" s="40">
        <v>44122</v>
      </c>
      <c r="E614" s="42">
        <v>40001</v>
      </c>
      <c r="F614" s="43">
        <v>922</v>
      </c>
      <c r="G614" s="41" t="s">
        <v>129</v>
      </c>
      <c r="H614" s="40">
        <v>33</v>
      </c>
      <c r="I614" s="40">
        <v>33</v>
      </c>
      <c r="J614" s="40">
        <v>0</v>
      </c>
      <c r="K614" s="40">
        <v>0</v>
      </c>
      <c r="L614" s="44">
        <v>0</v>
      </c>
      <c r="M614" s="41" t="s">
        <v>126</v>
      </c>
      <c r="N614" s="45" t="s">
        <v>204</v>
      </c>
      <c r="O614" s="45" t="s">
        <v>205</v>
      </c>
      <c r="P614" t="str">
        <f>VLOOKUP($A614,RevenueData!$A$2:$L$2321,10,FALSE)</f>
        <v>OH</v>
      </c>
      <c r="Q614" t="str">
        <f>VLOOKUP($A614,RevenueData!$A$2:$L$2321,11,FALSE)</f>
        <v>MW</v>
      </c>
      <c r="R614" t="str">
        <f>VLOOKUP($A614,RevenueData!$A$2:$L$2321,12,FALSE)</f>
        <v>MW</v>
      </c>
    </row>
    <row r="615" spans="1:18">
      <c r="A615" s="40">
        <v>62</v>
      </c>
      <c r="B615" s="41" t="s">
        <v>207</v>
      </c>
      <c r="C615" s="41" t="s">
        <v>27</v>
      </c>
      <c r="D615" s="40">
        <v>33607</v>
      </c>
      <c r="E615" s="42">
        <v>40001</v>
      </c>
      <c r="F615" s="43">
        <v>1217</v>
      </c>
      <c r="G615" s="41" t="s">
        <v>125</v>
      </c>
      <c r="H615" s="40">
        <v>38</v>
      </c>
      <c r="I615" s="40">
        <v>38</v>
      </c>
      <c r="J615" s="40">
        <v>0</v>
      </c>
      <c r="K615" s="40">
        <v>0</v>
      </c>
      <c r="L615" s="44">
        <v>0</v>
      </c>
      <c r="M615" s="41" t="s">
        <v>126</v>
      </c>
      <c r="N615" s="45" t="s">
        <v>208</v>
      </c>
      <c r="O615" s="45" t="s">
        <v>209</v>
      </c>
      <c r="P615" t="str">
        <f>VLOOKUP($A615,RevenueData!$A$2:$L$2321,10,FALSE)</f>
        <v>FL</v>
      </c>
      <c r="Q615" t="str">
        <f>VLOOKUP($A615,RevenueData!$A$2:$L$2321,11,FALSE)</f>
        <v>SE</v>
      </c>
      <c r="R615" t="str">
        <f>VLOOKUP($A615,RevenueData!$A$2:$L$2321,12,FALSE)</f>
        <v>NFL</v>
      </c>
    </row>
    <row r="616" spans="1:18">
      <c r="A616" s="40">
        <v>64</v>
      </c>
      <c r="B616" s="41" t="s">
        <v>211</v>
      </c>
      <c r="C616" s="41" t="s">
        <v>35</v>
      </c>
      <c r="D616" s="40">
        <v>43240</v>
      </c>
      <c r="E616" s="42">
        <v>40001</v>
      </c>
      <c r="F616" s="43">
        <v>1204</v>
      </c>
      <c r="G616" s="41" t="s">
        <v>125</v>
      </c>
      <c r="H616" s="40">
        <v>18</v>
      </c>
      <c r="I616" s="40">
        <v>18</v>
      </c>
      <c r="J616" s="40">
        <v>0</v>
      </c>
      <c r="K616" s="40">
        <v>0</v>
      </c>
      <c r="L616" s="44">
        <v>0</v>
      </c>
      <c r="M616" s="41" t="s">
        <v>126</v>
      </c>
      <c r="N616" s="45" t="s">
        <v>173</v>
      </c>
      <c r="O616" s="45" t="s">
        <v>174</v>
      </c>
      <c r="P616" t="str">
        <f>VLOOKUP($A616,RevenueData!$A$2:$L$2321,10,FALSE)</f>
        <v>OH</v>
      </c>
      <c r="Q616" t="str">
        <f>VLOOKUP($A616,RevenueData!$A$2:$L$2321,11,FALSE)</f>
        <v>MW</v>
      </c>
      <c r="R616" t="str">
        <f>VLOOKUP($A616,RevenueData!$A$2:$L$2321,12,FALSE)</f>
        <v>GL</v>
      </c>
    </row>
    <row r="617" spans="1:18">
      <c r="A617" s="40">
        <v>65</v>
      </c>
      <c r="B617" s="41" t="s">
        <v>212</v>
      </c>
      <c r="C617" s="41" t="s">
        <v>50</v>
      </c>
      <c r="D617" s="40">
        <v>53226</v>
      </c>
      <c r="E617" s="42">
        <v>40001</v>
      </c>
      <c r="F617" s="43">
        <v>1049</v>
      </c>
      <c r="G617" s="41" t="s">
        <v>125</v>
      </c>
      <c r="H617" s="40">
        <v>9</v>
      </c>
      <c r="I617" s="40">
        <v>9</v>
      </c>
      <c r="J617" s="40">
        <v>0</v>
      </c>
      <c r="K617" s="40">
        <v>0</v>
      </c>
      <c r="L617" s="44">
        <v>0</v>
      </c>
      <c r="M617" s="41" t="s">
        <v>126</v>
      </c>
      <c r="N617" s="45" t="s">
        <v>213</v>
      </c>
      <c r="O617" s="45" t="s">
        <v>214</v>
      </c>
      <c r="P617" t="str">
        <f>VLOOKUP($A617,RevenueData!$A$2:$L$2321,10,FALSE)</f>
        <v>WI</v>
      </c>
      <c r="Q617" t="str">
        <f>VLOOKUP($A617,RevenueData!$A$2:$L$2321,11,FALSE)</f>
        <v>MW</v>
      </c>
      <c r="R617" t="str">
        <f>VLOOKUP($A617,RevenueData!$A$2:$L$2321,12,FALSE)</f>
        <v>NCHI</v>
      </c>
    </row>
    <row r="618" spans="1:18">
      <c r="A618" s="40">
        <v>68</v>
      </c>
      <c r="B618" s="41" t="s">
        <v>171</v>
      </c>
      <c r="C618" s="41" t="s">
        <v>19</v>
      </c>
      <c r="D618" s="40">
        <v>90036</v>
      </c>
      <c r="E618" s="42">
        <v>40001</v>
      </c>
      <c r="F618" s="43">
        <v>919</v>
      </c>
      <c r="G618" s="41" t="s">
        <v>125</v>
      </c>
      <c r="H618" s="40">
        <v>64</v>
      </c>
      <c r="I618" s="40">
        <v>64</v>
      </c>
      <c r="J618" s="40">
        <v>0</v>
      </c>
      <c r="K618" s="40">
        <v>0</v>
      </c>
      <c r="L618" s="44">
        <v>0</v>
      </c>
      <c r="M618" s="41" t="s">
        <v>126</v>
      </c>
      <c r="N618" s="45" t="s">
        <v>149</v>
      </c>
      <c r="O618" s="45" t="s">
        <v>150</v>
      </c>
      <c r="P618" t="str">
        <f>VLOOKUP($A618,RevenueData!$A$2:$L$2321,10,FALSE)</f>
        <v>CA</v>
      </c>
      <c r="Q618" t="str">
        <f>VLOOKUP($A618,RevenueData!$A$2:$L$2321,11,FALSE)</f>
        <v>LA</v>
      </c>
      <c r="R618" t="str">
        <f>VLOOKUP($A618,RevenueData!$A$2:$L$2321,12,FALSE)</f>
        <v>LA</v>
      </c>
    </row>
    <row r="619" spans="1:18">
      <c r="A619" s="40">
        <v>68</v>
      </c>
      <c r="B619" s="41" t="s">
        <v>171</v>
      </c>
      <c r="C619" s="41" t="s">
        <v>19</v>
      </c>
      <c r="D619" s="40">
        <v>90036</v>
      </c>
      <c r="E619" s="42">
        <v>40001</v>
      </c>
      <c r="F619" s="43">
        <v>919</v>
      </c>
      <c r="G619" s="41" t="s">
        <v>125</v>
      </c>
      <c r="H619" s="40">
        <v>3</v>
      </c>
      <c r="I619" s="40">
        <v>3</v>
      </c>
      <c r="J619" s="40">
        <v>0</v>
      </c>
      <c r="K619" s="40">
        <v>0</v>
      </c>
      <c r="L619" s="44">
        <v>0</v>
      </c>
      <c r="M619" s="41" t="s">
        <v>126</v>
      </c>
      <c r="N619" s="45" t="s">
        <v>149</v>
      </c>
      <c r="O619" s="45" t="s">
        <v>150</v>
      </c>
      <c r="P619" t="str">
        <f>VLOOKUP($A619,RevenueData!$A$2:$L$2321,10,FALSE)</f>
        <v>CA</v>
      </c>
      <c r="Q619" t="str">
        <f>VLOOKUP($A619,RevenueData!$A$2:$L$2321,11,FALSE)</f>
        <v>LA</v>
      </c>
      <c r="R619" t="str">
        <f>VLOOKUP($A619,RevenueData!$A$2:$L$2321,12,FALSE)</f>
        <v>LA</v>
      </c>
    </row>
    <row r="620" spans="1:18">
      <c r="A620" s="40">
        <v>75</v>
      </c>
      <c r="B620" s="41" t="s">
        <v>196</v>
      </c>
      <c r="C620" s="41" t="s">
        <v>47</v>
      </c>
      <c r="D620" s="40">
        <v>30326</v>
      </c>
      <c r="E620" s="42">
        <v>40001</v>
      </c>
      <c r="F620" s="43">
        <v>958</v>
      </c>
      <c r="G620" s="41" t="s">
        <v>129</v>
      </c>
      <c r="H620" s="40">
        <v>51</v>
      </c>
      <c r="I620" s="40">
        <v>50</v>
      </c>
      <c r="J620" s="40">
        <v>0</v>
      </c>
      <c r="K620" s="40">
        <v>0</v>
      </c>
      <c r="L620" s="44">
        <v>1</v>
      </c>
      <c r="M620" s="41" t="s">
        <v>126</v>
      </c>
      <c r="N620" s="45" t="s">
        <v>199</v>
      </c>
      <c r="O620" s="45" t="s">
        <v>200</v>
      </c>
      <c r="P620" t="str">
        <f>VLOOKUP($A620,RevenueData!$A$2:$L$2321,10,FALSE)</f>
        <v>GA</v>
      </c>
      <c r="Q620" t="str">
        <f>VLOOKUP($A620,RevenueData!$A$2:$L$2321,11,FALSE)</f>
        <v>SE</v>
      </c>
      <c r="R620" t="str">
        <f>VLOOKUP($A620,RevenueData!$A$2:$L$2321,12,FALSE)</f>
        <v>ATL</v>
      </c>
    </row>
    <row r="621" spans="1:18">
      <c r="A621" s="40">
        <v>78</v>
      </c>
      <c r="B621" s="41" t="s">
        <v>225</v>
      </c>
      <c r="C621" s="41" t="s">
        <v>27</v>
      </c>
      <c r="D621" s="40">
        <v>32839</v>
      </c>
      <c r="E621" s="42">
        <v>40001</v>
      </c>
      <c r="F621" s="43">
        <v>1101</v>
      </c>
      <c r="G621" s="41" t="s">
        <v>125</v>
      </c>
      <c r="H621" s="40">
        <v>35</v>
      </c>
      <c r="I621" s="40">
        <v>35</v>
      </c>
      <c r="J621" s="40">
        <v>0</v>
      </c>
      <c r="K621" s="40">
        <v>0</v>
      </c>
      <c r="L621" s="44">
        <v>0</v>
      </c>
      <c r="M621" s="41" t="s">
        <v>126</v>
      </c>
      <c r="N621" s="45" t="s">
        <v>208</v>
      </c>
      <c r="O621" s="45" t="s">
        <v>209</v>
      </c>
      <c r="P621" t="str">
        <f>VLOOKUP($A621,RevenueData!$A$2:$L$2321,10,FALSE)</f>
        <v>FL</v>
      </c>
      <c r="Q621" t="str">
        <f>VLOOKUP($A621,RevenueData!$A$2:$L$2321,11,FALSE)</f>
        <v>SE</v>
      </c>
      <c r="R621" t="str">
        <f>VLOOKUP($A621,RevenueData!$A$2:$L$2321,12,FALSE)</f>
        <v>NFL</v>
      </c>
    </row>
    <row r="622" spans="1:18">
      <c r="A622" s="40">
        <v>80</v>
      </c>
      <c r="B622" s="41" t="s">
        <v>227</v>
      </c>
      <c r="C622" s="41" t="s">
        <v>52</v>
      </c>
      <c r="D622" s="40">
        <v>46240</v>
      </c>
      <c r="E622" s="42">
        <v>40001</v>
      </c>
      <c r="F622" s="43">
        <v>1031</v>
      </c>
      <c r="G622" s="41" t="s">
        <v>125</v>
      </c>
      <c r="H622" s="40">
        <v>38</v>
      </c>
      <c r="I622" s="40">
        <v>38</v>
      </c>
      <c r="J622" s="40">
        <v>0</v>
      </c>
      <c r="K622" s="40">
        <v>0</v>
      </c>
      <c r="L622" s="44">
        <v>0</v>
      </c>
      <c r="M622" s="41" t="s">
        <v>126</v>
      </c>
      <c r="N622" s="45" t="s">
        <v>228</v>
      </c>
      <c r="O622" s="45" t="s">
        <v>229</v>
      </c>
      <c r="P622" t="str">
        <f>VLOOKUP($A622,RevenueData!$A$2:$L$2321,10,FALSE)</f>
        <v>IN</v>
      </c>
      <c r="Q622" t="str">
        <f>VLOOKUP($A622,RevenueData!$A$2:$L$2321,11,FALSE)</f>
        <v>MW</v>
      </c>
      <c r="R622" t="str">
        <f>VLOOKUP($A622,RevenueData!$A$2:$L$2321,12,FALSE)</f>
        <v>GL</v>
      </c>
    </row>
    <row r="623" spans="1:18">
      <c r="A623" s="40">
        <v>84</v>
      </c>
      <c r="B623" s="41" t="s">
        <v>178</v>
      </c>
      <c r="C623" s="41" t="s">
        <v>38</v>
      </c>
      <c r="D623" s="40">
        <v>89109</v>
      </c>
      <c r="E623" s="42">
        <v>40001</v>
      </c>
      <c r="F623" s="43">
        <v>1100</v>
      </c>
      <c r="G623" s="41" t="s">
        <v>125</v>
      </c>
      <c r="H623" s="40">
        <v>39</v>
      </c>
      <c r="I623" s="40">
        <v>39</v>
      </c>
      <c r="J623" s="40">
        <v>0</v>
      </c>
      <c r="K623" s="40">
        <v>0</v>
      </c>
      <c r="L623" s="44">
        <v>0</v>
      </c>
      <c r="M623" s="41" t="s">
        <v>143</v>
      </c>
      <c r="N623" s="45" t="s">
        <v>179</v>
      </c>
      <c r="O623" s="45" t="s">
        <v>180</v>
      </c>
      <c r="P623" t="str">
        <f>VLOOKUP($A623,RevenueData!$A$2:$L$2321,10,FALSE)</f>
        <v>NV</v>
      </c>
      <c r="Q623" t="str">
        <f>VLOOKUP($A623,RevenueData!$A$2:$L$2321,11,FALSE)</f>
        <v>SW</v>
      </c>
      <c r="R623" t="str">
        <f>VLOOKUP($A623,RevenueData!$A$2:$L$2321,12,FALSE)</f>
        <v>SW</v>
      </c>
    </row>
    <row r="624" spans="1:18">
      <c r="A624" s="40">
        <v>86</v>
      </c>
      <c r="B624" s="41" t="s">
        <v>233</v>
      </c>
      <c r="C624" s="41" t="s">
        <v>41</v>
      </c>
      <c r="D624" s="40">
        <v>77056</v>
      </c>
      <c r="E624" s="42">
        <v>40001</v>
      </c>
      <c r="F624" s="43">
        <v>1201</v>
      </c>
      <c r="G624" s="41" t="s">
        <v>125</v>
      </c>
      <c r="H624" s="40">
        <v>19</v>
      </c>
      <c r="I624" s="40">
        <v>19</v>
      </c>
      <c r="J624" s="40">
        <v>0</v>
      </c>
      <c r="K624" s="40">
        <v>0</v>
      </c>
      <c r="L624" s="44">
        <v>0</v>
      </c>
      <c r="M624" s="41" t="s">
        <v>126</v>
      </c>
      <c r="N624" s="45" t="s">
        <v>234</v>
      </c>
      <c r="O624" s="45" t="s">
        <v>235</v>
      </c>
      <c r="P624" t="str">
        <f>VLOOKUP($A624,RevenueData!$A$2:$L$2321,10,FALSE)</f>
        <v>TX</v>
      </c>
      <c r="Q624" t="str">
        <f>VLOOKUP($A624,RevenueData!$A$2:$L$2321,11,FALSE)</f>
        <v>SW</v>
      </c>
      <c r="R624" t="str">
        <f>VLOOKUP($A624,RevenueData!$A$2:$L$2321,12,FALSE)</f>
        <v>HOU</v>
      </c>
    </row>
    <row r="625" spans="1:18">
      <c r="A625" s="40">
        <v>87</v>
      </c>
      <c r="B625" s="41" t="s">
        <v>236</v>
      </c>
      <c r="C625" s="41" t="s">
        <v>16</v>
      </c>
      <c r="D625" s="40">
        <v>60173</v>
      </c>
      <c r="E625" s="42">
        <v>40001</v>
      </c>
      <c r="F625" s="43">
        <v>950</v>
      </c>
      <c r="G625" s="41" t="s">
        <v>125</v>
      </c>
      <c r="H625" s="40">
        <v>19</v>
      </c>
      <c r="I625" s="40">
        <v>19</v>
      </c>
      <c r="J625" s="40">
        <v>0</v>
      </c>
      <c r="K625" s="40">
        <v>0</v>
      </c>
      <c r="L625" s="44">
        <v>0</v>
      </c>
      <c r="M625" s="41" t="s">
        <v>126</v>
      </c>
      <c r="N625" s="45" t="s">
        <v>145</v>
      </c>
      <c r="O625" s="45" t="s">
        <v>146</v>
      </c>
      <c r="P625" t="str">
        <f>VLOOKUP($A625,RevenueData!$A$2:$L$2321,10,FALSE)</f>
        <v>IL</v>
      </c>
      <c r="Q625" t="str">
        <f>VLOOKUP($A625,RevenueData!$A$2:$L$2321,11,FALSE)</f>
        <v>MW</v>
      </c>
      <c r="R625" t="str">
        <f>VLOOKUP($A625,RevenueData!$A$2:$L$2321,12,FALSE)</f>
        <v>SCHI</v>
      </c>
    </row>
    <row r="626" spans="1:18">
      <c r="A626" s="40">
        <v>94</v>
      </c>
      <c r="B626" s="41" t="s">
        <v>225</v>
      </c>
      <c r="C626" s="41" t="s">
        <v>27</v>
      </c>
      <c r="D626" s="40">
        <v>32827</v>
      </c>
      <c r="E626" s="42">
        <v>40001</v>
      </c>
      <c r="F626" s="43">
        <v>805</v>
      </c>
      <c r="G626" s="41" t="s">
        <v>125</v>
      </c>
      <c r="H626" s="40">
        <v>42</v>
      </c>
      <c r="I626" s="40">
        <v>42</v>
      </c>
      <c r="J626" s="40">
        <v>0</v>
      </c>
      <c r="K626" s="40">
        <v>0</v>
      </c>
      <c r="L626" s="44">
        <v>0</v>
      </c>
      <c r="M626" s="41" t="s">
        <v>126</v>
      </c>
      <c r="N626" s="45" t="s">
        <v>208</v>
      </c>
      <c r="O626" s="45" t="s">
        <v>209</v>
      </c>
      <c r="P626" t="str">
        <f>VLOOKUP($A626,RevenueData!$A$2:$L$2321,10,FALSE)</f>
        <v>FL</v>
      </c>
      <c r="Q626" t="str">
        <f>VLOOKUP($A626,RevenueData!$A$2:$L$2321,11,FALSE)</f>
        <v>SE</v>
      </c>
      <c r="R626" t="str">
        <f>VLOOKUP($A626,RevenueData!$A$2:$L$2321,12,FALSE)</f>
        <v>NFL</v>
      </c>
    </row>
    <row r="627" spans="1:18">
      <c r="A627" s="40">
        <v>95</v>
      </c>
      <c r="B627" s="41" t="s">
        <v>178</v>
      </c>
      <c r="C627" s="41" t="s">
        <v>38</v>
      </c>
      <c r="D627" s="40">
        <v>89106</v>
      </c>
      <c r="E627" s="42">
        <v>40001</v>
      </c>
      <c r="F627" s="43">
        <v>1501</v>
      </c>
      <c r="G627" s="41" t="s">
        <v>131</v>
      </c>
      <c r="H627" s="40">
        <v>111</v>
      </c>
      <c r="I627" s="40">
        <v>110</v>
      </c>
      <c r="J627" s="40">
        <v>0</v>
      </c>
      <c r="K627" s="40">
        <v>0</v>
      </c>
      <c r="L627" s="44">
        <v>1</v>
      </c>
      <c r="M627" s="41" t="s">
        <v>126</v>
      </c>
      <c r="N627" s="45" t="s">
        <v>179</v>
      </c>
      <c r="O627" s="45" t="s">
        <v>180</v>
      </c>
      <c r="P627" t="str">
        <f>VLOOKUP($A627,RevenueData!$A$2:$L$2321,10,FALSE)</f>
        <v>NV</v>
      </c>
      <c r="Q627" t="str">
        <f>VLOOKUP($A627,RevenueData!$A$2:$L$2321,11,FALSE)</f>
        <v>OUT</v>
      </c>
      <c r="R627" t="str">
        <f>VLOOKUP($A627,RevenueData!$A$2:$L$2321,12,FALSE)</f>
        <v>OUT</v>
      </c>
    </row>
    <row r="628" spans="1:18">
      <c r="A628" s="40">
        <v>95</v>
      </c>
      <c r="B628" s="41" t="s">
        <v>178</v>
      </c>
      <c r="C628" s="41" t="s">
        <v>38</v>
      </c>
      <c r="D628" s="40">
        <v>89106</v>
      </c>
      <c r="E628" s="42">
        <v>40001</v>
      </c>
      <c r="F628" s="43">
        <v>1501</v>
      </c>
      <c r="G628" s="41" t="s">
        <v>131</v>
      </c>
      <c r="H628" s="40">
        <v>15</v>
      </c>
      <c r="I628" s="40">
        <v>15</v>
      </c>
      <c r="J628" s="40">
        <v>0</v>
      </c>
      <c r="K628" s="40">
        <v>0</v>
      </c>
      <c r="L628" s="44">
        <v>0</v>
      </c>
      <c r="M628" s="41" t="s">
        <v>126</v>
      </c>
      <c r="N628" s="45" t="s">
        <v>179</v>
      </c>
      <c r="O628" s="45" t="s">
        <v>180</v>
      </c>
      <c r="P628" t="str">
        <f>VLOOKUP($A628,RevenueData!$A$2:$L$2321,10,FALSE)</f>
        <v>NV</v>
      </c>
      <c r="Q628" t="str">
        <f>VLOOKUP($A628,RevenueData!$A$2:$L$2321,11,FALSE)</f>
        <v>OUT</v>
      </c>
      <c r="R628" t="str">
        <f>VLOOKUP($A628,RevenueData!$A$2:$L$2321,12,FALSE)</f>
        <v>OUT</v>
      </c>
    </row>
    <row r="629" spans="1:18">
      <c r="A629" s="40">
        <v>97</v>
      </c>
      <c r="B629" s="41" t="s">
        <v>246</v>
      </c>
      <c r="C629" s="41" t="s">
        <v>56</v>
      </c>
      <c r="D629" s="40">
        <v>20817</v>
      </c>
      <c r="E629" s="42">
        <v>40001</v>
      </c>
      <c r="F629" s="43">
        <v>1040</v>
      </c>
      <c r="G629" s="41" t="s">
        <v>125</v>
      </c>
      <c r="H629" s="40">
        <v>35</v>
      </c>
      <c r="I629" s="40">
        <v>35</v>
      </c>
      <c r="J629" s="40">
        <v>0</v>
      </c>
      <c r="K629" s="40">
        <v>0</v>
      </c>
      <c r="L629" s="44">
        <v>0</v>
      </c>
      <c r="M629" s="41" t="s">
        <v>130</v>
      </c>
      <c r="N629" s="45" t="s">
        <v>134</v>
      </c>
      <c r="O629" s="45" t="s">
        <v>135</v>
      </c>
      <c r="P629" t="str">
        <f>VLOOKUP($A629,RevenueData!$A$2:$L$2321,10,FALSE)</f>
        <v>MD</v>
      </c>
      <c r="Q629" t="str">
        <f>VLOOKUP($A629,RevenueData!$A$2:$L$2321,11,FALSE)</f>
        <v>NE</v>
      </c>
      <c r="R629" t="str">
        <f>VLOOKUP($A629,RevenueData!$A$2:$L$2321,12,FALSE)</f>
        <v>MD</v>
      </c>
    </row>
    <row r="630" spans="1:18">
      <c r="A630" s="40">
        <v>98</v>
      </c>
      <c r="B630" s="41" t="s">
        <v>28</v>
      </c>
      <c r="C630" s="41" t="s">
        <v>27</v>
      </c>
      <c r="D630" s="40">
        <v>33139</v>
      </c>
      <c r="E630" s="42">
        <v>40001</v>
      </c>
      <c r="F630" s="43">
        <v>1344</v>
      </c>
      <c r="G630" s="41" t="s">
        <v>131</v>
      </c>
      <c r="H630" s="40">
        <v>36</v>
      </c>
      <c r="I630" s="40">
        <v>36</v>
      </c>
      <c r="J630" s="40">
        <v>0</v>
      </c>
      <c r="K630" s="40">
        <v>0</v>
      </c>
      <c r="L630" s="44">
        <v>0</v>
      </c>
      <c r="M630" s="41" t="s">
        <v>126</v>
      </c>
      <c r="N630" s="45" t="s">
        <v>161</v>
      </c>
      <c r="O630" s="45" t="s">
        <v>162</v>
      </c>
      <c r="P630" t="str">
        <f>VLOOKUP($A630,RevenueData!$A$2:$L$2321,10,FALSE)</f>
        <v>FL</v>
      </c>
      <c r="Q630" t="str">
        <f>VLOOKUP($A630,RevenueData!$A$2:$L$2321,11,FALSE)</f>
        <v>SE</v>
      </c>
      <c r="R630" t="str">
        <f>VLOOKUP($A630,RevenueData!$A$2:$L$2321,12,FALSE)</f>
        <v>SE</v>
      </c>
    </row>
    <row r="631" spans="1:18">
      <c r="A631" s="40">
        <v>99</v>
      </c>
      <c r="B631" s="41" t="s">
        <v>247</v>
      </c>
      <c r="C631" s="41" t="s">
        <v>56</v>
      </c>
      <c r="D631" s="40">
        <v>21044</v>
      </c>
      <c r="E631" s="42">
        <v>40001</v>
      </c>
      <c r="F631" s="43">
        <v>1000</v>
      </c>
      <c r="G631" s="41" t="s">
        <v>125</v>
      </c>
      <c r="H631" s="40">
        <v>40</v>
      </c>
      <c r="I631" s="40">
        <v>40</v>
      </c>
      <c r="J631" s="40">
        <v>0</v>
      </c>
      <c r="K631" s="40">
        <v>0</v>
      </c>
      <c r="L631" s="44">
        <v>0</v>
      </c>
      <c r="M631" s="41" t="s">
        <v>130</v>
      </c>
      <c r="N631" s="45" t="s">
        <v>134</v>
      </c>
      <c r="O631" s="45" t="s">
        <v>135</v>
      </c>
      <c r="P631" t="str">
        <f>VLOOKUP($A631,RevenueData!$A$2:$L$2321,10,FALSE)</f>
        <v>MD</v>
      </c>
      <c r="Q631" t="str">
        <f>VLOOKUP($A631,RevenueData!$A$2:$L$2321,11,FALSE)</f>
        <v>NE</v>
      </c>
      <c r="R631" t="str">
        <f>VLOOKUP($A631,RevenueData!$A$2:$L$2321,12,FALSE)</f>
        <v>MD</v>
      </c>
    </row>
    <row r="632" spans="1:18">
      <c r="A632" s="40">
        <v>101</v>
      </c>
      <c r="B632" s="41" t="s">
        <v>249</v>
      </c>
      <c r="C632" s="41" t="s">
        <v>57</v>
      </c>
      <c r="D632" s="40">
        <v>28211</v>
      </c>
      <c r="E632" s="42">
        <v>40001</v>
      </c>
      <c r="F632" s="43">
        <v>1025</v>
      </c>
      <c r="G632" s="41" t="s">
        <v>125</v>
      </c>
      <c r="H632" s="40">
        <v>31</v>
      </c>
      <c r="I632" s="40">
        <v>30</v>
      </c>
      <c r="J632" s="40">
        <v>1</v>
      </c>
      <c r="K632" s="40">
        <v>0</v>
      </c>
      <c r="L632" s="44">
        <v>0</v>
      </c>
      <c r="M632" s="41" t="s">
        <v>143</v>
      </c>
      <c r="N632" s="45" t="s">
        <v>250</v>
      </c>
      <c r="O632" s="45" t="s">
        <v>251</v>
      </c>
      <c r="P632" t="str">
        <f>VLOOKUP($A632,RevenueData!$A$2:$L$2321,10,FALSE)</f>
        <v>NC</v>
      </c>
      <c r="Q632" t="str">
        <f>VLOOKUP($A632,RevenueData!$A$2:$L$2321,11,FALSE)</f>
        <v>SE</v>
      </c>
      <c r="R632" t="str">
        <f>VLOOKUP($A632,RevenueData!$A$2:$L$2321,12,FALSE)</f>
        <v>NC</v>
      </c>
    </row>
    <row r="633" spans="1:18">
      <c r="A633" s="40">
        <v>103</v>
      </c>
      <c r="B633" s="41" t="s">
        <v>171</v>
      </c>
      <c r="C633" s="41" t="s">
        <v>19</v>
      </c>
      <c r="D633" s="40">
        <v>90048</v>
      </c>
      <c r="E633" s="42">
        <v>40001</v>
      </c>
      <c r="F633" s="43">
        <v>1139</v>
      </c>
      <c r="G633" s="41" t="s">
        <v>125</v>
      </c>
      <c r="H633" s="40">
        <v>51</v>
      </c>
      <c r="I633" s="40">
        <v>51</v>
      </c>
      <c r="J633" s="40">
        <v>0</v>
      </c>
      <c r="K633" s="40">
        <v>0</v>
      </c>
      <c r="L633" s="44">
        <v>0</v>
      </c>
      <c r="M633" s="41" t="s">
        <v>126</v>
      </c>
      <c r="N633" s="45" t="s">
        <v>149</v>
      </c>
      <c r="O633" s="45" t="s">
        <v>150</v>
      </c>
      <c r="P633" t="str">
        <f>VLOOKUP($A633,RevenueData!$A$2:$L$2321,10,FALSE)</f>
        <v>CA</v>
      </c>
      <c r="Q633" t="str">
        <f>VLOOKUP($A633,RevenueData!$A$2:$L$2321,11,FALSE)</f>
        <v>LA</v>
      </c>
      <c r="R633" t="str">
        <f>VLOOKUP($A633,RevenueData!$A$2:$L$2321,12,FALSE)</f>
        <v>LAPRO</v>
      </c>
    </row>
    <row r="634" spans="1:18">
      <c r="A634" s="40">
        <v>103</v>
      </c>
      <c r="B634" s="41" t="s">
        <v>171</v>
      </c>
      <c r="C634" s="41" t="s">
        <v>19</v>
      </c>
      <c r="D634" s="40">
        <v>90048</v>
      </c>
      <c r="E634" s="42">
        <v>40001</v>
      </c>
      <c r="F634" s="43">
        <v>1139</v>
      </c>
      <c r="G634" s="41" t="s">
        <v>125</v>
      </c>
      <c r="H634" s="40">
        <v>4</v>
      </c>
      <c r="I634" s="40">
        <v>4</v>
      </c>
      <c r="J634" s="40">
        <v>0</v>
      </c>
      <c r="K634" s="40">
        <v>0</v>
      </c>
      <c r="L634" s="44">
        <v>0</v>
      </c>
      <c r="M634" s="41" t="s">
        <v>126</v>
      </c>
      <c r="N634" s="45" t="s">
        <v>149</v>
      </c>
      <c r="O634" s="45" t="s">
        <v>150</v>
      </c>
      <c r="P634" t="str">
        <f>VLOOKUP($A634,RevenueData!$A$2:$L$2321,10,FALSE)</f>
        <v>CA</v>
      </c>
      <c r="Q634" t="str">
        <f>VLOOKUP($A634,RevenueData!$A$2:$L$2321,11,FALSE)</f>
        <v>LA</v>
      </c>
      <c r="R634" t="str">
        <f>VLOOKUP($A634,RevenueData!$A$2:$L$2321,12,FALSE)</f>
        <v>LAPRO</v>
      </c>
    </row>
    <row r="635" spans="1:18">
      <c r="A635" s="40">
        <v>106</v>
      </c>
      <c r="B635" s="41" t="s">
        <v>233</v>
      </c>
      <c r="C635" s="41" t="s">
        <v>41</v>
      </c>
      <c r="D635" s="40">
        <v>77027</v>
      </c>
      <c r="E635" s="42">
        <v>40001</v>
      </c>
      <c r="F635" s="43">
        <v>1138</v>
      </c>
      <c r="G635" s="41" t="s">
        <v>125</v>
      </c>
      <c r="H635" s="40">
        <v>26</v>
      </c>
      <c r="I635" s="40">
        <v>26</v>
      </c>
      <c r="J635" s="40">
        <v>0</v>
      </c>
      <c r="K635" s="40">
        <v>0</v>
      </c>
      <c r="L635" s="44">
        <v>0</v>
      </c>
      <c r="M635" s="41" t="s">
        <v>126</v>
      </c>
      <c r="N635" s="45" t="s">
        <v>234</v>
      </c>
      <c r="O635" s="45" t="s">
        <v>235</v>
      </c>
      <c r="P635" t="str">
        <f>VLOOKUP($A635,RevenueData!$A$2:$L$2321,10,FALSE)</f>
        <v>TX</v>
      </c>
      <c r="Q635" t="str">
        <f>VLOOKUP($A635,RevenueData!$A$2:$L$2321,11,FALSE)</f>
        <v>SW</v>
      </c>
      <c r="R635" t="str">
        <f>VLOOKUP($A635,RevenueData!$A$2:$L$2321,12,FALSE)</f>
        <v>HOU</v>
      </c>
    </row>
    <row r="636" spans="1:18">
      <c r="A636" s="40">
        <v>106</v>
      </c>
      <c r="B636" s="41" t="s">
        <v>233</v>
      </c>
      <c r="C636" s="41" t="s">
        <v>41</v>
      </c>
      <c r="D636" s="40">
        <v>77027</v>
      </c>
      <c r="E636" s="42">
        <v>40001</v>
      </c>
      <c r="F636" s="43">
        <v>1138</v>
      </c>
      <c r="G636" s="41" t="s">
        <v>125</v>
      </c>
      <c r="H636" s="40">
        <v>2</v>
      </c>
      <c r="I636" s="40">
        <v>2</v>
      </c>
      <c r="J636" s="40">
        <v>0</v>
      </c>
      <c r="K636" s="40">
        <v>0</v>
      </c>
      <c r="L636" s="44">
        <v>0</v>
      </c>
      <c r="M636" s="41" t="s">
        <v>126</v>
      </c>
      <c r="N636" s="45" t="s">
        <v>234</v>
      </c>
      <c r="O636" s="45" t="s">
        <v>235</v>
      </c>
      <c r="P636" t="str">
        <f>VLOOKUP($A636,RevenueData!$A$2:$L$2321,10,FALSE)</f>
        <v>TX</v>
      </c>
      <c r="Q636" t="str">
        <f>VLOOKUP($A636,RevenueData!$A$2:$L$2321,11,FALSE)</f>
        <v>SW</v>
      </c>
      <c r="R636" t="str">
        <f>VLOOKUP($A636,RevenueData!$A$2:$L$2321,12,FALSE)</f>
        <v>HOU</v>
      </c>
    </row>
    <row r="637" spans="1:18">
      <c r="A637" s="40">
        <v>107</v>
      </c>
      <c r="B637" s="41" t="s">
        <v>256</v>
      </c>
      <c r="C637" s="41" t="s">
        <v>43</v>
      </c>
      <c r="D637" s="40">
        <v>2199</v>
      </c>
      <c r="E637" s="42">
        <v>40001</v>
      </c>
      <c r="F637" s="43">
        <v>1034</v>
      </c>
      <c r="G637" s="41" t="s">
        <v>125</v>
      </c>
      <c r="H637" s="40">
        <v>49</v>
      </c>
      <c r="I637" s="40">
        <v>48</v>
      </c>
      <c r="J637" s="40">
        <v>0</v>
      </c>
      <c r="K637" s="40">
        <v>0</v>
      </c>
      <c r="L637" s="44">
        <v>1</v>
      </c>
      <c r="M637" s="41" t="s">
        <v>126</v>
      </c>
      <c r="N637" s="45" t="s">
        <v>190</v>
      </c>
      <c r="O637" s="45" t="s">
        <v>191</v>
      </c>
      <c r="P637" t="str">
        <f>VLOOKUP($A637,RevenueData!$A$2:$L$2321,10,FALSE)</f>
        <v>MA</v>
      </c>
      <c r="Q637" t="str">
        <f>VLOOKUP($A637,RevenueData!$A$2:$L$2321,11,FALSE)</f>
        <v>NE</v>
      </c>
      <c r="R637" t="str">
        <f>VLOOKUP($A637,RevenueData!$A$2:$L$2321,12,FALSE)</f>
        <v>MA</v>
      </c>
    </row>
    <row r="638" spans="1:18">
      <c r="A638" s="40">
        <v>109</v>
      </c>
      <c r="B638" s="41" t="s">
        <v>257</v>
      </c>
      <c r="C638" s="41" t="s">
        <v>58</v>
      </c>
      <c r="D638" s="40">
        <v>63131</v>
      </c>
      <c r="E638" s="42">
        <v>40001</v>
      </c>
      <c r="F638" s="43">
        <v>1230</v>
      </c>
      <c r="G638" s="41" t="s">
        <v>125</v>
      </c>
      <c r="H638" s="40">
        <v>23</v>
      </c>
      <c r="I638" s="40">
        <v>22</v>
      </c>
      <c r="J638" s="40">
        <v>0</v>
      </c>
      <c r="K638" s="40">
        <v>1</v>
      </c>
      <c r="L638" s="44">
        <v>0</v>
      </c>
      <c r="M638" s="41" t="s">
        <v>126</v>
      </c>
      <c r="N638" s="45" t="s">
        <v>258</v>
      </c>
      <c r="O638" s="45" t="s">
        <v>259</v>
      </c>
      <c r="P638" t="str">
        <f>VLOOKUP($A638,RevenueData!$A$2:$L$2321,10,FALSE)</f>
        <v>MO</v>
      </c>
      <c r="Q638" t="str">
        <f>VLOOKUP($A638,RevenueData!$A$2:$L$2321,11,FALSE)</f>
        <v>MW</v>
      </c>
      <c r="R638" t="str">
        <f>VLOOKUP($A638,RevenueData!$A$2:$L$2321,12,FALSE)</f>
        <v>TRI</v>
      </c>
    </row>
    <row r="639" spans="1:18">
      <c r="A639" s="40">
        <v>110</v>
      </c>
      <c r="B639" s="41" t="s">
        <v>260</v>
      </c>
      <c r="C639" s="41" t="s">
        <v>45</v>
      </c>
      <c r="D639" s="40">
        <v>15232</v>
      </c>
      <c r="E639" s="42">
        <v>40001</v>
      </c>
      <c r="F639" s="43">
        <v>1231</v>
      </c>
      <c r="G639" s="41" t="s">
        <v>125</v>
      </c>
      <c r="H639" s="40">
        <v>43</v>
      </c>
      <c r="I639" s="40">
        <v>43</v>
      </c>
      <c r="J639" s="40">
        <v>0</v>
      </c>
      <c r="K639" s="40">
        <v>0</v>
      </c>
      <c r="L639" s="44">
        <v>0</v>
      </c>
      <c r="M639" s="41" t="s">
        <v>126</v>
      </c>
      <c r="N639" s="45" t="s">
        <v>261</v>
      </c>
      <c r="O639" s="45" t="s">
        <v>262</v>
      </c>
      <c r="P639" t="str">
        <f>VLOOKUP($A639,RevenueData!$A$2:$L$2321,10,FALSE)</f>
        <v>PA</v>
      </c>
      <c r="Q639" t="str">
        <f>VLOOKUP($A639,RevenueData!$A$2:$L$2321,11,FALSE)</f>
        <v>NE</v>
      </c>
      <c r="R639" t="str">
        <f>VLOOKUP($A639,RevenueData!$A$2:$L$2321,12,FALSE)</f>
        <v>PHILI</v>
      </c>
    </row>
    <row r="640" spans="1:18">
      <c r="A640" s="40">
        <v>111</v>
      </c>
      <c r="B640" s="41" t="s">
        <v>263</v>
      </c>
      <c r="C640" s="41" t="s">
        <v>19</v>
      </c>
      <c r="D640" s="40">
        <v>90401</v>
      </c>
      <c r="E640" s="42">
        <v>40001</v>
      </c>
      <c r="F640" s="43">
        <v>1001</v>
      </c>
      <c r="G640" s="41" t="s">
        <v>125</v>
      </c>
      <c r="H640" s="40">
        <v>28</v>
      </c>
      <c r="I640" s="40">
        <v>28</v>
      </c>
      <c r="J640" s="40">
        <v>0</v>
      </c>
      <c r="K640" s="40">
        <v>0</v>
      </c>
      <c r="L640" s="44">
        <v>0</v>
      </c>
      <c r="M640" s="41" t="s">
        <v>126</v>
      </c>
      <c r="N640" s="45" t="s">
        <v>149</v>
      </c>
      <c r="O640" s="45" t="s">
        <v>150</v>
      </c>
      <c r="P640" t="str">
        <f>VLOOKUP($A640,RevenueData!$A$2:$L$2321,10,FALSE)</f>
        <v>CA</v>
      </c>
      <c r="Q640" t="str">
        <f>VLOOKUP($A640,RevenueData!$A$2:$L$2321,11,FALSE)</f>
        <v>LA</v>
      </c>
      <c r="R640" t="str">
        <f>VLOOKUP($A640,RevenueData!$A$2:$L$2321,12,FALSE)</f>
        <v>LAPRO</v>
      </c>
    </row>
    <row r="641" spans="1:18">
      <c r="A641" s="40">
        <v>112</v>
      </c>
      <c r="B641" s="41" t="s">
        <v>138</v>
      </c>
      <c r="C641" s="41" t="s">
        <v>12</v>
      </c>
      <c r="D641" s="40">
        <v>20002</v>
      </c>
      <c r="E641" s="42">
        <v>40001</v>
      </c>
      <c r="F641" s="43">
        <v>1010</v>
      </c>
      <c r="G641" s="41" t="s">
        <v>125</v>
      </c>
      <c r="H641" s="40">
        <v>35</v>
      </c>
      <c r="I641" s="40">
        <v>35</v>
      </c>
      <c r="J641" s="40">
        <v>0</v>
      </c>
      <c r="K641" s="40">
        <v>0</v>
      </c>
      <c r="L641" s="44">
        <v>0</v>
      </c>
      <c r="M641" s="41" t="s">
        <v>130</v>
      </c>
      <c r="N641" s="45" t="s">
        <v>134</v>
      </c>
      <c r="O641" s="45" t="s">
        <v>135</v>
      </c>
      <c r="P641" t="str">
        <f>VLOOKUP($A641,RevenueData!$A$2:$L$2321,10,FALSE)</f>
        <v>DC</v>
      </c>
      <c r="Q641" t="str">
        <f>VLOOKUP($A641,RevenueData!$A$2:$L$2321,11,FALSE)</f>
        <v>NE</v>
      </c>
      <c r="R641" t="str">
        <f>VLOOKUP($A641,RevenueData!$A$2:$L$2321,12,FALSE)</f>
        <v>DC</v>
      </c>
    </row>
    <row r="642" spans="1:18">
      <c r="A642" s="40">
        <v>116</v>
      </c>
      <c r="B642" s="41" t="s">
        <v>266</v>
      </c>
      <c r="C642" s="41" t="s">
        <v>10</v>
      </c>
      <c r="D642" s="40">
        <v>8807</v>
      </c>
      <c r="E642" s="42">
        <v>40001</v>
      </c>
      <c r="F642" s="43">
        <v>1011</v>
      </c>
      <c r="G642" s="41" t="s">
        <v>125</v>
      </c>
      <c r="H642" s="40">
        <v>35</v>
      </c>
      <c r="I642" s="40">
        <v>35</v>
      </c>
      <c r="J642" s="40">
        <v>0</v>
      </c>
      <c r="K642" s="40">
        <v>0</v>
      </c>
      <c r="L642" s="44">
        <v>0</v>
      </c>
      <c r="M642" s="41" t="s">
        <v>126</v>
      </c>
      <c r="N642" s="45" t="s">
        <v>127</v>
      </c>
      <c r="O642" s="45" t="s">
        <v>128</v>
      </c>
      <c r="P642" t="str">
        <f>VLOOKUP($A642,RevenueData!$A$2:$L$2321,10,FALSE)</f>
        <v>NJ</v>
      </c>
      <c r="Q642" t="str">
        <f>VLOOKUP($A642,RevenueData!$A$2:$L$2321,11,FALSE)</f>
        <v>NE</v>
      </c>
      <c r="R642" t="str">
        <f>VLOOKUP($A642,RevenueData!$A$2:$L$2321,12,FALSE)</f>
        <v>NJ</v>
      </c>
    </row>
    <row r="643" spans="1:18">
      <c r="A643" s="40">
        <v>121</v>
      </c>
      <c r="B643" s="41" t="s">
        <v>270</v>
      </c>
      <c r="C643" s="41" t="s">
        <v>19</v>
      </c>
      <c r="D643" s="40">
        <v>91739</v>
      </c>
      <c r="E643" s="42">
        <v>40001</v>
      </c>
      <c r="F643" s="43">
        <v>1037</v>
      </c>
      <c r="G643" s="41" t="s">
        <v>125</v>
      </c>
      <c r="H643" s="40">
        <v>10</v>
      </c>
      <c r="I643" s="40">
        <v>10</v>
      </c>
      <c r="J643" s="40">
        <v>0</v>
      </c>
      <c r="K643" s="40">
        <v>0</v>
      </c>
      <c r="L643" s="44">
        <v>0</v>
      </c>
      <c r="M643" s="41" t="s">
        <v>126</v>
      </c>
      <c r="N643" s="45" t="s">
        <v>149</v>
      </c>
      <c r="O643" s="45" t="s">
        <v>150</v>
      </c>
      <c r="P643" t="str">
        <f>VLOOKUP($A643,RevenueData!$A$2:$L$2321,10,FALSE)</f>
        <v>CA</v>
      </c>
      <c r="Q643" t="str">
        <f>VLOOKUP($A643,RevenueData!$A$2:$L$2321,11,FALSE)</f>
        <v>LA</v>
      </c>
      <c r="R643" t="str">
        <f>VLOOKUP($A643,RevenueData!$A$2:$L$2321,12,FALSE)</f>
        <v>DESER</v>
      </c>
    </row>
    <row r="644" spans="1:18">
      <c r="A644" s="40">
        <v>136</v>
      </c>
      <c r="B644" s="41" t="s">
        <v>284</v>
      </c>
      <c r="C644" s="41" t="s">
        <v>45</v>
      </c>
      <c r="D644" s="40">
        <v>19103</v>
      </c>
      <c r="E644" s="42">
        <v>40001</v>
      </c>
      <c r="F644" s="43">
        <v>1023</v>
      </c>
      <c r="G644" s="41" t="s">
        <v>125</v>
      </c>
      <c r="H644" s="40">
        <v>28</v>
      </c>
      <c r="I644" s="40">
        <v>28</v>
      </c>
      <c r="J644" s="40">
        <v>0</v>
      </c>
      <c r="K644" s="40">
        <v>0</v>
      </c>
      <c r="L644" s="44">
        <v>0</v>
      </c>
      <c r="M644" s="41" t="s">
        <v>126</v>
      </c>
      <c r="N644" s="45" t="s">
        <v>194</v>
      </c>
      <c r="O644" s="45" t="s">
        <v>195</v>
      </c>
      <c r="P644" t="str">
        <f>VLOOKUP($A644,RevenueData!$A$2:$L$2321,10,FALSE)</f>
        <v>PA</v>
      </c>
      <c r="Q644" t="str">
        <f>VLOOKUP($A644,RevenueData!$A$2:$L$2321,11,FALSE)</f>
        <v>NE</v>
      </c>
      <c r="R644" t="str">
        <f>VLOOKUP($A644,RevenueData!$A$2:$L$2321,12,FALSE)</f>
        <v>PHILI</v>
      </c>
    </row>
    <row r="645" spans="1:18">
      <c r="A645" s="40">
        <v>138</v>
      </c>
      <c r="B645" s="41" t="s">
        <v>285</v>
      </c>
      <c r="C645" s="41" t="s">
        <v>41</v>
      </c>
      <c r="D645" s="40">
        <v>78256</v>
      </c>
      <c r="E645" s="42">
        <v>40001</v>
      </c>
      <c r="F645" s="43">
        <v>856</v>
      </c>
      <c r="G645" s="41" t="s">
        <v>129</v>
      </c>
      <c r="H645" s="40">
        <v>15</v>
      </c>
      <c r="I645" s="40">
        <v>15</v>
      </c>
      <c r="J645" s="40">
        <v>0</v>
      </c>
      <c r="K645" s="40">
        <v>0</v>
      </c>
      <c r="L645" s="44">
        <v>0</v>
      </c>
      <c r="M645" s="41" t="s">
        <v>126</v>
      </c>
      <c r="N645" s="45" t="s">
        <v>286</v>
      </c>
      <c r="O645" s="45" t="s">
        <v>287</v>
      </c>
      <c r="P645" t="str">
        <f>VLOOKUP($A645,RevenueData!$A$2:$L$2321,10,FALSE)</f>
        <v>TX</v>
      </c>
      <c r="Q645" t="str">
        <f>VLOOKUP($A645,RevenueData!$A$2:$L$2321,11,FALSE)</f>
        <v>SW</v>
      </c>
      <c r="R645" t="str">
        <f>VLOOKUP($A645,RevenueData!$A$2:$L$2321,12,FALSE)</f>
        <v>HOU</v>
      </c>
    </row>
    <row r="646" spans="1:18">
      <c r="A646" s="40">
        <v>138</v>
      </c>
      <c r="B646" s="41" t="s">
        <v>285</v>
      </c>
      <c r="C646" s="41" t="s">
        <v>41</v>
      </c>
      <c r="D646" s="40">
        <v>78256</v>
      </c>
      <c r="E646" s="42">
        <v>40001</v>
      </c>
      <c r="F646" s="43">
        <v>856</v>
      </c>
      <c r="G646" s="41" t="s">
        <v>129</v>
      </c>
      <c r="H646" s="40">
        <v>1</v>
      </c>
      <c r="I646" s="40">
        <v>1</v>
      </c>
      <c r="J646" s="40">
        <v>0</v>
      </c>
      <c r="K646" s="40">
        <v>0</v>
      </c>
      <c r="L646" s="44">
        <v>0</v>
      </c>
      <c r="M646" s="41" t="s">
        <v>126</v>
      </c>
      <c r="N646" s="45" t="s">
        <v>286</v>
      </c>
      <c r="O646" s="45" t="s">
        <v>287</v>
      </c>
      <c r="P646" t="str">
        <f>VLOOKUP($A646,RevenueData!$A$2:$L$2321,10,FALSE)</f>
        <v>TX</v>
      </c>
      <c r="Q646" t="str">
        <f>VLOOKUP($A646,RevenueData!$A$2:$L$2321,11,FALSE)</f>
        <v>SW</v>
      </c>
      <c r="R646" t="str">
        <f>VLOOKUP($A646,RevenueData!$A$2:$L$2321,12,FALSE)</f>
        <v>HOU</v>
      </c>
    </row>
    <row r="647" spans="1:18">
      <c r="A647" s="40">
        <v>139</v>
      </c>
      <c r="B647" s="41" t="s">
        <v>288</v>
      </c>
      <c r="C647" s="41" t="s">
        <v>60</v>
      </c>
      <c r="D647" s="40">
        <v>37215</v>
      </c>
      <c r="E647" s="42">
        <v>40001</v>
      </c>
      <c r="F647" s="43">
        <v>1207</v>
      </c>
      <c r="G647" s="41" t="s">
        <v>125</v>
      </c>
      <c r="H647" s="40">
        <v>24</v>
      </c>
      <c r="I647" s="40">
        <v>24</v>
      </c>
      <c r="J647" s="40">
        <v>0</v>
      </c>
      <c r="K647" s="40">
        <v>0</v>
      </c>
      <c r="L647" s="44">
        <v>0</v>
      </c>
      <c r="M647" s="41" t="s">
        <v>126</v>
      </c>
      <c r="N647" s="45" t="s">
        <v>289</v>
      </c>
      <c r="O647" s="45" t="s">
        <v>290</v>
      </c>
      <c r="P647" t="str">
        <f>VLOOKUP($A647,RevenueData!$A$2:$L$2321,10,FALSE)</f>
        <v>TN</v>
      </c>
      <c r="Q647" t="str">
        <f>VLOOKUP($A647,RevenueData!$A$2:$L$2321,11,FALSE)</f>
        <v>MW</v>
      </c>
      <c r="R647" t="str">
        <f>VLOOKUP($A647,RevenueData!$A$2:$L$2321,12,FALSE)</f>
        <v>MW</v>
      </c>
    </row>
    <row r="648" spans="1:18">
      <c r="A648" s="40">
        <v>141</v>
      </c>
      <c r="B648" s="41" t="s">
        <v>292</v>
      </c>
      <c r="C648" s="41" t="s">
        <v>41</v>
      </c>
      <c r="D648" s="40">
        <v>78666</v>
      </c>
      <c r="E648" s="42">
        <v>40001</v>
      </c>
      <c r="F648" s="43">
        <v>1112</v>
      </c>
      <c r="G648" s="41" t="s">
        <v>125</v>
      </c>
      <c r="H648" s="40">
        <v>85</v>
      </c>
      <c r="I648" s="40">
        <v>83</v>
      </c>
      <c r="J648" s="40">
        <v>0</v>
      </c>
      <c r="K648" s="40">
        <v>2</v>
      </c>
      <c r="L648" s="44">
        <v>0</v>
      </c>
      <c r="M648" s="41" t="s">
        <v>126</v>
      </c>
      <c r="N648" s="45" t="s">
        <v>286</v>
      </c>
      <c r="O648" s="45" t="s">
        <v>287</v>
      </c>
      <c r="P648" t="str">
        <f>VLOOKUP($A648,RevenueData!$A$2:$L$2321,10,FALSE)</f>
        <v>TX</v>
      </c>
      <c r="Q648" t="str">
        <f>VLOOKUP($A648,RevenueData!$A$2:$L$2321,11,FALSE)</f>
        <v>OUT</v>
      </c>
      <c r="R648" t="str">
        <f>VLOOKUP($A648,RevenueData!$A$2:$L$2321,12,FALSE)</f>
        <v>OUT</v>
      </c>
    </row>
    <row r="649" spans="1:18">
      <c r="A649" s="40">
        <v>141</v>
      </c>
      <c r="B649" s="41" t="s">
        <v>292</v>
      </c>
      <c r="C649" s="41" t="s">
        <v>41</v>
      </c>
      <c r="D649" s="40">
        <v>78666</v>
      </c>
      <c r="E649" s="42">
        <v>40001</v>
      </c>
      <c r="F649" s="43">
        <v>1112</v>
      </c>
      <c r="G649" s="41" t="s">
        <v>125</v>
      </c>
      <c r="H649" s="40">
        <v>11</v>
      </c>
      <c r="I649" s="40">
        <v>11</v>
      </c>
      <c r="J649" s="40">
        <v>0</v>
      </c>
      <c r="K649" s="40">
        <v>0</v>
      </c>
      <c r="L649" s="44">
        <v>0</v>
      </c>
      <c r="M649" s="41" t="s">
        <v>126</v>
      </c>
      <c r="N649" s="45" t="s">
        <v>286</v>
      </c>
      <c r="O649" s="45" t="s">
        <v>287</v>
      </c>
      <c r="P649" t="str">
        <f>VLOOKUP($A649,RevenueData!$A$2:$L$2321,10,FALSE)</f>
        <v>TX</v>
      </c>
      <c r="Q649" t="str">
        <f>VLOOKUP($A649,RevenueData!$A$2:$L$2321,11,FALSE)</f>
        <v>OUT</v>
      </c>
      <c r="R649" t="str">
        <f>VLOOKUP($A649,RevenueData!$A$2:$L$2321,12,FALSE)</f>
        <v>OUT</v>
      </c>
    </row>
    <row r="650" spans="1:18">
      <c r="A650" s="40">
        <v>142</v>
      </c>
      <c r="B650" s="41" t="s">
        <v>257</v>
      </c>
      <c r="C650" s="41" t="s">
        <v>58</v>
      </c>
      <c r="D650" s="40">
        <v>63105</v>
      </c>
      <c r="E650" s="42">
        <v>40001</v>
      </c>
      <c r="F650" s="43">
        <v>1020</v>
      </c>
      <c r="G650" s="41" t="s">
        <v>131</v>
      </c>
      <c r="H650" s="40">
        <v>24</v>
      </c>
      <c r="I650" s="40">
        <v>24</v>
      </c>
      <c r="J650" s="40">
        <v>0</v>
      </c>
      <c r="K650" s="40">
        <v>0</v>
      </c>
      <c r="L650" s="44">
        <v>0</v>
      </c>
      <c r="M650" s="41" t="s">
        <v>126</v>
      </c>
      <c r="N650" s="45" t="s">
        <v>258</v>
      </c>
      <c r="O650" s="45" t="s">
        <v>259</v>
      </c>
      <c r="P650" t="str">
        <f>VLOOKUP($A650,RevenueData!$A$2:$L$2321,10,FALSE)</f>
        <v>MO</v>
      </c>
      <c r="Q650" t="str">
        <f>VLOOKUP($A650,RevenueData!$A$2:$L$2321,11,FALSE)</f>
        <v>MW</v>
      </c>
      <c r="R650" t="str">
        <f>VLOOKUP($A650,RevenueData!$A$2:$L$2321,12,FALSE)</f>
        <v>TRI</v>
      </c>
    </row>
    <row r="651" spans="1:18">
      <c r="A651" s="40">
        <v>143</v>
      </c>
      <c r="B651" s="41" t="s">
        <v>163</v>
      </c>
      <c r="C651" s="41" t="s">
        <v>11</v>
      </c>
      <c r="D651" s="40">
        <v>22102</v>
      </c>
      <c r="E651" s="42">
        <v>40001</v>
      </c>
      <c r="F651" s="43">
        <v>1215</v>
      </c>
      <c r="G651" s="41" t="s">
        <v>125</v>
      </c>
      <c r="H651" s="40">
        <v>43</v>
      </c>
      <c r="I651" s="40">
        <v>39</v>
      </c>
      <c r="J651" s="40">
        <v>0</v>
      </c>
      <c r="K651" s="40">
        <v>0</v>
      </c>
      <c r="L651" s="44">
        <v>4</v>
      </c>
      <c r="M651" s="41" t="s">
        <v>130</v>
      </c>
      <c r="N651" s="45" t="s">
        <v>134</v>
      </c>
      <c r="O651" s="45" t="s">
        <v>135</v>
      </c>
      <c r="P651" t="str">
        <f>VLOOKUP($A651,RevenueData!$A$2:$L$2321,10,FALSE)</f>
        <v>VA</v>
      </c>
      <c r="Q651" t="str">
        <f>VLOOKUP($A651,RevenueData!$A$2:$L$2321,11,FALSE)</f>
        <v>SE</v>
      </c>
      <c r="R651" t="str">
        <f>VLOOKUP($A651,RevenueData!$A$2:$L$2321,12,FALSE)</f>
        <v>NOVA</v>
      </c>
    </row>
    <row r="652" spans="1:18">
      <c r="A652" s="40">
        <v>144</v>
      </c>
      <c r="B652" s="41" t="s">
        <v>293</v>
      </c>
      <c r="C652" s="41" t="s">
        <v>19</v>
      </c>
      <c r="D652" s="40">
        <v>92230</v>
      </c>
      <c r="E652" s="42">
        <v>40001</v>
      </c>
      <c r="F652" s="43">
        <v>1004</v>
      </c>
      <c r="G652" s="41" t="s">
        <v>125</v>
      </c>
      <c r="H652" s="40">
        <v>169</v>
      </c>
      <c r="I652" s="40">
        <v>169</v>
      </c>
      <c r="J652" s="40">
        <v>0</v>
      </c>
      <c r="K652" s="40">
        <v>0</v>
      </c>
      <c r="L652" s="44">
        <v>0</v>
      </c>
      <c r="M652" s="41" t="s">
        <v>126</v>
      </c>
      <c r="N652" s="45" t="s">
        <v>149</v>
      </c>
      <c r="O652" s="45" t="s">
        <v>150</v>
      </c>
      <c r="P652" t="str">
        <f>VLOOKUP($A652,RevenueData!$A$2:$L$2321,10,FALSE)</f>
        <v>CA</v>
      </c>
      <c r="Q652" t="str">
        <f>VLOOKUP($A652,RevenueData!$A$2:$L$2321,11,FALSE)</f>
        <v>OUT</v>
      </c>
      <c r="R652" t="str">
        <f>VLOOKUP($A652,RevenueData!$A$2:$L$2321,12,FALSE)</f>
        <v>OUT</v>
      </c>
    </row>
    <row r="653" spans="1:18">
      <c r="A653" s="40">
        <v>144</v>
      </c>
      <c r="B653" s="41" t="s">
        <v>293</v>
      </c>
      <c r="C653" s="41" t="s">
        <v>19</v>
      </c>
      <c r="D653" s="40">
        <v>92230</v>
      </c>
      <c r="E653" s="42">
        <v>40001</v>
      </c>
      <c r="F653" s="43">
        <v>1004</v>
      </c>
      <c r="G653" s="41" t="s">
        <v>125</v>
      </c>
      <c r="H653" s="40">
        <v>12</v>
      </c>
      <c r="I653" s="40">
        <v>12</v>
      </c>
      <c r="J653" s="40">
        <v>0</v>
      </c>
      <c r="K653" s="40">
        <v>0</v>
      </c>
      <c r="L653" s="44">
        <v>0</v>
      </c>
      <c r="M653" s="41" t="s">
        <v>126</v>
      </c>
      <c r="N653" s="45" t="s">
        <v>149</v>
      </c>
      <c r="O653" s="45" t="s">
        <v>150</v>
      </c>
      <c r="P653" t="str">
        <f>VLOOKUP($A653,RevenueData!$A$2:$L$2321,10,FALSE)</f>
        <v>CA</v>
      </c>
      <c r="Q653" t="str">
        <f>VLOOKUP($A653,RevenueData!$A$2:$L$2321,11,FALSE)</f>
        <v>OUT</v>
      </c>
      <c r="R653" t="str">
        <f>VLOOKUP($A653,RevenueData!$A$2:$L$2321,12,FALSE)</f>
        <v>OUT</v>
      </c>
    </row>
    <row r="654" spans="1:18">
      <c r="A654" s="40">
        <v>145</v>
      </c>
      <c r="B654" s="41" t="s">
        <v>294</v>
      </c>
      <c r="C654" s="41" t="s">
        <v>21</v>
      </c>
      <c r="D654" s="40">
        <v>98271</v>
      </c>
      <c r="E654" s="42">
        <v>40001</v>
      </c>
      <c r="F654" s="43">
        <v>1027</v>
      </c>
      <c r="G654" s="41" t="s">
        <v>125</v>
      </c>
      <c r="H654" s="40">
        <v>93</v>
      </c>
      <c r="I654" s="40">
        <v>91</v>
      </c>
      <c r="J654" s="40">
        <v>0</v>
      </c>
      <c r="K654" s="40">
        <v>2</v>
      </c>
      <c r="L654" s="44">
        <v>0</v>
      </c>
      <c r="M654" s="41" t="s">
        <v>126</v>
      </c>
      <c r="N654" s="45" t="s">
        <v>152</v>
      </c>
      <c r="O654" s="45" t="s">
        <v>153</v>
      </c>
      <c r="P654" t="str">
        <f>VLOOKUP($A654,RevenueData!$A$2:$L$2321,10,FALSE)</f>
        <v>WA</v>
      </c>
      <c r="Q654" t="str">
        <f>VLOOKUP($A654,RevenueData!$A$2:$L$2321,11,FALSE)</f>
        <v>OUT</v>
      </c>
      <c r="R654" t="str">
        <f>VLOOKUP($A654,RevenueData!$A$2:$L$2321,12,FALSE)</f>
        <v>OUT</v>
      </c>
    </row>
    <row r="655" spans="1:18">
      <c r="A655" s="40">
        <v>148</v>
      </c>
      <c r="B655" s="41" t="s">
        <v>298</v>
      </c>
      <c r="C655" s="41" t="s">
        <v>43</v>
      </c>
      <c r="D655" s="40">
        <v>1803</v>
      </c>
      <c r="E655" s="42">
        <v>40001</v>
      </c>
      <c r="F655" s="43">
        <v>1000</v>
      </c>
      <c r="G655" s="41" t="s">
        <v>125</v>
      </c>
      <c r="H655" s="40">
        <v>44</v>
      </c>
      <c r="I655" s="40">
        <v>44</v>
      </c>
      <c r="J655" s="40">
        <v>0</v>
      </c>
      <c r="K655" s="40">
        <v>0</v>
      </c>
      <c r="L655" s="44">
        <v>0</v>
      </c>
      <c r="M655" s="41" t="s">
        <v>143</v>
      </c>
      <c r="N655" s="45" t="s">
        <v>190</v>
      </c>
      <c r="O655" s="45" t="s">
        <v>191</v>
      </c>
      <c r="P655" t="str">
        <f>VLOOKUP($A655,RevenueData!$A$2:$L$2321,10,FALSE)</f>
        <v>MA</v>
      </c>
      <c r="Q655" t="str">
        <f>VLOOKUP($A655,RevenueData!$A$2:$L$2321,11,FALSE)</f>
        <v>NE</v>
      </c>
      <c r="R655" t="str">
        <f>VLOOKUP($A655,RevenueData!$A$2:$L$2321,12,FALSE)</f>
        <v>MA</v>
      </c>
    </row>
    <row r="656" spans="1:18">
      <c r="A656" s="40">
        <v>150</v>
      </c>
      <c r="B656" s="41" t="s">
        <v>299</v>
      </c>
      <c r="C656" s="41" t="s">
        <v>10</v>
      </c>
      <c r="D656" s="40">
        <v>8401</v>
      </c>
      <c r="E656" s="42">
        <v>40001</v>
      </c>
      <c r="F656" s="43">
        <v>935</v>
      </c>
      <c r="G656" s="41" t="s">
        <v>125</v>
      </c>
      <c r="H656" s="40">
        <v>38</v>
      </c>
      <c r="I656" s="40">
        <v>37</v>
      </c>
      <c r="J656" s="40">
        <v>1</v>
      </c>
      <c r="K656" s="40">
        <v>0</v>
      </c>
      <c r="L656" s="44">
        <v>0</v>
      </c>
      <c r="M656" s="41" t="s">
        <v>143</v>
      </c>
      <c r="N656" s="45" t="s">
        <v>194</v>
      </c>
      <c r="O656" s="45" t="s">
        <v>195</v>
      </c>
      <c r="P656" t="str">
        <f>VLOOKUP($A656,RevenueData!$A$2:$L$2321,10,FALSE)</f>
        <v>NJ</v>
      </c>
      <c r="Q656" t="str">
        <f>VLOOKUP($A656,RevenueData!$A$2:$L$2321,11,FALSE)</f>
        <v>NE</v>
      </c>
      <c r="R656" t="str">
        <f>VLOOKUP($A656,RevenueData!$A$2:$L$2321,12,FALSE)</f>
        <v>PHILI</v>
      </c>
    </row>
    <row r="657" spans="1:18">
      <c r="A657" s="40">
        <v>152</v>
      </c>
      <c r="B657" s="41" t="s">
        <v>300</v>
      </c>
      <c r="C657" s="41" t="s">
        <v>10</v>
      </c>
      <c r="D657" s="40">
        <v>7601</v>
      </c>
      <c r="E657" s="42">
        <v>40001</v>
      </c>
      <c r="F657" s="43">
        <v>948</v>
      </c>
      <c r="G657" s="41" t="s">
        <v>125</v>
      </c>
      <c r="H657" s="40">
        <v>38</v>
      </c>
      <c r="I657" s="40">
        <v>38</v>
      </c>
      <c r="J657" s="40">
        <v>0</v>
      </c>
      <c r="K657" s="40">
        <v>0</v>
      </c>
      <c r="L657" s="44">
        <v>0</v>
      </c>
      <c r="M657" s="41" t="s">
        <v>126</v>
      </c>
      <c r="N657" s="45" t="s">
        <v>127</v>
      </c>
      <c r="O657" s="45" t="s">
        <v>128</v>
      </c>
      <c r="P657" t="str">
        <f>VLOOKUP($A657,RevenueData!$A$2:$L$2321,10,FALSE)</f>
        <v>NJ</v>
      </c>
      <c r="Q657" t="str">
        <f>VLOOKUP($A657,RevenueData!$A$2:$L$2321,11,FALSE)</f>
        <v>NE</v>
      </c>
      <c r="R657" t="str">
        <f>VLOOKUP($A657,RevenueData!$A$2:$L$2321,12,FALSE)</f>
        <v>NJ</v>
      </c>
    </row>
    <row r="658" spans="1:18">
      <c r="A658" s="40">
        <v>153</v>
      </c>
      <c r="B658" s="41" t="s">
        <v>301</v>
      </c>
      <c r="C658" s="41" t="s">
        <v>62</v>
      </c>
      <c r="D658" s="40">
        <v>55425</v>
      </c>
      <c r="E658" s="42">
        <v>40001</v>
      </c>
      <c r="F658" s="43">
        <v>718</v>
      </c>
      <c r="G658" s="41" t="s">
        <v>125</v>
      </c>
      <c r="H658" s="40">
        <v>21</v>
      </c>
      <c r="I658" s="40">
        <v>20</v>
      </c>
      <c r="J658" s="40">
        <v>1</v>
      </c>
      <c r="K658" s="40">
        <v>0</v>
      </c>
      <c r="L658" s="44">
        <v>0</v>
      </c>
      <c r="M658" s="41" t="s">
        <v>126</v>
      </c>
      <c r="N658" s="45" t="s">
        <v>302</v>
      </c>
      <c r="O658" s="45" t="s">
        <v>303</v>
      </c>
      <c r="P658" t="str">
        <f>VLOOKUP($A658,RevenueData!$A$2:$L$2321,10,FALSE)</f>
        <v>MN</v>
      </c>
      <c r="Q658" t="str">
        <f>VLOOKUP($A658,RevenueData!$A$2:$L$2321,11,FALSE)</f>
        <v>MW</v>
      </c>
      <c r="R658" t="str">
        <f>VLOOKUP($A658,RevenueData!$A$2:$L$2321,12,FALSE)</f>
        <v>MW</v>
      </c>
    </row>
    <row r="659" spans="1:18">
      <c r="A659" s="40">
        <v>157</v>
      </c>
      <c r="B659" s="41" t="s">
        <v>275</v>
      </c>
      <c r="C659" s="41" t="s">
        <v>41</v>
      </c>
      <c r="D659" s="40">
        <v>75225</v>
      </c>
      <c r="E659" s="42">
        <v>40001</v>
      </c>
      <c r="F659" s="43">
        <v>1116</v>
      </c>
      <c r="G659" s="41" t="s">
        <v>125</v>
      </c>
      <c r="H659" s="40">
        <v>33</v>
      </c>
      <c r="I659" s="40">
        <v>33</v>
      </c>
      <c r="J659" s="40">
        <v>0</v>
      </c>
      <c r="K659" s="40">
        <v>0</v>
      </c>
      <c r="L659" s="44">
        <v>0</v>
      </c>
      <c r="M659" s="41" t="s">
        <v>126</v>
      </c>
      <c r="N659" s="45" t="s">
        <v>187</v>
      </c>
      <c r="O659" s="45" t="s">
        <v>188</v>
      </c>
      <c r="P659" t="str">
        <f>VLOOKUP($A659,RevenueData!$A$2:$L$2321,10,FALSE)</f>
        <v>TX</v>
      </c>
      <c r="Q659" t="str">
        <f>VLOOKUP($A659,RevenueData!$A$2:$L$2321,11,FALSE)</f>
        <v>SW</v>
      </c>
      <c r="R659" t="str">
        <f>VLOOKUP($A659,RevenueData!$A$2:$L$2321,12,FALSE)</f>
        <v>DAL</v>
      </c>
    </row>
    <row r="660" spans="1:18">
      <c r="A660" s="40">
        <v>178</v>
      </c>
      <c r="B660" s="41" t="s">
        <v>335</v>
      </c>
      <c r="C660" s="41" t="s">
        <v>26</v>
      </c>
      <c r="D660" s="40">
        <v>70836</v>
      </c>
      <c r="E660" s="42">
        <v>40001</v>
      </c>
      <c r="F660" s="43">
        <v>1148</v>
      </c>
      <c r="G660" s="41" t="s">
        <v>125</v>
      </c>
      <c r="H660" s="40">
        <v>27</v>
      </c>
      <c r="I660" s="40">
        <v>27</v>
      </c>
      <c r="J660" s="40">
        <v>0</v>
      </c>
      <c r="K660" s="40">
        <v>0</v>
      </c>
      <c r="L660" s="44">
        <v>0</v>
      </c>
      <c r="M660" s="41" t="s">
        <v>126</v>
      </c>
      <c r="N660" s="45" t="s">
        <v>217</v>
      </c>
      <c r="O660" s="45" t="s">
        <v>218</v>
      </c>
      <c r="P660" t="str">
        <f>VLOOKUP($A660,RevenueData!$A$2:$L$2321,10,FALSE)</f>
        <v>LA</v>
      </c>
      <c r="Q660" t="str">
        <f>VLOOKUP($A660,RevenueData!$A$2:$L$2321,11,FALSE)</f>
        <v>SW</v>
      </c>
      <c r="R660" t="str">
        <f>VLOOKUP($A660,RevenueData!$A$2:$L$2321,12,FALSE)</f>
        <v>SW</v>
      </c>
    </row>
    <row r="661" spans="1:18">
      <c r="A661" s="40">
        <v>181</v>
      </c>
      <c r="B661" s="41" t="s">
        <v>339</v>
      </c>
      <c r="C661" s="41" t="s">
        <v>67</v>
      </c>
      <c r="D661" s="40">
        <v>918</v>
      </c>
      <c r="E661" s="42">
        <v>40001</v>
      </c>
      <c r="F661" s="43">
        <v>910</v>
      </c>
      <c r="G661" s="41" t="s">
        <v>131</v>
      </c>
      <c r="H661" s="40">
        <v>35</v>
      </c>
      <c r="I661" s="40">
        <v>35</v>
      </c>
      <c r="J661" s="40">
        <v>0</v>
      </c>
      <c r="K661" s="40">
        <v>0</v>
      </c>
      <c r="L661" s="44">
        <v>0</v>
      </c>
      <c r="M661" s="41" t="s">
        <v>143</v>
      </c>
      <c r="N661" s="45" t="s">
        <v>340</v>
      </c>
      <c r="O661" s="45" t="s">
        <v>341</v>
      </c>
      <c r="P661" t="str">
        <f>VLOOKUP($A661,RevenueData!$A$2:$L$2321,10,FALSE)</f>
        <v>PR</v>
      </c>
      <c r="Q661" t="str">
        <f>VLOOKUP($A661,RevenueData!$A$2:$L$2321,11,FALSE)</f>
        <v>SE</v>
      </c>
      <c r="R661" t="str">
        <f>VLOOKUP($A661,RevenueData!$A$2:$L$2321,12,FALSE)</f>
        <v>SE</v>
      </c>
    </row>
    <row r="662" spans="1:18">
      <c r="A662" s="40">
        <v>17</v>
      </c>
      <c r="B662" s="41" t="s">
        <v>148</v>
      </c>
      <c r="C662" s="41" t="s">
        <v>19</v>
      </c>
      <c r="D662" s="40">
        <v>92108</v>
      </c>
      <c r="E662" s="42">
        <v>40002</v>
      </c>
      <c r="F662" s="43">
        <v>1037</v>
      </c>
      <c r="G662" s="41" t="s">
        <v>125</v>
      </c>
      <c r="H662" s="40">
        <v>43</v>
      </c>
      <c r="I662" s="40">
        <v>43</v>
      </c>
      <c r="J662" s="40">
        <v>0</v>
      </c>
      <c r="K662" s="40">
        <v>0</v>
      </c>
      <c r="L662" s="44">
        <v>0</v>
      </c>
      <c r="M662" s="41" t="s">
        <v>126</v>
      </c>
      <c r="N662" s="45" t="s">
        <v>149</v>
      </c>
      <c r="O662" s="45" t="s">
        <v>150</v>
      </c>
      <c r="P662" t="str">
        <f>VLOOKUP($A662,RevenueData!$A$2:$L$2321,10,FALSE)</f>
        <v>CA</v>
      </c>
      <c r="Q662" t="str">
        <f>VLOOKUP($A662,RevenueData!$A$2:$L$2321,11,FALSE)</f>
        <v>LA</v>
      </c>
      <c r="R662" t="str">
        <f>VLOOKUP($A662,RevenueData!$A$2:$L$2321,12,FALSE)</f>
        <v>SD</v>
      </c>
    </row>
    <row r="663" spans="1:18">
      <c r="A663" s="40">
        <v>20</v>
      </c>
      <c r="B663" s="41" t="s">
        <v>155</v>
      </c>
      <c r="C663" s="41" t="s">
        <v>19</v>
      </c>
      <c r="D663" s="40">
        <v>95815</v>
      </c>
      <c r="E663" s="42">
        <v>40002</v>
      </c>
      <c r="F663" s="43">
        <v>1041</v>
      </c>
      <c r="G663" s="41" t="s">
        <v>125</v>
      </c>
      <c r="H663" s="40">
        <v>56</v>
      </c>
      <c r="I663" s="40">
        <v>56</v>
      </c>
      <c r="J663" s="40">
        <v>0</v>
      </c>
      <c r="K663" s="40">
        <v>0</v>
      </c>
      <c r="L663" s="44">
        <v>0</v>
      </c>
      <c r="M663" s="41" t="s">
        <v>126</v>
      </c>
      <c r="N663" s="45" t="s">
        <v>156</v>
      </c>
      <c r="O663" s="45" t="s">
        <v>157</v>
      </c>
      <c r="P663" t="str">
        <f>VLOOKUP($A663,RevenueData!$A$2:$L$2321,10,FALSE)</f>
        <v>CA</v>
      </c>
      <c r="Q663" t="str">
        <f>VLOOKUP($A663,RevenueData!$A$2:$L$2321,11,FALSE)</f>
        <v>NW</v>
      </c>
      <c r="R663" t="str">
        <f>VLOOKUP($A663,RevenueData!$A$2:$L$2321,12,FALSE)</f>
        <v>NW</v>
      </c>
    </row>
    <row r="664" spans="1:18">
      <c r="A664" s="40">
        <v>22</v>
      </c>
      <c r="B664" s="41" t="s">
        <v>158</v>
      </c>
      <c r="C664" s="41" t="s">
        <v>19</v>
      </c>
      <c r="D664" s="40">
        <v>91210</v>
      </c>
      <c r="E664" s="42">
        <v>40002</v>
      </c>
      <c r="F664" s="43">
        <v>930</v>
      </c>
      <c r="G664" s="41" t="s">
        <v>125</v>
      </c>
      <c r="H664" s="40">
        <v>29</v>
      </c>
      <c r="I664" s="40">
        <v>29</v>
      </c>
      <c r="J664" s="40">
        <v>0</v>
      </c>
      <c r="K664" s="40">
        <v>0</v>
      </c>
      <c r="L664" s="44">
        <v>0</v>
      </c>
      <c r="M664" s="41" t="s">
        <v>130</v>
      </c>
      <c r="N664" s="45" t="s">
        <v>149</v>
      </c>
      <c r="O664" s="45" t="s">
        <v>150</v>
      </c>
      <c r="P664" t="str">
        <f>VLOOKUP($A664,RevenueData!$A$2:$L$2321,10,FALSE)</f>
        <v>CA</v>
      </c>
      <c r="Q664" t="str">
        <f>VLOOKUP($A664,RevenueData!$A$2:$L$2321,11,FALSE)</f>
        <v>LA</v>
      </c>
      <c r="R664" t="str">
        <f>VLOOKUP($A664,RevenueData!$A$2:$L$2321,12,FALSE)</f>
        <v>DESER</v>
      </c>
    </row>
    <row r="665" spans="1:18">
      <c r="A665" s="40">
        <v>31</v>
      </c>
      <c r="B665" s="41" t="s">
        <v>171</v>
      </c>
      <c r="C665" s="41" t="s">
        <v>19</v>
      </c>
      <c r="D665" s="40">
        <v>90067</v>
      </c>
      <c r="E665" s="42">
        <v>40002</v>
      </c>
      <c r="F665" s="43">
        <v>927</v>
      </c>
      <c r="G665" s="41" t="s">
        <v>125</v>
      </c>
      <c r="H665" s="40">
        <v>33</v>
      </c>
      <c r="I665" s="40">
        <v>33</v>
      </c>
      <c r="J665" s="40">
        <v>0</v>
      </c>
      <c r="K665" s="40">
        <v>0</v>
      </c>
      <c r="L665" s="44">
        <v>0</v>
      </c>
      <c r="M665" s="41" t="s">
        <v>126</v>
      </c>
      <c r="N665" s="45" t="s">
        <v>149</v>
      </c>
      <c r="O665" s="45" t="s">
        <v>150</v>
      </c>
      <c r="P665" t="str">
        <f>VLOOKUP($A665,RevenueData!$A$2:$L$2321,10,FALSE)</f>
        <v>CA</v>
      </c>
      <c r="Q665" t="str">
        <f>VLOOKUP($A665,RevenueData!$A$2:$L$2321,11,FALSE)</f>
        <v>LA</v>
      </c>
      <c r="R665" t="str">
        <f>VLOOKUP($A665,RevenueData!$A$2:$L$2321,12,FALSE)</f>
        <v>LAPRO</v>
      </c>
    </row>
    <row r="666" spans="1:18">
      <c r="A666" s="40">
        <v>35</v>
      </c>
      <c r="B666" s="41" t="s">
        <v>176</v>
      </c>
      <c r="C666" s="41" t="s">
        <v>19</v>
      </c>
      <c r="D666" s="40">
        <v>94115</v>
      </c>
      <c r="E666" s="42">
        <v>40002</v>
      </c>
      <c r="F666" s="43">
        <v>1220</v>
      </c>
      <c r="G666" s="41" t="s">
        <v>125</v>
      </c>
      <c r="H666" s="40">
        <v>45</v>
      </c>
      <c r="I666" s="40">
        <v>45</v>
      </c>
      <c r="J666" s="40">
        <v>0</v>
      </c>
      <c r="K666" s="40">
        <v>0</v>
      </c>
      <c r="L666" s="44">
        <v>0</v>
      </c>
      <c r="M666" s="41" t="s">
        <v>126</v>
      </c>
      <c r="N666" s="45" t="s">
        <v>156</v>
      </c>
      <c r="O666" s="45" t="s">
        <v>157</v>
      </c>
      <c r="P666" t="str">
        <f>VLOOKUP($A666,RevenueData!$A$2:$L$2321,10,FALSE)</f>
        <v>CA</v>
      </c>
      <c r="Q666" t="str">
        <f>VLOOKUP($A666,RevenueData!$A$2:$L$2321,11,FALSE)</f>
        <v>NW</v>
      </c>
      <c r="R666" t="str">
        <f>VLOOKUP($A666,RevenueData!$A$2:$L$2321,12,FALSE)</f>
        <v>SF</v>
      </c>
    </row>
    <row r="667" spans="1:18">
      <c r="A667" s="40">
        <v>54</v>
      </c>
      <c r="B667" s="41" t="s">
        <v>124</v>
      </c>
      <c r="C667" s="41" t="s">
        <v>7</v>
      </c>
      <c r="D667" s="40">
        <v>10028</v>
      </c>
      <c r="E667" s="42">
        <v>40002</v>
      </c>
      <c r="F667" s="43">
        <v>1244</v>
      </c>
      <c r="G667" s="41" t="s">
        <v>125</v>
      </c>
      <c r="H667" s="40">
        <v>27</v>
      </c>
      <c r="I667" s="40">
        <v>27</v>
      </c>
      <c r="J667" s="40">
        <v>0</v>
      </c>
      <c r="K667" s="40">
        <v>0</v>
      </c>
      <c r="L667" s="44">
        <v>0</v>
      </c>
      <c r="M667" s="41" t="s">
        <v>126</v>
      </c>
      <c r="N667" s="45" t="s">
        <v>127</v>
      </c>
      <c r="O667" s="45" t="s">
        <v>128</v>
      </c>
      <c r="P667" t="str">
        <f>VLOOKUP($A667,RevenueData!$A$2:$L$2321,10,FALSE)</f>
        <v>NY</v>
      </c>
      <c r="Q667" t="str">
        <f>VLOOKUP($A667,RevenueData!$A$2:$L$2321,11,FALSE)</f>
        <v>NY</v>
      </c>
      <c r="R667" t="str">
        <f>VLOOKUP($A667,RevenueData!$A$2:$L$2321,12,FALSE)</f>
        <v>MID</v>
      </c>
    </row>
    <row r="668" spans="1:18">
      <c r="A668" s="40">
        <v>56</v>
      </c>
      <c r="B668" s="41" t="s">
        <v>176</v>
      </c>
      <c r="C668" s="41" t="s">
        <v>19</v>
      </c>
      <c r="D668" s="40">
        <v>94132</v>
      </c>
      <c r="E668" s="42">
        <v>40002</v>
      </c>
      <c r="F668" s="43">
        <v>1046</v>
      </c>
      <c r="G668" s="41" t="s">
        <v>125</v>
      </c>
      <c r="H668" s="40">
        <v>42</v>
      </c>
      <c r="I668" s="40">
        <v>42</v>
      </c>
      <c r="J668" s="40">
        <v>0</v>
      </c>
      <c r="K668" s="40">
        <v>0</v>
      </c>
      <c r="L668" s="44">
        <v>0</v>
      </c>
      <c r="M668" s="41" t="s">
        <v>126</v>
      </c>
      <c r="N668" s="45" t="s">
        <v>156</v>
      </c>
      <c r="O668" s="45" t="s">
        <v>157</v>
      </c>
      <c r="P668" t="str">
        <f>VLOOKUP($A668,RevenueData!$A$2:$L$2321,10,FALSE)</f>
        <v>CA</v>
      </c>
      <c r="Q668" t="str">
        <f>VLOOKUP($A668,RevenueData!$A$2:$L$2321,11,FALSE)</f>
        <v>NW</v>
      </c>
      <c r="R668" t="str">
        <f>VLOOKUP($A668,RevenueData!$A$2:$L$2321,12,FALSE)</f>
        <v>SF</v>
      </c>
    </row>
    <row r="669" spans="1:18">
      <c r="A669" s="40">
        <v>73</v>
      </c>
      <c r="B669" s="41" t="s">
        <v>176</v>
      </c>
      <c r="C669" s="41" t="s">
        <v>19</v>
      </c>
      <c r="D669" s="40">
        <v>94103</v>
      </c>
      <c r="E669" s="42">
        <v>40002</v>
      </c>
      <c r="F669" s="43">
        <v>1001</v>
      </c>
      <c r="G669" s="41" t="s">
        <v>125</v>
      </c>
      <c r="H669" s="40">
        <v>66</v>
      </c>
      <c r="I669" s="40">
        <v>66</v>
      </c>
      <c r="J669" s="40">
        <v>0</v>
      </c>
      <c r="K669" s="40">
        <v>0</v>
      </c>
      <c r="L669" s="44">
        <v>0</v>
      </c>
      <c r="M669" s="41" t="s">
        <v>126</v>
      </c>
      <c r="N669" s="45" t="s">
        <v>156</v>
      </c>
      <c r="O669" s="45" t="s">
        <v>157</v>
      </c>
      <c r="P669" t="str">
        <f>VLOOKUP($A669,RevenueData!$A$2:$L$2321,10,FALSE)</f>
        <v>CA</v>
      </c>
      <c r="Q669" t="str">
        <f>VLOOKUP($A669,RevenueData!$A$2:$L$2321,11,FALSE)</f>
        <v>NW</v>
      </c>
      <c r="R669" t="str">
        <f>VLOOKUP($A669,RevenueData!$A$2:$L$2321,12,FALSE)</f>
        <v>SF</v>
      </c>
    </row>
    <row r="670" spans="1:18">
      <c r="A670" s="40">
        <v>81</v>
      </c>
      <c r="B670" s="41" t="s">
        <v>230</v>
      </c>
      <c r="C670" s="41" t="s">
        <v>19</v>
      </c>
      <c r="D670" s="40">
        <v>94304</v>
      </c>
      <c r="E670" s="42">
        <v>40002</v>
      </c>
      <c r="F670" s="43">
        <v>1007</v>
      </c>
      <c r="G670" s="41" t="s">
        <v>125</v>
      </c>
      <c r="H670" s="40">
        <v>86</v>
      </c>
      <c r="I670" s="40">
        <v>86</v>
      </c>
      <c r="J670" s="40">
        <v>0</v>
      </c>
      <c r="K670" s="40">
        <v>0</v>
      </c>
      <c r="L670" s="44">
        <v>0</v>
      </c>
      <c r="M670" s="41" t="s">
        <v>126</v>
      </c>
      <c r="N670" s="45" t="s">
        <v>156</v>
      </c>
      <c r="O670" s="45" t="s">
        <v>157</v>
      </c>
      <c r="P670" t="str">
        <f>VLOOKUP($A670,RevenueData!$A$2:$L$2321,10,FALSE)</f>
        <v>CA</v>
      </c>
      <c r="Q670" t="str">
        <f>VLOOKUP($A670,RevenueData!$A$2:$L$2321,11,FALSE)</f>
        <v>NW</v>
      </c>
      <c r="R670" t="str">
        <f>VLOOKUP($A670,RevenueData!$A$2:$L$2321,12,FALSE)</f>
        <v>SEA</v>
      </c>
    </row>
    <row r="671" spans="1:18">
      <c r="A671" s="40">
        <v>82</v>
      </c>
      <c r="B671" s="41" t="s">
        <v>231</v>
      </c>
      <c r="C671" s="41" t="s">
        <v>19</v>
      </c>
      <c r="D671" s="40">
        <v>95050</v>
      </c>
      <c r="E671" s="42">
        <v>40002</v>
      </c>
      <c r="F671" s="43">
        <v>941</v>
      </c>
      <c r="G671" s="41" t="s">
        <v>125</v>
      </c>
      <c r="H671" s="40">
        <v>51</v>
      </c>
      <c r="I671" s="40">
        <v>51</v>
      </c>
      <c r="J671" s="40">
        <v>0</v>
      </c>
      <c r="K671" s="40">
        <v>0</v>
      </c>
      <c r="L671" s="44">
        <v>0</v>
      </c>
      <c r="M671" s="41" t="s">
        <v>126</v>
      </c>
      <c r="N671" s="45" t="s">
        <v>156</v>
      </c>
      <c r="O671" s="45" t="s">
        <v>157</v>
      </c>
      <c r="P671" t="str">
        <f>VLOOKUP($A671,RevenueData!$A$2:$L$2321,10,FALSE)</f>
        <v>CA</v>
      </c>
      <c r="Q671" t="str">
        <f>VLOOKUP($A671,RevenueData!$A$2:$L$2321,11,FALSE)</f>
        <v>NW</v>
      </c>
      <c r="R671" t="str">
        <f>VLOOKUP($A671,RevenueData!$A$2:$L$2321,12,FALSE)</f>
        <v>EB</v>
      </c>
    </row>
    <row r="672" spans="1:18">
      <c r="A672" s="40">
        <v>92</v>
      </c>
      <c r="B672" s="41" t="s">
        <v>240</v>
      </c>
      <c r="C672" s="41" t="s">
        <v>19</v>
      </c>
      <c r="D672" s="40">
        <v>94588</v>
      </c>
      <c r="E672" s="42">
        <v>40002</v>
      </c>
      <c r="F672" s="43">
        <v>1018</v>
      </c>
      <c r="G672" s="41" t="s">
        <v>125</v>
      </c>
      <c r="H672" s="40">
        <v>48</v>
      </c>
      <c r="I672" s="40">
        <v>48</v>
      </c>
      <c r="J672" s="40">
        <v>0</v>
      </c>
      <c r="K672" s="40">
        <v>0</v>
      </c>
      <c r="L672" s="44">
        <v>0</v>
      </c>
      <c r="M672" s="41" t="s">
        <v>126</v>
      </c>
      <c r="N672" s="45" t="s">
        <v>156</v>
      </c>
      <c r="O672" s="45" t="s">
        <v>157</v>
      </c>
      <c r="P672" t="str">
        <f>VLOOKUP($A672,RevenueData!$A$2:$L$2321,10,FALSE)</f>
        <v>CA</v>
      </c>
      <c r="Q672" t="str">
        <f>VLOOKUP($A672,RevenueData!$A$2:$L$2321,11,FALSE)</f>
        <v>NW</v>
      </c>
      <c r="R672" t="str">
        <f>VLOOKUP($A672,RevenueData!$A$2:$L$2321,12,FALSE)</f>
        <v>EB</v>
      </c>
    </row>
    <row r="673" spans="1:18">
      <c r="A673" s="40">
        <v>119</v>
      </c>
      <c r="B673" s="41" t="s">
        <v>268</v>
      </c>
      <c r="C673" s="41" t="s">
        <v>19</v>
      </c>
      <c r="D673" s="40">
        <v>94596</v>
      </c>
      <c r="E673" s="42">
        <v>40002</v>
      </c>
      <c r="F673" s="43">
        <v>1133</v>
      </c>
      <c r="G673" s="41" t="s">
        <v>125</v>
      </c>
      <c r="H673" s="40">
        <v>32</v>
      </c>
      <c r="I673" s="40">
        <v>32</v>
      </c>
      <c r="J673" s="40">
        <v>0</v>
      </c>
      <c r="K673" s="40">
        <v>0</v>
      </c>
      <c r="L673" s="44">
        <v>0</v>
      </c>
      <c r="M673" s="41" t="s">
        <v>126</v>
      </c>
      <c r="N673" s="45" t="s">
        <v>156</v>
      </c>
      <c r="O673" s="45" t="s">
        <v>157</v>
      </c>
      <c r="P673" t="str">
        <f>VLOOKUP($A673,RevenueData!$A$2:$L$2321,10,FALSE)</f>
        <v>CA</v>
      </c>
      <c r="Q673" t="str">
        <f>VLOOKUP($A673,RevenueData!$A$2:$L$2321,11,FALSE)</f>
        <v>NW</v>
      </c>
      <c r="R673" t="str">
        <f>VLOOKUP($A673,RevenueData!$A$2:$L$2321,12,FALSE)</f>
        <v>EB</v>
      </c>
    </row>
    <row r="674" spans="1:18">
      <c r="A674" s="40">
        <v>129</v>
      </c>
      <c r="B674" s="41" t="s">
        <v>279</v>
      </c>
      <c r="C674" s="41" t="s">
        <v>19</v>
      </c>
      <c r="D674" s="40">
        <v>91360</v>
      </c>
      <c r="E674" s="42">
        <v>40002</v>
      </c>
      <c r="F674" s="43">
        <v>1000</v>
      </c>
      <c r="G674" s="41" t="s">
        <v>125</v>
      </c>
      <c r="H674" s="40">
        <v>17</v>
      </c>
      <c r="I674" s="40">
        <v>17</v>
      </c>
      <c r="J674" s="40">
        <v>0</v>
      </c>
      <c r="K674" s="40">
        <v>0</v>
      </c>
      <c r="L674" s="44">
        <v>0</v>
      </c>
      <c r="M674" s="41" t="s">
        <v>126</v>
      </c>
      <c r="N674" s="45" t="s">
        <v>149</v>
      </c>
      <c r="O674" s="45" t="s">
        <v>150</v>
      </c>
      <c r="P674" t="str">
        <f>VLOOKUP($A674,RevenueData!$A$2:$L$2321,10,FALSE)</f>
        <v>CA</v>
      </c>
      <c r="Q674" t="str">
        <f>VLOOKUP($A674,RevenueData!$A$2:$L$2321,11,FALSE)</f>
        <v>LA</v>
      </c>
      <c r="R674" t="str">
        <f>VLOOKUP($A674,RevenueData!$A$2:$L$2321,12,FALSE)</f>
        <v>VENT</v>
      </c>
    </row>
    <row r="675" spans="1:18">
      <c r="A675" s="40">
        <v>132</v>
      </c>
      <c r="B675" s="41" t="s">
        <v>148</v>
      </c>
      <c r="C675" s="41" t="s">
        <v>19</v>
      </c>
      <c r="D675" s="40">
        <v>92122</v>
      </c>
      <c r="E675" s="42">
        <v>40002</v>
      </c>
      <c r="F675" s="43">
        <v>958</v>
      </c>
      <c r="G675" s="41" t="s">
        <v>129</v>
      </c>
      <c r="H675" s="40">
        <v>24</v>
      </c>
      <c r="I675" s="40">
        <v>23</v>
      </c>
      <c r="J675" s="40">
        <v>0</v>
      </c>
      <c r="K675" s="40">
        <v>1</v>
      </c>
      <c r="L675" s="44">
        <v>0</v>
      </c>
      <c r="M675" s="41" t="s">
        <v>126</v>
      </c>
      <c r="N675" s="45" t="s">
        <v>149</v>
      </c>
      <c r="O675" s="45" t="s">
        <v>150</v>
      </c>
      <c r="P675" t="str">
        <f>VLOOKUP($A675,RevenueData!$A$2:$L$2321,10,FALSE)</f>
        <v>CA</v>
      </c>
      <c r="Q675" t="str">
        <f>VLOOKUP($A675,RevenueData!$A$2:$L$2321,11,FALSE)</f>
        <v>LA</v>
      </c>
      <c r="R675" t="str">
        <f>VLOOKUP($A675,RevenueData!$A$2:$L$2321,12,FALSE)</f>
        <v>SD</v>
      </c>
    </row>
    <row r="676" spans="1:18">
      <c r="A676" s="40">
        <v>133</v>
      </c>
      <c r="B676" s="41" t="s">
        <v>176</v>
      </c>
      <c r="C676" s="41" t="s">
        <v>19</v>
      </c>
      <c r="D676" s="40">
        <v>94111</v>
      </c>
      <c r="E676" s="42">
        <v>40002</v>
      </c>
      <c r="F676" s="43">
        <v>1105</v>
      </c>
      <c r="G676" s="41" t="s">
        <v>125</v>
      </c>
      <c r="H676" s="40">
        <v>62</v>
      </c>
      <c r="I676" s="40">
        <v>62</v>
      </c>
      <c r="J676" s="40">
        <v>0</v>
      </c>
      <c r="K676" s="40">
        <v>0</v>
      </c>
      <c r="L676" s="44">
        <v>0</v>
      </c>
      <c r="M676" s="41" t="s">
        <v>126</v>
      </c>
      <c r="N676" s="45" t="s">
        <v>156</v>
      </c>
      <c r="O676" s="45" t="s">
        <v>157</v>
      </c>
      <c r="P676" t="str">
        <f>VLOOKUP($A676,RevenueData!$A$2:$L$2321,10,FALSE)</f>
        <v>CA</v>
      </c>
      <c r="Q676" t="str">
        <f>VLOOKUP($A676,RevenueData!$A$2:$L$2321,11,FALSE)</f>
        <v>NW</v>
      </c>
      <c r="R676" t="str">
        <f>VLOOKUP($A676,RevenueData!$A$2:$L$2321,12,FALSE)</f>
        <v>NW</v>
      </c>
    </row>
    <row r="677" spans="1:18">
      <c r="A677" s="40">
        <v>135</v>
      </c>
      <c r="B677" s="41" t="s">
        <v>283</v>
      </c>
      <c r="C677" s="41" t="s">
        <v>19</v>
      </c>
      <c r="D677" s="40">
        <v>91423</v>
      </c>
      <c r="E677" s="42">
        <v>40002</v>
      </c>
      <c r="F677" s="43">
        <v>1255</v>
      </c>
      <c r="G677" s="41" t="s">
        <v>125</v>
      </c>
      <c r="H677" s="40">
        <v>31</v>
      </c>
      <c r="I677" s="40">
        <v>31</v>
      </c>
      <c r="J677" s="40">
        <v>0</v>
      </c>
      <c r="K677" s="40">
        <v>0</v>
      </c>
      <c r="L677" s="44">
        <v>0</v>
      </c>
      <c r="M677" s="41" t="s">
        <v>130</v>
      </c>
      <c r="N677" s="45" t="s">
        <v>149</v>
      </c>
      <c r="O677" s="45" t="s">
        <v>150</v>
      </c>
      <c r="P677" t="str">
        <f>VLOOKUP($A677,RevenueData!$A$2:$L$2321,10,FALSE)</f>
        <v>CA</v>
      </c>
      <c r="Q677" t="str">
        <f>VLOOKUP($A677,RevenueData!$A$2:$L$2321,11,FALSE)</f>
        <v>LA</v>
      </c>
      <c r="R677" t="str">
        <f>VLOOKUP($A677,RevenueData!$A$2:$L$2321,12,FALSE)</f>
        <v>DESER</v>
      </c>
    </row>
    <row r="678" spans="1:18">
      <c r="A678" s="40">
        <v>144</v>
      </c>
      <c r="B678" s="41" t="s">
        <v>293</v>
      </c>
      <c r="C678" s="41" t="s">
        <v>19</v>
      </c>
      <c r="D678" s="40">
        <v>92230</v>
      </c>
      <c r="E678" s="42">
        <v>40002</v>
      </c>
      <c r="F678" s="43">
        <v>1117</v>
      </c>
      <c r="G678" s="41" t="s">
        <v>125</v>
      </c>
      <c r="H678" s="40">
        <v>1</v>
      </c>
      <c r="I678" s="40">
        <v>1</v>
      </c>
      <c r="J678" s="40">
        <v>0</v>
      </c>
      <c r="K678" s="40">
        <v>0</v>
      </c>
      <c r="L678" s="44">
        <v>0</v>
      </c>
      <c r="M678" s="41" t="s">
        <v>126</v>
      </c>
      <c r="N678" s="45" t="s">
        <v>149</v>
      </c>
      <c r="O678" s="45" t="s">
        <v>150</v>
      </c>
      <c r="P678" t="str">
        <f>VLOOKUP($A678,RevenueData!$A$2:$L$2321,10,FALSE)</f>
        <v>CA</v>
      </c>
      <c r="Q678" t="str">
        <f>VLOOKUP($A678,RevenueData!$A$2:$L$2321,11,FALSE)</f>
        <v>OUT</v>
      </c>
      <c r="R678" t="str">
        <f>VLOOKUP($A678,RevenueData!$A$2:$L$2321,12,FALSE)</f>
        <v>OUT</v>
      </c>
    </row>
    <row r="679" spans="1:18">
      <c r="A679" s="40">
        <v>145</v>
      </c>
      <c r="B679" s="41" t="s">
        <v>294</v>
      </c>
      <c r="C679" s="41" t="s">
        <v>21</v>
      </c>
      <c r="D679" s="40">
        <v>98271</v>
      </c>
      <c r="E679" s="42">
        <v>40002</v>
      </c>
      <c r="F679" s="43">
        <v>1001</v>
      </c>
      <c r="G679" s="41" t="s">
        <v>125</v>
      </c>
      <c r="H679" s="40">
        <v>3</v>
      </c>
      <c r="I679" s="40">
        <v>3</v>
      </c>
      <c r="J679" s="40">
        <v>0</v>
      </c>
      <c r="K679" s="40">
        <v>0</v>
      </c>
      <c r="L679" s="44">
        <v>0</v>
      </c>
      <c r="M679" s="41" t="s">
        <v>126</v>
      </c>
      <c r="N679" s="45" t="s">
        <v>152</v>
      </c>
      <c r="O679" s="45" t="s">
        <v>153</v>
      </c>
      <c r="P679" t="str">
        <f>VLOOKUP($A679,RevenueData!$A$2:$L$2321,10,FALSE)</f>
        <v>WA</v>
      </c>
      <c r="Q679" t="str">
        <f>VLOOKUP($A679,RevenueData!$A$2:$L$2321,11,FALSE)</f>
        <v>OUT</v>
      </c>
      <c r="R679" t="str">
        <f>VLOOKUP($A679,RevenueData!$A$2:$L$2321,12,FALSE)</f>
        <v>OUT</v>
      </c>
    </row>
    <row r="680" spans="1:18">
      <c r="A680" s="40">
        <v>154</v>
      </c>
      <c r="B680" s="41" t="s">
        <v>304</v>
      </c>
      <c r="C680" s="41" t="s">
        <v>19</v>
      </c>
      <c r="D680" s="40">
        <v>91303</v>
      </c>
      <c r="E680" s="42">
        <v>40002</v>
      </c>
      <c r="F680" s="43">
        <v>1144</v>
      </c>
      <c r="G680" s="41" t="s">
        <v>125</v>
      </c>
      <c r="H680" s="40">
        <v>16</v>
      </c>
      <c r="I680" s="40">
        <v>16</v>
      </c>
      <c r="J680" s="40">
        <v>0</v>
      </c>
      <c r="K680" s="40">
        <v>0</v>
      </c>
      <c r="L680" s="44">
        <v>0</v>
      </c>
      <c r="M680" s="41" t="s">
        <v>126</v>
      </c>
      <c r="N680" s="45" t="s">
        <v>149</v>
      </c>
      <c r="O680" s="45" t="s">
        <v>150</v>
      </c>
      <c r="P680" t="str">
        <f>VLOOKUP($A680,RevenueData!$A$2:$L$2321,10,FALSE)</f>
        <v>CA</v>
      </c>
      <c r="Q680" t="str">
        <f>VLOOKUP($A680,RevenueData!$A$2:$L$2321,11,FALSE)</f>
        <v>LA</v>
      </c>
      <c r="R680" t="str">
        <f>VLOOKUP($A680,RevenueData!$A$2:$L$2321,12,FALSE)</f>
        <v>VENT</v>
      </c>
    </row>
    <row r="681" spans="1:18">
      <c r="A681" s="40">
        <v>185</v>
      </c>
      <c r="B681" s="41" t="s">
        <v>342</v>
      </c>
      <c r="C681" s="41" t="s">
        <v>62</v>
      </c>
      <c r="D681" s="40">
        <v>55435</v>
      </c>
      <c r="E681" s="42">
        <v>40002</v>
      </c>
      <c r="F681" s="43">
        <v>727</v>
      </c>
      <c r="G681" s="41" t="s">
        <v>129</v>
      </c>
      <c r="H681" s="40">
        <v>42</v>
      </c>
      <c r="I681" s="40">
        <v>42</v>
      </c>
      <c r="J681" s="40">
        <v>0</v>
      </c>
      <c r="K681" s="40">
        <v>0</v>
      </c>
      <c r="L681" s="44">
        <v>0</v>
      </c>
      <c r="M681" s="41" t="s">
        <v>126</v>
      </c>
      <c r="N681" s="45" t="s">
        <v>302</v>
      </c>
      <c r="O681" s="45" t="s">
        <v>303</v>
      </c>
      <c r="P681" t="str">
        <f>VLOOKUP($A681,RevenueData!$A$2:$L$2321,10,FALSE)</f>
        <v>MN</v>
      </c>
      <c r="Q681" t="str">
        <f>VLOOKUP($A681,RevenueData!$A$2:$L$2321,11,FALSE)</f>
        <v>MW</v>
      </c>
      <c r="R681" t="str">
        <f>VLOOKUP($A681,RevenueData!$A$2:$L$2321,12,FALSE)</f>
        <v>MW</v>
      </c>
    </row>
    <row r="682" spans="1:18">
      <c r="A682" s="40">
        <v>187</v>
      </c>
      <c r="B682" s="41" t="s">
        <v>343</v>
      </c>
      <c r="C682" s="41" t="s">
        <v>19</v>
      </c>
      <c r="D682" s="40">
        <v>92618</v>
      </c>
      <c r="E682" s="42">
        <v>40002</v>
      </c>
      <c r="F682" s="43">
        <v>1047</v>
      </c>
      <c r="G682" s="41" t="s">
        <v>125</v>
      </c>
      <c r="H682" s="40">
        <v>41</v>
      </c>
      <c r="I682" s="40">
        <v>41</v>
      </c>
      <c r="J682" s="40">
        <v>0</v>
      </c>
      <c r="K682" s="40">
        <v>0</v>
      </c>
      <c r="L682" s="44">
        <v>0</v>
      </c>
      <c r="M682" s="41" t="s">
        <v>126</v>
      </c>
      <c r="N682" s="45" t="s">
        <v>149</v>
      </c>
      <c r="O682" s="45" t="s">
        <v>150</v>
      </c>
      <c r="P682" t="str">
        <f>VLOOKUP($A682,RevenueData!$A$2:$L$2321,10,FALSE)</f>
        <v>CA</v>
      </c>
      <c r="Q682" t="str">
        <f>VLOOKUP($A682,RevenueData!$A$2:$L$2321,11,FALSE)</f>
        <v>LA</v>
      </c>
      <c r="R682" t="str">
        <f>VLOOKUP($A682,RevenueData!$A$2:$L$2321,12,FALSE)</f>
        <v>SD</v>
      </c>
    </row>
    <row r="683" spans="1:18">
      <c r="A683" s="40">
        <v>189</v>
      </c>
      <c r="B683" s="41" t="s">
        <v>124</v>
      </c>
      <c r="C683" s="41" t="s">
        <v>7</v>
      </c>
      <c r="D683" s="40">
        <v>10017</v>
      </c>
      <c r="E683" s="42">
        <v>40002</v>
      </c>
      <c r="F683" s="43">
        <v>849</v>
      </c>
      <c r="G683" s="41" t="s">
        <v>125</v>
      </c>
      <c r="H683" s="40">
        <v>25</v>
      </c>
      <c r="I683" s="40">
        <v>25</v>
      </c>
      <c r="J683" s="40">
        <v>0</v>
      </c>
      <c r="K683" s="40">
        <v>0</v>
      </c>
      <c r="L683" s="44">
        <v>0</v>
      </c>
      <c r="M683" s="41" t="s">
        <v>126</v>
      </c>
      <c r="N683" s="45" t="s">
        <v>127</v>
      </c>
      <c r="O683" s="45" t="s">
        <v>128</v>
      </c>
      <c r="P683" t="str">
        <f>VLOOKUP($A683,RevenueData!$A$2:$L$2321,10,FALSE)</f>
        <v>NY</v>
      </c>
      <c r="Q683" t="str">
        <f>VLOOKUP($A683,RevenueData!$A$2:$L$2321,11,FALSE)</f>
        <v>NY</v>
      </c>
      <c r="R683" t="str">
        <f>VLOOKUP($A683,RevenueData!$A$2:$L$2321,12,FALSE)</f>
        <v>DOWN</v>
      </c>
    </row>
    <row r="684" spans="1:18">
      <c r="A684" s="40">
        <v>18</v>
      </c>
      <c r="B684" s="41" t="s">
        <v>151</v>
      </c>
      <c r="C684" s="41" t="s">
        <v>21</v>
      </c>
      <c r="D684" s="40">
        <v>98101</v>
      </c>
      <c r="E684" s="42">
        <v>40003</v>
      </c>
      <c r="F684" s="43">
        <v>1024</v>
      </c>
      <c r="G684" s="41" t="s">
        <v>125</v>
      </c>
      <c r="H684" s="40">
        <v>65</v>
      </c>
      <c r="I684" s="40">
        <v>65</v>
      </c>
      <c r="J684" s="40">
        <v>0</v>
      </c>
      <c r="K684" s="40">
        <v>0</v>
      </c>
      <c r="L684" s="44">
        <v>0</v>
      </c>
      <c r="M684" s="41" t="s">
        <v>126</v>
      </c>
      <c r="N684" s="45" t="s">
        <v>152</v>
      </c>
      <c r="O684" s="45" t="s">
        <v>153</v>
      </c>
      <c r="P684" t="str">
        <f>VLOOKUP($A684,RevenueData!$A$2:$L$2321,10,FALSE)</f>
        <v>WA</v>
      </c>
      <c r="Q684" t="str">
        <f>VLOOKUP($A684,RevenueData!$A$2:$L$2321,11,FALSE)</f>
        <v>NW</v>
      </c>
      <c r="R684" t="str">
        <f>VLOOKUP($A684,RevenueData!$A$2:$L$2321,12,FALSE)</f>
        <v>SEA</v>
      </c>
    </row>
    <row r="685" spans="1:18">
      <c r="A685" s="40">
        <v>45</v>
      </c>
      <c r="B685" s="41" t="s">
        <v>151</v>
      </c>
      <c r="C685" s="41" t="s">
        <v>21</v>
      </c>
      <c r="D685" s="40">
        <v>98105</v>
      </c>
      <c r="E685" s="42">
        <v>40003</v>
      </c>
      <c r="F685" s="43">
        <v>1144</v>
      </c>
      <c r="G685" s="41" t="s">
        <v>125</v>
      </c>
      <c r="H685" s="40">
        <v>42</v>
      </c>
      <c r="I685" s="40">
        <v>42</v>
      </c>
      <c r="J685" s="40">
        <v>0</v>
      </c>
      <c r="K685" s="40">
        <v>0</v>
      </c>
      <c r="L685" s="44">
        <v>0</v>
      </c>
      <c r="M685" s="41" t="s">
        <v>126</v>
      </c>
      <c r="N685" s="45" t="s">
        <v>152</v>
      </c>
      <c r="O685" s="45" t="s">
        <v>153</v>
      </c>
      <c r="P685" t="str">
        <f>VLOOKUP($A685,RevenueData!$A$2:$L$2321,10,FALSE)</f>
        <v>WA</v>
      </c>
      <c r="Q685" t="str">
        <f>VLOOKUP($A685,RevenueData!$A$2:$L$2321,11,FALSE)</f>
        <v>NW</v>
      </c>
      <c r="R685" t="str">
        <f>VLOOKUP($A685,RevenueData!$A$2:$L$2321,12,FALSE)</f>
        <v>SEA</v>
      </c>
    </row>
    <row r="686" spans="1:18">
      <c r="A686" s="40">
        <v>66</v>
      </c>
      <c r="B686" s="41" t="s">
        <v>215</v>
      </c>
      <c r="C686" s="41" t="s">
        <v>21</v>
      </c>
      <c r="D686" s="40">
        <v>98004</v>
      </c>
      <c r="E686" s="42">
        <v>40003</v>
      </c>
      <c r="F686" s="43">
        <v>1000</v>
      </c>
      <c r="G686" s="41" t="s">
        <v>125</v>
      </c>
      <c r="H686" s="40">
        <v>54</v>
      </c>
      <c r="I686" s="40">
        <v>54</v>
      </c>
      <c r="J686" s="40">
        <v>0</v>
      </c>
      <c r="K686" s="40">
        <v>0</v>
      </c>
      <c r="L686" s="44">
        <v>0</v>
      </c>
      <c r="M686" s="41" t="s">
        <v>126</v>
      </c>
      <c r="N686" s="45" t="s">
        <v>152</v>
      </c>
      <c r="O686" s="45" t="s">
        <v>153</v>
      </c>
      <c r="P686" t="str">
        <f>VLOOKUP($A686,RevenueData!$A$2:$L$2321,10,FALSE)</f>
        <v>WA</v>
      </c>
      <c r="Q686" t="str">
        <f>VLOOKUP($A686,RevenueData!$A$2:$L$2321,11,FALSE)</f>
        <v>NW</v>
      </c>
      <c r="R686" t="str">
        <f>VLOOKUP($A686,RevenueData!$A$2:$L$2321,12,FALSE)</f>
        <v>SEA</v>
      </c>
    </row>
    <row r="687" spans="1:18">
      <c r="A687" s="40">
        <v>136</v>
      </c>
      <c r="B687" s="41" t="s">
        <v>284</v>
      </c>
      <c r="C687" s="41" t="s">
        <v>45</v>
      </c>
      <c r="D687" s="40">
        <v>19103</v>
      </c>
      <c r="E687" s="42">
        <v>40003</v>
      </c>
      <c r="F687" s="43">
        <v>1000</v>
      </c>
      <c r="G687" s="41" t="s">
        <v>125</v>
      </c>
      <c r="H687" s="40">
        <v>1</v>
      </c>
      <c r="I687" s="40">
        <v>1</v>
      </c>
      <c r="J687" s="40">
        <v>0</v>
      </c>
      <c r="K687" s="40">
        <v>0</v>
      </c>
      <c r="L687" s="44">
        <v>0</v>
      </c>
      <c r="M687" s="41" t="s">
        <v>130</v>
      </c>
      <c r="N687" s="45" t="s">
        <v>194</v>
      </c>
      <c r="O687" s="45" t="s">
        <v>195</v>
      </c>
      <c r="P687" t="str">
        <f>VLOOKUP($A687,RevenueData!$A$2:$L$2321,10,FALSE)</f>
        <v>PA</v>
      </c>
      <c r="Q687" t="str">
        <f>VLOOKUP($A687,RevenueData!$A$2:$L$2321,11,FALSE)</f>
        <v>NE</v>
      </c>
      <c r="R687" t="str">
        <f>VLOOKUP($A687,RevenueData!$A$2:$L$2321,12,FALSE)</f>
        <v>PHILI</v>
      </c>
    </row>
    <row r="688" spans="1:18">
      <c r="A688" s="40">
        <v>12</v>
      </c>
      <c r="B688" s="41" t="s">
        <v>139</v>
      </c>
      <c r="C688" s="41" t="s">
        <v>13</v>
      </c>
      <c r="D688" s="40">
        <v>48084</v>
      </c>
      <c r="E688" s="42">
        <v>40004</v>
      </c>
      <c r="F688" s="43">
        <v>1102</v>
      </c>
      <c r="G688" s="41" t="s">
        <v>125</v>
      </c>
      <c r="H688" s="40">
        <v>2</v>
      </c>
      <c r="I688" s="40">
        <v>2</v>
      </c>
      <c r="J688" s="40">
        <v>0</v>
      </c>
      <c r="K688" s="40">
        <v>0</v>
      </c>
      <c r="L688" s="44">
        <v>0</v>
      </c>
      <c r="M688" s="41" t="s">
        <v>126</v>
      </c>
      <c r="N688" s="45" t="s">
        <v>140</v>
      </c>
      <c r="O688" s="45" t="s">
        <v>141</v>
      </c>
      <c r="P688" t="str">
        <f>VLOOKUP($A688,RevenueData!$A$2:$L$2321,10,FALSE)</f>
        <v>MI</v>
      </c>
      <c r="Q688" t="str">
        <f>VLOOKUP($A688,RevenueData!$A$2:$L$2321,11,FALSE)</f>
        <v>MW</v>
      </c>
      <c r="R688" t="str">
        <f>VLOOKUP($A688,RevenueData!$A$2:$L$2321,12,FALSE)</f>
        <v>MW</v>
      </c>
    </row>
    <row r="689" spans="1:18">
      <c r="A689" s="40">
        <v>48</v>
      </c>
      <c r="B689" s="41" t="s">
        <v>192</v>
      </c>
      <c r="C689" s="41" t="s">
        <v>44</v>
      </c>
      <c r="D689" s="40">
        <v>85251</v>
      </c>
      <c r="E689" s="42">
        <v>40004</v>
      </c>
      <c r="F689" s="43">
        <v>1446</v>
      </c>
      <c r="G689" s="41" t="s">
        <v>131</v>
      </c>
      <c r="H689" s="40">
        <v>51</v>
      </c>
      <c r="I689" s="40">
        <v>51</v>
      </c>
      <c r="J689" s="40">
        <v>0</v>
      </c>
      <c r="K689" s="40">
        <v>0</v>
      </c>
      <c r="L689" s="44">
        <v>0</v>
      </c>
      <c r="M689" s="41" t="s">
        <v>126</v>
      </c>
      <c r="N689" s="45" t="s">
        <v>179</v>
      </c>
      <c r="O689" s="45" t="s">
        <v>180</v>
      </c>
      <c r="P689" t="str">
        <f>VLOOKUP($A689,RevenueData!$A$2:$L$2321,10,FALSE)</f>
        <v>AZ</v>
      </c>
      <c r="Q689" t="str">
        <f>VLOOKUP($A689,RevenueData!$A$2:$L$2321,11,FALSE)</f>
        <v>SW</v>
      </c>
      <c r="R689" t="str">
        <f>VLOOKUP($A689,RevenueData!$A$2:$L$2321,12,FALSE)</f>
        <v>AZ</v>
      </c>
    </row>
    <row r="690" spans="1:18">
      <c r="A690" s="40">
        <v>63</v>
      </c>
      <c r="B690" s="41" t="s">
        <v>210</v>
      </c>
      <c r="C690" s="41" t="s">
        <v>44</v>
      </c>
      <c r="D690" s="40">
        <v>85226</v>
      </c>
      <c r="E690" s="42">
        <v>40004</v>
      </c>
      <c r="F690" s="43">
        <v>1322</v>
      </c>
      <c r="G690" s="41" t="s">
        <v>131</v>
      </c>
      <c r="H690" s="40">
        <v>48</v>
      </c>
      <c r="I690" s="40">
        <v>48</v>
      </c>
      <c r="J690" s="40">
        <v>0</v>
      </c>
      <c r="K690" s="40">
        <v>0</v>
      </c>
      <c r="L690" s="44">
        <v>0</v>
      </c>
      <c r="M690" s="41" t="s">
        <v>126</v>
      </c>
      <c r="N690" s="45" t="s">
        <v>179</v>
      </c>
      <c r="O690" s="45" t="s">
        <v>180</v>
      </c>
      <c r="P690" t="str">
        <f>VLOOKUP($A690,RevenueData!$A$2:$L$2321,10,FALSE)</f>
        <v>AZ</v>
      </c>
      <c r="Q690" t="str">
        <f>VLOOKUP($A690,RevenueData!$A$2:$L$2321,11,FALSE)</f>
        <v>SW</v>
      </c>
      <c r="R690" t="str">
        <f>VLOOKUP($A690,RevenueData!$A$2:$L$2321,12,FALSE)</f>
        <v>AZ</v>
      </c>
    </row>
    <row r="691" spans="1:18">
      <c r="A691" s="40">
        <v>175</v>
      </c>
      <c r="B691" s="41" t="s">
        <v>328</v>
      </c>
      <c r="C691" s="41" t="s">
        <v>44</v>
      </c>
      <c r="D691" s="40">
        <v>85016</v>
      </c>
      <c r="E691" s="42">
        <v>40004</v>
      </c>
      <c r="F691" s="43">
        <v>1100</v>
      </c>
      <c r="G691" s="41" t="s">
        <v>131</v>
      </c>
      <c r="H691" s="40">
        <v>54</v>
      </c>
      <c r="I691" s="40">
        <v>54</v>
      </c>
      <c r="J691" s="40">
        <v>0</v>
      </c>
      <c r="K691" s="40">
        <v>0</v>
      </c>
      <c r="L691" s="44">
        <v>0</v>
      </c>
      <c r="M691" s="41" t="s">
        <v>126</v>
      </c>
      <c r="N691" s="45" t="s">
        <v>179</v>
      </c>
      <c r="O691" s="45" t="s">
        <v>180</v>
      </c>
      <c r="P691" t="str">
        <f>VLOOKUP($A691,RevenueData!$A$2:$L$2321,10,FALSE)</f>
        <v>AZ</v>
      </c>
      <c r="Q691" t="str">
        <f>VLOOKUP($A691,RevenueData!$A$2:$L$2321,11,FALSE)</f>
        <v>SW</v>
      </c>
      <c r="R691" t="str">
        <f>VLOOKUP($A691,RevenueData!$A$2:$L$2321,12,FALSE)</f>
        <v>AZ</v>
      </c>
    </row>
    <row r="692" spans="1:18">
      <c r="A692" s="40">
        <v>2</v>
      </c>
      <c r="B692" s="41" t="s">
        <v>124</v>
      </c>
      <c r="C692" s="41" t="s">
        <v>7</v>
      </c>
      <c r="D692" s="40">
        <v>10021</v>
      </c>
      <c r="E692" s="42">
        <v>40007</v>
      </c>
      <c r="F692" s="43">
        <v>1003</v>
      </c>
      <c r="G692" s="41" t="s">
        <v>125</v>
      </c>
      <c r="H692" s="40">
        <v>48</v>
      </c>
      <c r="I692" s="40">
        <v>48</v>
      </c>
      <c r="J692" s="40">
        <v>0</v>
      </c>
      <c r="K692" s="40">
        <v>0</v>
      </c>
      <c r="L692" s="44">
        <v>0</v>
      </c>
      <c r="M692" s="41" t="s">
        <v>126</v>
      </c>
      <c r="N692" s="45" t="s">
        <v>127</v>
      </c>
      <c r="O692" s="45" t="s">
        <v>128</v>
      </c>
      <c r="P692" t="str">
        <f>VLOOKUP($A692,RevenueData!$A$2:$L$2321,10,FALSE)</f>
        <v>NY</v>
      </c>
      <c r="Q692" t="str">
        <f>VLOOKUP($A692,RevenueData!$A$2:$L$2321,11,FALSE)</f>
        <v>NY</v>
      </c>
      <c r="R692" t="str">
        <f>VLOOKUP($A692,RevenueData!$A$2:$L$2321,12,FALSE)</f>
        <v>MID</v>
      </c>
    </row>
    <row r="693" spans="1:18">
      <c r="A693" s="40">
        <v>3</v>
      </c>
      <c r="B693" s="41" t="s">
        <v>124</v>
      </c>
      <c r="C693" s="41" t="s">
        <v>7</v>
      </c>
      <c r="D693" s="40">
        <v>10023</v>
      </c>
      <c r="E693" s="42">
        <v>40007</v>
      </c>
      <c r="F693" s="43">
        <v>1100</v>
      </c>
      <c r="G693" s="41" t="s">
        <v>125</v>
      </c>
      <c r="H693" s="40">
        <v>55</v>
      </c>
      <c r="I693" s="40">
        <v>55</v>
      </c>
      <c r="J693" s="40">
        <v>0</v>
      </c>
      <c r="K693" s="40">
        <v>0</v>
      </c>
      <c r="L693" s="44">
        <v>0</v>
      </c>
      <c r="M693" s="41" t="s">
        <v>126</v>
      </c>
      <c r="N693" s="45" t="s">
        <v>127</v>
      </c>
      <c r="O693" s="45" t="s">
        <v>128</v>
      </c>
      <c r="P693" t="str">
        <f>VLOOKUP($A693,RevenueData!$A$2:$L$2321,10,FALSE)</f>
        <v>NY</v>
      </c>
      <c r="Q693" t="str">
        <f>VLOOKUP($A693,RevenueData!$A$2:$L$2321,11,FALSE)</f>
        <v>NY</v>
      </c>
      <c r="R693" t="str">
        <f>VLOOKUP($A693,RevenueData!$A$2:$L$2321,12,FALSE)</f>
        <v>DOWN</v>
      </c>
    </row>
    <row r="694" spans="1:18">
      <c r="A694" s="40">
        <v>13</v>
      </c>
      <c r="B694" s="41" t="s">
        <v>142</v>
      </c>
      <c r="C694" s="41" t="s">
        <v>7</v>
      </c>
      <c r="D694" s="40">
        <v>11746</v>
      </c>
      <c r="E694" s="42">
        <v>40007</v>
      </c>
      <c r="F694" s="43">
        <v>940</v>
      </c>
      <c r="G694" s="41" t="s">
        <v>125</v>
      </c>
      <c r="H694" s="40">
        <v>50</v>
      </c>
      <c r="I694" s="40">
        <v>50</v>
      </c>
      <c r="J694" s="40">
        <v>0</v>
      </c>
      <c r="K694" s="40">
        <v>0</v>
      </c>
      <c r="L694" s="44">
        <v>0</v>
      </c>
      <c r="M694" s="41" t="s">
        <v>130</v>
      </c>
      <c r="N694" s="45" t="s">
        <v>127</v>
      </c>
      <c r="O694" s="45" t="s">
        <v>128</v>
      </c>
      <c r="P694" t="str">
        <f>VLOOKUP($A694,RevenueData!$A$2:$L$2321,10,FALSE)</f>
        <v>NY</v>
      </c>
      <c r="Q694" t="str">
        <f>VLOOKUP($A694,RevenueData!$A$2:$L$2321,11,FALSE)</f>
        <v>NY</v>
      </c>
      <c r="R694" t="str">
        <f>VLOOKUP($A694,RevenueData!$A$2:$L$2321,12,FALSE)</f>
        <v>LI</v>
      </c>
    </row>
    <row r="695" spans="1:18">
      <c r="A695" s="40">
        <v>23</v>
      </c>
      <c r="B695" s="41" t="s">
        <v>159</v>
      </c>
      <c r="C695" s="41" t="s">
        <v>7</v>
      </c>
      <c r="D695" s="40">
        <v>10601</v>
      </c>
      <c r="E695" s="42">
        <v>40007</v>
      </c>
      <c r="F695" s="43">
        <v>1001</v>
      </c>
      <c r="G695" s="41" t="s">
        <v>125</v>
      </c>
      <c r="H695" s="40">
        <v>53</v>
      </c>
      <c r="I695" s="40">
        <v>53</v>
      </c>
      <c r="J695" s="40">
        <v>0</v>
      </c>
      <c r="K695" s="40">
        <v>0</v>
      </c>
      <c r="L695" s="44">
        <v>0</v>
      </c>
      <c r="M695" s="41" t="s">
        <v>126</v>
      </c>
      <c r="N695" s="45" t="s">
        <v>127</v>
      </c>
      <c r="O695" s="45" t="s">
        <v>128</v>
      </c>
      <c r="P695" t="str">
        <f>VLOOKUP($A695,RevenueData!$A$2:$L$2321,10,FALSE)</f>
        <v>NY</v>
      </c>
      <c r="Q695" t="str">
        <f>VLOOKUP($A695,RevenueData!$A$2:$L$2321,11,FALSE)</f>
        <v>NE</v>
      </c>
      <c r="R695" t="str">
        <f>VLOOKUP($A695,RevenueData!$A$2:$L$2321,12,FALSE)</f>
        <v>CT</v>
      </c>
    </row>
    <row r="696" spans="1:18">
      <c r="A696" s="40">
        <v>34</v>
      </c>
      <c r="B696" s="41" t="s">
        <v>175</v>
      </c>
      <c r="C696" s="41" t="s">
        <v>25</v>
      </c>
      <c r="D696" s="40">
        <v>6880</v>
      </c>
      <c r="E696" s="42">
        <v>40007</v>
      </c>
      <c r="F696" s="43">
        <v>944</v>
      </c>
      <c r="G696" s="41" t="s">
        <v>129</v>
      </c>
      <c r="H696" s="40">
        <v>1</v>
      </c>
      <c r="I696" s="40">
        <v>1</v>
      </c>
      <c r="J696" s="40">
        <v>0</v>
      </c>
      <c r="K696" s="40">
        <v>0</v>
      </c>
      <c r="L696" s="44">
        <v>0</v>
      </c>
      <c r="M696" s="41" t="s">
        <v>130</v>
      </c>
      <c r="N696" s="45" t="s">
        <v>127</v>
      </c>
      <c r="O696" s="45" t="s">
        <v>128</v>
      </c>
      <c r="P696" t="str">
        <f>VLOOKUP($A696,RevenueData!$A$2:$L$2321,10,FALSE)</f>
        <v>CT</v>
      </c>
      <c r="Q696" t="str">
        <f>VLOOKUP($A696,RevenueData!$A$2:$L$2321,11,FALSE)</f>
        <v>NE</v>
      </c>
      <c r="R696" t="str">
        <f>VLOOKUP($A696,RevenueData!$A$2:$L$2321,12,FALSE)</f>
        <v>CT</v>
      </c>
    </row>
    <row r="697" spans="1:18">
      <c r="A697" s="40">
        <v>34</v>
      </c>
      <c r="B697" s="41" t="s">
        <v>175</v>
      </c>
      <c r="C697" s="41" t="s">
        <v>25</v>
      </c>
      <c r="D697" s="40">
        <v>6880</v>
      </c>
      <c r="E697" s="42">
        <v>40007</v>
      </c>
      <c r="F697" s="43">
        <v>944</v>
      </c>
      <c r="G697" s="41" t="s">
        <v>129</v>
      </c>
      <c r="H697" s="40">
        <v>42</v>
      </c>
      <c r="I697" s="40">
        <v>42</v>
      </c>
      <c r="J697" s="40">
        <v>0</v>
      </c>
      <c r="K697" s="40">
        <v>0</v>
      </c>
      <c r="L697" s="44">
        <v>0</v>
      </c>
      <c r="M697" s="41" t="s">
        <v>126</v>
      </c>
      <c r="N697" s="45" t="s">
        <v>127</v>
      </c>
      <c r="O697" s="45" t="s">
        <v>128</v>
      </c>
      <c r="P697" t="str">
        <f>VLOOKUP($A697,RevenueData!$A$2:$L$2321,10,FALSE)</f>
        <v>CT</v>
      </c>
      <c r="Q697" t="str">
        <f>VLOOKUP($A697,RevenueData!$A$2:$L$2321,11,FALSE)</f>
        <v>NE</v>
      </c>
      <c r="R697" t="str">
        <f>VLOOKUP($A697,RevenueData!$A$2:$L$2321,12,FALSE)</f>
        <v>CT</v>
      </c>
    </row>
    <row r="698" spans="1:18">
      <c r="A698" s="40">
        <v>42</v>
      </c>
      <c r="B698" s="41" t="s">
        <v>124</v>
      </c>
      <c r="C698" s="41" t="s">
        <v>7</v>
      </c>
      <c r="D698" s="40">
        <v>10024</v>
      </c>
      <c r="E698" s="42">
        <v>40007</v>
      </c>
      <c r="F698" s="43">
        <v>1005</v>
      </c>
      <c r="G698" s="41" t="s">
        <v>125</v>
      </c>
      <c r="H698" s="40">
        <v>54</v>
      </c>
      <c r="I698" s="40">
        <v>54</v>
      </c>
      <c r="J698" s="40">
        <v>0</v>
      </c>
      <c r="K698" s="40">
        <v>0</v>
      </c>
      <c r="L698" s="44">
        <v>0</v>
      </c>
      <c r="M698" s="41" t="s">
        <v>126</v>
      </c>
      <c r="N698" s="45" t="s">
        <v>127</v>
      </c>
      <c r="O698" s="45" t="s">
        <v>128</v>
      </c>
      <c r="P698" t="str">
        <f>VLOOKUP($A698,RevenueData!$A$2:$L$2321,10,FALSE)</f>
        <v>NY</v>
      </c>
      <c r="Q698" t="str">
        <f>VLOOKUP($A698,RevenueData!$A$2:$L$2321,11,FALSE)</f>
        <v>NY</v>
      </c>
      <c r="R698" t="str">
        <f>VLOOKUP($A698,RevenueData!$A$2:$L$2321,12,FALSE)</f>
        <v>DOWN</v>
      </c>
    </row>
    <row r="699" spans="1:18">
      <c r="A699" s="40">
        <v>51</v>
      </c>
      <c r="B699" s="41" t="s">
        <v>124</v>
      </c>
      <c r="C699" s="41" t="s">
        <v>7</v>
      </c>
      <c r="D699" s="40">
        <v>10003</v>
      </c>
      <c r="E699" s="42">
        <v>40007</v>
      </c>
      <c r="F699" s="43">
        <v>935</v>
      </c>
      <c r="G699" s="41" t="s">
        <v>125</v>
      </c>
      <c r="H699" s="40">
        <v>41</v>
      </c>
      <c r="I699" s="40">
        <v>41</v>
      </c>
      <c r="J699" s="40">
        <v>0</v>
      </c>
      <c r="K699" s="40">
        <v>0</v>
      </c>
      <c r="L699" s="44">
        <v>0</v>
      </c>
      <c r="M699" s="41" t="s">
        <v>130</v>
      </c>
      <c r="N699" s="45" t="s">
        <v>127</v>
      </c>
      <c r="O699" s="45" t="s">
        <v>128</v>
      </c>
      <c r="P699" t="str">
        <f>VLOOKUP($A699,RevenueData!$A$2:$L$2321,10,FALSE)</f>
        <v>NY</v>
      </c>
      <c r="Q699" t="str">
        <f>VLOOKUP($A699,RevenueData!$A$2:$L$2321,11,FALSE)</f>
        <v>NY</v>
      </c>
      <c r="R699" t="str">
        <f>VLOOKUP($A699,RevenueData!$A$2:$L$2321,12,FALSE)</f>
        <v>DOWN</v>
      </c>
    </row>
    <row r="700" spans="1:18">
      <c r="A700" s="40">
        <v>53</v>
      </c>
      <c r="B700" s="41" t="s">
        <v>124</v>
      </c>
      <c r="C700" s="41" t="s">
        <v>7</v>
      </c>
      <c r="D700" s="40">
        <v>10021</v>
      </c>
      <c r="E700" s="42">
        <v>40007</v>
      </c>
      <c r="F700" s="43">
        <v>1016</v>
      </c>
      <c r="G700" s="41" t="s">
        <v>125</v>
      </c>
      <c r="H700" s="40">
        <v>66</v>
      </c>
      <c r="I700" s="40">
        <v>66</v>
      </c>
      <c r="J700" s="40">
        <v>0</v>
      </c>
      <c r="K700" s="40">
        <v>0</v>
      </c>
      <c r="L700" s="44">
        <v>0</v>
      </c>
      <c r="M700" s="41" t="s">
        <v>126</v>
      </c>
      <c r="N700" s="45" t="s">
        <v>127</v>
      </c>
      <c r="O700" s="45" t="s">
        <v>128</v>
      </c>
      <c r="P700" t="str">
        <f>VLOOKUP($A700,RevenueData!$A$2:$L$2321,10,FALSE)</f>
        <v>NY</v>
      </c>
      <c r="Q700" t="str">
        <f>VLOOKUP($A700,RevenueData!$A$2:$L$2321,11,FALSE)</f>
        <v>NY</v>
      </c>
      <c r="R700" t="str">
        <f>VLOOKUP($A700,RevenueData!$A$2:$L$2321,12,FALSE)</f>
        <v>MID</v>
      </c>
    </row>
    <row r="701" spans="1:18">
      <c r="A701" s="40">
        <v>54</v>
      </c>
      <c r="B701" s="41" t="s">
        <v>124</v>
      </c>
      <c r="C701" s="41" t="s">
        <v>7</v>
      </c>
      <c r="D701" s="40">
        <v>10028</v>
      </c>
      <c r="E701" s="42">
        <v>40007</v>
      </c>
      <c r="F701" s="43">
        <v>1107</v>
      </c>
      <c r="G701" s="41" t="s">
        <v>125</v>
      </c>
      <c r="H701" s="40">
        <v>28</v>
      </c>
      <c r="I701" s="40">
        <v>28</v>
      </c>
      <c r="J701" s="40">
        <v>0</v>
      </c>
      <c r="K701" s="40">
        <v>0</v>
      </c>
      <c r="L701" s="44">
        <v>0</v>
      </c>
      <c r="M701" s="41" t="s">
        <v>126</v>
      </c>
      <c r="N701" s="45" t="s">
        <v>127</v>
      </c>
      <c r="O701" s="45" t="s">
        <v>128</v>
      </c>
      <c r="P701" t="str">
        <f>VLOOKUP($A701,RevenueData!$A$2:$L$2321,10,FALSE)</f>
        <v>NY</v>
      </c>
      <c r="Q701" t="str">
        <f>VLOOKUP($A701,RevenueData!$A$2:$L$2321,11,FALSE)</f>
        <v>NY</v>
      </c>
      <c r="R701" t="str">
        <f>VLOOKUP($A701,RevenueData!$A$2:$L$2321,12,FALSE)</f>
        <v>MID</v>
      </c>
    </row>
    <row r="702" spans="1:18">
      <c r="A702" s="40">
        <v>55</v>
      </c>
      <c r="B702" s="41" t="s">
        <v>124</v>
      </c>
      <c r="C702" s="41" t="s">
        <v>7</v>
      </c>
      <c r="D702" s="40">
        <v>10014</v>
      </c>
      <c r="E702" s="42">
        <v>40007</v>
      </c>
      <c r="F702" s="43">
        <v>1144</v>
      </c>
      <c r="G702" s="41" t="s">
        <v>125</v>
      </c>
      <c r="H702" s="40">
        <v>40</v>
      </c>
      <c r="I702" s="40">
        <v>40</v>
      </c>
      <c r="J702" s="40">
        <v>0</v>
      </c>
      <c r="K702" s="40">
        <v>0</v>
      </c>
      <c r="L702" s="44">
        <v>0</v>
      </c>
      <c r="M702" s="41" t="s">
        <v>130</v>
      </c>
      <c r="N702" s="45" t="s">
        <v>127</v>
      </c>
      <c r="O702" s="45" t="s">
        <v>128</v>
      </c>
      <c r="P702" t="str">
        <f>VLOOKUP($A702,RevenueData!$A$2:$L$2321,10,FALSE)</f>
        <v>NY</v>
      </c>
      <c r="Q702" t="str">
        <f>VLOOKUP($A702,RevenueData!$A$2:$L$2321,11,FALSE)</f>
        <v>NY</v>
      </c>
      <c r="R702" t="str">
        <f>VLOOKUP($A702,RevenueData!$A$2:$L$2321,12,FALSE)</f>
        <v>DOWN</v>
      </c>
    </row>
    <row r="703" spans="1:18">
      <c r="A703" s="40">
        <v>108</v>
      </c>
      <c r="B703" s="41" t="s">
        <v>124</v>
      </c>
      <c r="C703" s="41" t="s">
        <v>7</v>
      </c>
      <c r="D703" s="40">
        <v>10019</v>
      </c>
      <c r="E703" s="42">
        <v>40007</v>
      </c>
      <c r="F703" s="43">
        <v>1204</v>
      </c>
      <c r="G703" s="41" t="s">
        <v>125</v>
      </c>
      <c r="H703" s="40">
        <v>117</v>
      </c>
      <c r="I703" s="40">
        <v>117</v>
      </c>
      <c r="J703" s="40">
        <v>0</v>
      </c>
      <c r="K703" s="40">
        <v>0</v>
      </c>
      <c r="L703" s="44">
        <v>0</v>
      </c>
      <c r="M703" s="41" t="s">
        <v>126</v>
      </c>
      <c r="N703" s="45" t="s">
        <v>127</v>
      </c>
      <c r="O703" s="45" t="s">
        <v>128</v>
      </c>
      <c r="P703" t="str">
        <f>VLOOKUP($A703,RevenueData!$A$2:$L$2321,10,FALSE)</f>
        <v>NY</v>
      </c>
      <c r="Q703" t="str">
        <f>VLOOKUP($A703,RevenueData!$A$2:$L$2321,11,FALSE)</f>
        <v>NY</v>
      </c>
      <c r="R703" t="str">
        <f>VLOOKUP($A703,RevenueData!$A$2:$L$2321,12,FALSE)</f>
        <v>DOWN</v>
      </c>
    </row>
    <row r="704" spans="1:18">
      <c r="A704" s="40">
        <v>114</v>
      </c>
      <c r="B704" s="41" t="s">
        <v>124</v>
      </c>
      <c r="C704" s="41" t="s">
        <v>7</v>
      </c>
      <c r="D704" s="40">
        <v>10020</v>
      </c>
      <c r="E704" s="42">
        <v>40007</v>
      </c>
      <c r="F704" s="43">
        <v>945</v>
      </c>
      <c r="G704" s="41" t="s">
        <v>129</v>
      </c>
      <c r="H704" s="40">
        <v>82</v>
      </c>
      <c r="I704" s="40">
        <v>82</v>
      </c>
      <c r="J704" s="40">
        <v>0</v>
      </c>
      <c r="K704" s="40">
        <v>0</v>
      </c>
      <c r="L704" s="44">
        <v>0</v>
      </c>
      <c r="M704" s="41" t="s">
        <v>126</v>
      </c>
      <c r="N704" s="45" t="s">
        <v>127</v>
      </c>
      <c r="O704" s="45" t="s">
        <v>128</v>
      </c>
      <c r="P704" t="str">
        <f>VLOOKUP($A704,RevenueData!$A$2:$L$2321,10,FALSE)</f>
        <v>NY</v>
      </c>
      <c r="Q704" t="str">
        <f>VLOOKUP($A704,RevenueData!$A$2:$L$2321,11,FALSE)</f>
        <v>NY</v>
      </c>
      <c r="R704" t="str">
        <f>VLOOKUP($A704,RevenueData!$A$2:$L$2321,12,FALSE)</f>
        <v>MID</v>
      </c>
    </row>
    <row r="705" spans="1:18">
      <c r="A705" s="40">
        <v>117</v>
      </c>
      <c r="B705" s="41" t="s">
        <v>267</v>
      </c>
      <c r="C705" s="41" t="s">
        <v>25</v>
      </c>
      <c r="D705" s="40">
        <v>6810</v>
      </c>
      <c r="E705" s="42">
        <v>40007</v>
      </c>
      <c r="F705" s="43">
        <v>944</v>
      </c>
      <c r="G705" s="41" t="s">
        <v>125</v>
      </c>
      <c r="H705" s="40">
        <v>2</v>
      </c>
      <c r="I705" s="40">
        <v>2</v>
      </c>
      <c r="J705" s="40">
        <v>0</v>
      </c>
      <c r="K705" s="40">
        <v>0</v>
      </c>
      <c r="L705" s="44">
        <v>0</v>
      </c>
      <c r="M705" s="41" t="s">
        <v>130</v>
      </c>
      <c r="N705" s="45" t="s">
        <v>127</v>
      </c>
      <c r="O705" s="45" t="s">
        <v>128</v>
      </c>
      <c r="P705" t="str">
        <f>VLOOKUP($A705,RevenueData!$A$2:$L$2321,10,FALSE)</f>
        <v>CT</v>
      </c>
      <c r="Q705" t="str">
        <f>VLOOKUP($A705,RevenueData!$A$2:$L$2321,11,FALSE)</f>
        <v>NE</v>
      </c>
      <c r="R705" t="str">
        <f>VLOOKUP($A705,RevenueData!$A$2:$L$2321,12,FALSE)</f>
        <v>CT</v>
      </c>
    </row>
    <row r="706" spans="1:18">
      <c r="A706" s="40">
        <v>117</v>
      </c>
      <c r="B706" s="41" t="s">
        <v>267</v>
      </c>
      <c r="C706" s="41" t="s">
        <v>25</v>
      </c>
      <c r="D706" s="40">
        <v>6810</v>
      </c>
      <c r="E706" s="42">
        <v>40007</v>
      </c>
      <c r="F706" s="43">
        <v>944</v>
      </c>
      <c r="G706" s="41" t="s">
        <v>125</v>
      </c>
      <c r="H706" s="40">
        <v>31</v>
      </c>
      <c r="I706" s="40">
        <v>31</v>
      </c>
      <c r="J706" s="40">
        <v>0</v>
      </c>
      <c r="K706" s="40">
        <v>0</v>
      </c>
      <c r="L706" s="44">
        <v>0</v>
      </c>
      <c r="M706" s="41" t="s">
        <v>126</v>
      </c>
      <c r="N706" s="45" t="s">
        <v>127</v>
      </c>
      <c r="O706" s="45" t="s">
        <v>128</v>
      </c>
      <c r="P706" t="str">
        <f>VLOOKUP($A706,RevenueData!$A$2:$L$2321,10,FALSE)</f>
        <v>CT</v>
      </c>
      <c r="Q706" t="str">
        <f>VLOOKUP($A706,RevenueData!$A$2:$L$2321,11,FALSE)</f>
        <v>NE</v>
      </c>
      <c r="R706" t="str">
        <f>VLOOKUP($A706,RevenueData!$A$2:$L$2321,12,FALSE)</f>
        <v>CT</v>
      </c>
    </row>
    <row r="707" spans="1:18">
      <c r="A707" s="40">
        <v>123</v>
      </c>
      <c r="B707" s="41" t="s">
        <v>271</v>
      </c>
      <c r="C707" s="41" t="s">
        <v>25</v>
      </c>
      <c r="D707" s="40">
        <v>6830</v>
      </c>
      <c r="E707" s="42">
        <v>40007</v>
      </c>
      <c r="F707" s="43">
        <v>1018</v>
      </c>
      <c r="G707" s="41" t="s">
        <v>125</v>
      </c>
      <c r="H707" s="40">
        <v>1</v>
      </c>
      <c r="I707" s="40">
        <v>1</v>
      </c>
      <c r="J707" s="40">
        <v>0</v>
      </c>
      <c r="K707" s="40">
        <v>0</v>
      </c>
      <c r="L707" s="44">
        <v>0</v>
      </c>
      <c r="M707" s="41" t="s">
        <v>130</v>
      </c>
      <c r="N707" s="45" t="s">
        <v>127</v>
      </c>
      <c r="O707" s="45" t="s">
        <v>128</v>
      </c>
      <c r="P707" t="str">
        <f>VLOOKUP($A707,RevenueData!$A$2:$L$2321,10,FALSE)</f>
        <v>CT</v>
      </c>
      <c r="Q707" t="str">
        <f>VLOOKUP($A707,RevenueData!$A$2:$L$2321,11,FALSE)</f>
        <v>NE</v>
      </c>
      <c r="R707" t="str">
        <f>VLOOKUP($A707,RevenueData!$A$2:$L$2321,12,FALSE)</f>
        <v>CT</v>
      </c>
    </row>
    <row r="708" spans="1:18">
      <c r="A708" s="40">
        <v>123</v>
      </c>
      <c r="B708" s="41" t="s">
        <v>271</v>
      </c>
      <c r="C708" s="41" t="s">
        <v>25</v>
      </c>
      <c r="D708" s="40">
        <v>6830</v>
      </c>
      <c r="E708" s="42">
        <v>40007</v>
      </c>
      <c r="F708" s="43">
        <v>1018</v>
      </c>
      <c r="G708" s="41" t="s">
        <v>125</v>
      </c>
      <c r="H708" s="40">
        <v>38</v>
      </c>
      <c r="I708" s="40">
        <v>38</v>
      </c>
      <c r="J708" s="40">
        <v>0</v>
      </c>
      <c r="K708" s="40">
        <v>0</v>
      </c>
      <c r="L708" s="44">
        <v>0</v>
      </c>
      <c r="M708" s="41" t="s">
        <v>126</v>
      </c>
      <c r="N708" s="45" t="s">
        <v>127</v>
      </c>
      <c r="O708" s="45" t="s">
        <v>128</v>
      </c>
      <c r="P708" t="str">
        <f>VLOOKUP($A708,RevenueData!$A$2:$L$2321,10,FALSE)</f>
        <v>CT</v>
      </c>
      <c r="Q708" t="str">
        <f>VLOOKUP($A708,RevenueData!$A$2:$L$2321,11,FALSE)</f>
        <v>NE</v>
      </c>
      <c r="R708" t="str">
        <f>VLOOKUP($A708,RevenueData!$A$2:$L$2321,12,FALSE)</f>
        <v>CT</v>
      </c>
    </row>
    <row r="709" spans="1:18">
      <c r="A709" s="40">
        <v>124</v>
      </c>
      <c r="B709" s="41" t="s">
        <v>272</v>
      </c>
      <c r="C709" s="41" t="s">
        <v>25</v>
      </c>
      <c r="D709" s="40">
        <v>6074</v>
      </c>
      <c r="E709" s="42">
        <v>40007</v>
      </c>
      <c r="F709" s="43">
        <v>1023</v>
      </c>
      <c r="G709" s="41" t="s">
        <v>125</v>
      </c>
      <c r="H709" s="40">
        <v>35</v>
      </c>
      <c r="I709" s="40">
        <v>34</v>
      </c>
      <c r="J709" s="40">
        <v>0</v>
      </c>
      <c r="K709" s="40">
        <v>1</v>
      </c>
      <c r="L709" s="44">
        <v>0</v>
      </c>
      <c r="M709" s="41" t="s">
        <v>130</v>
      </c>
      <c r="N709" s="45" t="s">
        <v>273</v>
      </c>
      <c r="O709" s="45" t="s">
        <v>274</v>
      </c>
      <c r="P709" t="str">
        <f>VLOOKUP($A709,RevenueData!$A$2:$L$2321,10,FALSE)</f>
        <v>CT</v>
      </c>
      <c r="Q709" t="str">
        <f>VLOOKUP($A709,RevenueData!$A$2:$L$2321,11,FALSE)</f>
        <v>NE</v>
      </c>
      <c r="R709" t="str">
        <f>VLOOKUP($A709,RevenueData!$A$2:$L$2321,12,FALSE)</f>
        <v>CT</v>
      </c>
    </row>
    <row r="710" spans="1:18">
      <c r="A710" s="40">
        <v>140</v>
      </c>
      <c r="B710" s="41" t="s">
        <v>291</v>
      </c>
      <c r="C710" s="41" t="s">
        <v>7</v>
      </c>
      <c r="D710" s="40">
        <v>11530</v>
      </c>
      <c r="E710" s="42">
        <v>40007</v>
      </c>
      <c r="F710" s="43">
        <v>941</v>
      </c>
      <c r="G710" s="41" t="s">
        <v>129</v>
      </c>
      <c r="H710" s="40">
        <v>58</v>
      </c>
      <c r="I710" s="40">
        <v>58</v>
      </c>
      <c r="J710" s="40">
        <v>0</v>
      </c>
      <c r="K710" s="40">
        <v>0</v>
      </c>
      <c r="L710" s="44">
        <v>0</v>
      </c>
      <c r="M710" s="41" t="s">
        <v>126</v>
      </c>
      <c r="N710" s="45" t="s">
        <v>127</v>
      </c>
      <c r="O710" s="45" t="s">
        <v>128</v>
      </c>
      <c r="P710" t="str">
        <f>VLOOKUP($A710,RevenueData!$A$2:$L$2321,10,FALSE)</f>
        <v>NY</v>
      </c>
      <c r="Q710" t="str">
        <f>VLOOKUP($A710,RevenueData!$A$2:$L$2321,11,FALSE)</f>
        <v>NY</v>
      </c>
      <c r="R710" t="str">
        <f>VLOOKUP($A710,RevenueData!$A$2:$L$2321,12,FALSE)</f>
        <v>LI</v>
      </c>
    </row>
    <row r="711" spans="1:18">
      <c r="A711" s="40">
        <v>148</v>
      </c>
      <c r="B711" s="41" t="s">
        <v>298</v>
      </c>
      <c r="C711" s="41" t="s">
        <v>43</v>
      </c>
      <c r="D711" s="40">
        <v>1803</v>
      </c>
      <c r="E711" s="42">
        <v>40007</v>
      </c>
      <c r="F711" s="43">
        <v>1000</v>
      </c>
      <c r="G711" s="41" t="s">
        <v>125</v>
      </c>
      <c r="H711" s="40">
        <v>52</v>
      </c>
      <c r="I711" s="40">
        <v>52</v>
      </c>
      <c r="J711" s="40">
        <v>0</v>
      </c>
      <c r="K711" s="40">
        <v>0</v>
      </c>
      <c r="L711" s="44">
        <v>0</v>
      </c>
      <c r="M711" s="41" t="s">
        <v>130</v>
      </c>
      <c r="N711" s="45" t="s">
        <v>190</v>
      </c>
      <c r="O711" s="45" t="s">
        <v>191</v>
      </c>
      <c r="P711" t="str">
        <f>VLOOKUP($A711,RevenueData!$A$2:$L$2321,10,FALSE)</f>
        <v>MA</v>
      </c>
      <c r="Q711" t="str">
        <f>VLOOKUP($A711,RevenueData!$A$2:$L$2321,11,FALSE)</f>
        <v>NE</v>
      </c>
      <c r="R711" t="str">
        <f>VLOOKUP($A711,RevenueData!$A$2:$L$2321,12,FALSE)</f>
        <v>MA</v>
      </c>
    </row>
    <row r="712" spans="1:18">
      <c r="A712" s="40">
        <v>158</v>
      </c>
      <c r="B712" s="41" t="s">
        <v>124</v>
      </c>
      <c r="C712" s="41" t="s">
        <v>7</v>
      </c>
      <c r="D712" s="40">
        <v>10019</v>
      </c>
      <c r="E712" s="42">
        <v>40007</v>
      </c>
      <c r="F712" s="43">
        <v>1126</v>
      </c>
      <c r="G712" s="41" t="s">
        <v>125</v>
      </c>
      <c r="H712" s="40">
        <v>49</v>
      </c>
      <c r="I712" s="40">
        <v>49</v>
      </c>
      <c r="J712" s="40">
        <v>0</v>
      </c>
      <c r="K712" s="40">
        <v>0</v>
      </c>
      <c r="L712" s="44">
        <v>0</v>
      </c>
      <c r="M712" s="41" t="s">
        <v>126</v>
      </c>
      <c r="N712" s="45" t="s">
        <v>127</v>
      </c>
      <c r="O712" s="45" t="s">
        <v>128</v>
      </c>
      <c r="P712" t="str">
        <f>VLOOKUP($A712,RevenueData!$A$2:$L$2321,10,FALSE)</f>
        <v>NY</v>
      </c>
      <c r="Q712" t="str">
        <f>VLOOKUP($A712,RevenueData!$A$2:$L$2321,11,FALSE)</f>
        <v>NY</v>
      </c>
      <c r="R712" t="str">
        <f>VLOOKUP($A712,RevenueData!$A$2:$L$2321,12,FALSE)</f>
        <v>MID</v>
      </c>
    </row>
    <row r="713" spans="1:18">
      <c r="A713" s="40">
        <v>170</v>
      </c>
      <c r="B713" s="41" t="s">
        <v>28</v>
      </c>
      <c r="C713" s="41" t="s">
        <v>27</v>
      </c>
      <c r="D713" s="40">
        <v>33126</v>
      </c>
      <c r="E713" s="42">
        <v>40007</v>
      </c>
      <c r="F713" s="43">
        <v>1412</v>
      </c>
      <c r="G713" s="41" t="s">
        <v>125</v>
      </c>
      <c r="H713" s="40">
        <v>42</v>
      </c>
      <c r="I713" s="40">
        <v>42</v>
      </c>
      <c r="J713" s="40">
        <v>0</v>
      </c>
      <c r="K713" s="40">
        <v>0</v>
      </c>
      <c r="L713" s="44">
        <v>0</v>
      </c>
      <c r="M713" s="41" t="s">
        <v>126</v>
      </c>
      <c r="N713" s="45" t="s">
        <v>161</v>
      </c>
      <c r="O713" s="45" t="s">
        <v>162</v>
      </c>
      <c r="P713" t="str">
        <f>VLOOKUP($A713,RevenueData!$A$2:$L$2321,10,FALSE)</f>
        <v>FL</v>
      </c>
      <c r="Q713" t="str">
        <f>VLOOKUP($A713,RevenueData!$A$2:$L$2321,11,FALSE)</f>
        <v>SE</v>
      </c>
      <c r="R713" t="str">
        <f>VLOOKUP($A713,RevenueData!$A$2:$L$2321,12,FALSE)</f>
        <v>MIAMI</v>
      </c>
    </row>
    <row r="714" spans="1:18">
      <c r="A714" s="40">
        <v>189</v>
      </c>
      <c r="B714" s="41" t="s">
        <v>124</v>
      </c>
      <c r="C714" s="41" t="s">
        <v>7</v>
      </c>
      <c r="D714" s="40">
        <v>10017</v>
      </c>
      <c r="E714" s="42">
        <v>40007</v>
      </c>
      <c r="F714" s="43">
        <v>1025</v>
      </c>
      <c r="G714" s="41" t="s">
        <v>125</v>
      </c>
      <c r="H714" s="40">
        <v>98</v>
      </c>
      <c r="I714" s="40">
        <v>98</v>
      </c>
      <c r="J714" s="40">
        <v>0</v>
      </c>
      <c r="K714" s="40">
        <v>0</v>
      </c>
      <c r="L714" s="44">
        <v>0</v>
      </c>
      <c r="M714" s="41" t="s">
        <v>126</v>
      </c>
      <c r="N714" s="45" t="s">
        <v>127</v>
      </c>
      <c r="O714" s="45" t="s">
        <v>128</v>
      </c>
      <c r="P714" t="str">
        <f>VLOOKUP($A714,RevenueData!$A$2:$L$2321,10,FALSE)</f>
        <v>NY</v>
      </c>
      <c r="Q714" t="str">
        <f>VLOOKUP($A714,RevenueData!$A$2:$L$2321,11,FALSE)</f>
        <v>NY</v>
      </c>
      <c r="R714" t="str">
        <f>VLOOKUP($A714,RevenueData!$A$2:$L$2321,12,FALSE)</f>
        <v>DOWN</v>
      </c>
    </row>
    <row r="715" spans="1:18">
      <c r="A715" s="40">
        <v>5</v>
      </c>
      <c r="B715" s="41" t="s">
        <v>132</v>
      </c>
      <c r="C715" s="41" t="s">
        <v>10</v>
      </c>
      <c r="D715" s="40">
        <v>7078</v>
      </c>
      <c r="E715" s="42">
        <v>40008</v>
      </c>
      <c r="F715" s="43">
        <v>911</v>
      </c>
      <c r="G715" s="41" t="s">
        <v>125</v>
      </c>
      <c r="H715" s="40">
        <v>2</v>
      </c>
      <c r="I715" s="40">
        <v>2</v>
      </c>
      <c r="J715" s="40">
        <v>0</v>
      </c>
      <c r="K715" s="40">
        <v>0</v>
      </c>
      <c r="L715" s="44">
        <v>0</v>
      </c>
      <c r="M715" s="41" t="s">
        <v>130</v>
      </c>
      <c r="N715" s="45" t="s">
        <v>127</v>
      </c>
      <c r="O715" s="45" t="s">
        <v>128</v>
      </c>
      <c r="P715" t="str">
        <f>VLOOKUP($A715,RevenueData!$A$2:$L$2321,10,FALSE)</f>
        <v>NJ</v>
      </c>
      <c r="Q715" t="str">
        <f>VLOOKUP($A715,RevenueData!$A$2:$L$2321,11,FALSE)</f>
        <v>NE</v>
      </c>
      <c r="R715" t="str">
        <f>VLOOKUP($A715,RevenueData!$A$2:$L$2321,12,FALSE)</f>
        <v>NJ</v>
      </c>
    </row>
    <row r="716" spans="1:18">
      <c r="A716" s="40">
        <v>5</v>
      </c>
      <c r="B716" s="41" t="s">
        <v>132</v>
      </c>
      <c r="C716" s="41" t="s">
        <v>10</v>
      </c>
      <c r="D716" s="40">
        <v>7078</v>
      </c>
      <c r="E716" s="42">
        <v>40008</v>
      </c>
      <c r="F716" s="43">
        <v>911</v>
      </c>
      <c r="G716" s="41" t="s">
        <v>125</v>
      </c>
      <c r="H716" s="40">
        <v>88</v>
      </c>
      <c r="I716" s="40">
        <v>88</v>
      </c>
      <c r="J716" s="40">
        <v>0</v>
      </c>
      <c r="K716" s="40">
        <v>0</v>
      </c>
      <c r="L716" s="44">
        <v>0</v>
      </c>
      <c r="M716" s="41" t="s">
        <v>126</v>
      </c>
      <c r="N716" s="45" t="s">
        <v>127</v>
      </c>
      <c r="O716" s="45" t="s">
        <v>128</v>
      </c>
      <c r="P716" t="str">
        <f>VLOOKUP($A716,RevenueData!$A$2:$L$2321,10,FALSE)</f>
        <v>NJ</v>
      </c>
      <c r="Q716" t="str">
        <f>VLOOKUP($A716,RevenueData!$A$2:$L$2321,11,FALSE)</f>
        <v>NE</v>
      </c>
      <c r="R716" t="str">
        <f>VLOOKUP($A716,RevenueData!$A$2:$L$2321,12,FALSE)</f>
        <v>NJ</v>
      </c>
    </row>
    <row r="717" spans="1:18">
      <c r="A717" s="40">
        <v>10</v>
      </c>
      <c r="B717" s="41" t="s">
        <v>133</v>
      </c>
      <c r="C717" s="41" t="s">
        <v>11</v>
      </c>
      <c r="D717" s="40">
        <v>22202</v>
      </c>
      <c r="E717" s="42">
        <v>40008</v>
      </c>
      <c r="F717" s="43">
        <v>1040</v>
      </c>
      <c r="G717" s="41" t="s">
        <v>125</v>
      </c>
      <c r="H717" s="40">
        <v>56</v>
      </c>
      <c r="I717" s="40">
        <v>56</v>
      </c>
      <c r="J717" s="40">
        <v>0</v>
      </c>
      <c r="K717" s="40">
        <v>0</v>
      </c>
      <c r="L717" s="44">
        <v>0</v>
      </c>
      <c r="M717" s="41" t="s">
        <v>130</v>
      </c>
      <c r="N717" s="45" t="s">
        <v>134</v>
      </c>
      <c r="O717" s="45" t="s">
        <v>135</v>
      </c>
      <c r="P717" t="str">
        <f>VLOOKUP($A717,RevenueData!$A$2:$L$2321,10,FALSE)</f>
        <v>VA</v>
      </c>
      <c r="Q717" t="str">
        <f>VLOOKUP($A717,RevenueData!$A$2:$L$2321,11,FALSE)</f>
        <v>NE</v>
      </c>
      <c r="R717" t="str">
        <f>VLOOKUP($A717,RevenueData!$A$2:$L$2321,12,FALSE)</f>
        <v>DC</v>
      </c>
    </row>
    <row r="718" spans="1:18">
      <c r="A718" s="40">
        <v>11</v>
      </c>
      <c r="B718" s="41" t="s">
        <v>138</v>
      </c>
      <c r="C718" s="41" t="s">
        <v>12</v>
      </c>
      <c r="D718" s="40">
        <v>20007</v>
      </c>
      <c r="E718" s="42">
        <v>40008</v>
      </c>
      <c r="F718" s="43">
        <v>1338</v>
      </c>
      <c r="G718" s="41" t="s">
        <v>131</v>
      </c>
      <c r="H718" s="40">
        <v>48</v>
      </c>
      <c r="I718" s="40">
        <v>48</v>
      </c>
      <c r="J718" s="40">
        <v>0</v>
      </c>
      <c r="K718" s="40">
        <v>0</v>
      </c>
      <c r="L718" s="44">
        <v>0</v>
      </c>
      <c r="M718" s="41" t="s">
        <v>130</v>
      </c>
      <c r="N718" s="45" t="s">
        <v>134</v>
      </c>
      <c r="O718" s="45" t="s">
        <v>135</v>
      </c>
      <c r="P718" t="str">
        <f>VLOOKUP($A718,RevenueData!$A$2:$L$2321,10,FALSE)</f>
        <v>DC</v>
      </c>
      <c r="Q718" t="str">
        <f>VLOOKUP($A718,RevenueData!$A$2:$L$2321,11,FALSE)</f>
        <v>NE</v>
      </c>
      <c r="R718" t="str">
        <f>VLOOKUP($A718,RevenueData!$A$2:$L$2321,12,FALSE)</f>
        <v>DC</v>
      </c>
    </row>
    <row r="719" spans="1:18">
      <c r="A719" s="40">
        <v>12</v>
      </c>
      <c r="B719" s="41" t="s">
        <v>139</v>
      </c>
      <c r="C719" s="41" t="s">
        <v>13</v>
      </c>
      <c r="D719" s="40">
        <v>48084</v>
      </c>
      <c r="E719" s="42">
        <v>40008</v>
      </c>
      <c r="F719" s="43">
        <v>1147</v>
      </c>
      <c r="G719" s="41" t="s">
        <v>125</v>
      </c>
      <c r="H719" s="40">
        <v>59</v>
      </c>
      <c r="I719" s="40">
        <v>59</v>
      </c>
      <c r="J719" s="40">
        <v>0</v>
      </c>
      <c r="K719" s="40">
        <v>0</v>
      </c>
      <c r="L719" s="44">
        <v>0</v>
      </c>
      <c r="M719" s="41" t="s">
        <v>126</v>
      </c>
      <c r="N719" s="45" t="s">
        <v>140</v>
      </c>
      <c r="O719" s="45" t="s">
        <v>141</v>
      </c>
      <c r="P719" t="str">
        <f>VLOOKUP($A719,RevenueData!$A$2:$L$2321,10,FALSE)</f>
        <v>MI</v>
      </c>
      <c r="Q719" t="str">
        <f>VLOOKUP($A719,RevenueData!$A$2:$L$2321,11,FALSE)</f>
        <v>MW</v>
      </c>
      <c r="R719" t="str">
        <f>VLOOKUP($A719,RevenueData!$A$2:$L$2321,12,FALSE)</f>
        <v>MW</v>
      </c>
    </row>
    <row r="720" spans="1:18">
      <c r="A720" s="40">
        <v>14</v>
      </c>
      <c r="B720" s="41" t="s">
        <v>144</v>
      </c>
      <c r="C720" s="41" t="s">
        <v>16</v>
      </c>
      <c r="D720" s="40">
        <v>60077</v>
      </c>
      <c r="E720" s="42">
        <v>40008</v>
      </c>
      <c r="F720" s="43">
        <v>1153</v>
      </c>
      <c r="G720" s="41" t="s">
        <v>131</v>
      </c>
      <c r="H720" s="40">
        <v>3</v>
      </c>
      <c r="I720" s="40">
        <v>3</v>
      </c>
      <c r="J720" s="40">
        <v>0</v>
      </c>
      <c r="K720" s="40">
        <v>0</v>
      </c>
      <c r="L720" s="44">
        <v>0</v>
      </c>
      <c r="M720" s="41" t="s">
        <v>126</v>
      </c>
      <c r="N720" s="45" t="s">
        <v>145</v>
      </c>
      <c r="O720" s="45" t="s">
        <v>146</v>
      </c>
      <c r="P720" t="str">
        <f>VLOOKUP($A720,RevenueData!$A$2:$L$2321,10,FALSE)</f>
        <v>IL</v>
      </c>
      <c r="Q720" t="str">
        <f>VLOOKUP($A720,RevenueData!$A$2:$L$2321,11,FALSE)</f>
        <v>MW</v>
      </c>
      <c r="R720" t="str">
        <f>VLOOKUP($A720,RevenueData!$A$2:$L$2321,12,FALSE)</f>
        <v>NCHI</v>
      </c>
    </row>
    <row r="721" spans="1:18">
      <c r="A721" s="40">
        <v>14</v>
      </c>
      <c r="B721" s="41" t="s">
        <v>144</v>
      </c>
      <c r="C721" s="41" t="s">
        <v>16</v>
      </c>
      <c r="D721" s="40">
        <v>60077</v>
      </c>
      <c r="E721" s="42">
        <v>40008</v>
      </c>
      <c r="F721" s="43">
        <v>1153</v>
      </c>
      <c r="G721" s="41" t="s">
        <v>131</v>
      </c>
      <c r="H721" s="40">
        <v>74</v>
      </c>
      <c r="I721" s="40">
        <v>74</v>
      </c>
      <c r="J721" s="40">
        <v>0</v>
      </c>
      <c r="K721" s="40">
        <v>0</v>
      </c>
      <c r="L721" s="44">
        <v>0</v>
      </c>
      <c r="M721" s="41" t="s">
        <v>126</v>
      </c>
      <c r="N721" s="45" t="s">
        <v>145</v>
      </c>
      <c r="O721" s="45" t="s">
        <v>146</v>
      </c>
      <c r="P721" t="str">
        <f>VLOOKUP($A721,RevenueData!$A$2:$L$2321,10,FALSE)</f>
        <v>IL</v>
      </c>
      <c r="Q721" t="str">
        <f>VLOOKUP($A721,RevenueData!$A$2:$L$2321,11,FALSE)</f>
        <v>MW</v>
      </c>
      <c r="R721" t="str">
        <f>VLOOKUP($A721,RevenueData!$A$2:$L$2321,12,FALSE)</f>
        <v>NCHI</v>
      </c>
    </row>
    <row r="722" spans="1:18">
      <c r="A722" s="40">
        <v>15</v>
      </c>
      <c r="B722" s="41" t="s">
        <v>147</v>
      </c>
      <c r="C722" s="41" t="s">
        <v>16</v>
      </c>
      <c r="D722" s="40">
        <v>60523</v>
      </c>
      <c r="E722" s="42">
        <v>40008</v>
      </c>
      <c r="F722" s="43">
        <v>1005</v>
      </c>
      <c r="G722" s="41" t="s">
        <v>125</v>
      </c>
      <c r="H722" s="40">
        <v>3</v>
      </c>
      <c r="I722" s="40">
        <v>3</v>
      </c>
      <c r="J722" s="40">
        <v>0</v>
      </c>
      <c r="K722" s="40">
        <v>0</v>
      </c>
      <c r="L722" s="44">
        <v>0</v>
      </c>
      <c r="M722" s="41" t="s">
        <v>126</v>
      </c>
      <c r="N722" s="45" t="s">
        <v>145</v>
      </c>
      <c r="O722" s="45" t="s">
        <v>146</v>
      </c>
      <c r="P722" t="str">
        <f>VLOOKUP($A722,RevenueData!$A$2:$L$2321,10,FALSE)</f>
        <v>IL</v>
      </c>
      <c r="Q722" t="str">
        <f>VLOOKUP($A722,RevenueData!$A$2:$L$2321,11,FALSE)</f>
        <v>MW</v>
      </c>
      <c r="R722" t="str">
        <f>VLOOKUP($A722,RevenueData!$A$2:$L$2321,12,FALSE)</f>
        <v>SCHI</v>
      </c>
    </row>
    <row r="723" spans="1:18">
      <c r="A723" s="40">
        <v>15</v>
      </c>
      <c r="B723" s="41" t="s">
        <v>147</v>
      </c>
      <c r="C723" s="41" t="s">
        <v>16</v>
      </c>
      <c r="D723" s="40">
        <v>60523</v>
      </c>
      <c r="E723" s="42">
        <v>40008</v>
      </c>
      <c r="F723" s="43">
        <v>1005</v>
      </c>
      <c r="G723" s="41" t="s">
        <v>125</v>
      </c>
      <c r="H723" s="40">
        <v>71</v>
      </c>
      <c r="I723" s="40">
        <v>70</v>
      </c>
      <c r="J723" s="40">
        <v>0</v>
      </c>
      <c r="K723" s="40">
        <v>1</v>
      </c>
      <c r="L723" s="44">
        <v>0</v>
      </c>
      <c r="M723" s="41" t="s">
        <v>126</v>
      </c>
      <c r="N723" s="45" t="s">
        <v>145</v>
      </c>
      <c r="O723" s="45" t="s">
        <v>146</v>
      </c>
      <c r="P723" t="str">
        <f>VLOOKUP($A723,RevenueData!$A$2:$L$2321,10,FALSE)</f>
        <v>IL</v>
      </c>
      <c r="Q723" t="str">
        <f>VLOOKUP($A723,RevenueData!$A$2:$L$2321,11,FALSE)</f>
        <v>MW</v>
      </c>
      <c r="R723" t="str">
        <f>VLOOKUP($A723,RevenueData!$A$2:$L$2321,12,FALSE)</f>
        <v>SCHI</v>
      </c>
    </row>
    <row r="724" spans="1:18">
      <c r="A724" s="40">
        <v>17</v>
      </c>
      <c r="B724" s="41" t="s">
        <v>148</v>
      </c>
      <c r="C724" s="41" t="s">
        <v>19</v>
      </c>
      <c r="D724" s="40">
        <v>92108</v>
      </c>
      <c r="E724" s="42">
        <v>40008</v>
      </c>
      <c r="F724" s="43">
        <v>1000</v>
      </c>
      <c r="G724" s="41" t="s">
        <v>125</v>
      </c>
      <c r="H724" s="40">
        <v>1</v>
      </c>
      <c r="I724" s="40">
        <v>1</v>
      </c>
      <c r="J724" s="40">
        <v>0</v>
      </c>
      <c r="K724" s="40">
        <v>0</v>
      </c>
      <c r="L724" s="44">
        <v>0</v>
      </c>
      <c r="M724" s="41" t="s">
        <v>126</v>
      </c>
      <c r="N724" s="45" t="s">
        <v>149</v>
      </c>
      <c r="O724" s="45" t="s">
        <v>150</v>
      </c>
      <c r="P724" t="str">
        <f>VLOOKUP($A724,RevenueData!$A$2:$L$2321,10,FALSE)</f>
        <v>CA</v>
      </c>
      <c r="Q724" t="str">
        <f>VLOOKUP($A724,RevenueData!$A$2:$L$2321,11,FALSE)</f>
        <v>LA</v>
      </c>
      <c r="R724" t="str">
        <f>VLOOKUP($A724,RevenueData!$A$2:$L$2321,12,FALSE)</f>
        <v>SD</v>
      </c>
    </row>
    <row r="725" spans="1:18">
      <c r="A725" s="40">
        <v>18</v>
      </c>
      <c r="B725" s="41" t="s">
        <v>151</v>
      </c>
      <c r="C725" s="41" t="s">
        <v>21</v>
      </c>
      <c r="D725" s="40">
        <v>98101</v>
      </c>
      <c r="E725" s="42">
        <v>40008</v>
      </c>
      <c r="F725" s="43">
        <v>1014</v>
      </c>
      <c r="G725" s="41" t="s">
        <v>125</v>
      </c>
      <c r="H725" s="40">
        <v>95</v>
      </c>
      <c r="I725" s="40">
        <v>95</v>
      </c>
      <c r="J725" s="40">
        <v>0</v>
      </c>
      <c r="K725" s="40">
        <v>0</v>
      </c>
      <c r="L725" s="44">
        <v>0</v>
      </c>
      <c r="M725" s="41" t="s">
        <v>126</v>
      </c>
      <c r="N725" s="45" t="s">
        <v>152</v>
      </c>
      <c r="O725" s="45" t="s">
        <v>153</v>
      </c>
      <c r="P725" t="str">
        <f>VLOOKUP($A725,RevenueData!$A$2:$L$2321,10,FALSE)</f>
        <v>WA</v>
      </c>
      <c r="Q725" t="str">
        <f>VLOOKUP($A725,RevenueData!$A$2:$L$2321,11,FALSE)</f>
        <v>NW</v>
      </c>
      <c r="R725" t="str">
        <f>VLOOKUP($A725,RevenueData!$A$2:$L$2321,12,FALSE)</f>
        <v>SEA</v>
      </c>
    </row>
    <row r="726" spans="1:18">
      <c r="A726" s="40">
        <v>19</v>
      </c>
      <c r="B726" s="41" t="s">
        <v>154</v>
      </c>
      <c r="C726" s="41" t="s">
        <v>16</v>
      </c>
      <c r="D726" s="40">
        <v>60611</v>
      </c>
      <c r="E726" s="42">
        <v>40008</v>
      </c>
      <c r="F726" s="43">
        <v>1220</v>
      </c>
      <c r="G726" s="41" t="s">
        <v>125</v>
      </c>
      <c r="H726" s="40">
        <v>76</v>
      </c>
      <c r="I726" s="40">
        <v>76</v>
      </c>
      <c r="J726" s="40">
        <v>0</v>
      </c>
      <c r="K726" s="40">
        <v>0</v>
      </c>
      <c r="L726" s="44">
        <v>0</v>
      </c>
      <c r="M726" s="41" t="s">
        <v>126</v>
      </c>
      <c r="N726" s="45" t="s">
        <v>145</v>
      </c>
      <c r="O726" s="45" t="s">
        <v>146</v>
      </c>
      <c r="P726" t="str">
        <f>VLOOKUP($A726,RevenueData!$A$2:$L$2321,10,FALSE)</f>
        <v>IL</v>
      </c>
      <c r="Q726" t="str">
        <f>VLOOKUP($A726,RevenueData!$A$2:$L$2321,11,FALSE)</f>
        <v>MW</v>
      </c>
      <c r="R726" t="str">
        <f>VLOOKUP($A726,RevenueData!$A$2:$L$2321,12,FALSE)</f>
        <v>MW</v>
      </c>
    </row>
    <row r="727" spans="1:18">
      <c r="A727" s="40">
        <v>20</v>
      </c>
      <c r="B727" s="41" t="s">
        <v>155</v>
      </c>
      <c r="C727" s="41" t="s">
        <v>19</v>
      </c>
      <c r="D727" s="40">
        <v>95815</v>
      </c>
      <c r="E727" s="42">
        <v>40008</v>
      </c>
      <c r="F727" s="43">
        <v>1141</v>
      </c>
      <c r="G727" s="41" t="s">
        <v>125</v>
      </c>
      <c r="H727" s="40">
        <v>43</v>
      </c>
      <c r="I727" s="40">
        <v>43</v>
      </c>
      <c r="J727" s="40">
        <v>0</v>
      </c>
      <c r="K727" s="40">
        <v>0</v>
      </c>
      <c r="L727" s="44">
        <v>0</v>
      </c>
      <c r="M727" s="41" t="s">
        <v>126</v>
      </c>
      <c r="N727" s="45" t="s">
        <v>156</v>
      </c>
      <c r="O727" s="45" t="s">
        <v>157</v>
      </c>
      <c r="P727" t="str">
        <f>VLOOKUP($A727,RevenueData!$A$2:$L$2321,10,FALSE)</f>
        <v>CA</v>
      </c>
      <c r="Q727" t="str">
        <f>VLOOKUP($A727,RevenueData!$A$2:$L$2321,11,FALSE)</f>
        <v>NW</v>
      </c>
      <c r="R727" t="str">
        <f>VLOOKUP($A727,RevenueData!$A$2:$L$2321,12,FALSE)</f>
        <v>NW</v>
      </c>
    </row>
    <row r="728" spans="1:18">
      <c r="A728" s="40">
        <v>22</v>
      </c>
      <c r="B728" s="41" t="s">
        <v>158</v>
      </c>
      <c r="C728" s="41" t="s">
        <v>19</v>
      </c>
      <c r="D728" s="40">
        <v>91210</v>
      </c>
      <c r="E728" s="42">
        <v>40008</v>
      </c>
      <c r="F728" s="43">
        <v>928</v>
      </c>
      <c r="G728" s="41" t="s">
        <v>129</v>
      </c>
      <c r="H728" s="40">
        <v>59</v>
      </c>
      <c r="I728" s="40">
        <v>59</v>
      </c>
      <c r="J728" s="40">
        <v>0</v>
      </c>
      <c r="K728" s="40">
        <v>0</v>
      </c>
      <c r="L728" s="44">
        <v>0</v>
      </c>
      <c r="M728" s="41" t="s">
        <v>126</v>
      </c>
      <c r="N728" s="45" t="s">
        <v>149</v>
      </c>
      <c r="O728" s="45" t="s">
        <v>150</v>
      </c>
      <c r="P728" t="str">
        <f>VLOOKUP($A728,RevenueData!$A$2:$L$2321,10,FALSE)</f>
        <v>CA</v>
      </c>
      <c r="Q728" t="str">
        <f>VLOOKUP($A728,RevenueData!$A$2:$L$2321,11,FALSE)</f>
        <v>LA</v>
      </c>
      <c r="R728" t="str">
        <f>VLOOKUP($A728,RevenueData!$A$2:$L$2321,12,FALSE)</f>
        <v>DESER</v>
      </c>
    </row>
    <row r="729" spans="1:18">
      <c r="A729" s="40">
        <v>24</v>
      </c>
      <c r="B729" s="41" t="s">
        <v>160</v>
      </c>
      <c r="C729" s="41" t="s">
        <v>19</v>
      </c>
      <c r="D729" s="40">
        <v>90210</v>
      </c>
      <c r="E729" s="42">
        <v>40008</v>
      </c>
      <c r="F729" s="43">
        <v>1354</v>
      </c>
      <c r="G729" s="41" t="s">
        <v>125</v>
      </c>
      <c r="H729" s="40">
        <v>57</v>
      </c>
      <c r="I729" s="40">
        <v>57</v>
      </c>
      <c r="J729" s="40">
        <v>0</v>
      </c>
      <c r="K729" s="40">
        <v>0</v>
      </c>
      <c r="L729" s="44">
        <v>0</v>
      </c>
      <c r="M729" s="41" t="s">
        <v>126</v>
      </c>
      <c r="N729" s="45" t="s">
        <v>149</v>
      </c>
      <c r="O729" s="45" t="s">
        <v>150</v>
      </c>
      <c r="P729" t="str">
        <f>VLOOKUP($A729,RevenueData!$A$2:$L$2321,10,FALSE)</f>
        <v>CA</v>
      </c>
      <c r="Q729" t="str">
        <f>VLOOKUP($A729,RevenueData!$A$2:$L$2321,11,FALSE)</f>
        <v>LA</v>
      </c>
      <c r="R729" t="str">
        <f>VLOOKUP($A729,RevenueData!$A$2:$L$2321,12,FALSE)</f>
        <v>LA</v>
      </c>
    </row>
    <row r="730" spans="1:18">
      <c r="A730" s="40">
        <v>25</v>
      </c>
      <c r="B730" s="41" t="s">
        <v>28</v>
      </c>
      <c r="C730" s="41" t="s">
        <v>27</v>
      </c>
      <c r="D730" s="40">
        <v>33156</v>
      </c>
      <c r="E730" s="42">
        <v>40008</v>
      </c>
      <c r="F730" s="43">
        <v>947</v>
      </c>
      <c r="G730" s="41" t="s">
        <v>125</v>
      </c>
      <c r="H730" s="40">
        <v>56</v>
      </c>
      <c r="I730" s="40">
        <v>56</v>
      </c>
      <c r="J730" s="40">
        <v>0</v>
      </c>
      <c r="K730" s="40">
        <v>0</v>
      </c>
      <c r="L730" s="44">
        <v>0</v>
      </c>
      <c r="M730" s="41" t="s">
        <v>126</v>
      </c>
      <c r="N730" s="45" t="s">
        <v>161</v>
      </c>
      <c r="O730" s="45" t="s">
        <v>162</v>
      </c>
      <c r="P730" t="str">
        <f>VLOOKUP($A730,RevenueData!$A$2:$L$2321,10,FALSE)</f>
        <v>FL</v>
      </c>
      <c r="Q730" t="str">
        <f>VLOOKUP($A730,RevenueData!$A$2:$L$2321,11,FALSE)</f>
        <v>SE</v>
      </c>
      <c r="R730" t="str">
        <f>VLOOKUP($A730,RevenueData!$A$2:$L$2321,12,FALSE)</f>
        <v>MIAMI</v>
      </c>
    </row>
    <row r="731" spans="1:18">
      <c r="A731" s="40">
        <v>26</v>
      </c>
      <c r="B731" s="41" t="s">
        <v>163</v>
      </c>
      <c r="C731" s="41" t="s">
        <v>11</v>
      </c>
      <c r="D731" s="40">
        <v>22102</v>
      </c>
      <c r="E731" s="42">
        <v>40008</v>
      </c>
      <c r="F731" s="43">
        <v>1257</v>
      </c>
      <c r="G731" s="41" t="s">
        <v>125</v>
      </c>
      <c r="H731" s="40">
        <v>72</v>
      </c>
      <c r="I731" s="40">
        <v>71</v>
      </c>
      <c r="J731" s="40">
        <v>0</v>
      </c>
      <c r="K731" s="40">
        <v>0</v>
      </c>
      <c r="L731" s="44">
        <v>1</v>
      </c>
      <c r="M731" s="41" t="s">
        <v>130</v>
      </c>
      <c r="N731" s="45" t="s">
        <v>134</v>
      </c>
      <c r="O731" s="45" t="s">
        <v>135</v>
      </c>
      <c r="P731" t="str">
        <f>VLOOKUP($A731,RevenueData!$A$2:$L$2321,10,FALSE)</f>
        <v>VA</v>
      </c>
      <c r="Q731" t="str">
        <f>VLOOKUP($A731,RevenueData!$A$2:$L$2321,11,FALSE)</f>
        <v>SE</v>
      </c>
      <c r="R731" t="str">
        <f>VLOOKUP($A731,RevenueData!$A$2:$L$2321,12,FALSE)</f>
        <v>NOVA</v>
      </c>
    </row>
    <row r="732" spans="1:18">
      <c r="A732" s="40">
        <v>27</v>
      </c>
      <c r="B732" s="41" t="s">
        <v>164</v>
      </c>
      <c r="C732" s="41" t="s">
        <v>27</v>
      </c>
      <c r="D732" s="40">
        <v>33431</v>
      </c>
      <c r="E732" s="42">
        <v>40008</v>
      </c>
      <c r="F732" s="43">
        <v>1200</v>
      </c>
      <c r="G732" s="41" t="s">
        <v>125</v>
      </c>
      <c r="H732" s="40">
        <v>64</v>
      </c>
      <c r="I732" s="40">
        <v>64</v>
      </c>
      <c r="J732" s="40">
        <v>0</v>
      </c>
      <c r="K732" s="40">
        <v>0</v>
      </c>
      <c r="L732" s="44">
        <v>0</v>
      </c>
      <c r="M732" s="41" t="s">
        <v>126</v>
      </c>
      <c r="N732" s="45" t="s">
        <v>161</v>
      </c>
      <c r="O732" s="45" t="s">
        <v>162</v>
      </c>
      <c r="P732" t="str">
        <f>VLOOKUP($A732,RevenueData!$A$2:$L$2321,10,FALSE)</f>
        <v>FL</v>
      </c>
      <c r="Q732" t="str">
        <f>VLOOKUP($A732,RevenueData!$A$2:$L$2321,11,FALSE)</f>
        <v>SE</v>
      </c>
      <c r="R732" t="str">
        <f>VLOOKUP($A732,RevenueData!$A$2:$L$2321,12,FALSE)</f>
        <v>PB</v>
      </c>
    </row>
    <row r="733" spans="1:18">
      <c r="A733" s="40">
        <v>28</v>
      </c>
      <c r="B733" s="41" t="s">
        <v>154</v>
      </c>
      <c r="C733" s="41" t="s">
        <v>16</v>
      </c>
      <c r="D733" s="40">
        <v>60614</v>
      </c>
      <c r="E733" s="42">
        <v>40008</v>
      </c>
      <c r="F733" s="43">
        <v>1225</v>
      </c>
      <c r="G733" s="41" t="s">
        <v>125</v>
      </c>
      <c r="H733" s="40">
        <v>43</v>
      </c>
      <c r="I733" s="40">
        <v>43</v>
      </c>
      <c r="J733" s="40">
        <v>0</v>
      </c>
      <c r="K733" s="40">
        <v>0</v>
      </c>
      <c r="L733" s="44">
        <v>0</v>
      </c>
      <c r="M733" s="41" t="s">
        <v>126</v>
      </c>
      <c r="N733" s="45" t="s">
        <v>145</v>
      </c>
      <c r="O733" s="45" t="s">
        <v>146</v>
      </c>
      <c r="P733" t="str">
        <f>VLOOKUP($A733,RevenueData!$A$2:$L$2321,10,FALSE)</f>
        <v>IL</v>
      </c>
      <c r="Q733" t="str">
        <f>VLOOKUP($A733,RevenueData!$A$2:$L$2321,11,FALSE)</f>
        <v>MW</v>
      </c>
      <c r="R733" t="str">
        <f>VLOOKUP($A733,RevenueData!$A$2:$L$2321,12,FALSE)</f>
        <v>MW</v>
      </c>
    </row>
    <row r="734" spans="1:18">
      <c r="A734" s="40">
        <v>29</v>
      </c>
      <c r="B734" s="41" t="s">
        <v>165</v>
      </c>
      <c r="C734" s="41" t="s">
        <v>31</v>
      </c>
      <c r="D734" s="40">
        <v>80302</v>
      </c>
      <c r="E734" s="42">
        <v>40008</v>
      </c>
      <c r="F734" s="43">
        <v>1345</v>
      </c>
      <c r="G734" s="41" t="s">
        <v>125</v>
      </c>
      <c r="H734" s="40">
        <v>38</v>
      </c>
      <c r="I734" s="40">
        <v>38</v>
      </c>
      <c r="J734" s="40">
        <v>0</v>
      </c>
      <c r="K734" s="40">
        <v>0</v>
      </c>
      <c r="L734" s="44">
        <v>0</v>
      </c>
      <c r="M734" s="41" t="s">
        <v>143</v>
      </c>
      <c r="N734" s="45" t="s">
        <v>166</v>
      </c>
      <c r="O734" s="45" t="s">
        <v>167</v>
      </c>
      <c r="P734" t="str">
        <f>VLOOKUP($A734,RevenueData!$A$2:$L$2321,10,FALSE)</f>
        <v>CO</v>
      </c>
      <c r="Q734" t="str">
        <f>VLOOKUP($A734,RevenueData!$A$2:$L$2321,11,FALSE)</f>
        <v>SW</v>
      </c>
      <c r="R734" t="str">
        <f>VLOOKUP($A734,RevenueData!$A$2:$L$2321,12,FALSE)</f>
        <v>DEN</v>
      </c>
    </row>
    <row r="735" spans="1:18">
      <c r="A735" s="40">
        <v>30</v>
      </c>
      <c r="B735" s="41" t="s">
        <v>168</v>
      </c>
      <c r="C735" s="41" t="s">
        <v>33</v>
      </c>
      <c r="D735" s="40">
        <v>97204</v>
      </c>
      <c r="E735" s="42">
        <v>40008</v>
      </c>
      <c r="F735" s="43">
        <v>1026</v>
      </c>
      <c r="G735" s="41" t="s">
        <v>125</v>
      </c>
      <c r="H735" s="40">
        <v>44</v>
      </c>
      <c r="I735" s="40">
        <v>43</v>
      </c>
      <c r="J735" s="40">
        <v>0</v>
      </c>
      <c r="K735" s="40">
        <v>0</v>
      </c>
      <c r="L735" s="44">
        <v>1</v>
      </c>
      <c r="M735" s="41" t="s">
        <v>126</v>
      </c>
      <c r="N735" s="45" t="s">
        <v>169</v>
      </c>
      <c r="O735" s="45" t="s">
        <v>170</v>
      </c>
      <c r="P735" t="str">
        <f>VLOOKUP($A735,RevenueData!$A$2:$L$2321,10,FALSE)</f>
        <v>OR</v>
      </c>
      <c r="Q735" t="str">
        <f>VLOOKUP($A735,RevenueData!$A$2:$L$2321,11,FALSE)</f>
        <v>NW</v>
      </c>
      <c r="R735" t="str">
        <f>VLOOKUP($A735,RevenueData!$A$2:$L$2321,12,FALSE)</f>
        <v>NW</v>
      </c>
    </row>
    <row r="736" spans="1:18">
      <c r="A736" s="40">
        <v>31</v>
      </c>
      <c r="B736" s="41" t="s">
        <v>171</v>
      </c>
      <c r="C736" s="41" t="s">
        <v>19</v>
      </c>
      <c r="D736" s="40">
        <v>90067</v>
      </c>
      <c r="E736" s="42">
        <v>40008</v>
      </c>
      <c r="F736" s="43">
        <v>935</v>
      </c>
      <c r="G736" s="41" t="s">
        <v>125</v>
      </c>
      <c r="H736" s="40">
        <v>71</v>
      </c>
      <c r="I736" s="40">
        <v>71</v>
      </c>
      <c r="J736" s="40">
        <v>0</v>
      </c>
      <c r="K736" s="40">
        <v>0</v>
      </c>
      <c r="L736" s="44">
        <v>0</v>
      </c>
      <c r="M736" s="41" t="s">
        <v>126</v>
      </c>
      <c r="N736" s="45" t="s">
        <v>149</v>
      </c>
      <c r="O736" s="45" t="s">
        <v>150</v>
      </c>
      <c r="P736" t="str">
        <f>VLOOKUP($A736,RevenueData!$A$2:$L$2321,10,FALSE)</f>
        <v>CA</v>
      </c>
      <c r="Q736" t="str">
        <f>VLOOKUP($A736,RevenueData!$A$2:$L$2321,11,FALSE)</f>
        <v>LA</v>
      </c>
      <c r="R736" t="str">
        <f>VLOOKUP($A736,RevenueData!$A$2:$L$2321,12,FALSE)</f>
        <v>LAPRO</v>
      </c>
    </row>
    <row r="737" spans="1:18">
      <c r="A737" s="40">
        <v>32</v>
      </c>
      <c r="B737" s="41" t="s">
        <v>28</v>
      </c>
      <c r="C737" s="41" t="s">
        <v>27</v>
      </c>
      <c r="D737" s="40">
        <v>33180</v>
      </c>
      <c r="E737" s="42">
        <v>40008</v>
      </c>
      <c r="F737" s="43">
        <v>1003</v>
      </c>
      <c r="G737" s="41" t="s">
        <v>125</v>
      </c>
      <c r="H737" s="40">
        <v>70</v>
      </c>
      <c r="I737" s="40">
        <v>70</v>
      </c>
      <c r="J737" s="40">
        <v>0</v>
      </c>
      <c r="K737" s="40">
        <v>0</v>
      </c>
      <c r="L737" s="44">
        <v>0</v>
      </c>
      <c r="M737" s="41" t="s">
        <v>126</v>
      </c>
      <c r="N737" s="45" t="s">
        <v>161</v>
      </c>
      <c r="O737" s="45" t="s">
        <v>162</v>
      </c>
      <c r="P737" t="str">
        <f>VLOOKUP($A737,RevenueData!$A$2:$L$2321,10,FALSE)</f>
        <v>FL</v>
      </c>
      <c r="Q737" t="str">
        <f>VLOOKUP($A737,RevenueData!$A$2:$L$2321,11,FALSE)</f>
        <v>SE</v>
      </c>
      <c r="R737" t="str">
        <f>VLOOKUP($A737,RevenueData!$A$2:$L$2321,12,FALSE)</f>
        <v>MIAMI</v>
      </c>
    </row>
    <row r="738" spans="1:18">
      <c r="A738" s="40">
        <v>33</v>
      </c>
      <c r="B738" s="41" t="s">
        <v>172</v>
      </c>
      <c r="C738" s="41" t="s">
        <v>35</v>
      </c>
      <c r="D738" s="40">
        <v>45236</v>
      </c>
      <c r="E738" s="42">
        <v>40008</v>
      </c>
      <c r="F738" s="43">
        <v>1105</v>
      </c>
      <c r="G738" s="41" t="s">
        <v>125</v>
      </c>
      <c r="H738" s="40">
        <v>25</v>
      </c>
      <c r="I738" s="40">
        <v>25</v>
      </c>
      <c r="J738" s="40">
        <v>0</v>
      </c>
      <c r="K738" s="40">
        <v>0</v>
      </c>
      <c r="L738" s="44">
        <v>0</v>
      </c>
      <c r="M738" s="41" t="s">
        <v>126</v>
      </c>
      <c r="N738" s="45" t="s">
        <v>173</v>
      </c>
      <c r="O738" s="45" t="s">
        <v>174</v>
      </c>
      <c r="P738" t="str">
        <f>VLOOKUP($A738,RevenueData!$A$2:$L$2321,10,FALSE)</f>
        <v>OH</v>
      </c>
      <c r="Q738" t="str">
        <f>VLOOKUP($A738,RevenueData!$A$2:$L$2321,11,FALSE)</f>
        <v>MW</v>
      </c>
      <c r="R738" t="str">
        <f>VLOOKUP($A738,RevenueData!$A$2:$L$2321,12,FALSE)</f>
        <v>GL</v>
      </c>
    </row>
    <row r="739" spans="1:18">
      <c r="A739" s="40">
        <v>35</v>
      </c>
      <c r="B739" s="41" t="s">
        <v>176</v>
      </c>
      <c r="C739" s="41" t="s">
        <v>19</v>
      </c>
      <c r="D739" s="40">
        <v>94115</v>
      </c>
      <c r="E739" s="42">
        <v>40008</v>
      </c>
      <c r="F739" s="43">
        <v>1300</v>
      </c>
      <c r="G739" s="41" t="s">
        <v>125</v>
      </c>
      <c r="H739" s="40">
        <v>46</v>
      </c>
      <c r="I739" s="40">
        <v>45</v>
      </c>
      <c r="J739" s="40">
        <v>0</v>
      </c>
      <c r="K739" s="40">
        <v>1</v>
      </c>
      <c r="L739" s="44">
        <v>0</v>
      </c>
      <c r="M739" s="41" t="s">
        <v>143</v>
      </c>
      <c r="N739" s="45" t="s">
        <v>156</v>
      </c>
      <c r="O739" s="45" t="s">
        <v>157</v>
      </c>
      <c r="P739" t="str">
        <f>VLOOKUP($A739,RevenueData!$A$2:$L$2321,10,FALSE)</f>
        <v>CA</v>
      </c>
      <c r="Q739" t="str">
        <f>VLOOKUP($A739,RevenueData!$A$2:$L$2321,11,FALSE)</f>
        <v>NW</v>
      </c>
      <c r="R739" t="str">
        <f>VLOOKUP($A739,RevenueData!$A$2:$L$2321,12,FALSE)</f>
        <v>SF</v>
      </c>
    </row>
    <row r="740" spans="1:18">
      <c r="A740" s="40">
        <v>37</v>
      </c>
      <c r="B740" s="41" t="s">
        <v>177</v>
      </c>
      <c r="C740" s="41" t="s">
        <v>31</v>
      </c>
      <c r="D740" s="40">
        <v>80021</v>
      </c>
      <c r="E740" s="42">
        <v>40008</v>
      </c>
      <c r="F740" s="43">
        <v>1110</v>
      </c>
      <c r="G740" s="41" t="s">
        <v>125</v>
      </c>
      <c r="H740" s="40">
        <v>37</v>
      </c>
      <c r="I740" s="40">
        <v>36</v>
      </c>
      <c r="J740" s="40">
        <v>1</v>
      </c>
      <c r="K740" s="40">
        <v>0</v>
      </c>
      <c r="L740" s="44">
        <v>0</v>
      </c>
      <c r="M740" s="41" t="s">
        <v>143</v>
      </c>
      <c r="N740" s="45" t="s">
        <v>166</v>
      </c>
      <c r="O740" s="45" t="s">
        <v>167</v>
      </c>
      <c r="P740" t="str">
        <f>VLOOKUP($A740,RevenueData!$A$2:$L$2321,10,FALSE)</f>
        <v>CO</v>
      </c>
      <c r="Q740" t="str">
        <f>VLOOKUP($A740,RevenueData!$A$2:$L$2321,11,FALSE)</f>
        <v>SW</v>
      </c>
      <c r="R740" t="str">
        <f>VLOOKUP($A740,RevenueData!$A$2:$L$2321,12,FALSE)</f>
        <v>DEN</v>
      </c>
    </row>
    <row r="741" spans="1:18">
      <c r="A741" s="40">
        <v>38</v>
      </c>
      <c r="B741" s="41" t="s">
        <v>178</v>
      </c>
      <c r="C741" s="41" t="s">
        <v>38</v>
      </c>
      <c r="D741" s="40">
        <v>89109</v>
      </c>
      <c r="E741" s="42">
        <v>40008</v>
      </c>
      <c r="F741" s="43">
        <v>1400</v>
      </c>
      <c r="G741" s="41" t="s">
        <v>131</v>
      </c>
      <c r="H741" s="40">
        <v>58</v>
      </c>
      <c r="I741" s="40">
        <v>56</v>
      </c>
      <c r="J741" s="40">
        <v>2</v>
      </c>
      <c r="K741" s="40">
        <v>0</v>
      </c>
      <c r="L741" s="44">
        <v>0</v>
      </c>
      <c r="M741" s="41" t="s">
        <v>143</v>
      </c>
      <c r="N741" s="45" t="s">
        <v>179</v>
      </c>
      <c r="O741" s="45" t="s">
        <v>180</v>
      </c>
      <c r="P741" t="str">
        <f>VLOOKUP($A741,RevenueData!$A$2:$L$2321,10,FALSE)</f>
        <v>NV</v>
      </c>
      <c r="Q741" t="str">
        <f>VLOOKUP($A741,RevenueData!$A$2:$L$2321,11,FALSE)</f>
        <v>SW</v>
      </c>
      <c r="R741" t="str">
        <f>VLOOKUP($A741,RevenueData!$A$2:$L$2321,12,FALSE)</f>
        <v>SW</v>
      </c>
    </row>
    <row r="742" spans="1:18">
      <c r="A742" s="40">
        <v>39</v>
      </c>
      <c r="B742" s="41" t="s">
        <v>183</v>
      </c>
      <c r="C742" s="41" t="s">
        <v>19</v>
      </c>
      <c r="D742" s="40">
        <v>92660</v>
      </c>
      <c r="E742" s="42">
        <v>40008</v>
      </c>
      <c r="F742" s="43">
        <v>1000</v>
      </c>
      <c r="G742" s="41" t="s">
        <v>125</v>
      </c>
      <c r="H742" s="40">
        <v>92</v>
      </c>
      <c r="I742" s="40">
        <v>92</v>
      </c>
      <c r="J742" s="40">
        <v>0</v>
      </c>
      <c r="K742" s="40">
        <v>0</v>
      </c>
      <c r="L742" s="44">
        <v>0</v>
      </c>
      <c r="M742" s="41" t="s">
        <v>126</v>
      </c>
      <c r="N742" s="45" t="s">
        <v>149</v>
      </c>
      <c r="O742" s="45" t="s">
        <v>150</v>
      </c>
      <c r="P742" t="str">
        <f>VLOOKUP($A742,RevenueData!$A$2:$L$2321,10,FALSE)</f>
        <v>CA</v>
      </c>
      <c r="Q742" t="str">
        <f>VLOOKUP($A742,RevenueData!$A$2:$L$2321,11,FALSE)</f>
        <v>LA</v>
      </c>
      <c r="R742" t="str">
        <f>VLOOKUP($A742,RevenueData!$A$2:$L$2321,12,FALSE)</f>
        <v>SD</v>
      </c>
    </row>
    <row r="743" spans="1:18">
      <c r="A743" s="40">
        <v>40</v>
      </c>
      <c r="B743" s="41" t="s">
        <v>184</v>
      </c>
      <c r="C743" s="41" t="s">
        <v>19</v>
      </c>
      <c r="D743" s="40">
        <v>93101</v>
      </c>
      <c r="E743" s="42">
        <v>40008</v>
      </c>
      <c r="F743" s="43">
        <v>1006</v>
      </c>
      <c r="G743" s="41" t="s">
        <v>125</v>
      </c>
      <c r="H743" s="40">
        <v>40</v>
      </c>
      <c r="I743" s="40">
        <v>40</v>
      </c>
      <c r="J743" s="40">
        <v>0</v>
      </c>
      <c r="K743" s="40">
        <v>0</v>
      </c>
      <c r="L743" s="44">
        <v>0</v>
      </c>
      <c r="M743" s="41" t="s">
        <v>126</v>
      </c>
      <c r="N743" s="45" t="s">
        <v>149</v>
      </c>
      <c r="O743" s="45" t="s">
        <v>150</v>
      </c>
      <c r="P743" t="str">
        <f>VLOOKUP($A743,RevenueData!$A$2:$L$2321,10,FALSE)</f>
        <v>CA</v>
      </c>
      <c r="Q743" t="str">
        <f>VLOOKUP($A743,RevenueData!$A$2:$L$2321,11,FALSE)</f>
        <v>LA</v>
      </c>
      <c r="R743" t="str">
        <f>VLOOKUP($A743,RevenueData!$A$2:$L$2321,12,FALSE)</f>
        <v>VENT</v>
      </c>
    </row>
    <row r="744" spans="1:18">
      <c r="A744" s="40">
        <v>41</v>
      </c>
      <c r="B744" s="41" t="s">
        <v>185</v>
      </c>
      <c r="C744" s="41" t="s">
        <v>16</v>
      </c>
      <c r="D744" s="40">
        <v>60010</v>
      </c>
      <c r="E744" s="42">
        <v>40008</v>
      </c>
      <c r="F744" s="43">
        <v>1002</v>
      </c>
      <c r="G744" s="41" t="s">
        <v>125</v>
      </c>
      <c r="H744" s="40">
        <v>45</v>
      </c>
      <c r="I744" s="40">
        <v>44</v>
      </c>
      <c r="J744" s="40">
        <v>0</v>
      </c>
      <c r="K744" s="40">
        <v>1</v>
      </c>
      <c r="L744" s="44">
        <v>0</v>
      </c>
      <c r="M744" s="41" t="s">
        <v>126</v>
      </c>
      <c r="N744" s="45" t="s">
        <v>145</v>
      </c>
      <c r="O744" s="45" t="s">
        <v>146</v>
      </c>
      <c r="P744" t="str">
        <f>VLOOKUP($A744,RevenueData!$A$2:$L$2321,10,FALSE)</f>
        <v>IL</v>
      </c>
      <c r="Q744" t="str">
        <f>VLOOKUP($A744,RevenueData!$A$2:$L$2321,11,FALSE)</f>
        <v>MW</v>
      </c>
      <c r="R744" t="str">
        <f>VLOOKUP($A744,RevenueData!$A$2:$L$2321,12,FALSE)</f>
        <v>SCHI</v>
      </c>
    </row>
    <row r="745" spans="1:18">
      <c r="A745" s="40">
        <v>45</v>
      </c>
      <c r="B745" s="41" t="s">
        <v>151</v>
      </c>
      <c r="C745" s="41" t="s">
        <v>21</v>
      </c>
      <c r="D745" s="40">
        <v>98105</v>
      </c>
      <c r="E745" s="42">
        <v>40008</v>
      </c>
      <c r="F745" s="43">
        <v>1235</v>
      </c>
      <c r="G745" s="41" t="s">
        <v>125</v>
      </c>
      <c r="H745" s="40">
        <v>52</v>
      </c>
      <c r="I745" s="40">
        <v>52</v>
      </c>
      <c r="J745" s="40">
        <v>0</v>
      </c>
      <c r="K745" s="40">
        <v>0</v>
      </c>
      <c r="L745" s="44">
        <v>0</v>
      </c>
      <c r="M745" s="41" t="s">
        <v>126</v>
      </c>
      <c r="N745" s="45" t="s">
        <v>152</v>
      </c>
      <c r="O745" s="45" t="s">
        <v>153</v>
      </c>
      <c r="P745" t="str">
        <f>VLOOKUP($A745,RevenueData!$A$2:$L$2321,10,FALSE)</f>
        <v>WA</v>
      </c>
      <c r="Q745" t="str">
        <f>VLOOKUP($A745,RevenueData!$A$2:$L$2321,11,FALSE)</f>
        <v>NW</v>
      </c>
      <c r="R745" t="str">
        <f>VLOOKUP($A745,RevenueData!$A$2:$L$2321,12,FALSE)</f>
        <v>SEA</v>
      </c>
    </row>
    <row r="746" spans="1:18">
      <c r="A746" s="40">
        <v>46</v>
      </c>
      <c r="B746" s="41" t="s">
        <v>186</v>
      </c>
      <c r="C746" s="41" t="s">
        <v>41</v>
      </c>
      <c r="D746" s="40">
        <v>76092</v>
      </c>
      <c r="E746" s="42">
        <v>40008</v>
      </c>
      <c r="F746" s="43">
        <v>1134</v>
      </c>
      <c r="G746" s="41" t="s">
        <v>125</v>
      </c>
      <c r="H746" s="40">
        <v>42</v>
      </c>
      <c r="I746" s="40">
        <v>42</v>
      </c>
      <c r="J746" s="40">
        <v>0</v>
      </c>
      <c r="K746" s="40">
        <v>0</v>
      </c>
      <c r="L746" s="44">
        <v>0</v>
      </c>
      <c r="M746" s="41" t="s">
        <v>126</v>
      </c>
      <c r="N746" s="45" t="s">
        <v>187</v>
      </c>
      <c r="O746" s="45" t="s">
        <v>188</v>
      </c>
      <c r="P746" t="str">
        <f>VLOOKUP($A746,RevenueData!$A$2:$L$2321,10,FALSE)</f>
        <v>TX</v>
      </c>
      <c r="Q746" t="str">
        <f>VLOOKUP($A746,RevenueData!$A$2:$L$2321,11,FALSE)</f>
        <v>SW</v>
      </c>
      <c r="R746" t="str">
        <f>VLOOKUP($A746,RevenueData!$A$2:$L$2321,12,FALSE)</f>
        <v>DAL</v>
      </c>
    </row>
    <row r="747" spans="1:18">
      <c r="A747" s="40">
        <v>47</v>
      </c>
      <c r="B747" s="41" t="s">
        <v>189</v>
      </c>
      <c r="C747" s="41" t="s">
        <v>43</v>
      </c>
      <c r="D747" s="40">
        <v>2467</v>
      </c>
      <c r="E747" s="42">
        <v>40008</v>
      </c>
      <c r="F747" s="43">
        <v>1207</v>
      </c>
      <c r="G747" s="41" t="s">
        <v>125</v>
      </c>
      <c r="H747" s="40">
        <v>49</v>
      </c>
      <c r="I747" s="40">
        <v>49</v>
      </c>
      <c r="J747" s="40">
        <v>0</v>
      </c>
      <c r="K747" s="40">
        <v>0</v>
      </c>
      <c r="L747" s="44">
        <v>0</v>
      </c>
      <c r="M747" s="41" t="s">
        <v>126</v>
      </c>
      <c r="N747" s="45" t="s">
        <v>190</v>
      </c>
      <c r="O747" s="45" t="s">
        <v>191</v>
      </c>
      <c r="P747" t="str">
        <f>VLOOKUP($A747,RevenueData!$A$2:$L$2321,10,FALSE)</f>
        <v>MA</v>
      </c>
      <c r="Q747" t="str">
        <f>VLOOKUP($A747,RevenueData!$A$2:$L$2321,11,FALSE)</f>
        <v>NE</v>
      </c>
      <c r="R747" t="str">
        <f>VLOOKUP($A747,RevenueData!$A$2:$L$2321,12,FALSE)</f>
        <v>MA</v>
      </c>
    </row>
    <row r="748" spans="1:18">
      <c r="A748" s="40">
        <v>49</v>
      </c>
      <c r="B748" s="41" t="s">
        <v>193</v>
      </c>
      <c r="C748" s="41" t="s">
        <v>45</v>
      </c>
      <c r="D748" s="40">
        <v>19406</v>
      </c>
      <c r="E748" s="42">
        <v>40008</v>
      </c>
      <c r="F748" s="43">
        <v>1220</v>
      </c>
      <c r="G748" s="41" t="s">
        <v>125</v>
      </c>
      <c r="H748" s="40">
        <v>52</v>
      </c>
      <c r="I748" s="40">
        <v>51</v>
      </c>
      <c r="J748" s="40">
        <v>1</v>
      </c>
      <c r="K748" s="40">
        <v>0</v>
      </c>
      <c r="L748" s="44">
        <v>0</v>
      </c>
      <c r="M748" s="41" t="s">
        <v>126</v>
      </c>
      <c r="N748" s="45" t="s">
        <v>194</v>
      </c>
      <c r="O748" s="45" t="s">
        <v>195</v>
      </c>
      <c r="P748" t="str">
        <f>VLOOKUP($A748,RevenueData!$A$2:$L$2321,10,FALSE)</f>
        <v>PA</v>
      </c>
      <c r="Q748" t="str">
        <f>VLOOKUP($A748,RevenueData!$A$2:$L$2321,11,FALSE)</f>
        <v>NE</v>
      </c>
      <c r="R748" t="str">
        <f>VLOOKUP($A748,RevenueData!$A$2:$L$2321,12,FALSE)</f>
        <v>PHILI</v>
      </c>
    </row>
    <row r="749" spans="1:18">
      <c r="A749" s="40">
        <v>52</v>
      </c>
      <c r="B749" s="41" t="s">
        <v>196</v>
      </c>
      <c r="C749" s="41" t="s">
        <v>47</v>
      </c>
      <c r="D749" s="40">
        <v>30346</v>
      </c>
      <c r="E749" s="42">
        <v>40008</v>
      </c>
      <c r="F749" s="43">
        <v>1000</v>
      </c>
      <c r="G749" s="41" t="s">
        <v>125</v>
      </c>
      <c r="H749" s="40">
        <v>34</v>
      </c>
      <c r="I749" s="40">
        <v>34</v>
      </c>
      <c r="J749" s="40">
        <v>0</v>
      </c>
      <c r="K749" s="40">
        <v>0</v>
      </c>
      <c r="L749" s="44">
        <v>0</v>
      </c>
      <c r="M749" s="41" t="s">
        <v>126</v>
      </c>
      <c r="N749" s="45" t="s">
        <v>199</v>
      </c>
      <c r="O749" s="45" t="s">
        <v>200</v>
      </c>
      <c r="P749" t="str">
        <f>VLOOKUP($A749,RevenueData!$A$2:$L$2321,10,FALSE)</f>
        <v>GA</v>
      </c>
      <c r="Q749" t="str">
        <f>VLOOKUP($A749,RevenueData!$A$2:$L$2321,11,FALSE)</f>
        <v>SE</v>
      </c>
      <c r="R749" t="str">
        <f>VLOOKUP($A749,RevenueData!$A$2:$L$2321,12,FALSE)</f>
        <v>ATL</v>
      </c>
    </row>
    <row r="750" spans="1:18">
      <c r="A750" s="40">
        <v>56</v>
      </c>
      <c r="B750" s="41" t="s">
        <v>176</v>
      </c>
      <c r="C750" s="41" t="s">
        <v>19</v>
      </c>
      <c r="D750" s="40">
        <v>94132</v>
      </c>
      <c r="E750" s="42">
        <v>40008</v>
      </c>
      <c r="F750" s="43">
        <v>1102</v>
      </c>
      <c r="G750" s="41" t="s">
        <v>125</v>
      </c>
      <c r="H750" s="40">
        <v>53</v>
      </c>
      <c r="I750" s="40">
        <v>53</v>
      </c>
      <c r="J750" s="40">
        <v>0</v>
      </c>
      <c r="K750" s="40">
        <v>0</v>
      </c>
      <c r="L750" s="44">
        <v>0</v>
      </c>
      <c r="M750" s="41" t="s">
        <v>126</v>
      </c>
      <c r="N750" s="45" t="s">
        <v>156</v>
      </c>
      <c r="O750" s="45" t="s">
        <v>157</v>
      </c>
      <c r="P750" t="str">
        <f>VLOOKUP($A750,RevenueData!$A$2:$L$2321,10,FALSE)</f>
        <v>CA</v>
      </c>
      <c r="Q750" t="str">
        <f>VLOOKUP($A750,RevenueData!$A$2:$L$2321,11,FALSE)</f>
        <v>NW</v>
      </c>
      <c r="R750" t="str">
        <f>VLOOKUP($A750,RevenueData!$A$2:$L$2321,12,FALSE)</f>
        <v>SF</v>
      </c>
    </row>
    <row r="751" spans="1:18">
      <c r="A751" s="40">
        <v>57</v>
      </c>
      <c r="B751" s="41" t="s">
        <v>201</v>
      </c>
      <c r="C751" s="41" t="s">
        <v>33</v>
      </c>
      <c r="D751" s="40">
        <v>97223</v>
      </c>
      <c r="E751" s="42">
        <v>40008</v>
      </c>
      <c r="F751" s="43">
        <v>1025</v>
      </c>
      <c r="G751" s="41" t="s">
        <v>125</v>
      </c>
      <c r="H751" s="40">
        <v>49</v>
      </c>
      <c r="I751" s="40">
        <v>48</v>
      </c>
      <c r="J751" s="40">
        <v>0</v>
      </c>
      <c r="K751" s="40">
        <v>0</v>
      </c>
      <c r="L751" s="44">
        <v>1</v>
      </c>
      <c r="M751" s="41" t="s">
        <v>126</v>
      </c>
      <c r="N751" s="45" t="s">
        <v>169</v>
      </c>
      <c r="O751" s="45" t="s">
        <v>170</v>
      </c>
      <c r="P751" t="str">
        <f>VLOOKUP($A751,RevenueData!$A$2:$L$2321,10,FALSE)</f>
        <v>OR</v>
      </c>
      <c r="Q751" t="str">
        <f>VLOOKUP($A751,RevenueData!$A$2:$L$2321,11,FALSE)</f>
        <v>NW</v>
      </c>
      <c r="R751" t="str">
        <f>VLOOKUP($A751,RevenueData!$A$2:$L$2321,12,FALSE)</f>
        <v>NW</v>
      </c>
    </row>
    <row r="752" spans="1:18">
      <c r="A752" s="40">
        <v>59</v>
      </c>
      <c r="B752" s="41" t="s">
        <v>202</v>
      </c>
      <c r="C752" s="41" t="s">
        <v>41</v>
      </c>
      <c r="D752" s="40">
        <v>75093</v>
      </c>
      <c r="E752" s="42">
        <v>40008</v>
      </c>
      <c r="F752" s="43">
        <v>1204</v>
      </c>
      <c r="G752" s="41" t="s">
        <v>125</v>
      </c>
      <c r="H752" s="40">
        <v>46</v>
      </c>
      <c r="I752" s="40">
        <v>46</v>
      </c>
      <c r="J752" s="40">
        <v>0</v>
      </c>
      <c r="K752" s="40">
        <v>0</v>
      </c>
      <c r="L752" s="44">
        <v>0</v>
      </c>
      <c r="M752" s="41" t="s">
        <v>126</v>
      </c>
      <c r="N752" s="45" t="s">
        <v>187</v>
      </c>
      <c r="O752" s="45" t="s">
        <v>188</v>
      </c>
      <c r="P752" t="str">
        <f>VLOOKUP($A752,RevenueData!$A$2:$L$2321,10,FALSE)</f>
        <v>TX</v>
      </c>
      <c r="Q752" t="str">
        <f>VLOOKUP($A752,RevenueData!$A$2:$L$2321,11,FALSE)</f>
        <v>SW</v>
      </c>
      <c r="R752" t="str">
        <f>VLOOKUP($A752,RevenueData!$A$2:$L$2321,12,FALSE)</f>
        <v>DAL</v>
      </c>
    </row>
    <row r="753" spans="1:18">
      <c r="A753" s="40">
        <v>60</v>
      </c>
      <c r="B753" s="41" t="s">
        <v>203</v>
      </c>
      <c r="C753" s="41" t="s">
        <v>35</v>
      </c>
      <c r="D753" s="40">
        <v>44122</v>
      </c>
      <c r="E753" s="42">
        <v>40008</v>
      </c>
      <c r="F753" s="43">
        <v>956</v>
      </c>
      <c r="G753" s="41" t="s">
        <v>129</v>
      </c>
      <c r="H753" s="40">
        <v>39</v>
      </c>
      <c r="I753" s="40">
        <v>39</v>
      </c>
      <c r="J753" s="40">
        <v>0</v>
      </c>
      <c r="K753" s="40">
        <v>0</v>
      </c>
      <c r="L753" s="44">
        <v>0</v>
      </c>
      <c r="M753" s="41" t="s">
        <v>126</v>
      </c>
      <c r="N753" s="45" t="s">
        <v>204</v>
      </c>
      <c r="O753" s="45" t="s">
        <v>205</v>
      </c>
      <c r="P753" t="str">
        <f>VLOOKUP($A753,RevenueData!$A$2:$L$2321,10,FALSE)</f>
        <v>OH</v>
      </c>
      <c r="Q753" t="str">
        <f>VLOOKUP($A753,RevenueData!$A$2:$L$2321,11,FALSE)</f>
        <v>MW</v>
      </c>
      <c r="R753" t="str">
        <f>VLOOKUP($A753,RevenueData!$A$2:$L$2321,12,FALSE)</f>
        <v>MW</v>
      </c>
    </row>
    <row r="754" spans="1:18">
      <c r="A754" s="40">
        <v>61</v>
      </c>
      <c r="B754" s="41" t="s">
        <v>206</v>
      </c>
      <c r="C754" s="41" t="s">
        <v>31</v>
      </c>
      <c r="D754" s="40">
        <v>80206</v>
      </c>
      <c r="E754" s="42">
        <v>40008</v>
      </c>
      <c r="F754" s="43">
        <v>930</v>
      </c>
      <c r="G754" s="41" t="s">
        <v>125</v>
      </c>
      <c r="H754" s="40">
        <v>17</v>
      </c>
      <c r="I754" s="40">
        <v>17</v>
      </c>
      <c r="J754" s="40">
        <v>0</v>
      </c>
      <c r="K754" s="40">
        <v>0</v>
      </c>
      <c r="L754" s="44">
        <v>0</v>
      </c>
      <c r="M754" s="41" t="s">
        <v>143</v>
      </c>
      <c r="N754" s="45" t="s">
        <v>166</v>
      </c>
      <c r="O754" s="45" t="s">
        <v>167</v>
      </c>
      <c r="P754" t="str">
        <f>VLOOKUP($A754,RevenueData!$A$2:$L$2321,10,FALSE)</f>
        <v>CO</v>
      </c>
      <c r="Q754" t="str">
        <f>VLOOKUP($A754,RevenueData!$A$2:$L$2321,11,FALSE)</f>
        <v>SW</v>
      </c>
      <c r="R754" t="str">
        <f>VLOOKUP($A754,RevenueData!$A$2:$L$2321,12,FALSE)</f>
        <v>DEN</v>
      </c>
    </row>
    <row r="755" spans="1:18">
      <c r="A755" s="40">
        <v>61</v>
      </c>
      <c r="B755" s="41" t="s">
        <v>206</v>
      </c>
      <c r="C755" s="41" t="s">
        <v>31</v>
      </c>
      <c r="D755" s="40">
        <v>80206</v>
      </c>
      <c r="E755" s="42">
        <v>40008</v>
      </c>
      <c r="F755" s="43">
        <v>1055</v>
      </c>
      <c r="G755" s="41" t="s">
        <v>131</v>
      </c>
      <c r="H755" s="40">
        <v>66</v>
      </c>
      <c r="I755" s="40">
        <v>66</v>
      </c>
      <c r="J755" s="40">
        <v>0</v>
      </c>
      <c r="K755" s="40">
        <v>0</v>
      </c>
      <c r="L755" s="44">
        <v>0</v>
      </c>
      <c r="M755" s="41" t="s">
        <v>126</v>
      </c>
      <c r="N755" s="45" t="s">
        <v>166</v>
      </c>
      <c r="O755" s="45" t="s">
        <v>167</v>
      </c>
      <c r="P755" t="str">
        <f>VLOOKUP($A755,RevenueData!$A$2:$L$2321,10,FALSE)</f>
        <v>CO</v>
      </c>
      <c r="Q755" t="str">
        <f>VLOOKUP($A755,RevenueData!$A$2:$L$2321,11,FALSE)</f>
        <v>SW</v>
      </c>
      <c r="R755" t="str">
        <f>VLOOKUP($A755,RevenueData!$A$2:$L$2321,12,FALSE)</f>
        <v>DEN</v>
      </c>
    </row>
    <row r="756" spans="1:18">
      <c r="A756" s="40">
        <v>62</v>
      </c>
      <c r="B756" s="41" t="s">
        <v>207</v>
      </c>
      <c r="C756" s="41" t="s">
        <v>27</v>
      </c>
      <c r="D756" s="40">
        <v>33607</v>
      </c>
      <c r="E756" s="42">
        <v>40008</v>
      </c>
      <c r="F756" s="43">
        <v>1152</v>
      </c>
      <c r="G756" s="41" t="s">
        <v>125</v>
      </c>
      <c r="H756" s="40">
        <v>1</v>
      </c>
      <c r="I756" s="40">
        <v>1</v>
      </c>
      <c r="J756" s="40">
        <v>0</v>
      </c>
      <c r="K756" s="40">
        <v>0</v>
      </c>
      <c r="L756" s="44">
        <v>0</v>
      </c>
      <c r="M756" s="41" t="s">
        <v>126</v>
      </c>
      <c r="N756" s="45" t="s">
        <v>208</v>
      </c>
      <c r="O756" s="45" t="s">
        <v>209</v>
      </c>
      <c r="P756" t="str">
        <f>VLOOKUP($A756,RevenueData!$A$2:$L$2321,10,FALSE)</f>
        <v>FL</v>
      </c>
      <c r="Q756" t="str">
        <f>VLOOKUP($A756,RevenueData!$A$2:$L$2321,11,FALSE)</f>
        <v>SE</v>
      </c>
      <c r="R756" t="str">
        <f>VLOOKUP($A756,RevenueData!$A$2:$L$2321,12,FALSE)</f>
        <v>NFL</v>
      </c>
    </row>
    <row r="757" spans="1:18">
      <c r="A757" s="40">
        <v>62</v>
      </c>
      <c r="B757" s="41" t="s">
        <v>207</v>
      </c>
      <c r="C757" s="41" t="s">
        <v>27</v>
      </c>
      <c r="D757" s="40">
        <v>33607</v>
      </c>
      <c r="E757" s="42">
        <v>40008</v>
      </c>
      <c r="F757" s="43">
        <v>1152</v>
      </c>
      <c r="G757" s="41" t="s">
        <v>125</v>
      </c>
      <c r="H757" s="40">
        <v>46</v>
      </c>
      <c r="I757" s="40">
        <v>46</v>
      </c>
      <c r="J757" s="40">
        <v>0</v>
      </c>
      <c r="K757" s="40">
        <v>0</v>
      </c>
      <c r="L757" s="44">
        <v>0</v>
      </c>
      <c r="M757" s="41" t="s">
        <v>126</v>
      </c>
      <c r="N757" s="45" t="s">
        <v>208</v>
      </c>
      <c r="O757" s="45" t="s">
        <v>209</v>
      </c>
      <c r="P757" t="str">
        <f>VLOOKUP($A757,RevenueData!$A$2:$L$2321,10,FALSE)</f>
        <v>FL</v>
      </c>
      <c r="Q757" t="str">
        <f>VLOOKUP($A757,RevenueData!$A$2:$L$2321,11,FALSE)</f>
        <v>SE</v>
      </c>
      <c r="R757" t="str">
        <f>VLOOKUP($A757,RevenueData!$A$2:$L$2321,12,FALSE)</f>
        <v>NFL</v>
      </c>
    </row>
    <row r="758" spans="1:18">
      <c r="A758" s="40">
        <v>64</v>
      </c>
      <c r="B758" s="41" t="s">
        <v>211</v>
      </c>
      <c r="C758" s="41" t="s">
        <v>35</v>
      </c>
      <c r="D758" s="40">
        <v>43240</v>
      </c>
      <c r="E758" s="42">
        <v>40008</v>
      </c>
      <c r="F758" s="43">
        <v>1130</v>
      </c>
      <c r="G758" s="41" t="s">
        <v>125</v>
      </c>
      <c r="H758" s="40">
        <v>31</v>
      </c>
      <c r="I758" s="40">
        <v>31</v>
      </c>
      <c r="J758" s="40">
        <v>0</v>
      </c>
      <c r="K758" s="40">
        <v>0</v>
      </c>
      <c r="L758" s="44">
        <v>0</v>
      </c>
      <c r="M758" s="41" t="s">
        <v>126</v>
      </c>
      <c r="N758" s="45" t="s">
        <v>173</v>
      </c>
      <c r="O758" s="45" t="s">
        <v>174</v>
      </c>
      <c r="P758" t="str">
        <f>VLOOKUP($A758,RevenueData!$A$2:$L$2321,10,FALSE)</f>
        <v>OH</v>
      </c>
      <c r="Q758" t="str">
        <f>VLOOKUP($A758,RevenueData!$A$2:$L$2321,11,FALSE)</f>
        <v>MW</v>
      </c>
      <c r="R758" t="str">
        <f>VLOOKUP($A758,RevenueData!$A$2:$L$2321,12,FALSE)</f>
        <v>GL</v>
      </c>
    </row>
    <row r="759" spans="1:18">
      <c r="A759" s="40">
        <v>65</v>
      </c>
      <c r="B759" s="41" t="s">
        <v>212</v>
      </c>
      <c r="C759" s="41" t="s">
        <v>50</v>
      </c>
      <c r="D759" s="40">
        <v>53226</v>
      </c>
      <c r="E759" s="42">
        <v>40008</v>
      </c>
      <c r="F759" s="43">
        <v>1048</v>
      </c>
      <c r="G759" s="41" t="s">
        <v>125</v>
      </c>
      <c r="H759" s="40">
        <v>48</v>
      </c>
      <c r="I759" s="40">
        <v>48</v>
      </c>
      <c r="J759" s="40">
        <v>0</v>
      </c>
      <c r="K759" s="40">
        <v>0</v>
      </c>
      <c r="L759" s="44">
        <v>0</v>
      </c>
      <c r="M759" s="41" t="s">
        <v>126</v>
      </c>
      <c r="N759" s="45" t="s">
        <v>213</v>
      </c>
      <c r="O759" s="45" t="s">
        <v>214</v>
      </c>
      <c r="P759" t="str">
        <f>VLOOKUP($A759,RevenueData!$A$2:$L$2321,10,FALSE)</f>
        <v>WI</v>
      </c>
      <c r="Q759" t="str">
        <f>VLOOKUP($A759,RevenueData!$A$2:$L$2321,11,FALSE)</f>
        <v>MW</v>
      </c>
      <c r="R759" t="str">
        <f>VLOOKUP($A759,RevenueData!$A$2:$L$2321,12,FALSE)</f>
        <v>NCHI</v>
      </c>
    </row>
    <row r="760" spans="1:18">
      <c r="A760" s="40">
        <v>66</v>
      </c>
      <c r="B760" s="41" t="s">
        <v>215</v>
      </c>
      <c r="C760" s="41" t="s">
        <v>21</v>
      </c>
      <c r="D760" s="40">
        <v>98004</v>
      </c>
      <c r="E760" s="42">
        <v>40008</v>
      </c>
      <c r="F760" s="43">
        <v>1037</v>
      </c>
      <c r="G760" s="41" t="s">
        <v>125</v>
      </c>
      <c r="H760" s="40">
        <v>67</v>
      </c>
      <c r="I760" s="40">
        <v>67</v>
      </c>
      <c r="J760" s="40">
        <v>0</v>
      </c>
      <c r="K760" s="40">
        <v>0</v>
      </c>
      <c r="L760" s="44">
        <v>0</v>
      </c>
      <c r="M760" s="41" t="s">
        <v>143</v>
      </c>
      <c r="N760" s="45" t="s">
        <v>152</v>
      </c>
      <c r="O760" s="45" t="s">
        <v>153</v>
      </c>
      <c r="P760" t="str">
        <f>VLOOKUP($A760,RevenueData!$A$2:$L$2321,10,FALSE)</f>
        <v>WA</v>
      </c>
      <c r="Q760" t="str">
        <f>VLOOKUP($A760,RevenueData!$A$2:$L$2321,11,FALSE)</f>
        <v>NW</v>
      </c>
      <c r="R760" t="str">
        <f>VLOOKUP($A760,RevenueData!$A$2:$L$2321,12,FALSE)</f>
        <v>SEA</v>
      </c>
    </row>
    <row r="761" spans="1:18">
      <c r="A761" s="40">
        <v>67</v>
      </c>
      <c r="B761" s="41" t="s">
        <v>216</v>
      </c>
      <c r="C761" s="41" t="s">
        <v>26</v>
      </c>
      <c r="D761" s="40">
        <v>70130</v>
      </c>
      <c r="E761" s="42">
        <v>40008</v>
      </c>
      <c r="F761" s="43">
        <v>1048</v>
      </c>
      <c r="G761" s="41" t="s">
        <v>125</v>
      </c>
      <c r="H761" s="40">
        <v>46</v>
      </c>
      <c r="I761" s="40">
        <v>46</v>
      </c>
      <c r="J761" s="40">
        <v>0</v>
      </c>
      <c r="K761" s="40">
        <v>0</v>
      </c>
      <c r="L761" s="44">
        <v>0</v>
      </c>
      <c r="M761" s="41" t="s">
        <v>126</v>
      </c>
      <c r="N761" s="45" t="s">
        <v>217</v>
      </c>
      <c r="O761" s="45" t="s">
        <v>218</v>
      </c>
      <c r="P761" t="str">
        <f>VLOOKUP($A761,RevenueData!$A$2:$L$2321,10,FALSE)</f>
        <v>LA</v>
      </c>
      <c r="Q761" t="str">
        <f>VLOOKUP($A761,RevenueData!$A$2:$L$2321,11,FALSE)</f>
        <v>SW</v>
      </c>
      <c r="R761" t="str">
        <f>VLOOKUP($A761,RevenueData!$A$2:$L$2321,12,FALSE)</f>
        <v>SW</v>
      </c>
    </row>
    <row r="762" spans="1:18">
      <c r="A762" s="40">
        <v>68</v>
      </c>
      <c r="B762" s="41" t="s">
        <v>171</v>
      </c>
      <c r="C762" s="41" t="s">
        <v>19</v>
      </c>
      <c r="D762" s="40">
        <v>90036</v>
      </c>
      <c r="E762" s="42">
        <v>40008</v>
      </c>
      <c r="F762" s="43">
        <v>932</v>
      </c>
      <c r="G762" s="41" t="s">
        <v>125</v>
      </c>
      <c r="H762" s="40">
        <v>79</v>
      </c>
      <c r="I762" s="40">
        <v>79</v>
      </c>
      <c r="J762" s="40">
        <v>0</v>
      </c>
      <c r="K762" s="40">
        <v>0</v>
      </c>
      <c r="L762" s="44">
        <v>0</v>
      </c>
      <c r="M762" s="41" t="s">
        <v>126</v>
      </c>
      <c r="N762" s="45" t="s">
        <v>149</v>
      </c>
      <c r="O762" s="45" t="s">
        <v>150</v>
      </c>
      <c r="P762" t="str">
        <f>VLOOKUP($A762,RevenueData!$A$2:$L$2321,10,FALSE)</f>
        <v>CA</v>
      </c>
      <c r="Q762" t="str">
        <f>VLOOKUP($A762,RevenueData!$A$2:$L$2321,11,FALSE)</f>
        <v>LA</v>
      </c>
      <c r="R762" t="str">
        <f>VLOOKUP($A762,RevenueData!$A$2:$L$2321,12,FALSE)</f>
        <v>LA</v>
      </c>
    </row>
    <row r="763" spans="1:18">
      <c r="A763" s="40">
        <v>69</v>
      </c>
      <c r="B763" s="41" t="s">
        <v>219</v>
      </c>
      <c r="C763" s="41" t="s">
        <v>11</v>
      </c>
      <c r="D763" s="40">
        <v>22033</v>
      </c>
      <c r="E763" s="42">
        <v>40008</v>
      </c>
      <c r="F763" s="43">
        <v>1030</v>
      </c>
      <c r="G763" s="41" t="s">
        <v>125</v>
      </c>
      <c r="H763" s="40">
        <v>46</v>
      </c>
      <c r="I763" s="40">
        <v>45</v>
      </c>
      <c r="J763" s="40">
        <v>0</v>
      </c>
      <c r="K763" s="40">
        <v>0</v>
      </c>
      <c r="L763" s="44">
        <v>1</v>
      </c>
      <c r="M763" s="41" t="s">
        <v>130</v>
      </c>
      <c r="N763" s="45" t="s">
        <v>134</v>
      </c>
      <c r="O763" s="45" t="s">
        <v>135</v>
      </c>
      <c r="P763" t="str">
        <f>VLOOKUP($A763,RevenueData!$A$2:$L$2321,10,FALSE)</f>
        <v>VA</v>
      </c>
      <c r="Q763" t="str">
        <f>VLOOKUP($A763,RevenueData!$A$2:$L$2321,11,FALSE)</f>
        <v>SE</v>
      </c>
      <c r="R763" t="str">
        <f>VLOOKUP($A763,RevenueData!$A$2:$L$2321,12,FALSE)</f>
        <v>SE</v>
      </c>
    </row>
    <row r="764" spans="1:18">
      <c r="A764" s="40">
        <v>70</v>
      </c>
      <c r="B764" s="41" t="s">
        <v>220</v>
      </c>
      <c r="C764" s="41" t="s">
        <v>13</v>
      </c>
      <c r="D764" s="40">
        <v>48377</v>
      </c>
      <c r="E764" s="42">
        <v>40008</v>
      </c>
      <c r="F764" s="43">
        <v>1004</v>
      </c>
      <c r="G764" s="41" t="s">
        <v>125</v>
      </c>
      <c r="H764" s="40">
        <v>40</v>
      </c>
      <c r="I764" s="40">
        <v>40</v>
      </c>
      <c r="J764" s="40">
        <v>0</v>
      </c>
      <c r="K764" s="40">
        <v>0</v>
      </c>
      <c r="L764" s="44">
        <v>0</v>
      </c>
      <c r="M764" s="41" t="s">
        <v>126</v>
      </c>
      <c r="N764" s="45" t="s">
        <v>140</v>
      </c>
      <c r="O764" s="45" t="s">
        <v>141</v>
      </c>
      <c r="P764" t="str">
        <f>VLOOKUP($A764,RevenueData!$A$2:$L$2321,10,FALSE)</f>
        <v>MI</v>
      </c>
      <c r="Q764" t="str">
        <f>VLOOKUP($A764,RevenueData!$A$2:$L$2321,11,FALSE)</f>
        <v>MW</v>
      </c>
      <c r="R764" t="str">
        <f>VLOOKUP($A764,RevenueData!$A$2:$L$2321,12,FALSE)</f>
        <v>MW</v>
      </c>
    </row>
    <row r="765" spans="1:18">
      <c r="A765" s="40">
        <v>71</v>
      </c>
      <c r="B765" s="41" t="s">
        <v>221</v>
      </c>
      <c r="C765" s="41" t="s">
        <v>47</v>
      </c>
      <c r="D765" s="40">
        <v>30022</v>
      </c>
      <c r="E765" s="42">
        <v>40008</v>
      </c>
      <c r="F765" s="43">
        <v>1031</v>
      </c>
      <c r="G765" s="41" t="s">
        <v>125</v>
      </c>
      <c r="H765" s="40">
        <v>29</v>
      </c>
      <c r="I765" s="40">
        <v>29</v>
      </c>
      <c r="J765" s="40">
        <v>0</v>
      </c>
      <c r="K765" s="40">
        <v>0</v>
      </c>
      <c r="L765" s="44">
        <v>0</v>
      </c>
      <c r="M765" s="41" t="s">
        <v>126</v>
      </c>
      <c r="N765" s="45" t="s">
        <v>199</v>
      </c>
      <c r="O765" s="45" t="s">
        <v>200</v>
      </c>
      <c r="P765" t="str">
        <f>VLOOKUP($A765,RevenueData!$A$2:$L$2321,10,FALSE)</f>
        <v>GA</v>
      </c>
      <c r="Q765" t="str">
        <f>VLOOKUP($A765,RevenueData!$A$2:$L$2321,11,FALSE)</f>
        <v>SE</v>
      </c>
      <c r="R765" t="str">
        <f>VLOOKUP($A765,RevenueData!$A$2:$L$2321,12,FALSE)</f>
        <v>ATL</v>
      </c>
    </row>
    <row r="766" spans="1:18">
      <c r="A766" s="40">
        <v>73</v>
      </c>
      <c r="B766" s="41" t="s">
        <v>176</v>
      </c>
      <c r="C766" s="41" t="s">
        <v>19</v>
      </c>
      <c r="D766" s="40">
        <v>94103</v>
      </c>
      <c r="E766" s="42">
        <v>40008</v>
      </c>
      <c r="F766" s="43">
        <v>1027</v>
      </c>
      <c r="G766" s="41" t="s">
        <v>125</v>
      </c>
      <c r="H766" s="40">
        <v>85</v>
      </c>
      <c r="I766" s="40">
        <v>85</v>
      </c>
      <c r="J766" s="40">
        <v>0</v>
      </c>
      <c r="K766" s="40">
        <v>0</v>
      </c>
      <c r="L766" s="44">
        <v>0</v>
      </c>
      <c r="M766" s="41" t="s">
        <v>126</v>
      </c>
      <c r="N766" s="45" t="s">
        <v>156</v>
      </c>
      <c r="O766" s="45" t="s">
        <v>157</v>
      </c>
      <c r="P766" t="str">
        <f>VLOOKUP($A766,RevenueData!$A$2:$L$2321,10,FALSE)</f>
        <v>CA</v>
      </c>
      <c r="Q766" t="str">
        <f>VLOOKUP($A766,RevenueData!$A$2:$L$2321,11,FALSE)</f>
        <v>NW</v>
      </c>
      <c r="R766" t="str">
        <f>VLOOKUP($A766,RevenueData!$A$2:$L$2321,12,FALSE)</f>
        <v>SF</v>
      </c>
    </row>
    <row r="767" spans="1:18">
      <c r="A767" s="40">
        <v>75</v>
      </c>
      <c r="B767" s="41" t="s">
        <v>196</v>
      </c>
      <c r="C767" s="41" t="s">
        <v>47</v>
      </c>
      <c r="D767" s="40">
        <v>30326</v>
      </c>
      <c r="E767" s="42">
        <v>40008</v>
      </c>
      <c r="F767" s="43">
        <v>916</v>
      </c>
      <c r="G767" s="41" t="s">
        <v>129</v>
      </c>
      <c r="H767" s="40">
        <v>42</v>
      </c>
      <c r="I767" s="40">
        <v>41</v>
      </c>
      <c r="J767" s="40">
        <v>0</v>
      </c>
      <c r="K767" s="40">
        <v>1</v>
      </c>
      <c r="L767" s="44">
        <v>0</v>
      </c>
      <c r="M767" s="41" t="s">
        <v>126</v>
      </c>
      <c r="N767" s="45" t="s">
        <v>199</v>
      </c>
      <c r="O767" s="45" t="s">
        <v>200</v>
      </c>
      <c r="P767" t="str">
        <f>VLOOKUP($A767,RevenueData!$A$2:$L$2321,10,FALSE)</f>
        <v>GA</v>
      </c>
      <c r="Q767" t="str">
        <f>VLOOKUP($A767,RevenueData!$A$2:$L$2321,11,FALSE)</f>
        <v>SE</v>
      </c>
      <c r="R767" t="str">
        <f>VLOOKUP($A767,RevenueData!$A$2:$L$2321,12,FALSE)</f>
        <v>ATL</v>
      </c>
    </row>
    <row r="768" spans="1:18">
      <c r="A768" s="40">
        <v>76</v>
      </c>
      <c r="B768" s="41" t="s">
        <v>223</v>
      </c>
      <c r="C768" s="41" t="s">
        <v>16</v>
      </c>
      <c r="D768" s="40">
        <v>60134</v>
      </c>
      <c r="E768" s="42">
        <v>40008</v>
      </c>
      <c r="F768" s="43">
        <v>940</v>
      </c>
      <c r="G768" s="41" t="s">
        <v>125</v>
      </c>
      <c r="H768" s="40">
        <v>1</v>
      </c>
      <c r="I768" s="40">
        <v>1</v>
      </c>
      <c r="J768" s="40">
        <v>0</v>
      </c>
      <c r="K768" s="40">
        <v>0</v>
      </c>
      <c r="L768" s="44">
        <v>0</v>
      </c>
      <c r="M768" s="41" t="s">
        <v>126</v>
      </c>
      <c r="N768" s="45" t="s">
        <v>145</v>
      </c>
      <c r="O768" s="45" t="s">
        <v>146</v>
      </c>
      <c r="P768" t="str">
        <f>VLOOKUP($A768,RevenueData!$A$2:$L$2321,10,FALSE)</f>
        <v>IL</v>
      </c>
      <c r="Q768" t="str">
        <f>VLOOKUP($A768,RevenueData!$A$2:$L$2321,11,FALSE)</f>
        <v>MW</v>
      </c>
      <c r="R768" t="str">
        <f>VLOOKUP($A768,RevenueData!$A$2:$L$2321,12,FALSE)</f>
        <v>SCHI</v>
      </c>
    </row>
    <row r="769" spans="1:18">
      <c r="A769" s="40">
        <v>76</v>
      </c>
      <c r="B769" s="41" t="s">
        <v>223</v>
      </c>
      <c r="C769" s="41" t="s">
        <v>16</v>
      </c>
      <c r="D769" s="40">
        <v>60134</v>
      </c>
      <c r="E769" s="42">
        <v>40008</v>
      </c>
      <c r="F769" s="43">
        <v>940</v>
      </c>
      <c r="G769" s="41" t="s">
        <v>125</v>
      </c>
      <c r="H769" s="40">
        <v>36</v>
      </c>
      <c r="I769" s="40">
        <v>36</v>
      </c>
      <c r="J769" s="40">
        <v>0</v>
      </c>
      <c r="K769" s="40">
        <v>0</v>
      </c>
      <c r="L769" s="44">
        <v>0</v>
      </c>
      <c r="M769" s="41" t="s">
        <v>126</v>
      </c>
      <c r="N769" s="45" t="s">
        <v>145</v>
      </c>
      <c r="O769" s="45" t="s">
        <v>146</v>
      </c>
      <c r="P769" t="str">
        <f>VLOOKUP($A769,RevenueData!$A$2:$L$2321,10,FALSE)</f>
        <v>IL</v>
      </c>
      <c r="Q769" t="str">
        <f>VLOOKUP($A769,RevenueData!$A$2:$L$2321,11,FALSE)</f>
        <v>MW</v>
      </c>
      <c r="R769" t="str">
        <f>VLOOKUP($A769,RevenueData!$A$2:$L$2321,12,FALSE)</f>
        <v>SCHI</v>
      </c>
    </row>
    <row r="770" spans="1:18">
      <c r="A770" s="40">
        <v>77</v>
      </c>
      <c r="B770" s="41" t="s">
        <v>224</v>
      </c>
      <c r="C770" s="41" t="s">
        <v>27</v>
      </c>
      <c r="D770" s="40">
        <v>33146</v>
      </c>
      <c r="E770" s="42">
        <v>40008</v>
      </c>
      <c r="F770" s="43">
        <v>1137</v>
      </c>
      <c r="G770" s="41" t="s">
        <v>125</v>
      </c>
      <c r="H770" s="40">
        <v>40</v>
      </c>
      <c r="I770" s="40">
        <v>40</v>
      </c>
      <c r="J770" s="40">
        <v>0</v>
      </c>
      <c r="K770" s="40">
        <v>0</v>
      </c>
      <c r="L770" s="44">
        <v>0</v>
      </c>
      <c r="M770" s="41" t="s">
        <v>126</v>
      </c>
      <c r="N770" s="45" t="s">
        <v>161</v>
      </c>
      <c r="O770" s="45" t="s">
        <v>162</v>
      </c>
      <c r="P770" t="str">
        <f>VLOOKUP($A770,RevenueData!$A$2:$L$2321,10,FALSE)</f>
        <v>FL</v>
      </c>
      <c r="Q770" t="str">
        <f>VLOOKUP($A770,RevenueData!$A$2:$L$2321,11,FALSE)</f>
        <v>SE</v>
      </c>
      <c r="R770" t="str">
        <f>VLOOKUP($A770,RevenueData!$A$2:$L$2321,12,FALSE)</f>
        <v>MIAMI</v>
      </c>
    </row>
    <row r="771" spans="1:18">
      <c r="A771" s="40">
        <v>78</v>
      </c>
      <c r="B771" s="41" t="s">
        <v>225</v>
      </c>
      <c r="C771" s="41" t="s">
        <v>27</v>
      </c>
      <c r="D771" s="40">
        <v>32839</v>
      </c>
      <c r="E771" s="42">
        <v>40008</v>
      </c>
      <c r="F771" s="43">
        <v>1237</v>
      </c>
      <c r="G771" s="41" t="s">
        <v>125</v>
      </c>
      <c r="H771" s="40">
        <v>75</v>
      </c>
      <c r="I771" s="40">
        <v>75</v>
      </c>
      <c r="J771" s="40">
        <v>0</v>
      </c>
      <c r="K771" s="40">
        <v>0</v>
      </c>
      <c r="L771" s="44">
        <v>0</v>
      </c>
      <c r="M771" s="41" t="s">
        <v>126</v>
      </c>
      <c r="N771" s="45" t="s">
        <v>208</v>
      </c>
      <c r="O771" s="45" t="s">
        <v>209</v>
      </c>
      <c r="P771" t="str">
        <f>VLOOKUP($A771,RevenueData!$A$2:$L$2321,10,FALSE)</f>
        <v>FL</v>
      </c>
      <c r="Q771" t="str">
        <f>VLOOKUP($A771,RevenueData!$A$2:$L$2321,11,FALSE)</f>
        <v>SE</v>
      </c>
      <c r="R771" t="str">
        <f>VLOOKUP($A771,RevenueData!$A$2:$L$2321,12,FALSE)</f>
        <v>NFL</v>
      </c>
    </row>
    <row r="772" spans="1:18">
      <c r="A772" s="40">
        <v>79</v>
      </c>
      <c r="B772" s="41" t="s">
        <v>226</v>
      </c>
      <c r="C772" s="41" t="s">
        <v>21</v>
      </c>
      <c r="D772" s="40">
        <v>98037</v>
      </c>
      <c r="E772" s="42">
        <v>40008</v>
      </c>
      <c r="F772" s="43">
        <v>1055</v>
      </c>
      <c r="G772" s="41" t="s">
        <v>125</v>
      </c>
      <c r="H772" s="40">
        <v>41</v>
      </c>
      <c r="I772" s="40">
        <v>41</v>
      </c>
      <c r="J772" s="40">
        <v>0</v>
      </c>
      <c r="K772" s="40">
        <v>0</v>
      </c>
      <c r="L772" s="44">
        <v>0</v>
      </c>
      <c r="M772" s="41" t="s">
        <v>126</v>
      </c>
      <c r="N772" s="45" t="s">
        <v>152</v>
      </c>
      <c r="O772" s="45" t="s">
        <v>153</v>
      </c>
      <c r="P772" t="str">
        <f>VLOOKUP($A772,RevenueData!$A$2:$L$2321,10,FALSE)</f>
        <v>WA</v>
      </c>
      <c r="Q772" t="str">
        <f>VLOOKUP($A772,RevenueData!$A$2:$L$2321,11,FALSE)</f>
        <v>NW</v>
      </c>
      <c r="R772" t="str">
        <f>VLOOKUP($A772,RevenueData!$A$2:$L$2321,12,FALSE)</f>
        <v>SEA</v>
      </c>
    </row>
    <row r="773" spans="1:18">
      <c r="A773" s="40">
        <v>80</v>
      </c>
      <c r="B773" s="41" t="s">
        <v>227</v>
      </c>
      <c r="C773" s="41" t="s">
        <v>52</v>
      </c>
      <c r="D773" s="40">
        <v>46240</v>
      </c>
      <c r="E773" s="42">
        <v>40008</v>
      </c>
      <c r="F773" s="43">
        <v>1040</v>
      </c>
      <c r="G773" s="41" t="s">
        <v>125</v>
      </c>
      <c r="H773" s="40">
        <v>46</v>
      </c>
      <c r="I773" s="40">
        <v>46</v>
      </c>
      <c r="J773" s="40">
        <v>0</v>
      </c>
      <c r="K773" s="40">
        <v>0</v>
      </c>
      <c r="L773" s="44">
        <v>0</v>
      </c>
      <c r="M773" s="41" t="s">
        <v>126</v>
      </c>
      <c r="N773" s="45" t="s">
        <v>228</v>
      </c>
      <c r="O773" s="45" t="s">
        <v>229</v>
      </c>
      <c r="P773" t="str">
        <f>VLOOKUP($A773,RevenueData!$A$2:$L$2321,10,FALSE)</f>
        <v>IN</v>
      </c>
      <c r="Q773" t="str">
        <f>VLOOKUP($A773,RevenueData!$A$2:$L$2321,11,FALSE)</f>
        <v>MW</v>
      </c>
      <c r="R773" t="str">
        <f>VLOOKUP($A773,RevenueData!$A$2:$L$2321,12,FALSE)</f>
        <v>GL</v>
      </c>
    </row>
    <row r="774" spans="1:18">
      <c r="A774" s="40">
        <v>81</v>
      </c>
      <c r="B774" s="41" t="s">
        <v>230</v>
      </c>
      <c r="C774" s="41" t="s">
        <v>19</v>
      </c>
      <c r="D774" s="40">
        <v>94304</v>
      </c>
      <c r="E774" s="42">
        <v>40008</v>
      </c>
      <c r="F774" s="43">
        <v>1043</v>
      </c>
      <c r="G774" s="41" t="s">
        <v>125</v>
      </c>
      <c r="H774" s="40">
        <v>99</v>
      </c>
      <c r="I774" s="40">
        <v>95</v>
      </c>
      <c r="J774" s="40">
        <v>0</v>
      </c>
      <c r="K774" s="40">
        <v>4</v>
      </c>
      <c r="L774" s="44">
        <v>0</v>
      </c>
      <c r="M774" s="41" t="s">
        <v>126</v>
      </c>
      <c r="N774" s="45" t="s">
        <v>156</v>
      </c>
      <c r="O774" s="45" t="s">
        <v>157</v>
      </c>
      <c r="P774" t="str">
        <f>VLOOKUP($A774,RevenueData!$A$2:$L$2321,10,FALSE)</f>
        <v>CA</v>
      </c>
      <c r="Q774" t="str">
        <f>VLOOKUP($A774,RevenueData!$A$2:$L$2321,11,FALSE)</f>
        <v>NW</v>
      </c>
      <c r="R774" t="str">
        <f>VLOOKUP($A774,RevenueData!$A$2:$L$2321,12,FALSE)</f>
        <v>SEA</v>
      </c>
    </row>
    <row r="775" spans="1:18">
      <c r="A775" s="40">
        <v>82</v>
      </c>
      <c r="B775" s="41" t="s">
        <v>231</v>
      </c>
      <c r="C775" s="41" t="s">
        <v>19</v>
      </c>
      <c r="D775" s="40">
        <v>95050</v>
      </c>
      <c r="E775" s="42">
        <v>40008</v>
      </c>
      <c r="F775" s="43">
        <v>951</v>
      </c>
      <c r="G775" s="41" t="s">
        <v>125</v>
      </c>
      <c r="H775" s="40">
        <v>90</v>
      </c>
      <c r="I775" s="40">
        <v>88</v>
      </c>
      <c r="J775" s="40">
        <v>0</v>
      </c>
      <c r="K775" s="40">
        <v>2</v>
      </c>
      <c r="L775" s="44">
        <v>0</v>
      </c>
      <c r="M775" s="41" t="s">
        <v>126</v>
      </c>
      <c r="N775" s="45" t="s">
        <v>156</v>
      </c>
      <c r="O775" s="45" t="s">
        <v>157</v>
      </c>
      <c r="P775" t="str">
        <f>VLOOKUP($A775,RevenueData!$A$2:$L$2321,10,FALSE)</f>
        <v>CA</v>
      </c>
      <c r="Q775" t="str">
        <f>VLOOKUP($A775,RevenueData!$A$2:$L$2321,11,FALSE)</f>
        <v>NW</v>
      </c>
      <c r="R775" t="str">
        <f>VLOOKUP($A775,RevenueData!$A$2:$L$2321,12,FALSE)</f>
        <v>EB</v>
      </c>
    </row>
    <row r="776" spans="1:18">
      <c r="A776" s="40">
        <v>83</v>
      </c>
      <c r="B776" s="41" t="s">
        <v>176</v>
      </c>
      <c r="C776" s="41" t="s">
        <v>19</v>
      </c>
      <c r="D776" s="40">
        <v>94114</v>
      </c>
      <c r="E776" s="42">
        <v>40008</v>
      </c>
      <c r="F776" s="43">
        <v>1245</v>
      </c>
      <c r="G776" s="41" t="s">
        <v>125</v>
      </c>
      <c r="H776" s="40">
        <v>51</v>
      </c>
      <c r="I776" s="40">
        <v>51</v>
      </c>
      <c r="J776" s="40">
        <v>0</v>
      </c>
      <c r="K776" s="40">
        <v>0</v>
      </c>
      <c r="L776" s="44">
        <v>0</v>
      </c>
      <c r="M776" s="41" t="s">
        <v>143</v>
      </c>
      <c r="N776" s="45" t="s">
        <v>156</v>
      </c>
      <c r="O776" s="45" t="s">
        <v>157</v>
      </c>
      <c r="P776" t="str">
        <f>VLOOKUP($A776,RevenueData!$A$2:$L$2321,10,FALSE)</f>
        <v>CA</v>
      </c>
      <c r="Q776" t="str">
        <f>VLOOKUP($A776,RevenueData!$A$2:$L$2321,11,FALSE)</f>
        <v>NW</v>
      </c>
      <c r="R776" t="str">
        <f>VLOOKUP($A776,RevenueData!$A$2:$L$2321,12,FALSE)</f>
        <v>NW</v>
      </c>
    </row>
    <row r="777" spans="1:18">
      <c r="A777" s="40">
        <v>84</v>
      </c>
      <c r="B777" s="41" t="s">
        <v>178</v>
      </c>
      <c r="C777" s="41" t="s">
        <v>38</v>
      </c>
      <c r="D777" s="40">
        <v>89109</v>
      </c>
      <c r="E777" s="42">
        <v>40008</v>
      </c>
      <c r="F777" s="43">
        <v>1100</v>
      </c>
      <c r="G777" s="41" t="s">
        <v>125</v>
      </c>
      <c r="H777" s="40">
        <v>48</v>
      </c>
      <c r="I777" s="40">
        <v>47</v>
      </c>
      <c r="J777" s="40">
        <v>1</v>
      </c>
      <c r="K777" s="40">
        <v>0</v>
      </c>
      <c r="L777" s="44">
        <v>0</v>
      </c>
      <c r="M777" s="41" t="s">
        <v>143</v>
      </c>
      <c r="N777" s="45" t="s">
        <v>179</v>
      </c>
      <c r="O777" s="45" t="s">
        <v>180</v>
      </c>
      <c r="P777" t="str">
        <f>VLOOKUP($A777,RevenueData!$A$2:$L$2321,10,FALSE)</f>
        <v>NV</v>
      </c>
      <c r="Q777" t="str">
        <f>VLOOKUP($A777,RevenueData!$A$2:$L$2321,11,FALSE)</f>
        <v>SW</v>
      </c>
      <c r="R777" t="str">
        <f>VLOOKUP($A777,RevenueData!$A$2:$L$2321,12,FALSE)</f>
        <v>SW</v>
      </c>
    </row>
    <row r="778" spans="1:18">
      <c r="A778" s="40">
        <v>85</v>
      </c>
      <c r="B778" s="41" t="s">
        <v>232</v>
      </c>
      <c r="C778" s="41" t="s">
        <v>26</v>
      </c>
      <c r="D778" s="40">
        <v>70002</v>
      </c>
      <c r="E778" s="42">
        <v>40008</v>
      </c>
      <c r="F778" s="43">
        <v>1528</v>
      </c>
      <c r="G778" s="41" t="s">
        <v>131</v>
      </c>
      <c r="H778" s="40">
        <v>49</v>
      </c>
      <c r="I778" s="40">
        <v>49</v>
      </c>
      <c r="J778" s="40">
        <v>0</v>
      </c>
      <c r="K778" s="40">
        <v>0</v>
      </c>
      <c r="L778" s="44">
        <v>0</v>
      </c>
      <c r="M778" s="41" t="s">
        <v>126</v>
      </c>
      <c r="N778" s="45" t="s">
        <v>217</v>
      </c>
      <c r="O778" s="45" t="s">
        <v>218</v>
      </c>
      <c r="P778" t="str">
        <f>VLOOKUP($A778,RevenueData!$A$2:$L$2321,10,FALSE)</f>
        <v>LA</v>
      </c>
      <c r="Q778" t="str">
        <f>VLOOKUP($A778,RevenueData!$A$2:$L$2321,11,FALSE)</f>
        <v>SW</v>
      </c>
      <c r="R778" t="str">
        <f>VLOOKUP($A778,RevenueData!$A$2:$L$2321,12,FALSE)</f>
        <v>SW</v>
      </c>
    </row>
    <row r="779" spans="1:18">
      <c r="A779" s="40">
        <v>86</v>
      </c>
      <c r="B779" s="41" t="s">
        <v>233</v>
      </c>
      <c r="C779" s="41" t="s">
        <v>41</v>
      </c>
      <c r="D779" s="40">
        <v>77056</v>
      </c>
      <c r="E779" s="42">
        <v>40008</v>
      </c>
      <c r="F779" s="43">
        <v>1238</v>
      </c>
      <c r="G779" s="41" t="s">
        <v>125</v>
      </c>
      <c r="H779" s="40">
        <v>87</v>
      </c>
      <c r="I779" s="40">
        <v>86</v>
      </c>
      <c r="J779" s="40">
        <v>0</v>
      </c>
      <c r="K779" s="40">
        <v>1</v>
      </c>
      <c r="L779" s="44">
        <v>0</v>
      </c>
      <c r="M779" s="41" t="s">
        <v>126</v>
      </c>
      <c r="N779" s="45" t="s">
        <v>234</v>
      </c>
      <c r="O779" s="45" t="s">
        <v>235</v>
      </c>
      <c r="P779" t="str">
        <f>VLOOKUP($A779,RevenueData!$A$2:$L$2321,10,FALSE)</f>
        <v>TX</v>
      </c>
      <c r="Q779" t="str">
        <f>VLOOKUP($A779,RevenueData!$A$2:$L$2321,11,FALSE)</f>
        <v>SW</v>
      </c>
      <c r="R779" t="str">
        <f>VLOOKUP($A779,RevenueData!$A$2:$L$2321,12,FALSE)</f>
        <v>HOU</v>
      </c>
    </row>
    <row r="780" spans="1:18">
      <c r="A780" s="40">
        <v>87</v>
      </c>
      <c r="B780" s="41" t="s">
        <v>236</v>
      </c>
      <c r="C780" s="41" t="s">
        <v>16</v>
      </c>
      <c r="D780" s="40">
        <v>60173</v>
      </c>
      <c r="E780" s="42">
        <v>40008</v>
      </c>
      <c r="F780" s="43">
        <v>1045</v>
      </c>
      <c r="G780" s="41" t="s">
        <v>125</v>
      </c>
      <c r="H780" s="40">
        <v>42</v>
      </c>
      <c r="I780" s="40">
        <v>42</v>
      </c>
      <c r="J780" s="40">
        <v>0</v>
      </c>
      <c r="K780" s="40">
        <v>0</v>
      </c>
      <c r="L780" s="44">
        <v>0</v>
      </c>
      <c r="M780" s="41" t="s">
        <v>126</v>
      </c>
      <c r="N780" s="45" t="s">
        <v>145</v>
      </c>
      <c r="O780" s="45" t="s">
        <v>146</v>
      </c>
      <c r="P780" t="str">
        <f>VLOOKUP($A780,RevenueData!$A$2:$L$2321,10,FALSE)</f>
        <v>IL</v>
      </c>
      <c r="Q780" t="str">
        <f>VLOOKUP($A780,RevenueData!$A$2:$L$2321,11,FALSE)</f>
        <v>MW</v>
      </c>
      <c r="R780" t="str">
        <f>VLOOKUP($A780,RevenueData!$A$2:$L$2321,12,FALSE)</f>
        <v>SCHI</v>
      </c>
    </row>
    <row r="781" spans="1:18">
      <c r="A781" s="40">
        <v>88</v>
      </c>
      <c r="B781" s="41" t="s">
        <v>237</v>
      </c>
      <c r="C781" s="41" t="s">
        <v>19</v>
      </c>
      <c r="D781" s="40">
        <v>91302</v>
      </c>
      <c r="E781" s="42">
        <v>40008</v>
      </c>
      <c r="F781" s="43">
        <v>1222</v>
      </c>
      <c r="G781" s="41" t="s">
        <v>125</v>
      </c>
      <c r="H781" s="40">
        <v>47</v>
      </c>
      <c r="I781" s="40">
        <v>47</v>
      </c>
      <c r="J781" s="40">
        <v>0</v>
      </c>
      <c r="K781" s="40">
        <v>0</v>
      </c>
      <c r="L781" s="44">
        <v>0</v>
      </c>
      <c r="M781" s="41" t="s">
        <v>126</v>
      </c>
      <c r="N781" s="45" t="s">
        <v>149</v>
      </c>
      <c r="O781" s="45" t="s">
        <v>150</v>
      </c>
      <c r="P781" t="str">
        <f>VLOOKUP($A781,RevenueData!$A$2:$L$2321,10,FALSE)</f>
        <v>CA</v>
      </c>
      <c r="Q781" t="str">
        <f>VLOOKUP($A781,RevenueData!$A$2:$L$2321,11,FALSE)</f>
        <v>LA</v>
      </c>
      <c r="R781" t="str">
        <f>VLOOKUP($A781,RevenueData!$A$2:$L$2321,12,FALSE)</f>
        <v>VENT</v>
      </c>
    </row>
    <row r="782" spans="1:18">
      <c r="A782" s="40">
        <v>89</v>
      </c>
      <c r="B782" s="41" t="s">
        <v>238</v>
      </c>
      <c r="C782" s="41" t="s">
        <v>19</v>
      </c>
      <c r="D782" s="40">
        <v>90265</v>
      </c>
      <c r="E782" s="42">
        <v>40008</v>
      </c>
      <c r="F782" s="43">
        <v>913</v>
      </c>
      <c r="G782" s="41" t="s">
        <v>125</v>
      </c>
      <c r="H782" s="40">
        <v>46</v>
      </c>
      <c r="I782" s="40">
        <v>45</v>
      </c>
      <c r="J782" s="40">
        <v>0</v>
      </c>
      <c r="K782" s="40">
        <v>1</v>
      </c>
      <c r="L782" s="44">
        <v>0</v>
      </c>
      <c r="M782" s="41" t="s">
        <v>126</v>
      </c>
      <c r="N782" s="45" t="s">
        <v>149</v>
      </c>
      <c r="O782" s="45" t="s">
        <v>150</v>
      </c>
      <c r="P782" t="str">
        <f>VLOOKUP($A782,RevenueData!$A$2:$L$2321,10,FALSE)</f>
        <v>CA</v>
      </c>
      <c r="Q782" t="str">
        <f>VLOOKUP($A782,RevenueData!$A$2:$L$2321,11,FALSE)</f>
        <v>LA</v>
      </c>
      <c r="R782" t="str">
        <f>VLOOKUP($A782,RevenueData!$A$2:$L$2321,12,FALSE)</f>
        <v>VENT</v>
      </c>
    </row>
    <row r="783" spans="1:18">
      <c r="A783" s="40">
        <v>90</v>
      </c>
      <c r="B783" s="41" t="s">
        <v>239</v>
      </c>
      <c r="C783" s="41" t="s">
        <v>27</v>
      </c>
      <c r="D783" s="40">
        <v>33414</v>
      </c>
      <c r="E783" s="42">
        <v>40008</v>
      </c>
      <c r="F783" s="43">
        <v>1137</v>
      </c>
      <c r="G783" s="41" t="s">
        <v>125</v>
      </c>
      <c r="H783" s="40">
        <v>34</v>
      </c>
      <c r="I783" s="40">
        <v>33</v>
      </c>
      <c r="J783" s="40">
        <v>0</v>
      </c>
      <c r="K783" s="40">
        <v>0</v>
      </c>
      <c r="L783" s="44">
        <v>1</v>
      </c>
      <c r="M783" s="41" t="s">
        <v>126</v>
      </c>
      <c r="N783" s="45" t="s">
        <v>161</v>
      </c>
      <c r="O783" s="45" t="s">
        <v>162</v>
      </c>
      <c r="P783" t="str">
        <f>VLOOKUP($A783,RevenueData!$A$2:$L$2321,10,FALSE)</f>
        <v>FL</v>
      </c>
      <c r="Q783" t="str">
        <f>VLOOKUP($A783,RevenueData!$A$2:$L$2321,11,FALSE)</f>
        <v>SE</v>
      </c>
      <c r="R783" t="str">
        <f>VLOOKUP($A783,RevenueData!$A$2:$L$2321,12,FALSE)</f>
        <v>PB</v>
      </c>
    </row>
    <row r="784" spans="1:18">
      <c r="A784" s="40">
        <v>91</v>
      </c>
      <c r="B784" s="41" t="s">
        <v>233</v>
      </c>
      <c r="C784" s="41" t="s">
        <v>41</v>
      </c>
      <c r="D784" s="40">
        <v>77024</v>
      </c>
      <c r="E784" s="42">
        <v>40008</v>
      </c>
      <c r="F784" s="43">
        <v>1010</v>
      </c>
      <c r="G784" s="41" t="s">
        <v>125</v>
      </c>
      <c r="H784" s="40">
        <v>45</v>
      </c>
      <c r="I784" s="40">
        <v>45</v>
      </c>
      <c r="J784" s="40">
        <v>0</v>
      </c>
      <c r="K784" s="40">
        <v>0</v>
      </c>
      <c r="L784" s="44">
        <v>0</v>
      </c>
      <c r="M784" s="41" t="s">
        <v>126</v>
      </c>
      <c r="N784" s="45" t="s">
        <v>234</v>
      </c>
      <c r="O784" s="45" t="s">
        <v>235</v>
      </c>
      <c r="P784" t="str">
        <f>VLOOKUP($A784,RevenueData!$A$2:$L$2321,10,FALSE)</f>
        <v>TX</v>
      </c>
      <c r="Q784" t="str">
        <f>VLOOKUP($A784,RevenueData!$A$2:$L$2321,11,FALSE)</f>
        <v>SW</v>
      </c>
      <c r="R784" t="str">
        <f>VLOOKUP($A784,RevenueData!$A$2:$L$2321,12,FALSE)</f>
        <v>HOU</v>
      </c>
    </row>
    <row r="785" spans="1:18">
      <c r="A785" s="40">
        <v>92</v>
      </c>
      <c r="B785" s="41" t="s">
        <v>240</v>
      </c>
      <c r="C785" s="41" t="s">
        <v>19</v>
      </c>
      <c r="D785" s="40">
        <v>94588</v>
      </c>
      <c r="E785" s="42">
        <v>40008</v>
      </c>
      <c r="F785" s="43">
        <v>1043</v>
      </c>
      <c r="G785" s="41" t="s">
        <v>125</v>
      </c>
      <c r="H785" s="40">
        <v>41</v>
      </c>
      <c r="I785" s="40">
        <v>40</v>
      </c>
      <c r="J785" s="40">
        <v>0</v>
      </c>
      <c r="K785" s="40">
        <v>1</v>
      </c>
      <c r="L785" s="44">
        <v>0</v>
      </c>
      <c r="M785" s="41" t="s">
        <v>126</v>
      </c>
      <c r="N785" s="45" t="s">
        <v>156</v>
      </c>
      <c r="O785" s="45" t="s">
        <v>157</v>
      </c>
      <c r="P785" t="str">
        <f>VLOOKUP($A785,RevenueData!$A$2:$L$2321,10,FALSE)</f>
        <v>CA</v>
      </c>
      <c r="Q785" t="str">
        <f>VLOOKUP($A785,RevenueData!$A$2:$L$2321,11,FALSE)</f>
        <v>NW</v>
      </c>
      <c r="R785" t="str">
        <f>VLOOKUP($A785,RevenueData!$A$2:$L$2321,12,FALSE)</f>
        <v>EB</v>
      </c>
    </row>
    <row r="786" spans="1:18">
      <c r="A786" s="40">
        <v>93</v>
      </c>
      <c r="B786" s="41" t="s">
        <v>241</v>
      </c>
      <c r="C786" s="41" t="s">
        <v>11</v>
      </c>
      <c r="D786" s="40">
        <v>23235</v>
      </c>
      <c r="E786" s="42">
        <v>40008</v>
      </c>
      <c r="F786" s="43">
        <v>1104</v>
      </c>
      <c r="G786" s="41" t="s">
        <v>125</v>
      </c>
      <c r="H786" s="40">
        <v>37</v>
      </c>
      <c r="I786" s="40">
        <v>37</v>
      </c>
      <c r="J786" s="40">
        <v>0</v>
      </c>
      <c r="K786" s="40">
        <v>0</v>
      </c>
      <c r="L786" s="44">
        <v>0</v>
      </c>
      <c r="M786" s="41" t="s">
        <v>126</v>
      </c>
      <c r="N786" s="45" t="s">
        <v>242</v>
      </c>
      <c r="O786" s="45" t="s">
        <v>243</v>
      </c>
      <c r="P786" t="str">
        <f>VLOOKUP($A786,RevenueData!$A$2:$L$2321,10,FALSE)</f>
        <v>VA</v>
      </c>
      <c r="Q786" t="str">
        <f>VLOOKUP($A786,RevenueData!$A$2:$L$2321,11,FALSE)</f>
        <v>SE</v>
      </c>
      <c r="R786" t="str">
        <f>VLOOKUP($A786,RevenueData!$A$2:$L$2321,12,FALSE)</f>
        <v>NOVA</v>
      </c>
    </row>
    <row r="787" spans="1:18">
      <c r="A787" s="40">
        <v>94</v>
      </c>
      <c r="B787" s="41" t="s">
        <v>225</v>
      </c>
      <c r="C787" s="41" t="s">
        <v>27</v>
      </c>
      <c r="D787" s="40">
        <v>32827</v>
      </c>
      <c r="E787" s="42">
        <v>40008</v>
      </c>
      <c r="F787" s="43">
        <v>738</v>
      </c>
      <c r="G787" s="41" t="s">
        <v>125</v>
      </c>
      <c r="H787" s="40">
        <v>1</v>
      </c>
      <c r="I787" s="40">
        <v>1</v>
      </c>
      <c r="J787" s="40">
        <v>0</v>
      </c>
      <c r="K787" s="40">
        <v>0</v>
      </c>
      <c r="L787" s="44">
        <v>0</v>
      </c>
      <c r="M787" s="41" t="s">
        <v>126</v>
      </c>
      <c r="N787" s="45" t="s">
        <v>208</v>
      </c>
      <c r="O787" s="45" t="s">
        <v>209</v>
      </c>
      <c r="P787" t="str">
        <f>VLOOKUP($A787,RevenueData!$A$2:$L$2321,10,FALSE)</f>
        <v>FL</v>
      </c>
      <c r="Q787" t="str">
        <f>VLOOKUP($A787,RevenueData!$A$2:$L$2321,11,FALSE)</f>
        <v>SE</v>
      </c>
      <c r="R787" t="str">
        <f>VLOOKUP($A787,RevenueData!$A$2:$L$2321,12,FALSE)</f>
        <v>NFL</v>
      </c>
    </row>
    <row r="788" spans="1:18">
      <c r="A788" s="40">
        <v>94</v>
      </c>
      <c r="B788" s="41" t="s">
        <v>225</v>
      </c>
      <c r="C788" s="41" t="s">
        <v>27</v>
      </c>
      <c r="D788" s="40">
        <v>32827</v>
      </c>
      <c r="E788" s="42">
        <v>40008</v>
      </c>
      <c r="F788" s="43">
        <v>738</v>
      </c>
      <c r="G788" s="41" t="s">
        <v>125</v>
      </c>
      <c r="H788" s="40">
        <v>34</v>
      </c>
      <c r="I788" s="40">
        <v>34</v>
      </c>
      <c r="J788" s="40">
        <v>0</v>
      </c>
      <c r="K788" s="40">
        <v>0</v>
      </c>
      <c r="L788" s="44">
        <v>0</v>
      </c>
      <c r="M788" s="41" t="s">
        <v>126</v>
      </c>
      <c r="N788" s="45" t="s">
        <v>208</v>
      </c>
      <c r="O788" s="45" t="s">
        <v>209</v>
      </c>
      <c r="P788" t="str">
        <f>VLOOKUP($A788,RevenueData!$A$2:$L$2321,10,FALSE)</f>
        <v>FL</v>
      </c>
      <c r="Q788" t="str">
        <f>VLOOKUP($A788,RevenueData!$A$2:$L$2321,11,FALSE)</f>
        <v>SE</v>
      </c>
      <c r="R788" t="str">
        <f>VLOOKUP($A788,RevenueData!$A$2:$L$2321,12,FALSE)</f>
        <v>NFL</v>
      </c>
    </row>
    <row r="789" spans="1:18">
      <c r="A789" s="40">
        <v>95</v>
      </c>
      <c r="B789" s="41" t="s">
        <v>178</v>
      </c>
      <c r="C789" s="41" t="s">
        <v>38</v>
      </c>
      <c r="D789" s="40">
        <v>89106</v>
      </c>
      <c r="E789" s="42">
        <v>40008</v>
      </c>
      <c r="F789" s="43">
        <v>1300</v>
      </c>
      <c r="G789" s="41" t="s">
        <v>125</v>
      </c>
      <c r="H789" s="40">
        <v>43</v>
      </c>
      <c r="I789" s="40">
        <v>42</v>
      </c>
      <c r="J789" s="40">
        <v>1</v>
      </c>
      <c r="K789" s="40">
        <v>0</v>
      </c>
      <c r="L789" s="44">
        <v>0</v>
      </c>
      <c r="M789" s="41" t="s">
        <v>143</v>
      </c>
      <c r="N789" s="45" t="s">
        <v>179</v>
      </c>
      <c r="O789" s="45" t="s">
        <v>180</v>
      </c>
      <c r="P789" t="str">
        <f>VLOOKUP($A789,RevenueData!$A$2:$L$2321,10,FALSE)</f>
        <v>NV</v>
      </c>
      <c r="Q789" t="str">
        <f>VLOOKUP($A789,RevenueData!$A$2:$L$2321,11,FALSE)</f>
        <v>OUT</v>
      </c>
      <c r="R789" t="str">
        <f>VLOOKUP($A789,RevenueData!$A$2:$L$2321,12,FALSE)</f>
        <v>OUT</v>
      </c>
    </row>
    <row r="790" spans="1:18">
      <c r="A790" s="40">
        <v>96</v>
      </c>
      <c r="B790" s="41" t="s">
        <v>211</v>
      </c>
      <c r="C790" s="41" t="s">
        <v>35</v>
      </c>
      <c r="D790" s="40">
        <v>43219</v>
      </c>
      <c r="E790" s="42">
        <v>40008</v>
      </c>
      <c r="F790" s="43">
        <v>1154</v>
      </c>
      <c r="G790" s="41" t="s">
        <v>125</v>
      </c>
      <c r="H790" s="40">
        <v>38</v>
      </c>
      <c r="I790" s="40">
        <v>38</v>
      </c>
      <c r="J790" s="40">
        <v>0</v>
      </c>
      <c r="K790" s="40">
        <v>0</v>
      </c>
      <c r="L790" s="44">
        <v>0</v>
      </c>
      <c r="M790" s="41" t="s">
        <v>126</v>
      </c>
      <c r="N790" s="45" t="s">
        <v>173</v>
      </c>
      <c r="O790" s="45" t="s">
        <v>174</v>
      </c>
      <c r="P790" t="str">
        <f>VLOOKUP($A790,RevenueData!$A$2:$L$2321,10,FALSE)</f>
        <v>OH</v>
      </c>
      <c r="Q790" t="str">
        <f>VLOOKUP($A790,RevenueData!$A$2:$L$2321,11,FALSE)</f>
        <v>MW</v>
      </c>
      <c r="R790" t="str">
        <f>VLOOKUP($A790,RevenueData!$A$2:$L$2321,12,FALSE)</f>
        <v>GL</v>
      </c>
    </row>
    <row r="791" spans="1:18">
      <c r="A791" s="40">
        <v>97</v>
      </c>
      <c r="B791" s="41" t="s">
        <v>246</v>
      </c>
      <c r="C791" s="41" t="s">
        <v>56</v>
      </c>
      <c r="D791" s="40">
        <v>20817</v>
      </c>
      <c r="E791" s="42">
        <v>40008</v>
      </c>
      <c r="F791" s="43">
        <v>1130</v>
      </c>
      <c r="G791" s="41" t="s">
        <v>125</v>
      </c>
      <c r="H791" s="40">
        <v>55</v>
      </c>
      <c r="I791" s="40">
        <v>55</v>
      </c>
      <c r="J791" s="40">
        <v>0</v>
      </c>
      <c r="K791" s="40">
        <v>0</v>
      </c>
      <c r="L791" s="44">
        <v>0</v>
      </c>
      <c r="M791" s="41" t="s">
        <v>130</v>
      </c>
      <c r="N791" s="45" t="s">
        <v>134</v>
      </c>
      <c r="O791" s="45" t="s">
        <v>135</v>
      </c>
      <c r="P791" t="str">
        <f>VLOOKUP($A791,RevenueData!$A$2:$L$2321,10,FALSE)</f>
        <v>MD</v>
      </c>
      <c r="Q791" t="str">
        <f>VLOOKUP($A791,RevenueData!$A$2:$L$2321,11,FALSE)</f>
        <v>NE</v>
      </c>
      <c r="R791" t="str">
        <f>VLOOKUP($A791,RevenueData!$A$2:$L$2321,12,FALSE)</f>
        <v>MD</v>
      </c>
    </row>
    <row r="792" spans="1:18">
      <c r="A792" s="40">
        <v>98</v>
      </c>
      <c r="B792" s="41" t="s">
        <v>28</v>
      </c>
      <c r="C792" s="41" t="s">
        <v>27</v>
      </c>
      <c r="D792" s="40">
        <v>33139</v>
      </c>
      <c r="E792" s="42">
        <v>40008</v>
      </c>
      <c r="F792" s="43">
        <v>1203</v>
      </c>
      <c r="G792" s="41" t="s">
        <v>125</v>
      </c>
      <c r="H792" s="40">
        <v>76</v>
      </c>
      <c r="I792" s="40">
        <v>76</v>
      </c>
      <c r="J792" s="40">
        <v>0</v>
      </c>
      <c r="K792" s="40">
        <v>0</v>
      </c>
      <c r="L792" s="44">
        <v>0</v>
      </c>
      <c r="M792" s="41" t="s">
        <v>126</v>
      </c>
      <c r="N792" s="45" t="s">
        <v>161</v>
      </c>
      <c r="O792" s="45" t="s">
        <v>162</v>
      </c>
      <c r="P792" t="str">
        <f>VLOOKUP($A792,RevenueData!$A$2:$L$2321,10,FALSE)</f>
        <v>FL</v>
      </c>
      <c r="Q792" t="str">
        <f>VLOOKUP($A792,RevenueData!$A$2:$L$2321,11,FALSE)</f>
        <v>SE</v>
      </c>
      <c r="R792" t="str">
        <f>VLOOKUP($A792,RevenueData!$A$2:$L$2321,12,FALSE)</f>
        <v>SE</v>
      </c>
    </row>
    <row r="793" spans="1:18">
      <c r="A793" s="40">
        <v>99</v>
      </c>
      <c r="B793" s="41" t="s">
        <v>247</v>
      </c>
      <c r="C793" s="41" t="s">
        <v>56</v>
      </c>
      <c r="D793" s="40">
        <v>21044</v>
      </c>
      <c r="E793" s="42">
        <v>40008</v>
      </c>
      <c r="F793" s="43">
        <v>1020</v>
      </c>
      <c r="G793" s="41" t="s">
        <v>125</v>
      </c>
      <c r="H793" s="40">
        <v>32</v>
      </c>
      <c r="I793" s="40">
        <v>30</v>
      </c>
      <c r="J793" s="40">
        <v>1</v>
      </c>
      <c r="K793" s="40">
        <v>0</v>
      </c>
      <c r="L793" s="44">
        <v>1</v>
      </c>
      <c r="M793" s="41" t="s">
        <v>130</v>
      </c>
      <c r="N793" s="45" t="s">
        <v>134</v>
      </c>
      <c r="O793" s="45" t="s">
        <v>135</v>
      </c>
      <c r="P793" t="str">
        <f>VLOOKUP($A793,RevenueData!$A$2:$L$2321,10,FALSE)</f>
        <v>MD</v>
      </c>
      <c r="Q793" t="str">
        <f>VLOOKUP($A793,RevenueData!$A$2:$L$2321,11,FALSE)</f>
        <v>NE</v>
      </c>
      <c r="R793" t="str">
        <f>VLOOKUP($A793,RevenueData!$A$2:$L$2321,12,FALSE)</f>
        <v>MD</v>
      </c>
    </row>
    <row r="794" spans="1:18">
      <c r="A794" s="40">
        <v>100</v>
      </c>
      <c r="B794" s="41" t="s">
        <v>248</v>
      </c>
      <c r="C794" s="41" t="s">
        <v>44</v>
      </c>
      <c r="D794" s="40">
        <v>85718</v>
      </c>
      <c r="E794" s="42">
        <v>40008</v>
      </c>
      <c r="F794" s="43">
        <v>1230</v>
      </c>
      <c r="G794" s="41" t="s">
        <v>131</v>
      </c>
      <c r="H794" s="40">
        <v>49</v>
      </c>
      <c r="I794" s="40">
        <v>49</v>
      </c>
      <c r="J794" s="40">
        <v>0</v>
      </c>
      <c r="K794" s="40">
        <v>0</v>
      </c>
      <c r="L794" s="44">
        <v>0</v>
      </c>
      <c r="M794" s="41" t="s">
        <v>143</v>
      </c>
      <c r="N794" s="45" t="s">
        <v>179</v>
      </c>
      <c r="O794" s="45" t="s">
        <v>180</v>
      </c>
      <c r="P794" t="str">
        <f>VLOOKUP($A794,RevenueData!$A$2:$L$2321,10,FALSE)</f>
        <v>AZ</v>
      </c>
      <c r="Q794" t="str">
        <f>VLOOKUP($A794,RevenueData!$A$2:$L$2321,11,FALSE)</f>
        <v>SW</v>
      </c>
      <c r="R794" t="str">
        <f>VLOOKUP($A794,RevenueData!$A$2:$L$2321,12,FALSE)</f>
        <v>AZ</v>
      </c>
    </row>
    <row r="795" spans="1:18">
      <c r="A795" s="40">
        <v>101</v>
      </c>
      <c r="B795" s="41" t="s">
        <v>249</v>
      </c>
      <c r="C795" s="41" t="s">
        <v>57</v>
      </c>
      <c r="D795" s="40">
        <v>28211</v>
      </c>
      <c r="E795" s="42">
        <v>40008</v>
      </c>
      <c r="F795" s="43">
        <v>1008</v>
      </c>
      <c r="G795" s="41" t="s">
        <v>125</v>
      </c>
      <c r="H795" s="40">
        <v>45</v>
      </c>
      <c r="I795" s="40">
        <v>45</v>
      </c>
      <c r="J795" s="40">
        <v>0</v>
      </c>
      <c r="K795" s="40">
        <v>0</v>
      </c>
      <c r="L795" s="44">
        <v>0</v>
      </c>
      <c r="M795" s="41" t="s">
        <v>126</v>
      </c>
      <c r="N795" s="45" t="s">
        <v>250</v>
      </c>
      <c r="O795" s="45" t="s">
        <v>251</v>
      </c>
      <c r="P795" t="str">
        <f>VLOOKUP($A795,RevenueData!$A$2:$L$2321,10,FALSE)</f>
        <v>NC</v>
      </c>
      <c r="Q795" t="str">
        <f>VLOOKUP($A795,RevenueData!$A$2:$L$2321,11,FALSE)</f>
        <v>SE</v>
      </c>
      <c r="R795" t="str">
        <f>VLOOKUP($A795,RevenueData!$A$2:$L$2321,12,FALSE)</f>
        <v>NC</v>
      </c>
    </row>
    <row r="796" spans="1:18">
      <c r="A796" s="40">
        <v>102</v>
      </c>
      <c r="B796" s="41" t="s">
        <v>254</v>
      </c>
      <c r="C796" s="41" t="s">
        <v>31</v>
      </c>
      <c r="D796" s="40">
        <v>81611</v>
      </c>
      <c r="E796" s="42">
        <v>40008</v>
      </c>
      <c r="F796" s="43">
        <v>1250</v>
      </c>
      <c r="G796" s="41" t="s">
        <v>125</v>
      </c>
      <c r="H796" s="40">
        <v>32</v>
      </c>
      <c r="I796" s="40">
        <v>32</v>
      </c>
      <c r="J796" s="40">
        <v>0</v>
      </c>
      <c r="K796" s="40">
        <v>0</v>
      </c>
      <c r="L796" s="44">
        <v>0</v>
      </c>
      <c r="M796" s="41" t="s">
        <v>143</v>
      </c>
      <c r="N796" s="45" t="s">
        <v>166</v>
      </c>
      <c r="O796" s="45" t="s">
        <v>167</v>
      </c>
      <c r="P796" t="str">
        <f>VLOOKUP($A796,RevenueData!$A$2:$L$2321,10,FALSE)</f>
        <v>CO</v>
      </c>
      <c r="Q796" t="str">
        <f>VLOOKUP($A796,RevenueData!$A$2:$L$2321,11,FALSE)</f>
        <v>SW</v>
      </c>
      <c r="R796" t="str">
        <f>VLOOKUP($A796,RevenueData!$A$2:$L$2321,12,FALSE)</f>
        <v>SW</v>
      </c>
    </row>
    <row r="797" spans="1:18">
      <c r="A797" s="40">
        <v>103</v>
      </c>
      <c r="B797" s="41" t="s">
        <v>171</v>
      </c>
      <c r="C797" s="41" t="s">
        <v>19</v>
      </c>
      <c r="D797" s="40">
        <v>90048</v>
      </c>
      <c r="E797" s="42">
        <v>40008</v>
      </c>
      <c r="F797" s="43">
        <v>1107</v>
      </c>
      <c r="G797" s="41" t="s">
        <v>125</v>
      </c>
      <c r="H797" s="40">
        <v>42</v>
      </c>
      <c r="I797" s="40">
        <v>42</v>
      </c>
      <c r="J797" s="40">
        <v>0</v>
      </c>
      <c r="K797" s="40">
        <v>0</v>
      </c>
      <c r="L797" s="44">
        <v>0</v>
      </c>
      <c r="M797" s="41" t="s">
        <v>126</v>
      </c>
      <c r="N797" s="45" t="s">
        <v>149</v>
      </c>
      <c r="O797" s="45" t="s">
        <v>150</v>
      </c>
      <c r="P797" t="str">
        <f>VLOOKUP($A797,RevenueData!$A$2:$L$2321,10,FALSE)</f>
        <v>CA</v>
      </c>
      <c r="Q797" t="str">
        <f>VLOOKUP($A797,RevenueData!$A$2:$L$2321,11,FALSE)</f>
        <v>LA</v>
      </c>
      <c r="R797" t="str">
        <f>VLOOKUP($A797,RevenueData!$A$2:$L$2321,12,FALSE)</f>
        <v>LAPRO</v>
      </c>
    </row>
    <row r="798" spans="1:18">
      <c r="A798" s="40">
        <v>105</v>
      </c>
      <c r="B798" s="41" t="s">
        <v>255</v>
      </c>
      <c r="C798" s="41" t="s">
        <v>27</v>
      </c>
      <c r="D798" s="40">
        <v>33304</v>
      </c>
      <c r="E798" s="42">
        <v>40008</v>
      </c>
      <c r="F798" s="43">
        <v>1000</v>
      </c>
      <c r="G798" s="41" t="s">
        <v>125</v>
      </c>
      <c r="H798" s="40">
        <v>48</v>
      </c>
      <c r="I798" s="40">
        <v>48</v>
      </c>
      <c r="J798" s="40">
        <v>0</v>
      </c>
      <c r="K798" s="40">
        <v>0</v>
      </c>
      <c r="L798" s="44">
        <v>0</v>
      </c>
      <c r="M798" s="41" t="s">
        <v>126</v>
      </c>
      <c r="N798" s="45" t="s">
        <v>161</v>
      </c>
      <c r="O798" s="45" t="s">
        <v>162</v>
      </c>
      <c r="P798" t="str">
        <f>VLOOKUP($A798,RevenueData!$A$2:$L$2321,10,FALSE)</f>
        <v>FL</v>
      </c>
      <c r="Q798" t="str">
        <f>VLOOKUP($A798,RevenueData!$A$2:$L$2321,11,FALSE)</f>
        <v>SE</v>
      </c>
      <c r="R798" t="str">
        <f>VLOOKUP($A798,RevenueData!$A$2:$L$2321,12,FALSE)</f>
        <v>PB</v>
      </c>
    </row>
    <row r="799" spans="1:18">
      <c r="A799" s="40">
        <v>106</v>
      </c>
      <c r="B799" s="41" t="s">
        <v>233</v>
      </c>
      <c r="C799" s="41" t="s">
        <v>41</v>
      </c>
      <c r="D799" s="40">
        <v>77027</v>
      </c>
      <c r="E799" s="42">
        <v>40008</v>
      </c>
      <c r="F799" s="43">
        <v>1205</v>
      </c>
      <c r="G799" s="41" t="s">
        <v>125</v>
      </c>
      <c r="H799" s="40">
        <v>50</v>
      </c>
      <c r="I799" s="40">
        <v>50</v>
      </c>
      <c r="J799" s="40">
        <v>0</v>
      </c>
      <c r="K799" s="40">
        <v>0</v>
      </c>
      <c r="L799" s="44">
        <v>0</v>
      </c>
      <c r="M799" s="41" t="s">
        <v>126</v>
      </c>
      <c r="N799" s="45" t="s">
        <v>234</v>
      </c>
      <c r="O799" s="45" t="s">
        <v>235</v>
      </c>
      <c r="P799" t="str">
        <f>VLOOKUP($A799,RevenueData!$A$2:$L$2321,10,FALSE)</f>
        <v>TX</v>
      </c>
      <c r="Q799" t="str">
        <f>VLOOKUP($A799,RevenueData!$A$2:$L$2321,11,FALSE)</f>
        <v>SW</v>
      </c>
      <c r="R799" t="str">
        <f>VLOOKUP($A799,RevenueData!$A$2:$L$2321,12,FALSE)</f>
        <v>HOU</v>
      </c>
    </row>
    <row r="800" spans="1:18">
      <c r="A800" s="40">
        <v>107</v>
      </c>
      <c r="B800" s="41" t="s">
        <v>256</v>
      </c>
      <c r="C800" s="41" t="s">
        <v>43</v>
      </c>
      <c r="D800" s="40">
        <v>2199</v>
      </c>
      <c r="E800" s="42">
        <v>40008</v>
      </c>
      <c r="F800" s="43">
        <v>1044</v>
      </c>
      <c r="G800" s="41" t="s">
        <v>125</v>
      </c>
      <c r="H800" s="40">
        <v>94</v>
      </c>
      <c r="I800" s="40">
        <v>94</v>
      </c>
      <c r="J800" s="40">
        <v>0</v>
      </c>
      <c r="K800" s="40">
        <v>0</v>
      </c>
      <c r="L800" s="44">
        <v>0</v>
      </c>
      <c r="M800" s="41" t="s">
        <v>126</v>
      </c>
      <c r="N800" s="45" t="s">
        <v>190</v>
      </c>
      <c r="O800" s="45" t="s">
        <v>191</v>
      </c>
      <c r="P800" t="str">
        <f>VLOOKUP($A800,RevenueData!$A$2:$L$2321,10,FALSE)</f>
        <v>MA</v>
      </c>
      <c r="Q800" t="str">
        <f>VLOOKUP($A800,RevenueData!$A$2:$L$2321,11,FALSE)</f>
        <v>NE</v>
      </c>
      <c r="R800" t="str">
        <f>VLOOKUP($A800,RevenueData!$A$2:$L$2321,12,FALSE)</f>
        <v>MA</v>
      </c>
    </row>
    <row r="801" spans="1:18">
      <c r="A801" s="40">
        <v>109</v>
      </c>
      <c r="B801" s="41" t="s">
        <v>257</v>
      </c>
      <c r="C801" s="41" t="s">
        <v>58</v>
      </c>
      <c r="D801" s="40">
        <v>63131</v>
      </c>
      <c r="E801" s="42">
        <v>40008</v>
      </c>
      <c r="F801" s="43">
        <v>1215</v>
      </c>
      <c r="G801" s="41" t="s">
        <v>125</v>
      </c>
      <c r="H801" s="40">
        <v>42</v>
      </c>
      <c r="I801" s="40">
        <v>42</v>
      </c>
      <c r="J801" s="40">
        <v>0</v>
      </c>
      <c r="K801" s="40">
        <v>0</v>
      </c>
      <c r="L801" s="44">
        <v>0</v>
      </c>
      <c r="M801" s="41" t="s">
        <v>130</v>
      </c>
      <c r="N801" s="45" t="s">
        <v>258</v>
      </c>
      <c r="O801" s="45" t="s">
        <v>259</v>
      </c>
      <c r="P801" t="str">
        <f>VLOOKUP($A801,RevenueData!$A$2:$L$2321,10,FALSE)</f>
        <v>MO</v>
      </c>
      <c r="Q801" t="str">
        <f>VLOOKUP($A801,RevenueData!$A$2:$L$2321,11,FALSE)</f>
        <v>MW</v>
      </c>
      <c r="R801" t="str">
        <f>VLOOKUP($A801,RevenueData!$A$2:$L$2321,12,FALSE)</f>
        <v>TRI</v>
      </c>
    </row>
    <row r="802" spans="1:18">
      <c r="A802" s="40">
        <v>110</v>
      </c>
      <c r="B802" s="41" t="s">
        <v>260</v>
      </c>
      <c r="C802" s="41" t="s">
        <v>45</v>
      </c>
      <c r="D802" s="40">
        <v>15232</v>
      </c>
      <c r="E802" s="42">
        <v>40008</v>
      </c>
      <c r="F802" s="43">
        <v>1517</v>
      </c>
      <c r="G802" s="41" t="s">
        <v>131</v>
      </c>
      <c r="H802" s="40">
        <v>40</v>
      </c>
      <c r="I802" s="40">
        <v>40</v>
      </c>
      <c r="J802" s="40">
        <v>0</v>
      </c>
      <c r="K802" s="40">
        <v>0</v>
      </c>
      <c r="L802" s="44">
        <v>0</v>
      </c>
      <c r="M802" s="41" t="s">
        <v>126</v>
      </c>
      <c r="N802" s="45" t="s">
        <v>261</v>
      </c>
      <c r="O802" s="45" t="s">
        <v>262</v>
      </c>
      <c r="P802" t="str">
        <f>VLOOKUP($A802,RevenueData!$A$2:$L$2321,10,FALSE)</f>
        <v>PA</v>
      </c>
      <c r="Q802" t="str">
        <f>VLOOKUP($A802,RevenueData!$A$2:$L$2321,11,FALSE)</f>
        <v>NE</v>
      </c>
      <c r="R802" t="str">
        <f>VLOOKUP($A802,RevenueData!$A$2:$L$2321,12,FALSE)</f>
        <v>PHILI</v>
      </c>
    </row>
    <row r="803" spans="1:18">
      <c r="A803" s="40">
        <v>111</v>
      </c>
      <c r="B803" s="41" t="s">
        <v>263</v>
      </c>
      <c r="C803" s="41" t="s">
        <v>19</v>
      </c>
      <c r="D803" s="40">
        <v>90401</v>
      </c>
      <c r="E803" s="42">
        <v>40008</v>
      </c>
      <c r="F803" s="43">
        <v>1042</v>
      </c>
      <c r="G803" s="41" t="s">
        <v>125</v>
      </c>
      <c r="H803" s="40">
        <v>95</v>
      </c>
      <c r="I803" s="40">
        <v>95</v>
      </c>
      <c r="J803" s="40">
        <v>0</v>
      </c>
      <c r="K803" s="40">
        <v>0</v>
      </c>
      <c r="L803" s="44">
        <v>0</v>
      </c>
      <c r="M803" s="41" t="s">
        <v>126</v>
      </c>
      <c r="N803" s="45" t="s">
        <v>149</v>
      </c>
      <c r="O803" s="45" t="s">
        <v>150</v>
      </c>
      <c r="P803" t="str">
        <f>VLOOKUP($A803,RevenueData!$A$2:$L$2321,10,FALSE)</f>
        <v>CA</v>
      </c>
      <c r="Q803" t="str">
        <f>VLOOKUP($A803,RevenueData!$A$2:$L$2321,11,FALSE)</f>
        <v>LA</v>
      </c>
      <c r="R803" t="str">
        <f>VLOOKUP($A803,RevenueData!$A$2:$L$2321,12,FALSE)</f>
        <v>LAPRO</v>
      </c>
    </row>
    <row r="804" spans="1:18">
      <c r="A804" s="40">
        <v>112</v>
      </c>
      <c r="B804" s="41" t="s">
        <v>138</v>
      </c>
      <c r="C804" s="41" t="s">
        <v>12</v>
      </c>
      <c r="D804" s="40">
        <v>20002</v>
      </c>
      <c r="E804" s="42">
        <v>40008</v>
      </c>
      <c r="F804" s="43">
        <v>1000</v>
      </c>
      <c r="G804" s="41" t="s">
        <v>125</v>
      </c>
      <c r="H804" s="40">
        <v>48</v>
      </c>
      <c r="I804" s="40">
        <v>48</v>
      </c>
      <c r="J804" s="40">
        <v>0</v>
      </c>
      <c r="K804" s="40">
        <v>0</v>
      </c>
      <c r="L804" s="44">
        <v>0</v>
      </c>
      <c r="M804" s="41" t="s">
        <v>130</v>
      </c>
      <c r="N804" s="45" t="s">
        <v>134</v>
      </c>
      <c r="O804" s="45" t="s">
        <v>135</v>
      </c>
      <c r="P804" t="str">
        <f>VLOOKUP($A804,RevenueData!$A$2:$L$2321,10,FALSE)</f>
        <v>DC</v>
      </c>
      <c r="Q804" t="str">
        <f>VLOOKUP($A804,RevenueData!$A$2:$L$2321,11,FALSE)</f>
        <v>NE</v>
      </c>
      <c r="R804" t="str">
        <f>VLOOKUP($A804,RevenueData!$A$2:$L$2321,12,FALSE)</f>
        <v>DC</v>
      </c>
    </row>
    <row r="805" spans="1:18">
      <c r="A805" s="40">
        <v>113</v>
      </c>
      <c r="B805" s="41" t="s">
        <v>264</v>
      </c>
      <c r="C805" s="41" t="s">
        <v>31</v>
      </c>
      <c r="D805" s="40">
        <v>80226</v>
      </c>
      <c r="E805" s="42">
        <v>40008</v>
      </c>
      <c r="F805" s="43">
        <v>1345</v>
      </c>
      <c r="G805" s="41" t="s">
        <v>131</v>
      </c>
      <c r="H805" s="40">
        <v>34</v>
      </c>
      <c r="I805" s="40">
        <v>34</v>
      </c>
      <c r="J805" s="40">
        <v>0</v>
      </c>
      <c r="K805" s="40">
        <v>0</v>
      </c>
      <c r="L805" s="44">
        <v>0</v>
      </c>
      <c r="M805" s="41" t="s">
        <v>143</v>
      </c>
      <c r="N805" s="45" t="s">
        <v>166</v>
      </c>
      <c r="O805" s="45" t="s">
        <v>167</v>
      </c>
      <c r="P805" t="str">
        <f>VLOOKUP($A805,RevenueData!$A$2:$L$2321,10,FALSE)</f>
        <v>CO</v>
      </c>
      <c r="Q805" t="str">
        <f>VLOOKUP($A805,RevenueData!$A$2:$L$2321,11,FALSE)</f>
        <v>SW</v>
      </c>
      <c r="R805" t="str">
        <f>VLOOKUP($A805,RevenueData!$A$2:$L$2321,12,FALSE)</f>
        <v>DEN</v>
      </c>
    </row>
    <row r="806" spans="1:18">
      <c r="A806" s="40">
        <v>115</v>
      </c>
      <c r="B806" s="41" t="s">
        <v>265</v>
      </c>
      <c r="C806" s="41" t="s">
        <v>27</v>
      </c>
      <c r="D806" s="40">
        <v>33410</v>
      </c>
      <c r="E806" s="42">
        <v>40008</v>
      </c>
      <c r="F806" s="43">
        <v>1132</v>
      </c>
      <c r="G806" s="41" t="s">
        <v>125</v>
      </c>
      <c r="H806" s="40">
        <v>35</v>
      </c>
      <c r="I806" s="40">
        <v>35</v>
      </c>
      <c r="J806" s="40">
        <v>0</v>
      </c>
      <c r="K806" s="40">
        <v>0</v>
      </c>
      <c r="L806" s="44">
        <v>0</v>
      </c>
      <c r="M806" s="41" t="s">
        <v>126</v>
      </c>
      <c r="N806" s="45" t="s">
        <v>161</v>
      </c>
      <c r="O806" s="45" t="s">
        <v>162</v>
      </c>
      <c r="P806" t="str">
        <f>VLOOKUP($A806,RevenueData!$A$2:$L$2321,10,FALSE)</f>
        <v>FL</v>
      </c>
      <c r="Q806" t="str">
        <f>VLOOKUP($A806,RevenueData!$A$2:$L$2321,11,FALSE)</f>
        <v>SE</v>
      </c>
      <c r="R806" t="str">
        <f>VLOOKUP($A806,RevenueData!$A$2:$L$2321,12,FALSE)</f>
        <v>PB</v>
      </c>
    </row>
    <row r="807" spans="1:18">
      <c r="A807" s="40">
        <v>116</v>
      </c>
      <c r="B807" s="41" t="s">
        <v>266</v>
      </c>
      <c r="C807" s="41" t="s">
        <v>10</v>
      </c>
      <c r="D807" s="40">
        <v>8807</v>
      </c>
      <c r="E807" s="42">
        <v>40008</v>
      </c>
      <c r="F807" s="43">
        <v>1001</v>
      </c>
      <c r="G807" s="41" t="s">
        <v>125</v>
      </c>
      <c r="H807" s="40">
        <v>64</v>
      </c>
      <c r="I807" s="40">
        <v>63</v>
      </c>
      <c r="J807" s="40">
        <v>0</v>
      </c>
      <c r="K807" s="40">
        <v>1</v>
      </c>
      <c r="L807" s="44">
        <v>0</v>
      </c>
      <c r="M807" s="41" t="s">
        <v>126</v>
      </c>
      <c r="N807" s="45" t="s">
        <v>127</v>
      </c>
      <c r="O807" s="45" t="s">
        <v>128</v>
      </c>
      <c r="P807" t="str">
        <f>VLOOKUP($A807,RevenueData!$A$2:$L$2321,10,FALSE)</f>
        <v>NJ</v>
      </c>
      <c r="Q807" t="str">
        <f>VLOOKUP($A807,RevenueData!$A$2:$L$2321,11,FALSE)</f>
        <v>NE</v>
      </c>
      <c r="R807" t="str">
        <f>VLOOKUP($A807,RevenueData!$A$2:$L$2321,12,FALSE)</f>
        <v>NJ</v>
      </c>
    </row>
    <row r="808" spans="1:18">
      <c r="A808" s="40">
        <v>118</v>
      </c>
      <c r="B808" s="41" t="s">
        <v>260</v>
      </c>
      <c r="C808" s="41" t="s">
        <v>45</v>
      </c>
      <c r="D808" s="40">
        <v>15231</v>
      </c>
      <c r="E808" s="42">
        <v>40008</v>
      </c>
      <c r="F808" s="43">
        <v>754</v>
      </c>
      <c r="G808" s="41" t="s">
        <v>129</v>
      </c>
      <c r="H808" s="40">
        <v>52</v>
      </c>
      <c r="I808" s="40">
        <v>51</v>
      </c>
      <c r="J808" s="40">
        <v>0</v>
      </c>
      <c r="K808" s="40">
        <v>0</v>
      </c>
      <c r="L808" s="44">
        <v>1</v>
      </c>
      <c r="M808" s="41" t="s">
        <v>126</v>
      </c>
      <c r="N808" s="45" t="s">
        <v>261</v>
      </c>
      <c r="O808" s="45" t="s">
        <v>262</v>
      </c>
      <c r="P808" t="str">
        <f>VLOOKUP($A808,RevenueData!$A$2:$L$2321,10,FALSE)</f>
        <v>PA</v>
      </c>
      <c r="Q808" t="str">
        <f>VLOOKUP($A808,RevenueData!$A$2:$L$2321,11,FALSE)</f>
        <v>NE</v>
      </c>
      <c r="R808" t="str">
        <f>VLOOKUP($A808,RevenueData!$A$2:$L$2321,12,FALSE)</f>
        <v>PHILI</v>
      </c>
    </row>
    <row r="809" spans="1:18">
      <c r="A809" s="40">
        <v>119</v>
      </c>
      <c r="B809" s="41" t="s">
        <v>268</v>
      </c>
      <c r="C809" s="41" t="s">
        <v>19</v>
      </c>
      <c r="D809" s="40">
        <v>94596</v>
      </c>
      <c r="E809" s="42">
        <v>40008</v>
      </c>
      <c r="F809" s="43">
        <v>1126</v>
      </c>
      <c r="G809" s="41" t="s">
        <v>125</v>
      </c>
      <c r="H809" s="40">
        <v>64</v>
      </c>
      <c r="I809" s="40">
        <v>63</v>
      </c>
      <c r="J809" s="40">
        <v>0</v>
      </c>
      <c r="K809" s="40">
        <v>1</v>
      </c>
      <c r="L809" s="44">
        <v>0</v>
      </c>
      <c r="M809" s="41" t="s">
        <v>126</v>
      </c>
      <c r="N809" s="45" t="s">
        <v>156</v>
      </c>
      <c r="O809" s="45" t="s">
        <v>157</v>
      </c>
      <c r="P809" t="str">
        <f>VLOOKUP($A809,RevenueData!$A$2:$L$2321,10,FALSE)</f>
        <v>CA</v>
      </c>
      <c r="Q809" t="str">
        <f>VLOOKUP($A809,RevenueData!$A$2:$L$2321,11,FALSE)</f>
        <v>NW</v>
      </c>
      <c r="R809" t="str">
        <f>VLOOKUP($A809,RevenueData!$A$2:$L$2321,12,FALSE)</f>
        <v>EB</v>
      </c>
    </row>
    <row r="810" spans="1:18">
      <c r="A810" s="40">
        <v>120</v>
      </c>
      <c r="B810" s="41" t="s">
        <v>269</v>
      </c>
      <c r="C810" s="41" t="s">
        <v>11</v>
      </c>
      <c r="D810" s="40">
        <v>23188</v>
      </c>
      <c r="E810" s="42">
        <v>40008</v>
      </c>
      <c r="F810" s="43">
        <v>1117</v>
      </c>
      <c r="G810" s="41" t="s">
        <v>125</v>
      </c>
      <c r="H810" s="40">
        <v>37</v>
      </c>
      <c r="I810" s="40">
        <v>36</v>
      </c>
      <c r="J810" s="40">
        <v>0</v>
      </c>
      <c r="K810" s="40">
        <v>0</v>
      </c>
      <c r="L810" s="44">
        <v>1</v>
      </c>
      <c r="M810" s="41" t="s">
        <v>126</v>
      </c>
      <c r="N810" s="45" t="s">
        <v>242</v>
      </c>
      <c r="O810" s="45" t="s">
        <v>243</v>
      </c>
      <c r="P810" t="str">
        <f>VLOOKUP($A810,RevenueData!$A$2:$L$2321,10,FALSE)</f>
        <v>VA</v>
      </c>
      <c r="Q810" t="str">
        <f>VLOOKUP($A810,RevenueData!$A$2:$L$2321,11,FALSE)</f>
        <v>OUT</v>
      </c>
      <c r="R810" t="str">
        <f>VLOOKUP($A810,RevenueData!$A$2:$L$2321,12,FALSE)</f>
        <v>OUT</v>
      </c>
    </row>
    <row r="811" spans="1:18">
      <c r="A811" s="40">
        <v>121</v>
      </c>
      <c r="B811" s="41" t="s">
        <v>270</v>
      </c>
      <c r="C811" s="41" t="s">
        <v>19</v>
      </c>
      <c r="D811" s="40">
        <v>91739</v>
      </c>
      <c r="E811" s="42">
        <v>40008</v>
      </c>
      <c r="F811" s="43">
        <v>1024</v>
      </c>
      <c r="G811" s="41" t="s">
        <v>125</v>
      </c>
      <c r="H811" s="40">
        <v>56</v>
      </c>
      <c r="I811" s="40">
        <v>56</v>
      </c>
      <c r="J811" s="40">
        <v>0</v>
      </c>
      <c r="K811" s="40">
        <v>0</v>
      </c>
      <c r="L811" s="44">
        <v>0</v>
      </c>
      <c r="M811" s="41" t="s">
        <v>130</v>
      </c>
      <c r="N811" s="45" t="s">
        <v>149</v>
      </c>
      <c r="O811" s="45" t="s">
        <v>150</v>
      </c>
      <c r="P811" t="str">
        <f>VLOOKUP($A811,RevenueData!$A$2:$L$2321,10,FALSE)</f>
        <v>CA</v>
      </c>
      <c r="Q811" t="str">
        <f>VLOOKUP($A811,RevenueData!$A$2:$L$2321,11,FALSE)</f>
        <v>LA</v>
      </c>
      <c r="R811" t="str">
        <f>VLOOKUP($A811,RevenueData!$A$2:$L$2321,12,FALSE)</f>
        <v>DESER</v>
      </c>
    </row>
    <row r="812" spans="1:18">
      <c r="A812" s="40">
        <v>125</v>
      </c>
      <c r="B812" s="41" t="s">
        <v>275</v>
      </c>
      <c r="C812" s="41" t="s">
        <v>41</v>
      </c>
      <c r="D812" s="40">
        <v>75240</v>
      </c>
      <c r="E812" s="42">
        <v>40008</v>
      </c>
      <c r="F812" s="43">
        <v>1000</v>
      </c>
      <c r="G812" s="41" t="s">
        <v>125</v>
      </c>
      <c r="H812" s="40">
        <v>54</v>
      </c>
      <c r="I812" s="40">
        <v>54</v>
      </c>
      <c r="J812" s="40">
        <v>0</v>
      </c>
      <c r="K812" s="40">
        <v>0</v>
      </c>
      <c r="L812" s="44">
        <v>0</v>
      </c>
      <c r="M812" s="41" t="s">
        <v>126</v>
      </c>
      <c r="N812" s="45" t="s">
        <v>187</v>
      </c>
      <c r="O812" s="45" t="s">
        <v>188</v>
      </c>
      <c r="P812" t="str">
        <f>VLOOKUP($A812,RevenueData!$A$2:$L$2321,10,FALSE)</f>
        <v>TX</v>
      </c>
      <c r="Q812" t="str">
        <f>VLOOKUP($A812,RevenueData!$A$2:$L$2321,11,FALSE)</f>
        <v>SW</v>
      </c>
      <c r="R812" t="str">
        <f>VLOOKUP($A812,RevenueData!$A$2:$L$2321,12,FALSE)</f>
        <v>DAL</v>
      </c>
    </row>
    <row r="813" spans="1:18">
      <c r="A813" s="40">
        <v>126</v>
      </c>
      <c r="B813" s="41" t="s">
        <v>276</v>
      </c>
      <c r="C813" s="41" t="s">
        <v>19</v>
      </c>
      <c r="D813" s="40">
        <v>92260</v>
      </c>
      <c r="E813" s="42">
        <v>40008</v>
      </c>
      <c r="F813" s="43">
        <v>1254</v>
      </c>
      <c r="G813" s="41" t="s">
        <v>125</v>
      </c>
      <c r="H813" s="40">
        <v>42</v>
      </c>
      <c r="I813" s="40">
        <v>42</v>
      </c>
      <c r="J813" s="40">
        <v>0</v>
      </c>
      <c r="K813" s="40">
        <v>0</v>
      </c>
      <c r="L813" s="44">
        <v>0</v>
      </c>
      <c r="M813" s="41" t="s">
        <v>126</v>
      </c>
      <c r="N813" s="45" t="s">
        <v>149</v>
      </c>
      <c r="O813" s="45" t="s">
        <v>150</v>
      </c>
      <c r="P813" t="str">
        <f>VLOOKUP($A813,RevenueData!$A$2:$L$2321,10,FALSE)</f>
        <v>CA</v>
      </c>
      <c r="Q813" t="str">
        <f>VLOOKUP($A813,RevenueData!$A$2:$L$2321,11,FALSE)</f>
        <v>LA</v>
      </c>
      <c r="R813" t="str">
        <f>VLOOKUP($A813,RevenueData!$A$2:$L$2321,12,FALSE)</f>
        <v>SD</v>
      </c>
    </row>
    <row r="814" spans="1:18">
      <c r="A814" s="40">
        <v>127</v>
      </c>
      <c r="B814" s="41" t="s">
        <v>277</v>
      </c>
      <c r="C814" s="41" t="s">
        <v>7</v>
      </c>
      <c r="D814" s="40">
        <v>10917</v>
      </c>
      <c r="E814" s="42">
        <v>40008</v>
      </c>
      <c r="F814" s="43">
        <v>1049</v>
      </c>
      <c r="G814" s="41" t="s">
        <v>125</v>
      </c>
      <c r="H814" s="40">
        <v>82</v>
      </c>
      <c r="I814" s="40">
        <v>82</v>
      </c>
      <c r="J814" s="40">
        <v>0</v>
      </c>
      <c r="K814" s="40">
        <v>0</v>
      </c>
      <c r="L814" s="44">
        <v>0</v>
      </c>
      <c r="M814" s="41" t="s">
        <v>126</v>
      </c>
      <c r="N814" s="45" t="s">
        <v>127</v>
      </c>
      <c r="O814" s="45" t="s">
        <v>128</v>
      </c>
      <c r="P814" t="str">
        <f>VLOOKUP($A814,RevenueData!$A$2:$L$2321,10,FALSE)</f>
        <v>NY</v>
      </c>
      <c r="Q814" t="str">
        <f>VLOOKUP($A814,RevenueData!$A$2:$L$2321,11,FALSE)</f>
        <v>OUT</v>
      </c>
      <c r="R814" t="str">
        <f>VLOOKUP($A814,RevenueData!$A$2:$L$2321,12,FALSE)</f>
        <v>OUT</v>
      </c>
    </row>
    <row r="815" spans="1:18">
      <c r="A815" s="40">
        <v>128</v>
      </c>
      <c r="B815" s="41" t="s">
        <v>278</v>
      </c>
      <c r="C815" s="41" t="s">
        <v>19</v>
      </c>
      <c r="D815" s="40">
        <v>95678</v>
      </c>
      <c r="E815" s="42">
        <v>40008</v>
      </c>
      <c r="F815" s="43">
        <v>1058</v>
      </c>
      <c r="G815" s="41" t="s">
        <v>125</v>
      </c>
      <c r="H815" s="40">
        <v>60</v>
      </c>
      <c r="I815" s="40">
        <v>60</v>
      </c>
      <c r="J815" s="40">
        <v>0</v>
      </c>
      <c r="K815" s="40">
        <v>0</v>
      </c>
      <c r="L815" s="44">
        <v>0</v>
      </c>
      <c r="M815" s="41" t="s">
        <v>126</v>
      </c>
      <c r="N815" s="45" t="s">
        <v>156</v>
      </c>
      <c r="O815" s="45" t="s">
        <v>157</v>
      </c>
      <c r="P815" t="str">
        <f>VLOOKUP($A815,RevenueData!$A$2:$L$2321,10,FALSE)</f>
        <v>CA</v>
      </c>
      <c r="Q815" t="str">
        <f>VLOOKUP($A815,RevenueData!$A$2:$L$2321,11,FALSE)</f>
        <v>NW</v>
      </c>
      <c r="R815" t="str">
        <f>VLOOKUP($A815,RevenueData!$A$2:$L$2321,12,FALSE)</f>
        <v>NW</v>
      </c>
    </row>
    <row r="816" spans="1:18">
      <c r="A816" s="40">
        <v>129</v>
      </c>
      <c r="B816" s="41" t="s">
        <v>279</v>
      </c>
      <c r="C816" s="41" t="s">
        <v>19</v>
      </c>
      <c r="D816" s="40">
        <v>91360</v>
      </c>
      <c r="E816" s="42">
        <v>40008</v>
      </c>
      <c r="F816" s="43">
        <v>1044</v>
      </c>
      <c r="G816" s="41" t="s">
        <v>125</v>
      </c>
      <c r="H816" s="40">
        <v>55</v>
      </c>
      <c r="I816" s="40">
        <v>55</v>
      </c>
      <c r="J816" s="40">
        <v>0</v>
      </c>
      <c r="K816" s="40">
        <v>0</v>
      </c>
      <c r="L816" s="44">
        <v>0</v>
      </c>
      <c r="M816" s="41" t="s">
        <v>126</v>
      </c>
      <c r="N816" s="45" t="s">
        <v>149</v>
      </c>
      <c r="O816" s="45" t="s">
        <v>150</v>
      </c>
      <c r="P816" t="str">
        <f>VLOOKUP($A816,RevenueData!$A$2:$L$2321,10,FALSE)</f>
        <v>CA</v>
      </c>
      <c r="Q816" t="str">
        <f>VLOOKUP($A816,RevenueData!$A$2:$L$2321,11,FALSE)</f>
        <v>LA</v>
      </c>
      <c r="R816" t="str">
        <f>VLOOKUP($A816,RevenueData!$A$2:$L$2321,12,FALSE)</f>
        <v>VENT</v>
      </c>
    </row>
    <row r="817" spans="1:18">
      <c r="A817" s="40">
        <v>131</v>
      </c>
      <c r="B817" s="41" t="s">
        <v>281</v>
      </c>
      <c r="C817" s="41" t="s">
        <v>7</v>
      </c>
      <c r="D817" s="40">
        <v>11430</v>
      </c>
      <c r="E817" s="42">
        <v>40008</v>
      </c>
      <c r="F817" s="43">
        <v>902</v>
      </c>
      <c r="G817" s="41" t="s">
        <v>129</v>
      </c>
      <c r="H817" s="40">
        <v>45</v>
      </c>
      <c r="I817" s="40">
        <v>45</v>
      </c>
      <c r="J817" s="40">
        <v>0</v>
      </c>
      <c r="K817" s="40">
        <v>0</v>
      </c>
      <c r="L817" s="44">
        <v>0</v>
      </c>
      <c r="M817" s="41" t="s">
        <v>126</v>
      </c>
      <c r="N817" s="45" t="s">
        <v>127</v>
      </c>
      <c r="O817" s="45" t="s">
        <v>128</v>
      </c>
      <c r="P817" t="str">
        <f>VLOOKUP($A817,RevenueData!$A$2:$L$2321,10,FALSE)</f>
        <v>NY</v>
      </c>
      <c r="Q817" t="str">
        <f>VLOOKUP($A817,RevenueData!$A$2:$L$2321,11,FALSE)</f>
        <v>NY</v>
      </c>
      <c r="R817" t="str">
        <f>VLOOKUP($A817,RevenueData!$A$2:$L$2321,12,FALSE)</f>
        <v>LI</v>
      </c>
    </row>
    <row r="818" spans="1:18">
      <c r="A818" s="40">
        <v>132</v>
      </c>
      <c r="B818" s="41" t="s">
        <v>148</v>
      </c>
      <c r="C818" s="41" t="s">
        <v>19</v>
      </c>
      <c r="D818" s="40">
        <v>92122</v>
      </c>
      <c r="E818" s="42">
        <v>40008</v>
      </c>
      <c r="F818" s="43">
        <v>1039</v>
      </c>
      <c r="G818" s="41" t="s">
        <v>125</v>
      </c>
      <c r="H818" s="40">
        <v>90</v>
      </c>
      <c r="I818" s="40">
        <v>90</v>
      </c>
      <c r="J818" s="40">
        <v>0</v>
      </c>
      <c r="K818" s="40">
        <v>0</v>
      </c>
      <c r="L818" s="44">
        <v>0</v>
      </c>
      <c r="M818" s="41" t="s">
        <v>126</v>
      </c>
      <c r="N818" s="45" t="s">
        <v>149</v>
      </c>
      <c r="O818" s="45" t="s">
        <v>150</v>
      </c>
      <c r="P818" t="str">
        <f>VLOOKUP($A818,RevenueData!$A$2:$L$2321,10,FALSE)</f>
        <v>CA</v>
      </c>
      <c r="Q818" t="str">
        <f>VLOOKUP($A818,RevenueData!$A$2:$L$2321,11,FALSE)</f>
        <v>LA</v>
      </c>
      <c r="R818" t="str">
        <f>VLOOKUP($A818,RevenueData!$A$2:$L$2321,12,FALSE)</f>
        <v>SD</v>
      </c>
    </row>
    <row r="819" spans="1:18">
      <c r="A819" s="40">
        <v>133</v>
      </c>
      <c r="B819" s="41" t="s">
        <v>176</v>
      </c>
      <c r="C819" s="41" t="s">
        <v>19</v>
      </c>
      <c r="D819" s="40">
        <v>94111</v>
      </c>
      <c r="E819" s="42">
        <v>40008</v>
      </c>
      <c r="F819" s="43">
        <v>1221</v>
      </c>
      <c r="G819" s="41" t="s">
        <v>125</v>
      </c>
      <c r="H819" s="40">
        <v>63</v>
      </c>
      <c r="I819" s="40">
        <v>63</v>
      </c>
      <c r="J819" s="40">
        <v>0</v>
      </c>
      <c r="K819" s="40">
        <v>0</v>
      </c>
      <c r="L819" s="44">
        <v>0</v>
      </c>
      <c r="M819" s="41" t="s">
        <v>126</v>
      </c>
      <c r="N819" s="45" t="s">
        <v>156</v>
      </c>
      <c r="O819" s="45" t="s">
        <v>157</v>
      </c>
      <c r="P819" t="str">
        <f>VLOOKUP($A819,RevenueData!$A$2:$L$2321,10,FALSE)</f>
        <v>CA</v>
      </c>
      <c r="Q819" t="str">
        <f>VLOOKUP($A819,RevenueData!$A$2:$L$2321,11,FALSE)</f>
        <v>NW</v>
      </c>
      <c r="R819" t="str">
        <f>VLOOKUP($A819,RevenueData!$A$2:$L$2321,12,FALSE)</f>
        <v>NW</v>
      </c>
    </row>
    <row r="820" spans="1:18">
      <c r="A820" s="40">
        <v>134</v>
      </c>
      <c r="B820" s="41" t="s">
        <v>282</v>
      </c>
      <c r="C820" s="41" t="s">
        <v>10</v>
      </c>
      <c r="D820" s="40">
        <v>7728</v>
      </c>
      <c r="E820" s="42">
        <v>40008</v>
      </c>
      <c r="F820" s="43">
        <v>1251</v>
      </c>
      <c r="G820" s="41" t="s">
        <v>125</v>
      </c>
      <c r="H820" s="40">
        <v>1</v>
      </c>
      <c r="I820" s="40">
        <v>1</v>
      </c>
      <c r="J820" s="40">
        <v>0</v>
      </c>
      <c r="K820" s="40">
        <v>0</v>
      </c>
      <c r="L820" s="44">
        <v>0</v>
      </c>
      <c r="M820" s="41" t="s">
        <v>126</v>
      </c>
      <c r="N820" s="45" t="s">
        <v>127</v>
      </c>
      <c r="O820" s="45" t="s">
        <v>128</v>
      </c>
      <c r="P820" t="str">
        <f>VLOOKUP($A820,RevenueData!$A$2:$L$2321,10,FALSE)</f>
        <v>NJ</v>
      </c>
      <c r="Q820" t="str">
        <f>VLOOKUP($A820,RevenueData!$A$2:$L$2321,11,FALSE)</f>
        <v>NE</v>
      </c>
      <c r="R820" t="str">
        <f>VLOOKUP($A820,RevenueData!$A$2:$L$2321,12,FALSE)</f>
        <v>NJ</v>
      </c>
    </row>
    <row r="821" spans="1:18">
      <c r="A821" s="40">
        <v>134</v>
      </c>
      <c r="B821" s="41" t="s">
        <v>282</v>
      </c>
      <c r="C821" s="41" t="s">
        <v>10</v>
      </c>
      <c r="D821" s="40">
        <v>7728</v>
      </c>
      <c r="E821" s="42">
        <v>40008</v>
      </c>
      <c r="F821" s="43">
        <v>1258</v>
      </c>
      <c r="G821" s="41" t="s">
        <v>125</v>
      </c>
      <c r="H821" s="40">
        <v>44</v>
      </c>
      <c r="I821" s="40">
        <v>44</v>
      </c>
      <c r="J821" s="40">
        <v>0</v>
      </c>
      <c r="K821" s="40">
        <v>0</v>
      </c>
      <c r="L821" s="44">
        <v>0</v>
      </c>
      <c r="M821" s="41" t="s">
        <v>130</v>
      </c>
      <c r="N821" s="45" t="s">
        <v>127</v>
      </c>
      <c r="O821" s="45" t="s">
        <v>128</v>
      </c>
      <c r="P821" t="str">
        <f>VLOOKUP($A821,RevenueData!$A$2:$L$2321,10,FALSE)</f>
        <v>NJ</v>
      </c>
      <c r="Q821" t="str">
        <f>VLOOKUP($A821,RevenueData!$A$2:$L$2321,11,FALSE)</f>
        <v>NE</v>
      </c>
      <c r="R821" t="str">
        <f>VLOOKUP($A821,RevenueData!$A$2:$L$2321,12,FALSE)</f>
        <v>NJ</v>
      </c>
    </row>
    <row r="822" spans="1:18">
      <c r="A822" s="40">
        <v>135</v>
      </c>
      <c r="B822" s="41" t="s">
        <v>283</v>
      </c>
      <c r="C822" s="41" t="s">
        <v>19</v>
      </c>
      <c r="D822" s="40">
        <v>91423</v>
      </c>
      <c r="E822" s="42">
        <v>40008</v>
      </c>
      <c r="F822" s="43">
        <v>1221</v>
      </c>
      <c r="G822" s="41" t="s">
        <v>125</v>
      </c>
      <c r="H822" s="40">
        <v>60</v>
      </c>
      <c r="I822" s="40">
        <v>60</v>
      </c>
      <c r="J822" s="40">
        <v>0</v>
      </c>
      <c r="K822" s="40">
        <v>0</v>
      </c>
      <c r="L822" s="44">
        <v>0</v>
      </c>
      <c r="M822" s="41" t="s">
        <v>126</v>
      </c>
      <c r="N822" s="45" t="s">
        <v>149</v>
      </c>
      <c r="O822" s="45" t="s">
        <v>150</v>
      </c>
      <c r="P822" t="str">
        <f>VLOOKUP($A822,RevenueData!$A$2:$L$2321,10,FALSE)</f>
        <v>CA</v>
      </c>
      <c r="Q822" t="str">
        <f>VLOOKUP($A822,RevenueData!$A$2:$L$2321,11,FALSE)</f>
        <v>LA</v>
      </c>
      <c r="R822" t="str">
        <f>VLOOKUP($A822,RevenueData!$A$2:$L$2321,12,FALSE)</f>
        <v>DESER</v>
      </c>
    </row>
    <row r="823" spans="1:18">
      <c r="A823" s="40">
        <v>136</v>
      </c>
      <c r="B823" s="41" t="s">
        <v>284</v>
      </c>
      <c r="C823" s="41" t="s">
        <v>45</v>
      </c>
      <c r="D823" s="40">
        <v>19103</v>
      </c>
      <c r="E823" s="42">
        <v>40008</v>
      </c>
      <c r="F823" s="43">
        <v>1000</v>
      </c>
      <c r="G823" s="41" t="s">
        <v>125</v>
      </c>
      <c r="H823" s="40">
        <v>60</v>
      </c>
      <c r="I823" s="40">
        <v>60</v>
      </c>
      <c r="J823" s="40">
        <v>0</v>
      </c>
      <c r="K823" s="40">
        <v>0</v>
      </c>
      <c r="L823" s="44">
        <v>0</v>
      </c>
      <c r="M823" s="41" t="s">
        <v>130</v>
      </c>
      <c r="N823" s="45" t="s">
        <v>194</v>
      </c>
      <c r="O823" s="45" t="s">
        <v>195</v>
      </c>
      <c r="P823" t="str">
        <f>VLOOKUP($A823,RevenueData!$A$2:$L$2321,10,FALSE)</f>
        <v>PA</v>
      </c>
      <c r="Q823" t="str">
        <f>VLOOKUP($A823,RevenueData!$A$2:$L$2321,11,FALSE)</f>
        <v>NE</v>
      </c>
      <c r="R823" t="str">
        <f>VLOOKUP($A823,RevenueData!$A$2:$L$2321,12,FALSE)</f>
        <v>PHILI</v>
      </c>
    </row>
    <row r="824" spans="1:18">
      <c r="A824" s="40">
        <v>137</v>
      </c>
      <c r="B824" s="41" t="s">
        <v>249</v>
      </c>
      <c r="C824" s="41" t="s">
        <v>57</v>
      </c>
      <c r="D824" s="40">
        <v>28216</v>
      </c>
      <c r="E824" s="42">
        <v>40008</v>
      </c>
      <c r="F824" s="43">
        <v>1047</v>
      </c>
      <c r="G824" s="41" t="s">
        <v>125</v>
      </c>
      <c r="H824" s="40">
        <v>33</v>
      </c>
      <c r="I824" s="40">
        <v>32</v>
      </c>
      <c r="J824" s="40">
        <v>1</v>
      </c>
      <c r="K824" s="40">
        <v>0</v>
      </c>
      <c r="L824" s="44">
        <v>0</v>
      </c>
      <c r="M824" s="41" t="s">
        <v>126</v>
      </c>
      <c r="N824" s="45" t="s">
        <v>250</v>
      </c>
      <c r="O824" s="45" t="s">
        <v>251</v>
      </c>
      <c r="P824" t="str">
        <f>VLOOKUP($A824,RevenueData!$A$2:$L$2321,10,FALSE)</f>
        <v>NC</v>
      </c>
      <c r="Q824" t="str">
        <f>VLOOKUP($A824,RevenueData!$A$2:$L$2321,11,FALSE)</f>
        <v>SE</v>
      </c>
      <c r="R824" t="str">
        <f>VLOOKUP($A824,RevenueData!$A$2:$L$2321,12,FALSE)</f>
        <v>NC</v>
      </c>
    </row>
    <row r="825" spans="1:18">
      <c r="A825" s="40">
        <v>138</v>
      </c>
      <c r="B825" s="41" t="s">
        <v>285</v>
      </c>
      <c r="C825" s="41" t="s">
        <v>41</v>
      </c>
      <c r="D825" s="40">
        <v>78256</v>
      </c>
      <c r="E825" s="42">
        <v>40008</v>
      </c>
      <c r="F825" s="43">
        <v>853</v>
      </c>
      <c r="G825" s="41" t="s">
        <v>129</v>
      </c>
      <c r="H825" s="40">
        <v>47</v>
      </c>
      <c r="I825" s="40">
        <v>46</v>
      </c>
      <c r="J825" s="40">
        <v>0</v>
      </c>
      <c r="K825" s="40">
        <v>1</v>
      </c>
      <c r="L825" s="44">
        <v>0</v>
      </c>
      <c r="M825" s="41" t="s">
        <v>126</v>
      </c>
      <c r="N825" s="45" t="s">
        <v>286</v>
      </c>
      <c r="O825" s="45" t="s">
        <v>287</v>
      </c>
      <c r="P825" t="str">
        <f>VLOOKUP($A825,RevenueData!$A$2:$L$2321,10,FALSE)</f>
        <v>TX</v>
      </c>
      <c r="Q825" t="str">
        <f>VLOOKUP($A825,RevenueData!$A$2:$L$2321,11,FALSE)</f>
        <v>SW</v>
      </c>
      <c r="R825" t="str">
        <f>VLOOKUP($A825,RevenueData!$A$2:$L$2321,12,FALSE)</f>
        <v>HOU</v>
      </c>
    </row>
    <row r="826" spans="1:18">
      <c r="A826" s="40">
        <v>139</v>
      </c>
      <c r="B826" s="41" t="s">
        <v>288</v>
      </c>
      <c r="C826" s="41" t="s">
        <v>60</v>
      </c>
      <c r="D826" s="40">
        <v>37215</v>
      </c>
      <c r="E826" s="42">
        <v>40008</v>
      </c>
      <c r="F826" s="43">
        <v>1332</v>
      </c>
      <c r="G826" s="41" t="s">
        <v>131</v>
      </c>
      <c r="H826" s="40">
        <v>45</v>
      </c>
      <c r="I826" s="40">
        <v>45</v>
      </c>
      <c r="J826" s="40">
        <v>0</v>
      </c>
      <c r="K826" s="40">
        <v>0</v>
      </c>
      <c r="L826" s="44">
        <v>0</v>
      </c>
      <c r="M826" s="41" t="s">
        <v>143</v>
      </c>
      <c r="N826" s="45" t="s">
        <v>289</v>
      </c>
      <c r="O826" s="45" t="s">
        <v>290</v>
      </c>
      <c r="P826" t="str">
        <f>VLOOKUP($A826,RevenueData!$A$2:$L$2321,10,FALSE)</f>
        <v>TN</v>
      </c>
      <c r="Q826" t="str">
        <f>VLOOKUP($A826,RevenueData!$A$2:$L$2321,11,FALSE)</f>
        <v>MW</v>
      </c>
      <c r="R826" t="str">
        <f>VLOOKUP($A826,RevenueData!$A$2:$L$2321,12,FALSE)</f>
        <v>MW</v>
      </c>
    </row>
    <row r="827" spans="1:18">
      <c r="A827" s="40">
        <v>141</v>
      </c>
      <c r="B827" s="41" t="s">
        <v>292</v>
      </c>
      <c r="C827" s="41" t="s">
        <v>41</v>
      </c>
      <c r="D827" s="40">
        <v>78666</v>
      </c>
      <c r="E827" s="42">
        <v>40008</v>
      </c>
      <c r="F827" s="43">
        <v>1247</v>
      </c>
      <c r="G827" s="41" t="s">
        <v>125</v>
      </c>
      <c r="H827" s="40">
        <v>32</v>
      </c>
      <c r="I827" s="40">
        <v>31</v>
      </c>
      <c r="J827" s="40">
        <v>0</v>
      </c>
      <c r="K827" s="40">
        <v>1</v>
      </c>
      <c r="L827" s="44">
        <v>0</v>
      </c>
      <c r="M827" s="41" t="s">
        <v>126</v>
      </c>
      <c r="N827" s="45" t="s">
        <v>286</v>
      </c>
      <c r="O827" s="45" t="s">
        <v>287</v>
      </c>
      <c r="P827" t="str">
        <f>VLOOKUP($A827,RevenueData!$A$2:$L$2321,10,FALSE)</f>
        <v>TX</v>
      </c>
      <c r="Q827" t="str">
        <f>VLOOKUP($A827,RevenueData!$A$2:$L$2321,11,FALSE)</f>
        <v>OUT</v>
      </c>
      <c r="R827" t="str">
        <f>VLOOKUP($A827,RevenueData!$A$2:$L$2321,12,FALSE)</f>
        <v>OUT</v>
      </c>
    </row>
    <row r="828" spans="1:18">
      <c r="A828" s="40">
        <v>142</v>
      </c>
      <c r="B828" s="41" t="s">
        <v>257</v>
      </c>
      <c r="C828" s="41" t="s">
        <v>58</v>
      </c>
      <c r="D828" s="40">
        <v>63105</v>
      </c>
      <c r="E828" s="42">
        <v>40008</v>
      </c>
      <c r="F828" s="43">
        <v>950</v>
      </c>
      <c r="G828" s="41" t="s">
        <v>125</v>
      </c>
      <c r="H828" s="40">
        <v>40</v>
      </c>
      <c r="I828" s="40">
        <v>40</v>
      </c>
      <c r="J828" s="40">
        <v>0</v>
      </c>
      <c r="K828" s="40">
        <v>0</v>
      </c>
      <c r="L828" s="44">
        <v>0</v>
      </c>
      <c r="M828" s="41" t="s">
        <v>130</v>
      </c>
      <c r="N828" s="45" t="s">
        <v>258</v>
      </c>
      <c r="O828" s="45" t="s">
        <v>259</v>
      </c>
      <c r="P828" t="str">
        <f>VLOOKUP($A828,RevenueData!$A$2:$L$2321,10,FALSE)</f>
        <v>MO</v>
      </c>
      <c r="Q828" t="str">
        <f>VLOOKUP($A828,RevenueData!$A$2:$L$2321,11,FALSE)</f>
        <v>MW</v>
      </c>
      <c r="R828" t="str">
        <f>VLOOKUP($A828,RevenueData!$A$2:$L$2321,12,FALSE)</f>
        <v>TRI</v>
      </c>
    </row>
    <row r="829" spans="1:18">
      <c r="A829" s="40">
        <v>143</v>
      </c>
      <c r="B829" s="41" t="s">
        <v>163</v>
      </c>
      <c r="C829" s="41" t="s">
        <v>11</v>
      </c>
      <c r="D829" s="40">
        <v>22102</v>
      </c>
      <c r="E829" s="42">
        <v>40008</v>
      </c>
      <c r="F829" s="43">
        <v>1115</v>
      </c>
      <c r="G829" s="41" t="s">
        <v>125</v>
      </c>
      <c r="H829" s="40">
        <v>38</v>
      </c>
      <c r="I829" s="40">
        <v>38</v>
      </c>
      <c r="J829" s="40">
        <v>0</v>
      </c>
      <c r="K829" s="40">
        <v>0</v>
      </c>
      <c r="L829" s="44">
        <v>0</v>
      </c>
      <c r="M829" s="41" t="s">
        <v>130</v>
      </c>
      <c r="N829" s="45" t="s">
        <v>134</v>
      </c>
      <c r="O829" s="45" t="s">
        <v>135</v>
      </c>
      <c r="P829" t="str">
        <f>VLOOKUP($A829,RevenueData!$A$2:$L$2321,10,FALSE)</f>
        <v>VA</v>
      </c>
      <c r="Q829" t="str">
        <f>VLOOKUP($A829,RevenueData!$A$2:$L$2321,11,FALSE)</f>
        <v>SE</v>
      </c>
      <c r="R829" t="str">
        <f>VLOOKUP($A829,RevenueData!$A$2:$L$2321,12,FALSE)</f>
        <v>NOVA</v>
      </c>
    </row>
    <row r="830" spans="1:18">
      <c r="A830" s="40">
        <v>144</v>
      </c>
      <c r="B830" s="41" t="s">
        <v>293</v>
      </c>
      <c r="C830" s="41" t="s">
        <v>19</v>
      </c>
      <c r="D830" s="40">
        <v>92230</v>
      </c>
      <c r="E830" s="42">
        <v>40008</v>
      </c>
      <c r="F830" s="43">
        <v>1222</v>
      </c>
      <c r="G830" s="41" t="s">
        <v>125</v>
      </c>
      <c r="H830" s="40">
        <v>57</v>
      </c>
      <c r="I830" s="40">
        <v>57</v>
      </c>
      <c r="J830" s="40">
        <v>0</v>
      </c>
      <c r="K830" s="40">
        <v>0</v>
      </c>
      <c r="L830" s="44">
        <v>0</v>
      </c>
      <c r="M830" s="41" t="s">
        <v>126</v>
      </c>
      <c r="N830" s="45" t="s">
        <v>149</v>
      </c>
      <c r="O830" s="45" t="s">
        <v>150</v>
      </c>
      <c r="P830" t="str">
        <f>VLOOKUP($A830,RevenueData!$A$2:$L$2321,10,FALSE)</f>
        <v>CA</v>
      </c>
      <c r="Q830" t="str">
        <f>VLOOKUP($A830,RevenueData!$A$2:$L$2321,11,FALSE)</f>
        <v>OUT</v>
      </c>
      <c r="R830" t="str">
        <f>VLOOKUP($A830,RevenueData!$A$2:$L$2321,12,FALSE)</f>
        <v>OUT</v>
      </c>
    </row>
    <row r="831" spans="1:18">
      <c r="A831" s="40">
        <v>150</v>
      </c>
      <c r="B831" s="41" t="s">
        <v>299</v>
      </c>
      <c r="C831" s="41" t="s">
        <v>10</v>
      </c>
      <c r="D831" s="40">
        <v>8401</v>
      </c>
      <c r="E831" s="42">
        <v>40008</v>
      </c>
      <c r="F831" s="43">
        <v>1136</v>
      </c>
      <c r="G831" s="41" t="s">
        <v>131</v>
      </c>
      <c r="H831" s="40">
        <v>35</v>
      </c>
      <c r="I831" s="40">
        <v>35</v>
      </c>
      <c r="J831" s="40">
        <v>0</v>
      </c>
      <c r="K831" s="40">
        <v>0</v>
      </c>
      <c r="L831" s="44">
        <v>0</v>
      </c>
      <c r="M831" s="41" t="s">
        <v>126</v>
      </c>
      <c r="N831" s="45" t="s">
        <v>194</v>
      </c>
      <c r="O831" s="45" t="s">
        <v>195</v>
      </c>
      <c r="P831" t="str">
        <f>VLOOKUP($A831,RevenueData!$A$2:$L$2321,10,FALSE)</f>
        <v>NJ</v>
      </c>
      <c r="Q831" t="str">
        <f>VLOOKUP($A831,RevenueData!$A$2:$L$2321,11,FALSE)</f>
        <v>NE</v>
      </c>
      <c r="R831" t="str">
        <f>VLOOKUP($A831,RevenueData!$A$2:$L$2321,12,FALSE)</f>
        <v>PHILI</v>
      </c>
    </row>
    <row r="832" spans="1:18">
      <c r="A832" s="40">
        <v>152</v>
      </c>
      <c r="B832" s="41" t="s">
        <v>300</v>
      </c>
      <c r="C832" s="41" t="s">
        <v>10</v>
      </c>
      <c r="D832" s="40">
        <v>7601</v>
      </c>
      <c r="E832" s="42">
        <v>40008</v>
      </c>
      <c r="F832" s="43">
        <v>1114</v>
      </c>
      <c r="G832" s="41" t="s">
        <v>125</v>
      </c>
      <c r="H832" s="40">
        <v>40</v>
      </c>
      <c r="I832" s="40">
        <v>40</v>
      </c>
      <c r="J832" s="40">
        <v>0</v>
      </c>
      <c r="K832" s="40">
        <v>0</v>
      </c>
      <c r="L832" s="44">
        <v>0</v>
      </c>
      <c r="M832" s="41" t="s">
        <v>126</v>
      </c>
      <c r="N832" s="45" t="s">
        <v>127</v>
      </c>
      <c r="O832" s="45" t="s">
        <v>128</v>
      </c>
      <c r="P832" t="str">
        <f>VLOOKUP($A832,RevenueData!$A$2:$L$2321,10,FALSE)</f>
        <v>NJ</v>
      </c>
      <c r="Q832" t="str">
        <f>VLOOKUP($A832,RevenueData!$A$2:$L$2321,11,FALSE)</f>
        <v>NE</v>
      </c>
      <c r="R832" t="str">
        <f>VLOOKUP($A832,RevenueData!$A$2:$L$2321,12,FALSE)</f>
        <v>NJ</v>
      </c>
    </row>
    <row r="833" spans="1:18">
      <c r="A833" s="40">
        <v>154</v>
      </c>
      <c r="B833" s="41" t="s">
        <v>304</v>
      </c>
      <c r="C833" s="41" t="s">
        <v>19</v>
      </c>
      <c r="D833" s="40">
        <v>91303</v>
      </c>
      <c r="E833" s="42">
        <v>40008</v>
      </c>
      <c r="F833" s="43">
        <v>1157</v>
      </c>
      <c r="G833" s="41" t="s">
        <v>125</v>
      </c>
      <c r="H833" s="40">
        <v>62</v>
      </c>
      <c r="I833" s="40">
        <v>61</v>
      </c>
      <c r="J833" s="40">
        <v>0</v>
      </c>
      <c r="K833" s="40">
        <v>1</v>
      </c>
      <c r="L833" s="44">
        <v>0</v>
      </c>
      <c r="M833" s="41" t="s">
        <v>126</v>
      </c>
      <c r="N833" s="45" t="s">
        <v>149</v>
      </c>
      <c r="O833" s="45" t="s">
        <v>150</v>
      </c>
      <c r="P833" t="str">
        <f>VLOOKUP($A833,RevenueData!$A$2:$L$2321,10,FALSE)</f>
        <v>CA</v>
      </c>
      <c r="Q833" t="str">
        <f>VLOOKUP($A833,RevenueData!$A$2:$L$2321,11,FALSE)</f>
        <v>LA</v>
      </c>
      <c r="R833" t="str">
        <f>VLOOKUP($A833,RevenueData!$A$2:$L$2321,12,FALSE)</f>
        <v>VENT</v>
      </c>
    </row>
    <row r="834" spans="1:18">
      <c r="A834" s="40">
        <v>155</v>
      </c>
      <c r="B834" s="41" t="s">
        <v>305</v>
      </c>
      <c r="C834" s="41" t="s">
        <v>58</v>
      </c>
      <c r="D834" s="40">
        <v>64112</v>
      </c>
      <c r="E834" s="42">
        <v>40008</v>
      </c>
      <c r="F834" s="43">
        <v>1157</v>
      </c>
      <c r="G834" s="41" t="s">
        <v>125</v>
      </c>
      <c r="H834" s="40">
        <v>42</v>
      </c>
      <c r="I834" s="40">
        <v>41</v>
      </c>
      <c r="J834" s="40">
        <v>0</v>
      </c>
      <c r="K834" s="40">
        <v>0</v>
      </c>
      <c r="L834" s="44">
        <v>1</v>
      </c>
      <c r="M834" s="41" t="s">
        <v>126</v>
      </c>
      <c r="N834" s="45" t="s">
        <v>306</v>
      </c>
      <c r="O834" s="45" t="s">
        <v>307</v>
      </c>
      <c r="P834" t="str">
        <f>VLOOKUP($A834,RevenueData!$A$2:$L$2321,10,FALSE)</f>
        <v>MO</v>
      </c>
      <c r="Q834" t="str">
        <f>VLOOKUP($A834,RevenueData!$A$2:$L$2321,11,FALSE)</f>
        <v>MW</v>
      </c>
      <c r="R834" t="str">
        <f>VLOOKUP($A834,RevenueData!$A$2:$L$2321,12,FALSE)</f>
        <v>TRI</v>
      </c>
    </row>
    <row r="835" spans="1:18">
      <c r="A835" s="40">
        <v>156</v>
      </c>
      <c r="B835" s="41" t="s">
        <v>308</v>
      </c>
      <c r="C835" s="41" t="s">
        <v>16</v>
      </c>
      <c r="D835" s="40">
        <v>60035</v>
      </c>
      <c r="E835" s="42">
        <v>40008</v>
      </c>
      <c r="F835" s="43">
        <v>1140</v>
      </c>
      <c r="G835" s="41" t="s">
        <v>131</v>
      </c>
      <c r="H835" s="40">
        <v>45</v>
      </c>
      <c r="I835" s="40">
        <v>45</v>
      </c>
      <c r="J835" s="40">
        <v>0</v>
      </c>
      <c r="K835" s="40">
        <v>0</v>
      </c>
      <c r="L835" s="44">
        <v>0</v>
      </c>
      <c r="M835" s="41" t="s">
        <v>126</v>
      </c>
      <c r="N835" s="45" t="s">
        <v>145</v>
      </c>
      <c r="O835" s="45" t="s">
        <v>146</v>
      </c>
      <c r="P835" t="str">
        <f>VLOOKUP($A835,RevenueData!$A$2:$L$2321,10,FALSE)</f>
        <v>IL</v>
      </c>
      <c r="Q835" t="str">
        <f>VLOOKUP($A835,RevenueData!$A$2:$L$2321,11,FALSE)</f>
        <v>MW</v>
      </c>
      <c r="R835" t="str">
        <f>VLOOKUP($A835,RevenueData!$A$2:$L$2321,12,FALSE)</f>
        <v>NCHI</v>
      </c>
    </row>
    <row r="836" spans="1:18">
      <c r="A836" s="40">
        <v>157</v>
      </c>
      <c r="B836" s="41" t="s">
        <v>275</v>
      </c>
      <c r="C836" s="41" t="s">
        <v>41</v>
      </c>
      <c r="D836" s="40">
        <v>75225</v>
      </c>
      <c r="E836" s="42">
        <v>40008</v>
      </c>
      <c r="F836" s="43">
        <v>1141</v>
      </c>
      <c r="G836" s="41" t="s">
        <v>125</v>
      </c>
      <c r="H836" s="40">
        <v>81</v>
      </c>
      <c r="I836" s="40">
        <v>79</v>
      </c>
      <c r="J836" s="40">
        <v>0</v>
      </c>
      <c r="K836" s="40">
        <v>2</v>
      </c>
      <c r="L836" s="44">
        <v>0</v>
      </c>
      <c r="M836" s="41" t="s">
        <v>126</v>
      </c>
      <c r="N836" s="45" t="s">
        <v>187</v>
      </c>
      <c r="O836" s="45" t="s">
        <v>188</v>
      </c>
      <c r="P836" t="str">
        <f>VLOOKUP($A836,RevenueData!$A$2:$L$2321,10,FALSE)</f>
        <v>TX</v>
      </c>
      <c r="Q836" t="str">
        <f>VLOOKUP($A836,RevenueData!$A$2:$L$2321,11,FALSE)</f>
        <v>SW</v>
      </c>
      <c r="R836" t="str">
        <f>VLOOKUP($A836,RevenueData!$A$2:$L$2321,12,FALSE)</f>
        <v>DAL</v>
      </c>
    </row>
    <row r="837" spans="1:18">
      <c r="A837" s="40">
        <v>159</v>
      </c>
      <c r="B837" s="41" t="s">
        <v>309</v>
      </c>
      <c r="C837" s="41" t="s">
        <v>41</v>
      </c>
      <c r="D837" s="40">
        <v>78758</v>
      </c>
      <c r="E837" s="42">
        <v>40008</v>
      </c>
      <c r="F837" s="43">
        <v>942</v>
      </c>
      <c r="G837" s="41" t="s">
        <v>129</v>
      </c>
      <c r="H837" s="40">
        <v>50</v>
      </c>
      <c r="I837" s="40">
        <v>50</v>
      </c>
      <c r="J837" s="40">
        <v>0</v>
      </c>
      <c r="K837" s="40">
        <v>0</v>
      </c>
      <c r="L837" s="44">
        <v>0</v>
      </c>
      <c r="M837" s="41" t="s">
        <v>126</v>
      </c>
      <c r="N837" s="45" t="s">
        <v>286</v>
      </c>
      <c r="O837" s="45" t="s">
        <v>287</v>
      </c>
      <c r="P837" t="str">
        <f>VLOOKUP($A837,RevenueData!$A$2:$L$2321,10,FALSE)</f>
        <v>TX</v>
      </c>
      <c r="Q837" t="str">
        <f>VLOOKUP($A837,RevenueData!$A$2:$L$2321,11,FALSE)</f>
        <v>SW</v>
      </c>
      <c r="R837" t="str">
        <f>VLOOKUP($A837,RevenueData!$A$2:$L$2321,12,FALSE)</f>
        <v>DAL</v>
      </c>
    </row>
    <row r="838" spans="1:18">
      <c r="A838" s="40">
        <v>160</v>
      </c>
      <c r="B838" s="41" t="s">
        <v>225</v>
      </c>
      <c r="C838" s="41" t="s">
        <v>27</v>
      </c>
      <c r="D838" s="40">
        <v>32819</v>
      </c>
      <c r="E838" s="42">
        <v>40008</v>
      </c>
      <c r="F838" s="43">
        <v>1215</v>
      </c>
      <c r="G838" s="41" t="s">
        <v>125</v>
      </c>
      <c r="H838" s="40">
        <v>2</v>
      </c>
      <c r="I838" s="40">
        <v>2</v>
      </c>
      <c r="J838" s="40">
        <v>0</v>
      </c>
      <c r="K838" s="40">
        <v>0</v>
      </c>
      <c r="L838" s="44">
        <v>0</v>
      </c>
      <c r="M838" s="41" t="s">
        <v>126</v>
      </c>
      <c r="N838" s="45" t="s">
        <v>208</v>
      </c>
      <c r="O838" s="45" t="s">
        <v>209</v>
      </c>
      <c r="P838" t="str">
        <f>VLOOKUP($A838,RevenueData!$A$2:$L$2321,10,FALSE)</f>
        <v>FL</v>
      </c>
      <c r="Q838" t="str">
        <f>VLOOKUP($A838,RevenueData!$A$2:$L$2321,11,FALSE)</f>
        <v>SE</v>
      </c>
      <c r="R838" t="str">
        <f>VLOOKUP($A838,RevenueData!$A$2:$L$2321,12,FALSE)</f>
        <v>NFL</v>
      </c>
    </row>
    <row r="839" spans="1:18">
      <c r="A839" s="40">
        <v>160</v>
      </c>
      <c r="B839" s="41" t="s">
        <v>225</v>
      </c>
      <c r="C839" s="41" t="s">
        <v>27</v>
      </c>
      <c r="D839" s="40">
        <v>32819</v>
      </c>
      <c r="E839" s="42">
        <v>40008</v>
      </c>
      <c r="F839" s="43">
        <v>1215</v>
      </c>
      <c r="G839" s="41" t="s">
        <v>125</v>
      </c>
      <c r="H839" s="40">
        <v>21</v>
      </c>
      <c r="I839" s="40">
        <v>21</v>
      </c>
      <c r="J839" s="40">
        <v>0</v>
      </c>
      <c r="K839" s="40">
        <v>0</v>
      </c>
      <c r="L839" s="44">
        <v>0</v>
      </c>
      <c r="M839" s="41" t="s">
        <v>126</v>
      </c>
      <c r="N839" s="45" t="s">
        <v>208</v>
      </c>
      <c r="O839" s="45" t="s">
        <v>209</v>
      </c>
      <c r="P839" t="str">
        <f>VLOOKUP($A839,RevenueData!$A$2:$L$2321,10,FALSE)</f>
        <v>FL</v>
      </c>
      <c r="Q839" t="str">
        <f>VLOOKUP($A839,RevenueData!$A$2:$L$2321,11,FALSE)</f>
        <v>SE</v>
      </c>
      <c r="R839" t="str">
        <f>VLOOKUP($A839,RevenueData!$A$2:$L$2321,12,FALSE)</f>
        <v>NFL</v>
      </c>
    </row>
    <row r="840" spans="1:18">
      <c r="A840" s="40">
        <v>161</v>
      </c>
      <c r="B840" s="41" t="s">
        <v>310</v>
      </c>
      <c r="C840" s="41" t="s">
        <v>57</v>
      </c>
      <c r="D840" s="40">
        <v>27713</v>
      </c>
      <c r="E840" s="42">
        <v>40008</v>
      </c>
      <c r="F840" s="43">
        <v>1230</v>
      </c>
      <c r="G840" s="41" t="s">
        <v>125</v>
      </c>
      <c r="H840" s="40">
        <v>72</v>
      </c>
      <c r="I840" s="40">
        <v>70</v>
      </c>
      <c r="J840" s="40">
        <v>2</v>
      </c>
      <c r="K840" s="40">
        <v>0</v>
      </c>
      <c r="L840" s="44">
        <v>0</v>
      </c>
      <c r="M840" s="41" t="s">
        <v>143</v>
      </c>
      <c r="N840" s="45" t="s">
        <v>250</v>
      </c>
      <c r="O840" s="45" t="s">
        <v>251</v>
      </c>
      <c r="P840" t="str">
        <f>VLOOKUP($A840,RevenueData!$A$2:$L$2321,10,FALSE)</f>
        <v>NC</v>
      </c>
      <c r="Q840" t="str">
        <f>VLOOKUP($A840,RevenueData!$A$2:$L$2321,11,FALSE)</f>
        <v>SE</v>
      </c>
      <c r="R840" t="str">
        <f>VLOOKUP($A840,RevenueData!$A$2:$L$2321,12,FALSE)</f>
        <v>NC</v>
      </c>
    </row>
    <row r="841" spans="1:18">
      <c r="A841" s="40">
        <v>163</v>
      </c>
      <c r="B841" s="41" t="s">
        <v>311</v>
      </c>
      <c r="C841" s="41" t="s">
        <v>63</v>
      </c>
      <c r="D841" s="40">
        <v>40222</v>
      </c>
      <c r="E841" s="42">
        <v>40008</v>
      </c>
      <c r="F841" s="43">
        <v>957</v>
      </c>
      <c r="G841" s="41" t="s">
        <v>129</v>
      </c>
      <c r="H841" s="40">
        <v>42</v>
      </c>
      <c r="I841" s="40">
        <v>41</v>
      </c>
      <c r="J841" s="40">
        <v>0</v>
      </c>
      <c r="K841" s="40">
        <v>1</v>
      </c>
      <c r="L841" s="44">
        <v>0</v>
      </c>
      <c r="M841" s="41" t="s">
        <v>126</v>
      </c>
      <c r="N841" s="45" t="s">
        <v>228</v>
      </c>
      <c r="O841" s="45" t="s">
        <v>229</v>
      </c>
      <c r="P841" t="str">
        <f>VLOOKUP($A841,RevenueData!$A$2:$L$2321,10,FALSE)</f>
        <v>KY</v>
      </c>
      <c r="Q841" t="str">
        <f>VLOOKUP($A841,RevenueData!$A$2:$L$2321,11,FALSE)</f>
        <v>MW</v>
      </c>
      <c r="R841" t="str">
        <f>VLOOKUP($A841,RevenueData!$A$2:$L$2321,12,FALSE)</f>
        <v>GL</v>
      </c>
    </row>
    <row r="842" spans="1:18">
      <c r="A842" s="40">
        <v>165</v>
      </c>
      <c r="B842" s="41" t="s">
        <v>312</v>
      </c>
      <c r="C842" s="41" t="s">
        <v>35</v>
      </c>
      <c r="D842" s="40">
        <v>44145</v>
      </c>
      <c r="E842" s="42">
        <v>40008</v>
      </c>
      <c r="F842" s="43">
        <v>932</v>
      </c>
      <c r="G842" s="41" t="s">
        <v>125</v>
      </c>
      <c r="H842" s="40">
        <v>33</v>
      </c>
      <c r="I842" s="40">
        <v>33</v>
      </c>
      <c r="J842" s="40">
        <v>0</v>
      </c>
      <c r="K842" s="40">
        <v>0</v>
      </c>
      <c r="L842" s="44">
        <v>0</v>
      </c>
      <c r="M842" s="41" t="s">
        <v>126</v>
      </c>
      <c r="N842" s="45" t="s">
        <v>204</v>
      </c>
      <c r="O842" s="45" t="s">
        <v>205</v>
      </c>
      <c r="P842" t="str">
        <f>VLOOKUP($A842,RevenueData!$A$2:$L$2321,10,FALSE)</f>
        <v>OH</v>
      </c>
      <c r="Q842" t="str">
        <f>VLOOKUP($A842,RevenueData!$A$2:$L$2321,11,FALSE)</f>
        <v>MW</v>
      </c>
      <c r="R842" t="str">
        <f>VLOOKUP($A842,RevenueData!$A$2:$L$2321,12,FALSE)</f>
        <v>MW</v>
      </c>
    </row>
    <row r="843" spans="1:18">
      <c r="A843" s="40">
        <v>166</v>
      </c>
      <c r="B843" s="41" t="s">
        <v>313</v>
      </c>
      <c r="C843" s="41" t="s">
        <v>43</v>
      </c>
      <c r="D843" s="40">
        <v>1760</v>
      </c>
      <c r="E843" s="42">
        <v>40008</v>
      </c>
      <c r="F843" s="43">
        <v>949</v>
      </c>
      <c r="G843" s="41" t="s">
        <v>129</v>
      </c>
      <c r="H843" s="40">
        <v>59</v>
      </c>
      <c r="I843" s="40">
        <v>59</v>
      </c>
      <c r="J843" s="40">
        <v>0</v>
      </c>
      <c r="K843" s="40">
        <v>0</v>
      </c>
      <c r="L843" s="44">
        <v>0</v>
      </c>
      <c r="M843" s="41" t="s">
        <v>143</v>
      </c>
      <c r="N843" s="45" t="s">
        <v>190</v>
      </c>
      <c r="O843" s="45" t="s">
        <v>191</v>
      </c>
      <c r="P843" t="str">
        <f>VLOOKUP($A843,RevenueData!$A$2:$L$2321,10,FALSE)</f>
        <v>MA</v>
      </c>
      <c r="Q843" t="str">
        <f>VLOOKUP($A843,RevenueData!$A$2:$L$2321,11,FALSE)</f>
        <v>NE</v>
      </c>
      <c r="R843" t="str">
        <f>VLOOKUP($A843,RevenueData!$A$2:$L$2321,12,FALSE)</f>
        <v>MA</v>
      </c>
    </row>
    <row r="844" spans="1:18">
      <c r="A844" s="40">
        <v>167</v>
      </c>
      <c r="B844" s="41" t="s">
        <v>314</v>
      </c>
      <c r="C844" s="41" t="s">
        <v>64</v>
      </c>
      <c r="D844" s="40">
        <v>68114</v>
      </c>
      <c r="E844" s="42">
        <v>40008</v>
      </c>
      <c r="F844" s="43">
        <v>956</v>
      </c>
      <c r="G844" s="41" t="s">
        <v>129</v>
      </c>
      <c r="H844" s="40">
        <v>28</v>
      </c>
      <c r="I844" s="40">
        <v>28</v>
      </c>
      <c r="J844" s="40">
        <v>0</v>
      </c>
      <c r="K844" s="40">
        <v>0</v>
      </c>
      <c r="L844" s="44">
        <v>0</v>
      </c>
      <c r="M844" s="41" t="s">
        <v>126</v>
      </c>
      <c r="N844" s="45" t="s">
        <v>317</v>
      </c>
      <c r="O844" s="45" t="s">
        <v>318</v>
      </c>
      <c r="P844" t="str">
        <f>VLOOKUP($A844,RevenueData!$A$2:$L$2321,10,FALSE)</f>
        <v>NE</v>
      </c>
      <c r="Q844" t="str">
        <f>VLOOKUP($A844,RevenueData!$A$2:$L$2321,11,FALSE)</f>
        <v>MW</v>
      </c>
      <c r="R844" t="str">
        <f>VLOOKUP($A844,RevenueData!$A$2:$L$2321,12,FALSE)</f>
        <v>TRI</v>
      </c>
    </row>
    <row r="845" spans="1:18">
      <c r="A845" s="40">
        <v>168</v>
      </c>
      <c r="B845" s="41" t="s">
        <v>319</v>
      </c>
      <c r="C845" s="41" t="s">
        <v>65</v>
      </c>
      <c r="D845" s="40">
        <v>87110</v>
      </c>
      <c r="E845" s="42">
        <v>40008</v>
      </c>
      <c r="F845" s="43">
        <v>1052</v>
      </c>
      <c r="G845" s="41" t="s">
        <v>125</v>
      </c>
      <c r="H845" s="40">
        <v>43</v>
      </c>
      <c r="I845" s="40">
        <v>43</v>
      </c>
      <c r="J845" s="40">
        <v>0</v>
      </c>
      <c r="K845" s="40">
        <v>0</v>
      </c>
      <c r="L845" s="44">
        <v>0</v>
      </c>
      <c r="M845" s="41" t="s">
        <v>126</v>
      </c>
      <c r="N845" s="45" t="s">
        <v>320</v>
      </c>
      <c r="O845" s="45" t="s">
        <v>321</v>
      </c>
      <c r="P845" t="str">
        <f>VLOOKUP($A845,RevenueData!$A$2:$L$2321,10,FALSE)</f>
        <v>NM</v>
      </c>
      <c r="Q845" t="str">
        <f>VLOOKUP($A845,RevenueData!$A$2:$L$2321,11,FALSE)</f>
        <v>SW</v>
      </c>
      <c r="R845" t="str">
        <f>VLOOKUP($A845,RevenueData!$A$2:$L$2321,12,FALSE)</f>
        <v>AZ</v>
      </c>
    </row>
    <row r="846" spans="1:18">
      <c r="A846" s="40">
        <v>171</v>
      </c>
      <c r="B846" s="41" t="s">
        <v>322</v>
      </c>
      <c r="C846" s="41" t="s">
        <v>56</v>
      </c>
      <c r="D846" s="40">
        <v>21401</v>
      </c>
      <c r="E846" s="42">
        <v>40008</v>
      </c>
      <c r="F846" s="43">
        <v>1000</v>
      </c>
      <c r="G846" s="41" t="s">
        <v>125</v>
      </c>
      <c r="H846" s="40">
        <v>30</v>
      </c>
      <c r="I846" s="40">
        <v>30</v>
      </c>
      <c r="J846" s="40">
        <v>0</v>
      </c>
      <c r="K846" s="40">
        <v>0</v>
      </c>
      <c r="L846" s="44">
        <v>0</v>
      </c>
      <c r="M846" s="41" t="s">
        <v>130</v>
      </c>
      <c r="N846" s="45" t="s">
        <v>134</v>
      </c>
      <c r="O846" s="45" t="s">
        <v>135</v>
      </c>
      <c r="P846" t="str">
        <f>VLOOKUP($A846,RevenueData!$A$2:$L$2321,10,FALSE)</f>
        <v>MD</v>
      </c>
      <c r="Q846" t="str">
        <f>VLOOKUP($A846,RevenueData!$A$2:$L$2321,11,FALSE)</f>
        <v>NE</v>
      </c>
      <c r="R846" t="str">
        <f>VLOOKUP($A846,RevenueData!$A$2:$L$2321,12,FALSE)</f>
        <v>MD</v>
      </c>
    </row>
    <row r="847" spans="1:18">
      <c r="A847" s="40">
        <v>172</v>
      </c>
      <c r="B847" s="41" t="s">
        <v>323</v>
      </c>
      <c r="C847" s="41" t="s">
        <v>19</v>
      </c>
      <c r="D847" s="40">
        <v>93923</v>
      </c>
      <c r="E847" s="42">
        <v>40008</v>
      </c>
      <c r="F847" s="43">
        <v>1256</v>
      </c>
      <c r="G847" s="41" t="s">
        <v>125</v>
      </c>
      <c r="H847" s="40">
        <v>38</v>
      </c>
      <c r="I847" s="40">
        <v>38</v>
      </c>
      <c r="J847" s="40">
        <v>0</v>
      </c>
      <c r="K847" s="40">
        <v>0</v>
      </c>
      <c r="L847" s="44">
        <v>0</v>
      </c>
      <c r="M847" s="41" t="s">
        <v>126</v>
      </c>
      <c r="N847" s="45" t="s">
        <v>156</v>
      </c>
      <c r="O847" s="45" t="s">
        <v>157</v>
      </c>
      <c r="P847" t="str">
        <f>VLOOKUP($A847,RevenueData!$A$2:$L$2321,10,FALSE)</f>
        <v>CA</v>
      </c>
      <c r="Q847" t="str">
        <f>VLOOKUP($A847,RevenueData!$A$2:$L$2321,11,FALSE)</f>
        <v>NW</v>
      </c>
      <c r="R847" t="str">
        <f>VLOOKUP($A847,RevenueData!$A$2:$L$2321,12,FALSE)</f>
        <v>SF</v>
      </c>
    </row>
    <row r="848" spans="1:18">
      <c r="A848" s="40">
        <v>173</v>
      </c>
      <c r="B848" s="41" t="s">
        <v>324</v>
      </c>
      <c r="C848" s="41" t="s">
        <v>7</v>
      </c>
      <c r="D848" s="40">
        <v>14225</v>
      </c>
      <c r="E848" s="42">
        <v>40008</v>
      </c>
      <c r="F848" s="43">
        <v>1231</v>
      </c>
      <c r="G848" s="41" t="s">
        <v>125</v>
      </c>
      <c r="H848" s="40">
        <v>1</v>
      </c>
      <c r="I848" s="40">
        <v>1</v>
      </c>
      <c r="J848" s="40">
        <v>0</v>
      </c>
      <c r="K848" s="40">
        <v>0</v>
      </c>
      <c r="L848" s="44">
        <v>0</v>
      </c>
      <c r="M848" s="41" t="s">
        <v>126</v>
      </c>
      <c r="N848" s="45" t="s">
        <v>325</v>
      </c>
      <c r="O848" s="45" t="s">
        <v>326</v>
      </c>
      <c r="P848" t="str">
        <f>VLOOKUP($A848,RevenueData!$A$2:$L$2321,10,FALSE)</f>
        <v>NY</v>
      </c>
      <c r="Q848" t="str">
        <f>VLOOKUP($A848,RevenueData!$A$2:$L$2321,11,FALSE)</f>
        <v>NY</v>
      </c>
      <c r="R848" t="str">
        <f>VLOOKUP($A848,RevenueData!$A$2:$L$2321,12,FALSE)</f>
        <v>LI</v>
      </c>
    </row>
    <row r="849" spans="1:18">
      <c r="A849" s="40">
        <v>173</v>
      </c>
      <c r="B849" s="41" t="s">
        <v>324</v>
      </c>
      <c r="C849" s="41" t="s">
        <v>7</v>
      </c>
      <c r="D849" s="40">
        <v>14225</v>
      </c>
      <c r="E849" s="42">
        <v>40008</v>
      </c>
      <c r="F849" s="43">
        <v>1231</v>
      </c>
      <c r="G849" s="41" t="s">
        <v>125</v>
      </c>
      <c r="H849" s="40">
        <v>33</v>
      </c>
      <c r="I849" s="40">
        <v>33</v>
      </c>
      <c r="J849" s="40">
        <v>0</v>
      </c>
      <c r="K849" s="40">
        <v>0</v>
      </c>
      <c r="L849" s="44">
        <v>0</v>
      </c>
      <c r="M849" s="41" t="s">
        <v>126</v>
      </c>
      <c r="N849" s="45" t="s">
        <v>325</v>
      </c>
      <c r="O849" s="45" t="s">
        <v>326</v>
      </c>
      <c r="P849" t="str">
        <f>VLOOKUP($A849,RevenueData!$A$2:$L$2321,10,FALSE)</f>
        <v>NY</v>
      </c>
      <c r="Q849" t="str">
        <f>VLOOKUP($A849,RevenueData!$A$2:$L$2321,11,FALSE)</f>
        <v>NY</v>
      </c>
      <c r="R849" t="str">
        <f>VLOOKUP($A849,RevenueData!$A$2:$L$2321,12,FALSE)</f>
        <v>LI</v>
      </c>
    </row>
    <row r="850" spans="1:18">
      <c r="A850" s="40">
        <v>174</v>
      </c>
      <c r="B850" s="41" t="s">
        <v>327</v>
      </c>
      <c r="C850" s="41" t="s">
        <v>10</v>
      </c>
      <c r="D850" s="40">
        <v>7652</v>
      </c>
      <c r="E850" s="42">
        <v>40008</v>
      </c>
      <c r="F850" s="43">
        <v>1224</v>
      </c>
      <c r="G850" s="41" t="s">
        <v>125</v>
      </c>
      <c r="H850" s="40">
        <v>48</v>
      </c>
      <c r="I850" s="40">
        <v>48</v>
      </c>
      <c r="J850" s="40">
        <v>0</v>
      </c>
      <c r="K850" s="40">
        <v>0</v>
      </c>
      <c r="L850" s="44">
        <v>0</v>
      </c>
      <c r="M850" s="41" t="s">
        <v>126</v>
      </c>
      <c r="N850" s="45" t="s">
        <v>127</v>
      </c>
      <c r="O850" s="45" t="s">
        <v>128</v>
      </c>
      <c r="P850" t="str">
        <f>VLOOKUP($A850,RevenueData!$A$2:$L$2321,10,FALSE)</f>
        <v>NJ</v>
      </c>
      <c r="Q850" t="str">
        <f>VLOOKUP($A850,RevenueData!$A$2:$L$2321,11,FALSE)</f>
        <v>NE</v>
      </c>
      <c r="R850" t="str">
        <f>VLOOKUP($A850,RevenueData!$A$2:$L$2321,12,FALSE)</f>
        <v>NJ</v>
      </c>
    </row>
    <row r="851" spans="1:18">
      <c r="A851" s="40">
        <v>176</v>
      </c>
      <c r="B851" s="41" t="s">
        <v>329</v>
      </c>
      <c r="C851" s="41" t="s">
        <v>50</v>
      </c>
      <c r="D851" s="40">
        <v>53705</v>
      </c>
      <c r="E851" s="42">
        <v>40008</v>
      </c>
      <c r="F851" s="43">
        <v>1219</v>
      </c>
      <c r="G851" s="41" t="s">
        <v>125</v>
      </c>
      <c r="H851" s="40">
        <v>44</v>
      </c>
      <c r="I851" s="40">
        <v>44</v>
      </c>
      <c r="J851" s="40">
        <v>0</v>
      </c>
      <c r="K851" s="40">
        <v>0</v>
      </c>
      <c r="L851" s="44">
        <v>0</v>
      </c>
      <c r="M851" s="41" t="s">
        <v>126</v>
      </c>
      <c r="N851" s="45" t="s">
        <v>213</v>
      </c>
      <c r="O851" s="45" t="s">
        <v>214</v>
      </c>
      <c r="P851" t="str">
        <f>VLOOKUP($A851,RevenueData!$A$2:$L$2321,10,FALSE)</f>
        <v>WI</v>
      </c>
      <c r="Q851" t="str">
        <f>VLOOKUP($A851,RevenueData!$A$2:$L$2321,11,FALSE)</f>
        <v>MW</v>
      </c>
      <c r="R851" t="str">
        <f>VLOOKUP($A851,RevenueData!$A$2:$L$2321,12,FALSE)</f>
        <v>NCHI</v>
      </c>
    </row>
    <row r="852" spans="1:18">
      <c r="A852" s="40">
        <v>177</v>
      </c>
      <c r="B852" s="41" t="s">
        <v>330</v>
      </c>
      <c r="C852" s="41" t="s">
        <v>66</v>
      </c>
      <c r="D852" s="40">
        <v>35243</v>
      </c>
      <c r="E852" s="42">
        <v>40008</v>
      </c>
      <c r="F852" s="43">
        <v>1038</v>
      </c>
      <c r="G852" s="41" t="s">
        <v>125</v>
      </c>
      <c r="H852" s="40">
        <v>35</v>
      </c>
      <c r="I852" s="40">
        <v>35</v>
      </c>
      <c r="J852" s="40">
        <v>0</v>
      </c>
      <c r="K852" s="40">
        <v>0</v>
      </c>
      <c r="L852" s="44">
        <v>0</v>
      </c>
      <c r="M852" s="41" t="s">
        <v>126</v>
      </c>
      <c r="N852" s="45" t="s">
        <v>331</v>
      </c>
      <c r="O852" s="45" t="s">
        <v>332</v>
      </c>
      <c r="P852" t="str">
        <f>VLOOKUP($A852,RevenueData!$A$2:$L$2321,10,FALSE)</f>
        <v>AL</v>
      </c>
      <c r="Q852" t="str">
        <f>VLOOKUP($A852,RevenueData!$A$2:$L$2321,11,FALSE)</f>
        <v>SE</v>
      </c>
      <c r="R852" t="str">
        <f>VLOOKUP($A852,RevenueData!$A$2:$L$2321,12,FALSE)</f>
        <v>ATL</v>
      </c>
    </row>
    <row r="853" spans="1:18">
      <c r="A853" s="40">
        <v>178</v>
      </c>
      <c r="B853" s="41" t="s">
        <v>335</v>
      </c>
      <c r="C853" s="41" t="s">
        <v>26</v>
      </c>
      <c r="D853" s="40">
        <v>70836</v>
      </c>
      <c r="E853" s="42">
        <v>40008</v>
      </c>
      <c r="F853" s="43">
        <v>1119</v>
      </c>
      <c r="G853" s="41" t="s">
        <v>125</v>
      </c>
      <c r="H853" s="40">
        <v>37</v>
      </c>
      <c r="I853" s="40">
        <v>37</v>
      </c>
      <c r="J853" s="40">
        <v>0</v>
      </c>
      <c r="K853" s="40">
        <v>0</v>
      </c>
      <c r="L853" s="44">
        <v>0</v>
      </c>
      <c r="M853" s="41" t="s">
        <v>126</v>
      </c>
      <c r="N853" s="45" t="s">
        <v>217</v>
      </c>
      <c r="O853" s="45" t="s">
        <v>218</v>
      </c>
      <c r="P853" t="str">
        <f>VLOOKUP($A853,RevenueData!$A$2:$L$2321,10,FALSE)</f>
        <v>LA</v>
      </c>
      <c r="Q853" t="str">
        <f>VLOOKUP($A853,RevenueData!$A$2:$L$2321,11,FALSE)</f>
        <v>SW</v>
      </c>
      <c r="R853" t="str">
        <f>VLOOKUP($A853,RevenueData!$A$2:$L$2321,12,FALSE)</f>
        <v>SW</v>
      </c>
    </row>
    <row r="854" spans="1:18">
      <c r="A854" s="40">
        <v>180</v>
      </c>
      <c r="B854" s="41" t="s">
        <v>138</v>
      </c>
      <c r="C854" s="41" t="s">
        <v>12</v>
      </c>
      <c r="D854" s="40">
        <v>20004</v>
      </c>
      <c r="E854" s="42">
        <v>40008</v>
      </c>
      <c r="F854" s="43">
        <v>1100</v>
      </c>
      <c r="G854" s="41" t="s">
        <v>125</v>
      </c>
      <c r="H854" s="40">
        <v>28</v>
      </c>
      <c r="I854" s="40">
        <v>28</v>
      </c>
      <c r="J854" s="40">
        <v>0</v>
      </c>
      <c r="K854" s="40">
        <v>0</v>
      </c>
      <c r="L854" s="44">
        <v>0</v>
      </c>
      <c r="M854" s="41" t="s">
        <v>130</v>
      </c>
      <c r="N854" s="45" t="s">
        <v>134</v>
      </c>
      <c r="O854" s="45" t="s">
        <v>135</v>
      </c>
      <c r="P854" t="str">
        <f>VLOOKUP($A854,RevenueData!$A$2:$L$2321,10,FALSE)</f>
        <v>DC</v>
      </c>
      <c r="Q854" t="str">
        <f>VLOOKUP($A854,RevenueData!$A$2:$L$2321,11,FALSE)</f>
        <v>NE</v>
      </c>
      <c r="R854" t="str">
        <f>VLOOKUP($A854,RevenueData!$A$2:$L$2321,12,FALSE)</f>
        <v>DC</v>
      </c>
    </row>
    <row r="855" spans="1:18">
      <c r="A855" s="40">
        <v>187</v>
      </c>
      <c r="B855" s="41" t="s">
        <v>343</v>
      </c>
      <c r="C855" s="41" t="s">
        <v>19</v>
      </c>
      <c r="D855" s="40">
        <v>92618</v>
      </c>
      <c r="E855" s="42">
        <v>40008</v>
      </c>
      <c r="F855" s="43">
        <v>1043</v>
      </c>
      <c r="G855" s="41" t="s">
        <v>125</v>
      </c>
      <c r="H855" s="40">
        <v>55</v>
      </c>
      <c r="I855" s="40">
        <v>55</v>
      </c>
      <c r="J855" s="40">
        <v>0</v>
      </c>
      <c r="K855" s="40">
        <v>0</v>
      </c>
      <c r="L855" s="44">
        <v>0</v>
      </c>
      <c r="M855" s="41" t="s">
        <v>126</v>
      </c>
      <c r="N855" s="45" t="s">
        <v>149</v>
      </c>
      <c r="O855" s="45" t="s">
        <v>150</v>
      </c>
      <c r="P855" t="str">
        <f>VLOOKUP($A855,RevenueData!$A$2:$L$2321,10,FALSE)</f>
        <v>CA</v>
      </c>
      <c r="Q855" t="str">
        <f>VLOOKUP($A855,RevenueData!$A$2:$L$2321,11,FALSE)</f>
        <v>LA</v>
      </c>
      <c r="R855" t="str">
        <f>VLOOKUP($A855,RevenueData!$A$2:$L$2321,12,FALSE)</f>
        <v>SD</v>
      </c>
    </row>
    <row r="856" spans="1:18">
      <c r="A856" s="40">
        <v>2</v>
      </c>
      <c r="B856" s="41" t="s">
        <v>124</v>
      </c>
      <c r="C856" s="41" t="s">
        <v>7</v>
      </c>
      <c r="D856" s="40">
        <v>10021</v>
      </c>
      <c r="E856" s="42">
        <v>40009</v>
      </c>
      <c r="F856" s="43">
        <v>1028</v>
      </c>
      <c r="G856" s="41" t="s">
        <v>125</v>
      </c>
      <c r="H856" s="40">
        <v>13</v>
      </c>
      <c r="I856" s="40">
        <v>13</v>
      </c>
      <c r="J856" s="40">
        <v>0</v>
      </c>
      <c r="K856" s="40">
        <v>0</v>
      </c>
      <c r="L856" s="44">
        <v>0</v>
      </c>
      <c r="M856" s="41" t="s">
        <v>126</v>
      </c>
      <c r="N856" s="45" t="s">
        <v>127</v>
      </c>
      <c r="O856" s="45" t="s">
        <v>128</v>
      </c>
      <c r="P856" t="str">
        <f>VLOOKUP($A856,RevenueData!$A$2:$L$2321,10,FALSE)</f>
        <v>NY</v>
      </c>
      <c r="Q856" t="str">
        <f>VLOOKUP($A856,RevenueData!$A$2:$L$2321,11,FALSE)</f>
        <v>NY</v>
      </c>
      <c r="R856" t="str">
        <f>VLOOKUP($A856,RevenueData!$A$2:$L$2321,12,FALSE)</f>
        <v>MID</v>
      </c>
    </row>
    <row r="857" spans="1:18">
      <c r="A857" s="40">
        <v>3</v>
      </c>
      <c r="B857" s="41" t="s">
        <v>124</v>
      </c>
      <c r="C857" s="41" t="s">
        <v>7</v>
      </c>
      <c r="D857" s="40">
        <v>10023</v>
      </c>
      <c r="E857" s="42">
        <v>40009</v>
      </c>
      <c r="F857" s="43">
        <v>1103</v>
      </c>
      <c r="G857" s="41" t="s">
        <v>125</v>
      </c>
      <c r="H857" s="40">
        <v>8</v>
      </c>
      <c r="I857" s="40">
        <v>8</v>
      </c>
      <c r="J857" s="40">
        <v>0</v>
      </c>
      <c r="K857" s="40">
        <v>0</v>
      </c>
      <c r="L857" s="44">
        <v>0</v>
      </c>
      <c r="M857" s="41" t="s">
        <v>126</v>
      </c>
      <c r="N857" s="45" t="s">
        <v>127</v>
      </c>
      <c r="O857" s="45" t="s">
        <v>128</v>
      </c>
      <c r="P857" t="str">
        <f>VLOOKUP($A857,RevenueData!$A$2:$L$2321,10,FALSE)</f>
        <v>NY</v>
      </c>
      <c r="Q857" t="str">
        <f>VLOOKUP($A857,RevenueData!$A$2:$L$2321,11,FALSE)</f>
        <v>NY</v>
      </c>
      <c r="R857" t="str">
        <f>VLOOKUP($A857,RevenueData!$A$2:$L$2321,12,FALSE)</f>
        <v>DOWN</v>
      </c>
    </row>
    <row r="858" spans="1:18">
      <c r="A858" s="40">
        <v>42</v>
      </c>
      <c r="B858" s="41" t="s">
        <v>124</v>
      </c>
      <c r="C858" s="41" t="s">
        <v>7</v>
      </c>
      <c r="D858" s="40">
        <v>10024</v>
      </c>
      <c r="E858" s="42">
        <v>40009</v>
      </c>
      <c r="F858" s="43">
        <v>1058</v>
      </c>
      <c r="G858" s="41" t="s">
        <v>125</v>
      </c>
      <c r="H858" s="40">
        <v>10</v>
      </c>
      <c r="I858" s="40">
        <v>10</v>
      </c>
      <c r="J858" s="40">
        <v>0</v>
      </c>
      <c r="K858" s="40">
        <v>0</v>
      </c>
      <c r="L858" s="44">
        <v>0</v>
      </c>
      <c r="M858" s="41" t="s">
        <v>126</v>
      </c>
      <c r="N858" s="45" t="s">
        <v>127</v>
      </c>
      <c r="O858" s="45" t="s">
        <v>128</v>
      </c>
      <c r="P858" t="str">
        <f>VLOOKUP($A858,RevenueData!$A$2:$L$2321,10,FALSE)</f>
        <v>NY</v>
      </c>
      <c r="Q858" t="str">
        <f>VLOOKUP($A858,RevenueData!$A$2:$L$2321,11,FALSE)</f>
        <v>NY</v>
      </c>
      <c r="R858" t="str">
        <f>VLOOKUP($A858,RevenueData!$A$2:$L$2321,12,FALSE)</f>
        <v>DOWN</v>
      </c>
    </row>
    <row r="859" spans="1:18">
      <c r="A859" s="40">
        <v>53</v>
      </c>
      <c r="B859" s="41" t="s">
        <v>124</v>
      </c>
      <c r="C859" s="41" t="s">
        <v>7</v>
      </c>
      <c r="D859" s="40">
        <v>10021</v>
      </c>
      <c r="E859" s="42">
        <v>40009</v>
      </c>
      <c r="F859" s="43">
        <v>1044</v>
      </c>
      <c r="G859" s="41" t="s">
        <v>125</v>
      </c>
      <c r="H859" s="40">
        <v>7</v>
      </c>
      <c r="I859" s="40">
        <v>7</v>
      </c>
      <c r="J859" s="40">
        <v>0</v>
      </c>
      <c r="K859" s="40">
        <v>0</v>
      </c>
      <c r="L859" s="44">
        <v>0</v>
      </c>
      <c r="M859" s="41" t="s">
        <v>126</v>
      </c>
      <c r="N859" s="45" t="s">
        <v>127</v>
      </c>
      <c r="O859" s="45" t="s">
        <v>128</v>
      </c>
      <c r="P859" t="str">
        <f>VLOOKUP($A859,RevenueData!$A$2:$L$2321,10,FALSE)</f>
        <v>NY</v>
      </c>
      <c r="Q859" t="str">
        <f>VLOOKUP($A859,RevenueData!$A$2:$L$2321,11,FALSE)</f>
        <v>NY</v>
      </c>
      <c r="R859" t="str">
        <f>VLOOKUP($A859,RevenueData!$A$2:$L$2321,12,FALSE)</f>
        <v>MID</v>
      </c>
    </row>
    <row r="860" spans="1:18">
      <c r="A860" s="40">
        <v>108</v>
      </c>
      <c r="B860" s="41" t="s">
        <v>124</v>
      </c>
      <c r="C860" s="41" t="s">
        <v>7</v>
      </c>
      <c r="D860" s="40">
        <v>10019</v>
      </c>
      <c r="E860" s="42">
        <v>40009</v>
      </c>
      <c r="F860" s="43">
        <v>1047</v>
      </c>
      <c r="G860" s="41" t="s">
        <v>125</v>
      </c>
      <c r="H860" s="40">
        <v>19</v>
      </c>
      <c r="I860" s="40">
        <v>19</v>
      </c>
      <c r="J860" s="40">
        <v>0</v>
      </c>
      <c r="K860" s="40">
        <v>0</v>
      </c>
      <c r="L860" s="44">
        <v>0</v>
      </c>
      <c r="M860" s="41" t="s">
        <v>126</v>
      </c>
      <c r="N860" s="45" t="s">
        <v>127</v>
      </c>
      <c r="O860" s="45" t="s">
        <v>128</v>
      </c>
      <c r="P860" t="str">
        <f>VLOOKUP($A860,RevenueData!$A$2:$L$2321,10,FALSE)</f>
        <v>NY</v>
      </c>
      <c r="Q860" t="str">
        <f>VLOOKUP($A860,RevenueData!$A$2:$L$2321,11,FALSE)</f>
        <v>NY</v>
      </c>
      <c r="R860" t="str">
        <f>VLOOKUP($A860,RevenueData!$A$2:$L$2321,12,FALSE)</f>
        <v>DOWN</v>
      </c>
    </row>
    <row r="861" spans="1:18">
      <c r="A861" s="40">
        <v>114</v>
      </c>
      <c r="B861" s="41" t="s">
        <v>124</v>
      </c>
      <c r="C861" s="41" t="s">
        <v>7</v>
      </c>
      <c r="D861" s="40">
        <v>10020</v>
      </c>
      <c r="E861" s="42">
        <v>40009</v>
      </c>
      <c r="F861" s="43">
        <v>933</v>
      </c>
      <c r="G861" s="41" t="s">
        <v>129</v>
      </c>
      <c r="H861" s="40">
        <v>14</v>
      </c>
      <c r="I861" s="40">
        <v>14</v>
      </c>
      <c r="J861" s="40">
        <v>0</v>
      </c>
      <c r="K861" s="40">
        <v>0</v>
      </c>
      <c r="L861" s="44">
        <v>0</v>
      </c>
      <c r="M861" s="41" t="s">
        <v>126</v>
      </c>
      <c r="N861" s="45" t="s">
        <v>127</v>
      </c>
      <c r="O861" s="45" t="s">
        <v>128</v>
      </c>
      <c r="P861" t="str">
        <f>VLOOKUP($A861,RevenueData!$A$2:$L$2321,10,FALSE)</f>
        <v>NY</v>
      </c>
      <c r="Q861" t="str">
        <f>VLOOKUP($A861,RevenueData!$A$2:$L$2321,11,FALSE)</f>
        <v>NY</v>
      </c>
      <c r="R861" t="str">
        <f>VLOOKUP($A861,RevenueData!$A$2:$L$2321,12,FALSE)</f>
        <v>MID</v>
      </c>
    </row>
    <row r="862" spans="1:18">
      <c r="A862" s="40">
        <v>189</v>
      </c>
      <c r="B862" s="41" t="s">
        <v>124</v>
      </c>
      <c r="C862" s="41" t="s">
        <v>7</v>
      </c>
      <c r="D862" s="40">
        <v>10017</v>
      </c>
      <c r="E862" s="42">
        <v>40009</v>
      </c>
      <c r="F862" s="43">
        <v>830</v>
      </c>
      <c r="G862" s="41" t="s">
        <v>125</v>
      </c>
      <c r="H862" s="40">
        <v>27</v>
      </c>
      <c r="I862" s="40">
        <v>27</v>
      </c>
      <c r="J862" s="40">
        <v>0</v>
      </c>
      <c r="K862" s="40">
        <v>0</v>
      </c>
      <c r="L862" s="44">
        <v>0</v>
      </c>
      <c r="M862" s="41" t="s">
        <v>126</v>
      </c>
      <c r="N862" s="45" t="s">
        <v>127</v>
      </c>
      <c r="O862" s="45" t="s">
        <v>128</v>
      </c>
      <c r="P862" t="str">
        <f>VLOOKUP($A862,RevenueData!$A$2:$L$2321,10,FALSE)</f>
        <v>NY</v>
      </c>
      <c r="Q862" t="str">
        <f>VLOOKUP($A862,RevenueData!$A$2:$L$2321,11,FALSE)</f>
        <v>NY</v>
      </c>
      <c r="R862" t="str">
        <f>VLOOKUP($A862,RevenueData!$A$2:$L$2321,12,FALSE)</f>
        <v>DOWN</v>
      </c>
    </row>
    <row r="863" spans="1:18">
      <c r="A863" s="40">
        <v>121</v>
      </c>
      <c r="B863" s="41" t="s">
        <v>270</v>
      </c>
      <c r="C863" s="41" t="s">
        <v>19</v>
      </c>
      <c r="D863" s="40">
        <v>91739</v>
      </c>
      <c r="E863" s="42">
        <v>40010</v>
      </c>
      <c r="F863" s="43">
        <v>1229</v>
      </c>
      <c r="G863" s="41" t="s">
        <v>125</v>
      </c>
      <c r="H863" s="40">
        <v>33</v>
      </c>
      <c r="I863" s="40">
        <v>33</v>
      </c>
      <c r="J863" s="40">
        <v>0</v>
      </c>
      <c r="K863" s="40">
        <v>0</v>
      </c>
      <c r="L863" s="44">
        <v>0</v>
      </c>
      <c r="M863" s="41" t="s">
        <v>126</v>
      </c>
      <c r="N863" s="45" t="s">
        <v>149</v>
      </c>
      <c r="O863" s="45" t="s">
        <v>150</v>
      </c>
      <c r="P863" t="str">
        <f>VLOOKUP($A863,RevenueData!$A$2:$L$2321,10,FALSE)</f>
        <v>CA</v>
      </c>
      <c r="Q863" t="str">
        <f>VLOOKUP($A863,RevenueData!$A$2:$L$2321,11,FALSE)</f>
        <v>LA</v>
      </c>
      <c r="R863" t="str">
        <f>VLOOKUP($A863,RevenueData!$A$2:$L$2321,12,FALSE)</f>
        <v>DESER</v>
      </c>
    </row>
    <row r="864" spans="1:18">
      <c r="A864" s="40">
        <v>153</v>
      </c>
      <c r="B864" s="41" t="s">
        <v>301</v>
      </c>
      <c r="C864" s="41" t="s">
        <v>62</v>
      </c>
      <c r="D864" s="40">
        <v>55425</v>
      </c>
      <c r="E864" s="42">
        <v>40010</v>
      </c>
      <c r="F864" s="43">
        <v>706</v>
      </c>
      <c r="G864" s="41" t="s">
        <v>125</v>
      </c>
      <c r="H864" s="40">
        <v>56</v>
      </c>
      <c r="I864" s="40">
        <v>56</v>
      </c>
      <c r="J864" s="40">
        <v>0</v>
      </c>
      <c r="K864" s="40">
        <v>0</v>
      </c>
      <c r="L864" s="44">
        <v>0</v>
      </c>
      <c r="M864" s="41" t="s">
        <v>126</v>
      </c>
      <c r="N864" s="45" t="s">
        <v>302</v>
      </c>
      <c r="O864" s="45" t="s">
        <v>303</v>
      </c>
      <c r="P864" t="str">
        <f>VLOOKUP($A864,RevenueData!$A$2:$L$2321,10,FALSE)</f>
        <v>MN</v>
      </c>
      <c r="Q864" t="str">
        <f>VLOOKUP($A864,RevenueData!$A$2:$L$2321,11,FALSE)</f>
        <v>MW</v>
      </c>
      <c r="R864" t="str">
        <f>VLOOKUP($A864,RevenueData!$A$2:$L$2321,12,FALSE)</f>
        <v>MW</v>
      </c>
    </row>
    <row r="865" spans="1:18">
      <c r="A865" s="40">
        <v>2</v>
      </c>
      <c r="B865" s="41" t="s">
        <v>124</v>
      </c>
      <c r="C865" s="41" t="s">
        <v>7</v>
      </c>
      <c r="D865" s="40">
        <v>10021</v>
      </c>
      <c r="E865" s="42">
        <v>40014</v>
      </c>
      <c r="F865" s="43">
        <v>1046</v>
      </c>
      <c r="G865" s="41" t="s">
        <v>125</v>
      </c>
      <c r="H865" s="40">
        <v>33</v>
      </c>
      <c r="I865" s="40">
        <v>33</v>
      </c>
      <c r="J865" s="40">
        <v>0</v>
      </c>
      <c r="K865" s="40">
        <v>0</v>
      </c>
      <c r="L865" s="44">
        <v>0</v>
      </c>
      <c r="M865" s="41" t="s">
        <v>126</v>
      </c>
      <c r="N865" s="45" t="s">
        <v>127</v>
      </c>
      <c r="O865" s="45" t="s">
        <v>128</v>
      </c>
      <c r="P865" t="str">
        <f>VLOOKUP($A865,RevenueData!$A$2:$L$2321,10,FALSE)</f>
        <v>NY</v>
      </c>
      <c r="Q865" t="str">
        <f>VLOOKUP($A865,RevenueData!$A$2:$L$2321,11,FALSE)</f>
        <v>NY</v>
      </c>
      <c r="R865" t="str">
        <f>VLOOKUP($A865,RevenueData!$A$2:$L$2321,12,FALSE)</f>
        <v>MID</v>
      </c>
    </row>
    <row r="866" spans="1:18">
      <c r="A866" s="40">
        <v>3</v>
      </c>
      <c r="B866" s="41" t="s">
        <v>124</v>
      </c>
      <c r="C866" s="41" t="s">
        <v>7</v>
      </c>
      <c r="D866" s="40">
        <v>10023</v>
      </c>
      <c r="E866" s="42">
        <v>40014</v>
      </c>
      <c r="F866" s="43">
        <v>952</v>
      </c>
      <c r="G866" s="41" t="s">
        <v>129</v>
      </c>
      <c r="H866" s="40">
        <v>30</v>
      </c>
      <c r="I866" s="40">
        <v>30</v>
      </c>
      <c r="J866" s="40">
        <v>0</v>
      </c>
      <c r="K866" s="40">
        <v>0</v>
      </c>
      <c r="L866" s="44">
        <v>0</v>
      </c>
      <c r="M866" s="41" t="s">
        <v>126</v>
      </c>
      <c r="N866" s="45" t="s">
        <v>127</v>
      </c>
      <c r="O866" s="45" t="s">
        <v>128</v>
      </c>
      <c r="P866" t="str">
        <f>VLOOKUP($A866,RevenueData!$A$2:$L$2321,10,FALSE)</f>
        <v>NY</v>
      </c>
      <c r="Q866" t="str">
        <f>VLOOKUP($A866,RevenueData!$A$2:$L$2321,11,FALSE)</f>
        <v>NY</v>
      </c>
      <c r="R866" t="str">
        <f>VLOOKUP($A866,RevenueData!$A$2:$L$2321,12,FALSE)</f>
        <v>DOWN</v>
      </c>
    </row>
    <row r="867" spans="1:18">
      <c r="A867" s="40">
        <v>13</v>
      </c>
      <c r="B867" s="41" t="s">
        <v>142</v>
      </c>
      <c r="C867" s="41" t="s">
        <v>7</v>
      </c>
      <c r="D867" s="40">
        <v>11746</v>
      </c>
      <c r="E867" s="42">
        <v>40014</v>
      </c>
      <c r="F867" s="43">
        <v>959</v>
      </c>
      <c r="G867" s="41" t="s">
        <v>125</v>
      </c>
      <c r="H867" s="40">
        <v>25</v>
      </c>
      <c r="I867" s="40">
        <v>24</v>
      </c>
      <c r="J867" s="40">
        <v>0</v>
      </c>
      <c r="K867" s="40">
        <v>1</v>
      </c>
      <c r="L867" s="44">
        <v>0</v>
      </c>
      <c r="M867" s="41" t="s">
        <v>126</v>
      </c>
      <c r="N867" s="45" t="s">
        <v>127</v>
      </c>
      <c r="O867" s="45" t="s">
        <v>128</v>
      </c>
      <c r="P867" t="str">
        <f>VLOOKUP($A867,RevenueData!$A$2:$L$2321,10,FALSE)</f>
        <v>NY</v>
      </c>
      <c r="Q867" t="str">
        <f>VLOOKUP($A867,RevenueData!$A$2:$L$2321,11,FALSE)</f>
        <v>NY</v>
      </c>
      <c r="R867" t="str">
        <f>VLOOKUP($A867,RevenueData!$A$2:$L$2321,12,FALSE)</f>
        <v>LI</v>
      </c>
    </row>
    <row r="868" spans="1:18">
      <c r="A868" s="40">
        <v>23</v>
      </c>
      <c r="B868" s="41" t="s">
        <v>159</v>
      </c>
      <c r="C868" s="41" t="s">
        <v>7</v>
      </c>
      <c r="D868" s="40">
        <v>10601</v>
      </c>
      <c r="E868" s="42">
        <v>40014</v>
      </c>
      <c r="F868" s="43">
        <v>1015</v>
      </c>
      <c r="G868" s="41" t="s">
        <v>125</v>
      </c>
      <c r="H868" s="40">
        <v>27</v>
      </c>
      <c r="I868" s="40">
        <v>27</v>
      </c>
      <c r="J868" s="40">
        <v>0</v>
      </c>
      <c r="K868" s="40">
        <v>0</v>
      </c>
      <c r="L868" s="44">
        <v>0</v>
      </c>
      <c r="M868" s="41" t="s">
        <v>126</v>
      </c>
      <c r="N868" s="45" t="s">
        <v>127</v>
      </c>
      <c r="O868" s="45" t="s">
        <v>128</v>
      </c>
      <c r="P868" t="str">
        <f>VLOOKUP($A868,RevenueData!$A$2:$L$2321,10,FALSE)</f>
        <v>NY</v>
      </c>
      <c r="Q868" t="str">
        <f>VLOOKUP($A868,RevenueData!$A$2:$L$2321,11,FALSE)</f>
        <v>NE</v>
      </c>
      <c r="R868" t="str">
        <f>VLOOKUP($A868,RevenueData!$A$2:$L$2321,12,FALSE)</f>
        <v>CT</v>
      </c>
    </row>
    <row r="869" spans="1:18">
      <c r="A869" s="40">
        <v>42</v>
      </c>
      <c r="B869" s="41" t="s">
        <v>124</v>
      </c>
      <c r="C869" s="41" t="s">
        <v>7</v>
      </c>
      <c r="D869" s="40">
        <v>10024</v>
      </c>
      <c r="E869" s="42">
        <v>40014</v>
      </c>
      <c r="F869" s="43">
        <v>1148</v>
      </c>
      <c r="G869" s="41" t="s">
        <v>125</v>
      </c>
      <c r="H869" s="40">
        <v>35</v>
      </c>
      <c r="I869" s="40">
        <v>35</v>
      </c>
      <c r="J869" s="40">
        <v>0</v>
      </c>
      <c r="K869" s="40">
        <v>0</v>
      </c>
      <c r="L869" s="44">
        <v>0</v>
      </c>
      <c r="M869" s="41" t="s">
        <v>126</v>
      </c>
      <c r="N869" s="45" t="s">
        <v>127</v>
      </c>
      <c r="O869" s="45" t="s">
        <v>128</v>
      </c>
      <c r="P869" t="str">
        <f>VLOOKUP($A869,RevenueData!$A$2:$L$2321,10,FALSE)</f>
        <v>NY</v>
      </c>
      <c r="Q869" t="str">
        <f>VLOOKUP($A869,RevenueData!$A$2:$L$2321,11,FALSE)</f>
        <v>NY</v>
      </c>
      <c r="R869" t="str">
        <f>VLOOKUP($A869,RevenueData!$A$2:$L$2321,12,FALSE)</f>
        <v>DOWN</v>
      </c>
    </row>
    <row r="870" spans="1:18">
      <c r="A870" s="40">
        <v>51</v>
      </c>
      <c r="B870" s="41" t="s">
        <v>124</v>
      </c>
      <c r="C870" s="41" t="s">
        <v>7</v>
      </c>
      <c r="D870" s="40">
        <v>10003</v>
      </c>
      <c r="E870" s="42">
        <v>40014</v>
      </c>
      <c r="F870" s="43">
        <v>1005</v>
      </c>
      <c r="G870" s="41" t="s">
        <v>125</v>
      </c>
      <c r="H870" s="40">
        <v>37</v>
      </c>
      <c r="I870" s="40">
        <v>37</v>
      </c>
      <c r="J870" s="40">
        <v>0</v>
      </c>
      <c r="K870" s="40">
        <v>0</v>
      </c>
      <c r="L870" s="44">
        <v>0</v>
      </c>
      <c r="M870" s="41" t="s">
        <v>126</v>
      </c>
      <c r="N870" s="45" t="s">
        <v>127</v>
      </c>
      <c r="O870" s="45" t="s">
        <v>128</v>
      </c>
      <c r="P870" t="str">
        <f>VLOOKUP($A870,RevenueData!$A$2:$L$2321,10,FALSE)</f>
        <v>NY</v>
      </c>
      <c r="Q870" t="str">
        <f>VLOOKUP($A870,RevenueData!$A$2:$L$2321,11,FALSE)</f>
        <v>NY</v>
      </c>
      <c r="R870" t="str">
        <f>VLOOKUP($A870,RevenueData!$A$2:$L$2321,12,FALSE)</f>
        <v>DOWN</v>
      </c>
    </row>
    <row r="871" spans="1:18">
      <c r="A871" s="40">
        <v>53</v>
      </c>
      <c r="B871" s="41" t="s">
        <v>124</v>
      </c>
      <c r="C871" s="41" t="s">
        <v>7</v>
      </c>
      <c r="D871" s="40">
        <v>10021</v>
      </c>
      <c r="E871" s="42">
        <v>40014</v>
      </c>
      <c r="F871" s="43">
        <v>1030</v>
      </c>
      <c r="G871" s="41" t="s">
        <v>125</v>
      </c>
      <c r="H871" s="40">
        <v>31</v>
      </c>
      <c r="I871" s="40">
        <v>31</v>
      </c>
      <c r="J871" s="40">
        <v>0</v>
      </c>
      <c r="K871" s="40">
        <v>0</v>
      </c>
      <c r="L871" s="44">
        <v>0</v>
      </c>
      <c r="M871" s="41" t="s">
        <v>126</v>
      </c>
      <c r="N871" s="45" t="s">
        <v>127</v>
      </c>
      <c r="O871" s="45" t="s">
        <v>128</v>
      </c>
      <c r="P871" t="str">
        <f>VLOOKUP($A871,RevenueData!$A$2:$L$2321,10,FALSE)</f>
        <v>NY</v>
      </c>
      <c r="Q871" t="str">
        <f>VLOOKUP($A871,RevenueData!$A$2:$L$2321,11,FALSE)</f>
        <v>NY</v>
      </c>
      <c r="R871" t="str">
        <f>VLOOKUP($A871,RevenueData!$A$2:$L$2321,12,FALSE)</f>
        <v>MID</v>
      </c>
    </row>
    <row r="872" spans="1:18">
      <c r="A872" s="40">
        <v>108</v>
      </c>
      <c r="B872" s="41" t="s">
        <v>124</v>
      </c>
      <c r="C872" s="41" t="s">
        <v>7</v>
      </c>
      <c r="D872" s="40">
        <v>10019</v>
      </c>
      <c r="E872" s="42">
        <v>40014</v>
      </c>
      <c r="F872" s="43">
        <v>1053</v>
      </c>
      <c r="G872" s="41" t="s">
        <v>125</v>
      </c>
      <c r="H872" s="40">
        <v>68</v>
      </c>
      <c r="I872" s="40">
        <v>68</v>
      </c>
      <c r="J872" s="40">
        <v>0</v>
      </c>
      <c r="K872" s="40">
        <v>0</v>
      </c>
      <c r="L872" s="44">
        <v>0</v>
      </c>
      <c r="M872" s="41" t="s">
        <v>126</v>
      </c>
      <c r="N872" s="45" t="s">
        <v>127</v>
      </c>
      <c r="O872" s="45" t="s">
        <v>128</v>
      </c>
      <c r="P872" t="str">
        <f>VLOOKUP($A872,RevenueData!$A$2:$L$2321,10,FALSE)</f>
        <v>NY</v>
      </c>
      <c r="Q872" t="str">
        <f>VLOOKUP($A872,RevenueData!$A$2:$L$2321,11,FALSE)</f>
        <v>NY</v>
      </c>
      <c r="R872" t="str">
        <f>VLOOKUP($A872,RevenueData!$A$2:$L$2321,12,FALSE)</f>
        <v>DOWN</v>
      </c>
    </row>
    <row r="873" spans="1:18">
      <c r="A873" s="40">
        <v>114</v>
      </c>
      <c r="B873" s="41" t="s">
        <v>124</v>
      </c>
      <c r="C873" s="41" t="s">
        <v>7</v>
      </c>
      <c r="D873" s="40">
        <v>10020</v>
      </c>
      <c r="E873" s="42">
        <v>40014</v>
      </c>
      <c r="F873" s="43">
        <v>930</v>
      </c>
      <c r="G873" s="41" t="s">
        <v>129</v>
      </c>
      <c r="H873" s="40">
        <v>45</v>
      </c>
      <c r="I873" s="40">
        <v>45</v>
      </c>
      <c r="J873" s="40">
        <v>0</v>
      </c>
      <c r="K873" s="40">
        <v>0</v>
      </c>
      <c r="L873" s="44">
        <v>0</v>
      </c>
      <c r="M873" s="41" t="s">
        <v>126</v>
      </c>
      <c r="N873" s="45" t="s">
        <v>127</v>
      </c>
      <c r="O873" s="45" t="s">
        <v>128</v>
      </c>
      <c r="P873" t="str">
        <f>VLOOKUP($A873,RevenueData!$A$2:$L$2321,10,FALSE)</f>
        <v>NY</v>
      </c>
      <c r="Q873" t="str">
        <f>VLOOKUP($A873,RevenueData!$A$2:$L$2321,11,FALSE)</f>
        <v>NY</v>
      </c>
      <c r="R873" t="str">
        <f>VLOOKUP($A873,RevenueData!$A$2:$L$2321,12,FALSE)</f>
        <v>MID</v>
      </c>
    </row>
    <row r="874" spans="1:18">
      <c r="A874" s="40">
        <v>131</v>
      </c>
      <c r="B874" s="41" t="s">
        <v>281</v>
      </c>
      <c r="C874" s="41" t="s">
        <v>7</v>
      </c>
      <c r="D874" s="40">
        <v>11430</v>
      </c>
      <c r="E874" s="42">
        <v>40014</v>
      </c>
      <c r="F874" s="43">
        <v>1108</v>
      </c>
      <c r="G874" s="41" t="s">
        <v>125</v>
      </c>
      <c r="H874" s="40">
        <v>30</v>
      </c>
      <c r="I874" s="40">
        <v>30</v>
      </c>
      <c r="J874" s="40">
        <v>0</v>
      </c>
      <c r="K874" s="40">
        <v>0</v>
      </c>
      <c r="L874" s="44">
        <v>0</v>
      </c>
      <c r="M874" s="41" t="s">
        <v>126</v>
      </c>
      <c r="N874" s="45" t="s">
        <v>127</v>
      </c>
      <c r="O874" s="45" t="s">
        <v>128</v>
      </c>
      <c r="P874" t="str">
        <f>VLOOKUP($A874,RevenueData!$A$2:$L$2321,10,FALSE)</f>
        <v>NY</v>
      </c>
      <c r="Q874" t="str">
        <f>VLOOKUP($A874,RevenueData!$A$2:$L$2321,11,FALSE)</f>
        <v>NY</v>
      </c>
      <c r="R874" t="str">
        <f>VLOOKUP($A874,RevenueData!$A$2:$L$2321,12,FALSE)</f>
        <v>LI</v>
      </c>
    </row>
    <row r="875" spans="1:18">
      <c r="A875" s="40">
        <v>140</v>
      </c>
      <c r="B875" s="41" t="s">
        <v>291</v>
      </c>
      <c r="C875" s="41" t="s">
        <v>7</v>
      </c>
      <c r="D875" s="40">
        <v>11530</v>
      </c>
      <c r="E875" s="42">
        <v>40014</v>
      </c>
      <c r="F875" s="43">
        <v>957</v>
      </c>
      <c r="G875" s="41" t="s">
        <v>125</v>
      </c>
      <c r="H875" s="40">
        <v>33</v>
      </c>
      <c r="I875" s="40">
        <v>32</v>
      </c>
      <c r="J875" s="40">
        <v>0</v>
      </c>
      <c r="K875" s="40">
        <v>1</v>
      </c>
      <c r="L875" s="44">
        <v>0</v>
      </c>
      <c r="M875" s="41" t="s">
        <v>126</v>
      </c>
      <c r="N875" s="45" t="s">
        <v>127</v>
      </c>
      <c r="O875" s="45" t="s">
        <v>128</v>
      </c>
      <c r="P875" t="str">
        <f>VLOOKUP($A875,RevenueData!$A$2:$L$2321,10,FALSE)</f>
        <v>NY</v>
      </c>
      <c r="Q875" t="str">
        <f>VLOOKUP($A875,RevenueData!$A$2:$L$2321,11,FALSE)</f>
        <v>NY</v>
      </c>
      <c r="R875" t="str">
        <f>VLOOKUP($A875,RevenueData!$A$2:$L$2321,12,FALSE)</f>
        <v>LI</v>
      </c>
    </row>
    <row r="876" spans="1:18">
      <c r="A876" s="40">
        <v>158</v>
      </c>
      <c r="B876" s="41" t="s">
        <v>124</v>
      </c>
      <c r="C876" s="41" t="s">
        <v>7</v>
      </c>
      <c r="D876" s="40">
        <v>10019</v>
      </c>
      <c r="E876" s="42">
        <v>40014</v>
      </c>
      <c r="F876" s="43">
        <v>1217</v>
      </c>
      <c r="G876" s="41" t="s">
        <v>125</v>
      </c>
      <c r="H876" s="40">
        <v>42</v>
      </c>
      <c r="I876" s="40">
        <v>42</v>
      </c>
      <c r="J876" s="40">
        <v>0</v>
      </c>
      <c r="K876" s="40">
        <v>0</v>
      </c>
      <c r="L876" s="44">
        <v>0</v>
      </c>
      <c r="M876" s="41" t="s">
        <v>126</v>
      </c>
      <c r="N876" s="45" t="s">
        <v>127</v>
      </c>
      <c r="O876" s="45" t="s">
        <v>128</v>
      </c>
      <c r="P876" t="str">
        <f>VLOOKUP($A876,RevenueData!$A$2:$L$2321,10,FALSE)</f>
        <v>NY</v>
      </c>
      <c r="Q876" t="str">
        <f>VLOOKUP($A876,RevenueData!$A$2:$L$2321,11,FALSE)</f>
        <v>NY</v>
      </c>
      <c r="R876" t="str">
        <f>VLOOKUP($A876,RevenueData!$A$2:$L$2321,12,FALSE)</f>
        <v>MID</v>
      </c>
    </row>
    <row r="877" spans="1:18">
      <c r="A877" s="40">
        <v>181</v>
      </c>
      <c r="B877" s="41" t="s">
        <v>339</v>
      </c>
      <c r="C877" s="41" t="s">
        <v>67</v>
      </c>
      <c r="D877" s="40">
        <v>918</v>
      </c>
      <c r="E877" s="42">
        <v>40014</v>
      </c>
      <c r="F877" s="43">
        <v>705</v>
      </c>
      <c r="G877" s="41" t="s">
        <v>131</v>
      </c>
      <c r="H877" s="40">
        <v>29</v>
      </c>
      <c r="I877" s="40">
        <v>29</v>
      </c>
      <c r="J877" s="40">
        <v>0</v>
      </c>
      <c r="K877" s="40">
        <v>0</v>
      </c>
      <c r="L877" s="44">
        <v>0</v>
      </c>
      <c r="M877" s="41" t="s">
        <v>143</v>
      </c>
      <c r="N877" s="45" t="s">
        <v>340</v>
      </c>
      <c r="O877" s="45" t="s">
        <v>341</v>
      </c>
      <c r="P877" t="str">
        <f>VLOOKUP($A877,RevenueData!$A$2:$L$2321,10,FALSE)</f>
        <v>PR</v>
      </c>
      <c r="Q877" t="str">
        <f>VLOOKUP($A877,RevenueData!$A$2:$L$2321,11,FALSE)</f>
        <v>SE</v>
      </c>
      <c r="R877" t="str">
        <f>VLOOKUP($A877,RevenueData!$A$2:$L$2321,12,FALSE)</f>
        <v>SE</v>
      </c>
    </row>
    <row r="878" spans="1:18">
      <c r="A878" s="40">
        <v>189</v>
      </c>
      <c r="B878" s="41" t="s">
        <v>124</v>
      </c>
      <c r="C878" s="41" t="s">
        <v>7</v>
      </c>
      <c r="D878" s="40">
        <v>10017</v>
      </c>
      <c r="E878" s="42">
        <v>40014</v>
      </c>
      <c r="F878" s="43">
        <v>747</v>
      </c>
      <c r="G878" s="41" t="s">
        <v>129</v>
      </c>
      <c r="H878" s="40">
        <v>73</v>
      </c>
      <c r="I878" s="40">
        <v>73</v>
      </c>
      <c r="J878" s="40">
        <v>0</v>
      </c>
      <c r="K878" s="40">
        <v>0</v>
      </c>
      <c r="L878" s="44">
        <v>0</v>
      </c>
      <c r="M878" s="41" t="s">
        <v>126</v>
      </c>
      <c r="N878" s="45" t="s">
        <v>127</v>
      </c>
      <c r="O878" s="45" t="s">
        <v>128</v>
      </c>
      <c r="P878" t="str">
        <f>VLOOKUP($A878,RevenueData!$A$2:$L$2321,10,FALSE)</f>
        <v>NY</v>
      </c>
      <c r="Q878" t="str">
        <f>VLOOKUP($A878,RevenueData!$A$2:$L$2321,11,FALSE)</f>
        <v>NY</v>
      </c>
      <c r="R878" t="str">
        <f>VLOOKUP($A878,RevenueData!$A$2:$L$2321,12,FALSE)</f>
        <v>DOWN</v>
      </c>
    </row>
    <row r="879" spans="1:18">
      <c r="A879" s="40">
        <v>5</v>
      </c>
      <c r="B879" s="41" t="s">
        <v>132</v>
      </c>
      <c r="C879" s="41" t="s">
        <v>10</v>
      </c>
      <c r="D879" s="40">
        <v>7078</v>
      </c>
      <c r="E879" s="42">
        <v>40015</v>
      </c>
      <c r="F879" s="43">
        <v>902</v>
      </c>
      <c r="G879" s="41" t="s">
        <v>125</v>
      </c>
      <c r="H879" s="40">
        <v>36</v>
      </c>
      <c r="I879" s="40">
        <v>36</v>
      </c>
      <c r="J879" s="40">
        <v>0</v>
      </c>
      <c r="K879" s="40">
        <v>0</v>
      </c>
      <c r="L879" s="44">
        <v>0</v>
      </c>
      <c r="M879" s="41" t="s">
        <v>126</v>
      </c>
      <c r="N879" s="45" t="s">
        <v>127</v>
      </c>
      <c r="O879" s="45" t="s">
        <v>128</v>
      </c>
      <c r="P879" t="str">
        <f>VLOOKUP($A879,RevenueData!$A$2:$L$2321,10,FALSE)</f>
        <v>NJ</v>
      </c>
      <c r="Q879" t="str">
        <f>VLOOKUP($A879,RevenueData!$A$2:$L$2321,11,FALSE)</f>
        <v>NE</v>
      </c>
      <c r="R879" t="str">
        <f>VLOOKUP($A879,RevenueData!$A$2:$L$2321,12,FALSE)</f>
        <v>NJ</v>
      </c>
    </row>
    <row r="880" spans="1:18">
      <c r="A880" s="40">
        <v>10</v>
      </c>
      <c r="B880" s="41" t="s">
        <v>133</v>
      </c>
      <c r="C880" s="41" t="s">
        <v>11</v>
      </c>
      <c r="D880" s="40">
        <v>22202</v>
      </c>
      <c r="E880" s="42">
        <v>40015</v>
      </c>
      <c r="F880" s="43">
        <v>1141</v>
      </c>
      <c r="G880" s="41" t="s">
        <v>125</v>
      </c>
      <c r="H880" s="40">
        <v>1</v>
      </c>
      <c r="I880" s="40">
        <v>1</v>
      </c>
      <c r="J880" s="40">
        <v>0</v>
      </c>
      <c r="K880" s="40">
        <v>0</v>
      </c>
      <c r="L880" s="44">
        <v>0</v>
      </c>
      <c r="M880" s="41" t="s">
        <v>130</v>
      </c>
      <c r="N880" s="45" t="s">
        <v>134</v>
      </c>
      <c r="O880" s="45" t="s">
        <v>135</v>
      </c>
      <c r="P880" t="str">
        <f>VLOOKUP($A880,RevenueData!$A$2:$L$2321,10,FALSE)</f>
        <v>VA</v>
      </c>
      <c r="Q880" t="str">
        <f>VLOOKUP($A880,RevenueData!$A$2:$L$2321,11,FALSE)</f>
        <v>NE</v>
      </c>
      <c r="R880" t="str">
        <f>VLOOKUP($A880,RevenueData!$A$2:$L$2321,12,FALSE)</f>
        <v>DC</v>
      </c>
    </row>
    <row r="881" spans="1:18">
      <c r="A881" s="40">
        <v>10</v>
      </c>
      <c r="B881" s="41" t="s">
        <v>133</v>
      </c>
      <c r="C881" s="41" t="s">
        <v>11</v>
      </c>
      <c r="D881" s="40">
        <v>22202</v>
      </c>
      <c r="E881" s="42">
        <v>40015</v>
      </c>
      <c r="F881" s="43">
        <v>1130</v>
      </c>
      <c r="G881" s="41" t="s">
        <v>125</v>
      </c>
      <c r="H881" s="40">
        <v>35</v>
      </c>
      <c r="I881" s="40">
        <v>35</v>
      </c>
      <c r="J881" s="40">
        <v>0</v>
      </c>
      <c r="K881" s="40">
        <v>0</v>
      </c>
      <c r="L881" s="44">
        <v>0</v>
      </c>
      <c r="M881" s="41" t="s">
        <v>130</v>
      </c>
      <c r="N881" s="45" t="s">
        <v>134</v>
      </c>
      <c r="O881" s="45" t="s">
        <v>135</v>
      </c>
      <c r="P881" t="str">
        <f>VLOOKUP($A881,RevenueData!$A$2:$L$2321,10,FALSE)</f>
        <v>VA</v>
      </c>
      <c r="Q881" t="str">
        <f>VLOOKUP($A881,RevenueData!$A$2:$L$2321,11,FALSE)</f>
        <v>NE</v>
      </c>
      <c r="R881" t="str">
        <f>VLOOKUP($A881,RevenueData!$A$2:$L$2321,12,FALSE)</f>
        <v>DC</v>
      </c>
    </row>
    <row r="882" spans="1:18">
      <c r="A882" s="40">
        <v>11</v>
      </c>
      <c r="B882" s="41" t="s">
        <v>138</v>
      </c>
      <c r="C882" s="41" t="s">
        <v>12</v>
      </c>
      <c r="D882" s="40">
        <v>20007</v>
      </c>
      <c r="E882" s="42">
        <v>40015</v>
      </c>
      <c r="F882" s="43">
        <v>1245</v>
      </c>
      <c r="G882" s="41" t="s">
        <v>125</v>
      </c>
      <c r="H882" s="40">
        <v>30</v>
      </c>
      <c r="I882" s="40">
        <v>30</v>
      </c>
      <c r="J882" s="40">
        <v>0</v>
      </c>
      <c r="K882" s="40">
        <v>0</v>
      </c>
      <c r="L882" s="44">
        <v>0</v>
      </c>
      <c r="M882" s="41" t="s">
        <v>130</v>
      </c>
      <c r="N882" s="45" t="s">
        <v>134</v>
      </c>
      <c r="O882" s="45" t="s">
        <v>135</v>
      </c>
      <c r="P882" t="str">
        <f>VLOOKUP($A882,RevenueData!$A$2:$L$2321,10,FALSE)</f>
        <v>DC</v>
      </c>
      <c r="Q882" t="str">
        <f>VLOOKUP($A882,RevenueData!$A$2:$L$2321,11,FALSE)</f>
        <v>NE</v>
      </c>
      <c r="R882" t="str">
        <f>VLOOKUP($A882,RevenueData!$A$2:$L$2321,12,FALSE)</f>
        <v>DC</v>
      </c>
    </row>
    <row r="883" spans="1:18">
      <c r="A883" s="40">
        <v>12</v>
      </c>
      <c r="B883" s="41" t="s">
        <v>139</v>
      </c>
      <c r="C883" s="41" t="s">
        <v>13</v>
      </c>
      <c r="D883" s="40">
        <v>48084</v>
      </c>
      <c r="E883" s="42">
        <v>40015</v>
      </c>
      <c r="F883" s="43">
        <v>1114</v>
      </c>
      <c r="G883" s="41" t="s">
        <v>125</v>
      </c>
      <c r="H883" s="40">
        <v>57</v>
      </c>
      <c r="I883" s="40">
        <v>57</v>
      </c>
      <c r="J883" s="40">
        <v>0</v>
      </c>
      <c r="K883" s="40">
        <v>0</v>
      </c>
      <c r="L883" s="44">
        <v>0</v>
      </c>
      <c r="M883" s="41" t="s">
        <v>126</v>
      </c>
      <c r="N883" s="45" t="s">
        <v>140</v>
      </c>
      <c r="O883" s="45" t="s">
        <v>141</v>
      </c>
      <c r="P883" t="str">
        <f>VLOOKUP($A883,RevenueData!$A$2:$L$2321,10,FALSE)</f>
        <v>MI</v>
      </c>
      <c r="Q883" t="str">
        <f>VLOOKUP($A883,RevenueData!$A$2:$L$2321,11,FALSE)</f>
        <v>MW</v>
      </c>
      <c r="R883" t="str">
        <f>VLOOKUP($A883,RevenueData!$A$2:$L$2321,12,FALSE)</f>
        <v>MW</v>
      </c>
    </row>
    <row r="884" spans="1:18">
      <c r="A884" s="40">
        <v>14</v>
      </c>
      <c r="B884" s="41" t="s">
        <v>144</v>
      </c>
      <c r="C884" s="41" t="s">
        <v>16</v>
      </c>
      <c r="D884" s="40">
        <v>60077</v>
      </c>
      <c r="E884" s="42">
        <v>40015</v>
      </c>
      <c r="F884" s="43">
        <v>1213</v>
      </c>
      <c r="G884" s="41" t="s">
        <v>131</v>
      </c>
      <c r="H884" s="40">
        <v>35</v>
      </c>
      <c r="I884" s="40">
        <v>35</v>
      </c>
      <c r="J884" s="40">
        <v>0</v>
      </c>
      <c r="K884" s="40">
        <v>0</v>
      </c>
      <c r="L884" s="44">
        <v>0</v>
      </c>
      <c r="M884" s="41" t="s">
        <v>143</v>
      </c>
      <c r="N884" s="45" t="s">
        <v>145</v>
      </c>
      <c r="O884" s="45" t="s">
        <v>146</v>
      </c>
      <c r="P884" t="str">
        <f>VLOOKUP($A884,RevenueData!$A$2:$L$2321,10,FALSE)</f>
        <v>IL</v>
      </c>
      <c r="Q884" t="str">
        <f>VLOOKUP($A884,RevenueData!$A$2:$L$2321,11,FALSE)</f>
        <v>MW</v>
      </c>
      <c r="R884" t="str">
        <f>VLOOKUP($A884,RevenueData!$A$2:$L$2321,12,FALSE)</f>
        <v>NCHI</v>
      </c>
    </row>
    <row r="885" spans="1:18">
      <c r="A885" s="40">
        <v>15</v>
      </c>
      <c r="B885" s="41" t="s">
        <v>147</v>
      </c>
      <c r="C885" s="41" t="s">
        <v>16</v>
      </c>
      <c r="D885" s="40">
        <v>60523</v>
      </c>
      <c r="E885" s="42">
        <v>40015</v>
      </c>
      <c r="F885" s="43">
        <v>958</v>
      </c>
      <c r="G885" s="41" t="s">
        <v>125</v>
      </c>
      <c r="H885" s="40">
        <v>41</v>
      </c>
      <c r="I885" s="40">
        <v>40</v>
      </c>
      <c r="J885" s="40">
        <v>0</v>
      </c>
      <c r="K885" s="40">
        <v>1</v>
      </c>
      <c r="L885" s="44">
        <v>0</v>
      </c>
      <c r="M885" s="41" t="s">
        <v>143</v>
      </c>
      <c r="N885" s="45" t="s">
        <v>145</v>
      </c>
      <c r="O885" s="45" t="s">
        <v>146</v>
      </c>
      <c r="P885" t="str">
        <f>VLOOKUP($A885,RevenueData!$A$2:$L$2321,10,FALSE)</f>
        <v>IL</v>
      </c>
      <c r="Q885" t="str">
        <f>VLOOKUP($A885,RevenueData!$A$2:$L$2321,11,FALSE)</f>
        <v>MW</v>
      </c>
      <c r="R885" t="str">
        <f>VLOOKUP($A885,RevenueData!$A$2:$L$2321,12,FALSE)</f>
        <v>SCHI</v>
      </c>
    </row>
    <row r="886" spans="1:18">
      <c r="A886" s="40">
        <v>17</v>
      </c>
      <c r="B886" s="41" t="s">
        <v>148</v>
      </c>
      <c r="C886" s="41" t="s">
        <v>19</v>
      </c>
      <c r="D886" s="40">
        <v>92108</v>
      </c>
      <c r="E886" s="42">
        <v>40015</v>
      </c>
      <c r="F886" s="43">
        <v>1000</v>
      </c>
      <c r="G886" s="41" t="s">
        <v>125</v>
      </c>
      <c r="H886" s="40">
        <v>27</v>
      </c>
      <c r="I886" s="40">
        <v>27</v>
      </c>
      <c r="J886" s="40">
        <v>0</v>
      </c>
      <c r="K886" s="40">
        <v>0</v>
      </c>
      <c r="L886" s="44">
        <v>0</v>
      </c>
      <c r="M886" s="41" t="s">
        <v>126</v>
      </c>
      <c r="N886" s="45" t="s">
        <v>149</v>
      </c>
      <c r="O886" s="45" t="s">
        <v>150</v>
      </c>
      <c r="P886" t="str">
        <f>VLOOKUP($A886,RevenueData!$A$2:$L$2321,10,FALSE)</f>
        <v>CA</v>
      </c>
      <c r="Q886" t="str">
        <f>VLOOKUP($A886,RevenueData!$A$2:$L$2321,11,FALSE)</f>
        <v>LA</v>
      </c>
      <c r="R886" t="str">
        <f>VLOOKUP($A886,RevenueData!$A$2:$L$2321,12,FALSE)</f>
        <v>SD</v>
      </c>
    </row>
    <row r="887" spans="1:18">
      <c r="A887" s="40">
        <v>19</v>
      </c>
      <c r="B887" s="41" t="s">
        <v>154</v>
      </c>
      <c r="C887" s="41" t="s">
        <v>16</v>
      </c>
      <c r="D887" s="40">
        <v>60611</v>
      </c>
      <c r="E887" s="42">
        <v>40015</v>
      </c>
      <c r="F887" s="43">
        <v>1058</v>
      </c>
      <c r="G887" s="41" t="s">
        <v>125</v>
      </c>
      <c r="H887" s="40">
        <v>54</v>
      </c>
      <c r="I887" s="40">
        <v>54</v>
      </c>
      <c r="J887" s="40">
        <v>0</v>
      </c>
      <c r="K887" s="40">
        <v>0</v>
      </c>
      <c r="L887" s="44">
        <v>0</v>
      </c>
      <c r="M887" s="41" t="s">
        <v>143</v>
      </c>
      <c r="N887" s="45" t="s">
        <v>145</v>
      </c>
      <c r="O887" s="45" t="s">
        <v>146</v>
      </c>
      <c r="P887" t="str">
        <f>VLOOKUP($A887,RevenueData!$A$2:$L$2321,10,FALSE)</f>
        <v>IL</v>
      </c>
      <c r="Q887" t="str">
        <f>VLOOKUP($A887,RevenueData!$A$2:$L$2321,11,FALSE)</f>
        <v>MW</v>
      </c>
      <c r="R887" t="str">
        <f>VLOOKUP($A887,RevenueData!$A$2:$L$2321,12,FALSE)</f>
        <v>MW</v>
      </c>
    </row>
    <row r="888" spans="1:18">
      <c r="A888" s="40">
        <v>22</v>
      </c>
      <c r="B888" s="41" t="s">
        <v>158</v>
      </c>
      <c r="C888" s="41" t="s">
        <v>19</v>
      </c>
      <c r="D888" s="40">
        <v>91210</v>
      </c>
      <c r="E888" s="42">
        <v>40015</v>
      </c>
      <c r="F888" s="43">
        <v>945</v>
      </c>
      <c r="G888" s="41" t="s">
        <v>125</v>
      </c>
      <c r="H888" s="40">
        <v>25</v>
      </c>
      <c r="I888" s="40">
        <v>25</v>
      </c>
      <c r="J888" s="40">
        <v>0</v>
      </c>
      <c r="K888" s="40">
        <v>0</v>
      </c>
      <c r="L888" s="44">
        <v>0</v>
      </c>
      <c r="M888" s="41" t="s">
        <v>126</v>
      </c>
      <c r="N888" s="45" t="s">
        <v>149</v>
      </c>
      <c r="O888" s="45" t="s">
        <v>150</v>
      </c>
      <c r="P888" t="str">
        <f>VLOOKUP($A888,RevenueData!$A$2:$L$2321,10,FALSE)</f>
        <v>CA</v>
      </c>
      <c r="Q888" t="str">
        <f>VLOOKUP($A888,RevenueData!$A$2:$L$2321,11,FALSE)</f>
        <v>LA</v>
      </c>
      <c r="R888" t="str">
        <f>VLOOKUP($A888,RevenueData!$A$2:$L$2321,12,FALSE)</f>
        <v>DESER</v>
      </c>
    </row>
    <row r="889" spans="1:18">
      <c r="A889" s="40">
        <v>24</v>
      </c>
      <c r="B889" s="41" t="s">
        <v>160</v>
      </c>
      <c r="C889" s="41" t="s">
        <v>19</v>
      </c>
      <c r="D889" s="40">
        <v>90210</v>
      </c>
      <c r="E889" s="42">
        <v>40015</v>
      </c>
      <c r="F889" s="43">
        <v>1149</v>
      </c>
      <c r="G889" s="41" t="s">
        <v>125</v>
      </c>
      <c r="H889" s="40">
        <v>18</v>
      </c>
      <c r="I889" s="40">
        <v>18</v>
      </c>
      <c r="J889" s="40">
        <v>0</v>
      </c>
      <c r="K889" s="40">
        <v>0</v>
      </c>
      <c r="L889" s="44">
        <v>0</v>
      </c>
      <c r="M889" s="41" t="s">
        <v>126</v>
      </c>
      <c r="N889" s="45" t="s">
        <v>149</v>
      </c>
      <c r="O889" s="45" t="s">
        <v>150</v>
      </c>
      <c r="P889" t="str">
        <f>VLOOKUP($A889,RevenueData!$A$2:$L$2321,10,FALSE)</f>
        <v>CA</v>
      </c>
      <c r="Q889" t="str">
        <f>VLOOKUP($A889,RevenueData!$A$2:$L$2321,11,FALSE)</f>
        <v>LA</v>
      </c>
      <c r="R889" t="str">
        <f>VLOOKUP($A889,RevenueData!$A$2:$L$2321,12,FALSE)</f>
        <v>LA</v>
      </c>
    </row>
    <row r="890" spans="1:18">
      <c r="A890" s="40">
        <v>25</v>
      </c>
      <c r="B890" s="41" t="s">
        <v>28</v>
      </c>
      <c r="C890" s="41" t="s">
        <v>27</v>
      </c>
      <c r="D890" s="40">
        <v>33156</v>
      </c>
      <c r="E890" s="42">
        <v>40015</v>
      </c>
      <c r="F890" s="43">
        <v>945</v>
      </c>
      <c r="G890" s="41" t="s">
        <v>125</v>
      </c>
      <c r="H890" s="40">
        <v>23</v>
      </c>
      <c r="I890" s="40">
        <v>23</v>
      </c>
      <c r="J890" s="40">
        <v>0</v>
      </c>
      <c r="K890" s="40">
        <v>0</v>
      </c>
      <c r="L890" s="44">
        <v>0</v>
      </c>
      <c r="M890" s="41" t="s">
        <v>126</v>
      </c>
      <c r="N890" s="45" t="s">
        <v>161</v>
      </c>
      <c r="O890" s="45" t="s">
        <v>162</v>
      </c>
      <c r="P890" t="str">
        <f>VLOOKUP($A890,RevenueData!$A$2:$L$2321,10,FALSE)</f>
        <v>FL</v>
      </c>
      <c r="Q890" t="str">
        <f>VLOOKUP($A890,RevenueData!$A$2:$L$2321,11,FALSE)</f>
        <v>SE</v>
      </c>
      <c r="R890" t="str">
        <f>VLOOKUP($A890,RevenueData!$A$2:$L$2321,12,FALSE)</f>
        <v>MIAMI</v>
      </c>
    </row>
    <row r="891" spans="1:18">
      <c r="A891" s="40">
        <v>26</v>
      </c>
      <c r="B891" s="41" t="s">
        <v>163</v>
      </c>
      <c r="C891" s="41" t="s">
        <v>11</v>
      </c>
      <c r="D891" s="40">
        <v>22102</v>
      </c>
      <c r="E891" s="42">
        <v>40015</v>
      </c>
      <c r="F891" s="43">
        <v>1255</v>
      </c>
      <c r="G891" s="41" t="s">
        <v>125</v>
      </c>
      <c r="H891" s="40">
        <v>51</v>
      </c>
      <c r="I891" s="40">
        <v>50</v>
      </c>
      <c r="J891" s="40">
        <v>0</v>
      </c>
      <c r="K891" s="40">
        <v>0</v>
      </c>
      <c r="L891" s="44">
        <v>1</v>
      </c>
      <c r="M891" s="41" t="s">
        <v>130</v>
      </c>
      <c r="N891" s="45" t="s">
        <v>134</v>
      </c>
      <c r="O891" s="45" t="s">
        <v>135</v>
      </c>
      <c r="P891" t="str">
        <f>VLOOKUP($A891,RevenueData!$A$2:$L$2321,10,FALSE)</f>
        <v>VA</v>
      </c>
      <c r="Q891" t="str">
        <f>VLOOKUP($A891,RevenueData!$A$2:$L$2321,11,FALSE)</f>
        <v>SE</v>
      </c>
      <c r="R891" t="str">
        <f>VLOOKUP($A891,RevenueData!$A$2:$L$2321,12,FALSE)</f>
        <v>NOVA</v>
      </c>
    </row>
    <row r="892" spans="1:18">
      <c r="A892" s="40">
        <v>27</v>
      </c>
      <c r="B892" s="41" t="s">
        <v>164</v>
      </c>
      <c r="C892" s="41" t="s">
        <v>27</v>
      </c>
      <c r="D892" s="40">
        <v>33431</v>
      </c>
      <c r="E892" s="42">
        <v>40015</v>
      </c>
      <c r="F892" s="43">
        <v>1220</v>
      </c>
      <c r="G892" s="41" t="s">
        <v>125</v>
      </c>
      <c r="H892" s="40">
        <v>15</v>
      </c>
      <c r="I892" s="40">
        <v>15</v>
      </c>
      <c r="J892" s="40">
        <v>0</v>
      </c>
      <c r="K892" s="40">
        <v>0</v>
      </c>
      <c r="L892" s="44">
        <v>0</v>
      </c>
      <c r="M892" s="41" t="s">
        <v>126</v>
      </c>
      <c r="N892" s="45" t="s">
        <v>161</v>
      </c>
      <c r="O892" s="45" t="s">
        <v>162</v>
      </c>
      <c r="P892" t="str">
        <f>VLOOKUP($A892,RevenueData!$A$2:$L$2321,10,FALSE)</f>
        <v>FL</v>
      </c>
      <c r="Q892" t="str">
        <f>VLOOKUP($A892,RevenueData!$A$2:$L$2321,11,FALSE)</f>
        <v>SE</v>
      </c>
      <c r="R892" t="str">
        <f>VLOOKUP($A892,RevenueData!$A$2:$L$2321,12,FALSE)</f>
        <v>PB</v>
      </c>
    </row>
    <row r="893" spans="1:18">
      <c r="A893" s="40">
        <v>28</v>
      </c>
      <c r="B893" s="41" t="s">
        <v>154</v>
      </c>
      <c r="C893" s="41" t="s">
        <v>16</v>
      </c>
      <c r="D893" s="40">
        <v>60614</v>
      </c>
      <c r="E893" s="42">
        <v>40015</v>
      </c>
      <c r="F893" s="43">
        <v>1308</v>
      </c>
      <c r="G893" s="41" t="s">
        <v>131</v>
      </c>
      <c r="H893" s="40">
        <v>6</v>
      </c>
      <c r="I893" s="40">
        <v>6</v>
      </c>
      <c r="J893" s="40">
        <v>0</v>
      </c>
      <c r="K893" s="40">
        <v>0</v>
      </c>
      <c r="L893" s="44">
        <v>0</v>
      </c>
      <c r="M893" s="41" t="s">
        <v>143</v>
      </c>
      <c r="N893" s="45" t="s">
        <v>145</v>
      </c>
      <c r="O893" s="45" t="s">
        <v>146</v>
      </c>
      <c r="P893" t="str">
        <f>VLOOKUP($A893,RevenueData!$A$2:$L$2321,10,FALSE)</f>
        <v>IL</v>
      </c>
      <c r="Q893" t="str">
        <f>VLOOKUP($A893,RevenueData!$A$2:$L$2321,11,FALSE)</f>
        <v>MW</v>
      </c>
      <c r="R893" t="str">
        <f>VLOOKUP($A893,RevenueData!$A$2:$L$2321,12,FALSE)</f>
        <v>MW</v>
      </c>
    </row>
    <row r="894" spans="1:18">
      <c r="A894" s="40">
        <v>28</v>
      </c>
      <c r="B894" s="41" t="s">
        <v>154</v>
      </c>
      <c r="C894" s="41" t="s">
        <v>16</v>
      </c>
      <c r="D894" s="40">
        <v>60614</v>
      </c>
      <c r="E894" s="42">
        <v>40015</v>
      </c>
      <c r="F894" s="43">
        <v>1308</v>
      </c>
      <c r="G894" s="41" t="s">
        <v>131</v>
      </c>
      <c r="H894" s="40">
        <v>33</v>
      </c>
      <c r="I894" s="40">
        <v>33</v>
      </c>
      <c r="J894" s="40">
        <v>0</v>
      </c>
      <c r="K894" s="40">
        <v>0</v>
      </c>
      <c r="L894" s="44">
        <v>0</v>
      </c>
      <c r="M894" s="41" t="s">
        <v>143</v>
      </c>
      <c r="N894" s="45" t="s">
        <v>145</v>
      </c>
      <c r="O894" s="45" t="s">
        <v>146</v>
      </c>
      <c r="P894" t="str">
        <f>VLOOKUP($A894,RevenueData!$A$2:$L$2321,10,FALSE)</f>
        <v>IL</v>
      </c>
      <c r="Q894" t="str">
        <f>VLOOKUP($A894,RevenueData!$A$2:$L$2321,11,FALSE)</f>
        <v>MW</v>
      </c>
      <c r="R894" t="str">
        <f>VLOOKUP($A894,RevenueData!$A$2:$L$2321,12,FALSE)</f>
        <v>MW</v>
      </c>
    </row>
    <row r="895" spans="1:18">
      <c r="A895" s="40">
        <v>30</v>
      </c>
      <c r="B895" s="41" t="s">
        <v>168</v>
      </c>
      <c r="C895" s="41" t="s">
        <v>33</v>
      </c>
      <c r="D895" s="40">
        <v>97204</v>
      </c>
      <c r="E895" s="42">
        <v>40015</v>
      </c>
      <c r="F895" s="43">
        <v>947</v>
      </c>
      <c r="G895" s="41" t="s">
        <v>125</v>
      </c>
      <c r="H895" s="40">
        <v>22</v>
      </c>
      <c r="I895" s="40">
        <v>22</v>
      </c>
      <c r="J895" s="40">
        <v>0</v>
      </c>
      <c r="K895" s="40">
        <v>0</v>
      </c>
      <c r="L895" s="44">
        <v>0</v>
      </c>
      <c r="M895" s="41" t="s">
        <v>126</v>
      </c>
      <c r="N895" s="45" t="s">
        <v>169</v>
      </c>
      <c r="O895" s="45" t="s">
        <v>170</v>
      </c>
      <c r="P895" t="str">
        <f>VLOOKUP($A895,RevenueData!$A$2:$L$2321,10,FALSE)</f>
        <v>OR</v>
      </c>
      <c r="Q895" t="str">
        <f>VLOOKUP($A895,RevenueData!$A$2:$L$2321,11,FALSE)</f>
        <v>NW</v>
      </c>
      <c r="R895" t="str">
        <f>VLOOKUP($A895,RevenueData!$A$2:$L$2321,12,FALSE)</f>
        <v>NW</v>
      </c>
    </row>
    <row r="896" spans="1:18">
      <c r="A896" s="40">
        <v>31</v>
      </c>
      <c r="B896" s="41" t="s">
        <v>171</v>
      </c>
      <c r="C896" s="41" t="s">
        <v>19</v>
      </c>
      <c r="D896" s="40">
        <v>90067</v>
      </c>
      <c r="E896" s="42">
        <v>40015</v>
      </c>
      <c r="F896" s="43">
        <v>1012</v>
      </c>
      <c r="G896" s="41" t="s">
        <v>125</v>
      </c>
      <c r="H896" s="40">
        <v>21</v>
      </c>
      <c r="I896" s="40">
        <v>21</v>
      </c>
      <c r="J896" s="40">
        <v>0</v>
      </c>
      <c r="K896" s="40">
        <v>0</v>
      </c>
      <c r="L896" s="44">
        <v>0</v>
      </c>
      <c r="M896" s="41" t="s">
        <v>126</v>
      </c>
      <c r="N896" s="45" t="s">
        <v>149</v>
      </c>
      <c r="O896" s="45" t="s">
        <v>150</v>
      </c>
      <c r="P896" t="str">
        <f>VLOOKUP($A896,RevenueData!$A$2:$L$2321,10,FALSE)</f>
        <v>CA</v>
      </c>
      <c r="Q896" t="str">
        <f>VLOOKUP($A896,RevenueData!$A$2:$L$2321,11,FALSE)</f>
        <v>LA</v>
      </c>
      <c r="R896" t="str">
        <f>VLOOKUP($A896,RevenueData!$A$2:$L$2321,12,FALSE)</f>
        <v>LAPRO</v>
      </c>
    </row>
    <row r="897" spans="1:18">
      <c r="A897" s="40">
        <v>32</v>
      </c>
      <c r="B897" s="41" t="s">
        <v>28</v>
      </c>
      <c r="C897" s="41" t="s">
        <v>27</v>
      </c>
      <c r="D897" s="40">
        <v>33180</v>
      </c>
      <c r="E897" s="42">
        <v>40015</v>
      </c>
      <c r="F897" s="43">
        <v>1114</v>
      </c>
      <c r="G897" s="41" t="s">
        <v>125</v>
      </c>
      <c r="H897" s="40">
        <v>26</v>
      </c>
      <c r="I897" s="40">
        <v>26</v>
      </c>
      <c r="J897" s="40">
        <v>0</v>
      </c>
      <c r="K897" s="40">
        <v>0</v>
      </c>
      <c r="L897" s="44">
        <v>0</v>
      </c>
      <c r="M897" s="41" t="s">
        <v>126</v>
      </c>
      <c r="N897" s="45" t="s">
        <v>161</v>
      </c>
      <c r="O897" s="45" t="s">
        <v>162</v>
      </c>
      <c r="P897" t="str">
        <f>VLOOKUP($A897,RevenueData!$A$2:$L$2321,10,FALSE)</f>
        <v>FL</v>
      </c>
      <c r="Q897" t="str">
        <f>VLOOKUP($A897,RevenueData!$A$2:$L$2321,11,FALSE)</f>
        <v>SE</v>
      </c>
      <c r="R897" t="str">
        <f>VLOOKUP($A897,RevenueData!$A$2:$L$2321,12,FALSE)</f>
        <v>MIAMI</v>
      </c>
    </row>
    <row r="898" spans="1:18">
      <c r="A898" s="40">
        <v>35</v>
      </c>
      <c r="B898" s="41" t="s">
        <v>176</v>
      </c>
      <c r="C898" s="41" t="s">
        <v>19</v>
      </c>
      <c r="D898" s="40">
        <v>94115</v>
      </c>
      <c r="E898" s="42">
        <v>40015</v>
      </c>
      <c r="F898" s="43">
        <v>1148</v>
      </c>
      <c r="G898" s="41" t="s">
        <v>125</v>
      </c>
      <c r="H898" s="40">
        <v>19</v>
      </c>
      <c r="I898" s="40">
        <v>19</v>
      </c>
      <c r="J898" s="40">
        <v>0</v>
      </c>
      <c r="K898" s="40">
        <v>0</v>
      </c>
      <c r="L898" s="44">
        <v>0</v>
      </c>
      <c r="M898" s="41" t="s">
        <v>126</v>
      </c>
      <c r="N898" s="45" t="s">
        <v>156</v>
      </c>
      <c r="O898" s="45" t="s">
        <v>157</v>
      </c>
      <c r="P898" t="str">
        <f>VLOOKUP($A898,RevenueData!$A$2:$L$2321,10,FALSE)</f>
        <v>CA</v>
      </c>
      <c r="Q898" t="str">
        <f>VLOOKUP($A898,RevenueData!$A$2:$L$2321,11,FALSE)</f>
        <v>NW</v>
      </c>
      <c r="R898" t="str">
        <f>VLOOKUP($A898,RevenueData!$A$2:$L$2321,12,FALSE)</f>
        <v>SF</v>
      </c>
    </row>
    <row r="899" spans="1:18">
      <c r="A899" s="40">
        <v>38</v>
      </c>
      <c r="B899" s="41" t="s">
        <v>178</v>
      </c>
      <c r="C899" s="41" t="s">
        <v>38</v>
      </c>
      <c r="D899" s="40">
        <v>89109</v>
      </c>
      <c r="E899" s="42">
        <v>40015</v>
      </c>
      <c r="F899" s="43">
        <v>1300</v>
      </c>
      <c r="G899" s="41" t="s">
        <v>125</v>
      </c>
      <c r="H899" s="40">
        <v>14</v>
      </c>
      <c r="I899" s="40">
        <v>14</v>
      </c>
      <c r="J899" s="40">
        <v>0</v>
      </c>
      <c r="K899" s="40">
        <v>0</v>
      </c>
      <c r="L899" s="44">
        <v>0</v>
      </c>
      <c r="M899" s="41" t="s">
        <v>143</v>
      </c>
      <c r="N899" s="45" t="s">
        <v>181</v>
      </c>
      <c r="O899" s="45" t="s">
        <v>182</v>
      </c>
      <c r="P899" t="str">
        <f>VLOOKUP($A899,RevenueData!$A$2:$L$2321,10,FALSE)</f>
        <v>NV</v>
      </c>
      <c r="Q899" t="str">
        <f>VLOOKUP($A899,RevenueData!$A$2:$L$2321,11,FALSE)</f>
        <v>SW</v>
      </c>
      <c r="R899" t="str">
        <f>VLOOKUP($A899,RevenueData!$A$2:$L$2321,12,FALSE)</f>
        <v>SW</v>
      </c>
    </row>
    <row r="900" spans="1:18">
      <c r="A900" s="40">
        <v>39</v>
      </c>
      <c r="B900" s="41" t="s">
        <v>183</v>
      </c>
      <c r="C900" s="41" t="s">
        <v>19</v>
      </c>
      <c r="D900" s="40">
        <v>92660</v>
      </c>
      <c r="E900" s="42">
        <v>40015</v>
      </c>
      <c r="F900" s="43">
        <v>1001</v>
      </c>
      <c r="G900" s="41" t="s">
        <v>125</v>
      </c>
      <c r="H900" s="40">
        <v>21</v>
      </c>
      <c r="I900" s="40">
        <v>21</v>
      </c>
      <c r="J900" s="40">
        <v>0</v>
      </c>
      <c r="K900" s="40">
        <v>0</v>
      </c>
      <c r="L900" s="44">
        <v>0</v>
      </c>
      <c r="M900" s="41" t="s">
        <v>126</v>
      </c>
      <c r="N900" s="45" t="s">
        <v>149</v>
      </c>
      <c r="O900" s="45" t="s">
        <v>150</v>
      </c>
      <c r="P900" t="str">
        <f>VLOOKUP($A900,RevenueData!$A$2:$L$2321,10,FALSE)</f>
        <v>CA</v>
      </c>
      <c r="Q900" t="str">
        <f>VLOOKUP($A900,RevenueData!$A$2:$L$2321,11,FALSE)</f>
        <v>LA</v>
      </c>
      <c r="R900" t="str">
        <f>VLOOKUP($A900,RevenueData!$A$2:$L$2321,12,FALSE)</f>
        <v>SD</v>
      </c>
    </row>
    <row r="901" spans="1:18">
      <c r="A901" s="40">
        <v>47</v>
      </c>
      <c r="B901" s="41" t="s">
        <v>189</v>
      </c>
      <c r="C901" s="41" t="s">
        <v>43</v>
      </c>
      <c r="D901" s="40">
        <v>2467</v>
      </c>
      <c r="E901" s="42">
        <v>40015</v>
      </c>
      <c r="F901" s="43">
        <v>1118</v>
      </c>
      <c r="G901" s="41" t="s">
        <v>125</v>
      </c>
      <c r="H901" s="40">
        <v>20</v>
      </c>
      <c r="I901" s="40">
        <v>20</v>
      </c>
      <c r="J901" s="40">
        <v>0</v>
      </c>
      <c r="K901" s="40">
        <v>0</v>
      </c>
      <c r="L901" s="44">
        <v>0</v>
      </c>
      <c r="M901" s="41" t="s">
        <v>126</v>
      </c>
      <c r="N901" s="45" t="s">
        <v>190</v>
      </c>
      <c r="O901" s="45" t="s">
        <v>191</v>
      </c>
      <c r="P901" t="str">
        <f>VLOOKUP($A901,RevenueData!$A$2:$L$2321,10,FALSE)</f>
        <v>MA</v>
      </c>
      <c r="Q901" t="str">
        <f>VLOOKUP($A901,RevenueData!$A$2:$L$2321,11,FALSE)</f>
        <v>NE</v>
      </c>
      <c r="R901" t="str">
        <f>VLOOKUP($A901,RevenueData!$A$2:$L$2321,12,FALSE)</f>
        <v>MA</v>
      </c>
    </row>
    <row r="902" spans="1:18">
      <c r="A902" s="40">
        <v>48</v>
      </c>
      <c r="B902" s="41" t="s">
        <v>192</v>
      </c>
      <c r="C902" s="41" t="s">
        <v>44</v>
      </c>
      <c r="D902" s="40">
        <v>85251</v>
      </c>
      <c r="E902" s="42">
        <v>40015</v>
      </c>
      <c r="F902" s="43">
        <v>1135</v>
      </c>
      <c r="G902" s="41" t="s">
        <v>131</v>
      </c>
      <c r="H902" s="40">
        <v>18</v>
      </c>
      <c r="I902" s="40">
        <v>18</v>
      </c>
      <c r="J902" s="40">
        <v>0</v>
      </c>
      <c r="K902" s="40">
        <v>0</v>
      </c>
      <c r="L902" s="44">
        <v>0</v>
      </c>
      <c r="M902" s="41" t="s">
        <v>143</v>
      </c>
      <c r="N902" s="45" t="s">
        <v>181</v>
      </c>
      <c r="O902" s="45" t="s">
        <v>182</v>
      </c>
      <c r="P902" t="str">
        <f>VLOOKUP($A902,RevenueData!$A$2:$L$2321,10,FALSE)</f>
        <v>AZ</v>
      </c>
      <c r="Q902" t="str">
        <f>VLOOKUP($A902,RevenueData!$A$2:$L$2321,11,FALSE)</f>
        <v>SW</v>
      </c>
      <c r="R902" t="str">
        <f>VLOOKUP($A902,RevenueData!$A$2:$L$2321,12,FALSE)</f>
        <v>AZ</v>
      </c>
    </row>
    <row r="903" spans="1:18">
      <c r="A903" s="40">
        <v>49</v>
      </c>
      <c r="B903" s="41" t="s">
        <v>193</v>
      </c>
      <c r="C903" s="41" t="s">
        <v>45</v>
      </c>
      <c r="D903" s="40">
        <v>19406</v>
      </c>
      <c r="E903" s="42">
        <v>40015</v>
      </c>
      <c r="F903" s="43">
        <v>1026</v>
      </c>
      <c r="G903" s="41" t="s">
        <v>125</v>
      </c>
      <c r="H903" s="40">
        <v>33</v>
      </c>
      <c r="I903" s="40">
        <v>33</v>
      </c>
      <c r="J903" s="40">
        <v>0</v>
      </c>
      <c r="K903" s="40">
        <v>0</v>
      </c>
      <c r="L903" s="44">
        <v>0</v>
      </c>
      <c r="M903" s="41" t="s">
        <v>126</v>
      </c>
      <c r="N903" s="45" t="s">
        <v>194</v>
      </c>
      <c r="O903" s="45" t="s">
        <v>195</v>
      </c>
      <c r="P903" t="str">
        <f>VLOOKUP($A903,RevenueData!$A$2:$L$2321,10,FALSE)</f>
        <v>PA</v>
      </c>
      <c r="Q903" t="str">
        <f>VLOOKUP($A903,RevenueData!$A$2:$L$2321,11,FALSE)</f>
        <v>NE</v>
      </c>
      <c r="R903" t="str">
        <f>VLOOKUP($A903,RevenueData!$A$2:$L$2321,12,FALSE)</f>
        <v>PHILI</v>
      </c>
    </row>
    <row r="904" spans="1:18">
      <c r="A904" s="40">
        <v>56</v>
      </c>
      <c r="B904" s="41" t="s">
        <v>176</v>
      </c>
      <c r="C904" s="41" t="s">
        <v>19</v>
      </c>
      <c r="D904" s="40">
        <v>94132</v>
      </c>
      <c r="E904" s="42">
        <v>40015</v>
      </c>
      <c r="F904" s="43">
        <v>1034</v>
      </c>
      <c r="G904" s="41" t="s">
        <v>125</v>
      </c>
      <c r="H904" s="40">
        <v>25</v>
      </c>
      <c r="I904" s="40">
        <v>25</v>
      </c>
      <c r="J904" s="40">
        <v>0</v>
      </c>
      <c r="K904" s="40">
        <v>0</v>
      </c>
      <c r="L904" s="44">
        <v>0</v>
      </c>
      <c r="M904" s="41" t="s">
        <v>126</v>
      </c>
      <c r="N904" s="45" t="s">
        <v>156</v>
      </c>
      <c r="O904" s="45" t="s">
        <v>157</v>
      </c>
      <c r="P904" t="str">
        <f>VLOOKUP($A904,RevenueData!$A$2:$L$2321,10,FALSE)</f>
        <v>CA</v>
      </c>
      <c r="Q904" t="str">
        <f>VLOOKUP($A904,RevenueData!$A$2:$L$2321,11,FALSE)</f>
        <v>NW</v>
      </c>
      <c r="R904" t="str">
        <f>VLOOKUP($A904,RevenueData!$A$2:$L$2321,12,FALSE)</f>
        <v>SF</v>
      </c>
    </row>
    <row r="905" spans="1:18">
      <c r="A905" s="40">
        <v>57</v>
      </c>
      <c r="B905" s="41" t="s">
        <v>201</v>
      </c>
      <c r="C905" s="41" t="s">
        <v>33</v>
      </c>
      <c r="D905" s="40">
        <v>97223</v>
      </c>
      <c r="E905" s="42">
        <v>40015</v>
      </c>
      <c r="F905" s="43">
        <v>1031</v>
      </c>
      <c r="G905" s="41" t="s">
        <v>125</v>
      </c>
      <c r="H905" s="40">
        <v>31</v>
      </c>
      <c r="I905" s="40">
        <v>30</v>
      </c>
      <c r="J905" s="40">
        <v>0</v>
      </c>
      <c r="K905" s="40">
        <v>0</v>
      </c>
      <c r="L905" s="44">
        <v>1</v>
      </c>
      <c r="M905" s="41" t="s">
        <v>126</v>
      </c>
      <c r="N905" s="45" t="s">
        <v>169</v>
      </c>
      <c r="O905" s="45" t="s">
        <v>170</v>
      </c>
      <c r="P905" t="str">
        <f>VLOOKUP($A905,RevenueData!$A$2:$L$2321,10,FALSE)</f>
        <v>OR</v>
      </c>
      <c r="Q905" t="str">
        <f>VLOOKUP($A905,RevenueData!$A$2:$L$2321,11,FALSE)</f>
        <v>NW</v>
      </c>
      <c r="R905" t="str">
        <f>VLOOKUP($A905,RevenueData!$A$2:$L$2321,12,FALSE)</f>
        <v>NW</v>
      </c>
    </row>
    <row r="906" spans="1:18">
      <c r="A906" s="40">
        <v>60</v>
      </c>
      <c r="B906" s="41" t="s">
        <v>203</v>
      </c>
      <c r="C906" s="41" t="s">
        <v>35</v>
      </c>
      <c r="D906" s="40">
        <v>44122</v>
      </c>
      <c r="E906" s="42">
        <v>40015</v>
      </c>
      <c r="F906" s="43">
        <v>957</v>
      </c>
      <c r="G906" s="41" t="s">
        <v>129</v>
      </c>
      <c r="H906" s="40">
        <v>25</v>
      </c>
      <c r="I906" s="40">
        <v>25</v>
      </c>
      <c r="J906" s="40">
        <v>0</v>
      </c>
      <c r="K906" s="40">
        <v>0</v>
      </c>
      <c r="L906" s="44">
        <v>0</v>
      </c>
      <c r="M906" s="41" t="s">
        <v>126</v>
      </c>
      <c r="N906" s="45" t="s">
        <v>204</v>
      </c>
      <c r="O906" s="45" t="s">
        <v>205</v>
      </c>
      <c r="P906" t="str">
        <f>VLOOKUP($A906,RevenueData!$A$2:$L$2321,10,FALSE)</f>
        <v>OH</v>
      </c>
      <c r="Q906" t="str">
        <f>VLOOKUP($A906,RevenueData!$A$2:$L$2321,11,FALSE)</f>
        <v>MW</v>
      </c>
      <c r="R906" t="str">
        <f>VLOOKUP($A906,RevenueData!$A$2:$L$2321,12,FALSE)</f>
        <v>MW</v>
      </c>
    </row>
    <row r="907" spans="1:18">
      <c r="A907" s="40">
        <v>61</v>
      </c>
      <c r="B907" s="41" t="s">
        <v>206</v>
      </c>
      <c r="C907" s="41" t="s">
        <v>31</v>
      </c>
      <c r="D907" s="40">
        <v>80206</v>
      </c>
      <c r="E907" s="42">
        <v>40015</v>
      </c>
      <c r="F907" s="43">
        <v>1032</v>
      </c>
      <c r="G907" s="41" t="s">
        <v>131</v>
      </c>
      <c r="H907" s="40">
        <v>37</v>
      </c>
      <c r="I907" s="40">
        <v>37</v>
      </c>
      <c r="J907" s="40">
        <v>0</v>
      </c>
      <c r="K907" s="40">
        <v>0</v>
      </c>
      <c r="L907" s="44">
        <v>0</v>
      </c>
      <c r="M907" s="41" t="s">
        <v>126</v>
      </c>
      <c r="N907" s="45" t="s">
        <v>166</v>
      </c>
      <c r="O907" s="45" t="s">
        <v>167</v>
      </c>
      <c r="P907" t="str">
        <f>VLOOKUP($A907,RevenueData!$A$2:$L$2321,10,FALSE)</f>
        <v>CO</v>
      </c>
      <c r="Q907" t="str">
        <f>VLOOKUP($A907,RevenueData!$A$2:$L$2321,11,FALSE)</f>
        <v>SW</v>
      </c>
      <c r="R907" t="str">
        <f>VLOOKUP($A907,RevenueData!$A$2:$L$2321,12,FALSE)</f>
        <v>DEN</v>
      </c>
    </row>
    <row r="908" spans="1:18">
      <c r="A908" s="40">
        <v>62</v>
      </c>
      <c r="B908" s="41" t="s">
        <v>207</v>
      </c>
      <c r="C908" s="41" t="s">
        <v>27</v>
      </c>
      <c r="D908" s="40">
        <v>33607</v>
      </c>
      <c r="E908" s="42">
        <v>40015</v>
      </c>
      <c r="F908" s="43">
        <v>1240</v>
      </c>
      <c r="G908" s="41" t="s">
        <v>125</v>
      </c>
      <c r="H908" s="40">
        <v>1</v>
      </c>
      <c r="I908" s="40">
        <v>1</v>
      </c>
      <c r="J908" s="40">
        <v>0</v>
      </c>
      <c r="K908" s="40">
        <v>0</v>
      </c>
      <c r="L908" s="44">
        <v>0</v>
      </c>
      <c r="M908" s="41" t="s">
        <v>130</v>
      </c>
      <c r="N908" s="45" t="s">
        <v>208</v>
      </c>
      <c r="O908" s="45" t="s">
        <v>209</v>
      </c>
      <c r="P908" t="str">
        <f>VLOOKUP($A908,RevenueData!$A$2:$L$2321,10,FALSE)</f>
        <v>FL</v>
      </c>
      <c r="Q908" t="str">
        <f>VLOOKUP($A908,RevenueData!$A$2:$L$2321,11,FALSE)</f>
        <v>SE</v>
      </c>
      <c r="R908" t="str">
        <f>VLOOKUP($A908,RevenueData!$A$2:$L$2321,12,FALSE)</f>
        <v>NFL</v>
      </c>
    </row>
    <row r="909" spans="1:18">
      <c r="A909" s="40">
        <v>62</v>
      </c>
      <c r="B909" s="41" t="s">
        <v>207</v>
      </c>
      <c r="C909" s="41" t="s">
        <v>27</v>
      </c>
      <c r="D909" s="40">
        <v>33607</v>
      </c>
      <c r="E909" s="42">
        <v>40015</v>
      </c>
      <c r="F909" s="43">
        <v>1240</v>
      </c>
      <c r="G909" s="41" t="s">
        <v>125</v>
      </c>
      <c r="H909" s="40">
        <v>25</v>
      </c>
      <c r="I909" s="40">
        <v>25</v>
      </c>
      <c r="J909" s="40">
        <v>0</v>
      </c>
      <c r="K909" s="40">
        <v>0</v>
      </c>
      <c r="L909" s="44">
        <v>0</v>
      </c>
      <c r="M909" s="41" t="s">
        <v>130</v>
      </c>
      <c r="N909" s="45" t="s">
        <v>208</v>
      </c>
      <c r="O909" s="45" t="s">
        <v>209</v>
      </c>
      <c r="P909" t="str">
        <f>VLOOKUP($A909,RevenueData!$A$2:$L$2321,10,FALSE)</f>
        <v>FL</v>
      </c>
      <c r="Q909" t="str">
        <f>VLOOKUP($A909,RevenueData!$A$2:$L$2321,11,FALSE)</f>
        <v>SE</v>
      </c>
      <c r="R909" t="str">
        <f>VLOOKUP($A909,RevenueData!$A$2:$L$2321,12,FALSE)</f>
        <v>NFL</v>
      </c>
    </row>
    <row r="910" spans="1:18">
      <c r="A910" s="40">
        <v>68</v>
      </c>
      <c r="B910" s="41" t="s">
        <v>171</v>
      </c>
      <c r="C910" s="41" t="s">
        <v>19</v>
      </c>
      <c r="D910" s="40">
        <v>90036</v>
      </c>
      <c r="E910" s="42">
        <v>40015</v>
      </c>
      <c r="F910" s="43">
        <v>919</v>
      </c>
      <c r="G910" s="41" t="s">
        <v>125</v>
      </c>
      <c r="H910" s="40">
        <v>17</v>
      </c>
      <c r="I910" s="40">
        <v>17</v>
      </c>
      <c r="J910" s="40">
        <v>0</v>
      </c>
      <c r="K910" s="40">
        <v>0</v>
      </c>
      <c r="L910" s="44">
        <v>0</v>
      </c>
      <c r="M910" s="41" t="s">
        <v>126</v>
      </c>
      <c r="N910" s="45" t="s">
        <v>149</v>
      </c>
      <c r="O910" s="45" t="s">
        <v>150</v>
      </c>
      <c r="P910" t="str">
        <f>VLOOKUP($A910,RevenueData!$A$2:$L$2321,10,FALSE)</f>
        <v>CA</v>
      </c>
      <c r="Q910" t="str">
        <f>VLOOKUP($A910,RevenueData!$A$2:$L$2321,11,FALSE)</f>
        <v>LA</v>
      </c>
      <c r="R910" t="str">
        <f>VLOOKUP($A910,RevenueData!$A$2:$L$2321,12,FALSE)</f>
        <v>LA</v>
      </c>
    </row>
    <row r="911" spans="1:18">
      <c r="A911" s="40">
        <v>73</v>
      </c>
      <c r="B911" s="41" t="s">
        <v>176</v>
      </c>
      <c r="C911" s="41" t="s">
        <v>19</v>
      </c>
      <c r="D911" s="40">
        <v>94103</v>
      </c>
      <c r="E911" s="42">
        <v>40015</v>
      </c>
      <c r="F911" s="43">
        <v>1042</v>
      </c>
      <c r="G911" s="41" t="s">
        <v>125</v>
      </c>
      <c r="H911" s="40">
        <v>24</v>
      </c>
      <c r="I911" s="40">
        <v>24</v>
      </c>
      <c r="J911" s="40">
        <v>0</v>
      </c>
      <c r="K911" s="40">
        <v>0</v>
      </c>
      <c r="L911" s="44">
        <v>0</v>
      </c>
      <c r="M911" s="41" t="s">
        <v>126</v>
      </c>
      <c r="N911" s="45" t="s">
        <v>156</v>
      </c>
      <c r="O911" s="45" t="s">
        <v>157</v>
      </c>
      <c r="P911" t="str">
        <f>VLOOKUP($A911,RevenueData!$A$2:$L$2321,10,FALSE)</f>
        <v>CA</v>
      </c>
      <c r="Q911" t="str">
        <f>VLOOKUP($A911,RevenueData!$A$2:$L$2321,11,FALSE)</f>
        <v>NW</v>
      </c>
      <c r="R911" t="str">
        <f>VLOOKUP($A911,RevenueData!$A$2:$L$2321,12,FALSE)</f>
        <v>SF</v>
      </c>
    </row>
    <row r="912" spans="1:18">
      <c r="A912" s="40">
        <v>75</v>
      </c>
      <c r="B912" s="41" t="s">
        <v>196</v>
      </c>
      <c r="C912" s="41" t="s">
        <v>47</v>
      </c>
      <c r="D912" s="40">
        <v>30326</v>
      </c>
      <c r="E912" s="42">
        <v>40015</v>
      </c>
      <c r="F912" s="43">
        <v>1059</v>
      </c>
      <c r="G912" s="41" t="s">
        <v>129</v>
      </c>
      <c r="H912" s="40">
        <v>19</v>
      </c>
      <c r="I912" s="40">
        <v>19</v>
      </c>
      <c r="J912" s="40">
        <v>0</v>
      </c>
      <c r="K912" s="40">
        <v>0</v>
      </c>
      <c r="L912" s="44">
        <v>0</v>
      </c>
      <c r="M912" s="41" t="s">
        <v>126</v>
      </c>
      <c r="N912" s="45" t="s">
        <v>199</v>
      </c>
      <c r="O912" s="45" t="s">
        <v>200</v>
      </c>
      <c r="P912" t="str">
        <f>VLOOKUP($A912,RevenueData!$A$2:$L$2321,10,FALSE)</f>
        <v>GA</v>
      </c>
      <c r="Q912" t="str">
        <f>VLOOKUP($A912,RevenueData!$A$2:$L$2321,11,FALSE)</f>
        <v>SE</v>
      </c>
      <c r="R912" t="str">
        <f>VLOOKUP($A912,RevenueData!$A$2:$L$2321,12,FALSE)</f>
        <v>ATL</v>
      </c>
    </row>
    <row r="913" spans="1:18">
      <c r="A913" s="40">
        <v>78</v>
      </c>
      <c r="B913" s="41" t="s">
        <v>225</v>
      </c>
      <c r="C913" s="41" t="s">
        <v>27</v>
      </c>
      <c r="D913" s="40">
        <v>32839</v>
      </c>
      <c r="E913" s="42">
        <v>40015</v>
      </c>
      <c r="F913" s="43">
        <v>1135</v>
      </c>
      <c r="G913" s="41" t="s">
        <v>125</v>
      </c>
      <c r="H913" s="40">
        <v>39</v>
      </c>
      <c r="I913" s="40">
        <v>39</v>
      </c>
      <c r="J913" s="40">
        <v>0</v>
      </c>
      <c r="K913" s="40">
        <v>0</v>
      </c>
      <c r="L913" s="44">
        <v>0</v>
      </c>
      <c r="M913" s="41" t="s">
        <v>126</v>
      </c>
      <c r="N913" s="45" t="s">
        <v>208</v>
      </c>
      <c r="O913" s="45" t="s">
        <v>209</v>
      </c>
      <c r="P913" t="str">
        <f>VLOOKUP($A913,RevenueData!$A$2:$L$2321,10,FALSE)</f>
        <v>FL</v>
      </c>
      <c r="Q913" t="str">
        <f>VLOOKUP($A913,RevenueData!$A$2:$L$2321,11,FALSE)</f>
        <v>SE</v>
      </c>
      <c r="R913" t="str">
        <f>VLOOKUP($A913,RevenueData!$A$2:$L$2321,12,FALSE)</f>
        <v>NFL</v>
      </c>
    </row>
    <row r="914" spans="1:18">
      <c r="A914" s="40">
        <v>80</v>
      </c>
      <c r="B914" s="41" t="s">
        <v>227</v>
      </c>
      <c r="C914" s="41" t="s">
        <v>52</v>
      </c>
      <c r="D914" s="40">
        <v>46240</v>
      </c>
      <c r="E914" s="42">
        <v>40015</v>
      </c>
      <c r="F914" s="43">
        <v>1028</v>
      </c>
      <c r="G914" s="41" t="s">
        <v>125</v>
      </c>
      <c r="H914" s="40">
        <v>31</v>
      </c>
      <c r="I914" s="40">
        <v>31</v>
      </c>
      <c r="J914" s="40">
        <v>0</v>
      </c>
      <c r="K914" s="40">
        <v>0</v>
      </c>
      <c r="L914" s="44">
        <v>0</v>
      </c>
      <c r="M914" s="41" t="s">
        <v>126</v>
      </c>
      <c r="N914" s="45" t="s">
        <v>228</v>
      </c>
      <c r="O914" s="45" t="s">
        <v>229</v>
      </c>
      <c r="P914" t="str">
        <f>VLOOKUP($A914,RevenueData!$A$2:$L$2321,10,FALSE)</f>
        <v>IN</v>
      </c>
      <c r="Q914" t="str">
        <f>VLOOKUP($A914,RevenueData!$A$2:$L$2321,11,FALSE)</f>
        <v>MW</v>
      </c>
      <c r="R914" t="str">
        <f>VLOOKUP($A914,RevenueData!$A$2:$L$2321,12,FALSE)</f>
        <v>GL</v>
      </c>
    </row>
    <row r="915" spans="1:18">
      <c r="A915" s="40">
        <v>81</v>
      </c>
      <c r="B915" s="41" t="s">
        <v>230</v>
      </c>
      <c r="C915" s="41" t="s">
        <v>19</v>
      </c>
      <c r="D915" s="40">
        <v>94304</v>
      </c>
      <c r="E915" s="42">
        <v>40015</v>
      </c>
      <c r="F915" s="43">
        <v>1002</v>
      </c>
      <c r="G915" s="41" t="s">
        <v>125</v>
      </c>
      <c r="H915" s="40">
        <v>30</v>
      </c>
      <c r="I915" s="40">
        <v>30</v>
      </c>
      <c r="J915" s="40">
        <v>0</v>
      </c>
      <c r="K915" s="40">
        <v>0</v>
      </c>
      <c r="L915" s="44">
        <v>0</v>
      </c>
      <c r="M915" s="41" t="s">
        <v>126</v>
      </c>
      <c r="N915" s="45" t="s">
        <v>156</v>
      </c>
      <c r="O915" s="45" t="s">
        <v>157</v>
      </c>
      <c r="P915" t="str">
        <f>VLOOKUP($A915,RevenueData!$A$2:$L$2321,10,FALSE)</f>
        <v>CA</v>
      </c>
      <c r="Q915" t="str">
        <f>VLOOKUP($A915,RevenueData!$A$2:$L$2321,11,FALSE)</f>
        <v>NW</v>
      </c>
      <c r="R915" t="str">
        <f>VLOOKUP($A915,RevenueData!$A$2:$L$2321,12,FALSE)</f>
        <v>SEA</v>
      </c>
    </row>
    <row r="916" spans="1:18">
      <c r="A916" s="40">
        <v>82</v>
      </c>
      <c r="B916" s="41" t="s">
        <v>231</v>
      </c>
      <c r="C916" s="41" t="s">
        <v>19</v>
      </c>
      <c r="D916" s="40">
        <v>95050</v>
      </c>
      <c r="E916" s="42">
        <v>40015</v>
      </c>
      <c r="F916" s="43">
        <v>1024</v>
      </c>
      <c r="G916" s="41" t="s">
        <v>125</v>
      </c>
      <c r="H916" s="40">
        <v>37</v>
      </c>
      <c r="I916" s="40">
        <v>37</v>
      </c>
      <c r="J916" s="40">
        <v>1</v>
      </c>
      <c r="K916" s="40">
        <v>0</v>
      </c>
      <c r="L916" s="44">
        <v>0</v>
      </c>
      <c r="M916" s="41" t="s">
        <v>126</v>
      </c>
      <c r="N916" s="45" t="s">
        <v>156</v>
      </c>
      <c r="O916" s="45" t="s">
        <v>157</v>
      </c>
      <c r="P916" t="str">
        <f>VLOOKUP($A916,RevenueData!$A$2:$L$2321,10,FALSE)</f>
        <v>CA</v>
      </c>
      <c r="Q916" t="str">
        <f>VLOOKUP($A916,RevenueData!$A$2:$L$2321,11,FALSE)</f>
        <v>NW</v>
      </c>
      <c r="R916" t="str">
        <f>VLOOKUP($A916,RevenueData!$A$2:$L$2321,12,FALSE)</f>
        <v>EB</v>
      </c>
    </row>
    <row r="917" spans="1:18">
      <c r="A917" s="40">
        <v>84</v>
      </c>
      <c r="B917" s="41" t="s">
        <v>178</v>
      </c>
      <c r="C917" s="41" t="s">
        <v>38</v>
      </c>
      <c r="D917" s="40">
        <v>89109</v>
      </c>
      <c r="E917" s="42">
        <v>40015</v>
      </c>
      <c r="F917" s="43">
        <v>1230</v>
      </c>
      <c r="G917" s="41" t="s">
        <v>125</v>
      </c>
      <c r="H917" s="40">
        <v>16</v>
      </c>
      <c r="I917" s="40">
        <v>15</v>
      </c>
      <c r="J917" s="40">
        <v>1</v>
      </c>
      <c r="K917" s="40">
        <v>0</v>
      </c>
      <c r="L917" s="44">
        <v>0</v>
      </c>
      <c r="M917" s="41" t="s">
        <v>143</v>
      </c>
      <c r="N917" s="45" t="s">
        <v>181</v>
      </c>
      <c r="O917" s="45" t="s">
        <v>182</v>
      </c>
      <c r="P917" t="str">
        <f>VLOOKUP($A917,RevenueData!$A$2:$L$2321,10,FALSE)</f>
        <v>NV</v>
      </c>
      <c r="Q917" t="str">
        <f>VLOOKUP($A917,RevenueData!$A$2:$L$2321,11,FALSE)</f>
        <v>SW</v>
      </c>
      <c r="R917" t="str">
        <f>VLOOKUP($A917,RevenueData!$A$2:$L$2321,12,FALSE)</f>
        <v>SW</v>
      </c>
    </row>
    <row r="918" spans="1:18">
      <c r="A918" s="40">
        <v>86</v>
      </c>
      <c r="B918" s="41" t="s">
        <v>233</v>
      </c>
      <c r="C918" s="41" t="s">
        <v>41</v>
      </c>
      <c r="D918" s="40">
        <v>77056</v>
      </c>
      <c r="E918" s="42">
        <v>40015</v>
      </c>
      <c r="F918" s="43">
        <v>1205</v>
      </c>
      <c r="G918" s="41" t="s">
        <v>125</v>
      </c>
      <c r="H918" s="40">
        <v>24</v>
      </c>
      <c r="I918" s="40">
        <v>24</v>
      </c>
      <c r="J918" s="40">
        <v>0</v>
      </c>
      <c r="K918" s="40">
        <v>0</v>
      </c>
      <c r="L918" s="44">
        <v>0</v>
      </c>
      <c r="M918" s="41" t="s">
        <v>143</v>
      </c>
      <c r="N918" s="45" t="s">
        <v>234</v>
      </c>
      <c r="O918" s="45" t="s">
        <v>235</v>
      </c>
      <c r="P918" t="str">
        <f>VLOOKUP($A918,RevenueData!$A$2:$L$2321,10,FALSE)</f>
        <v>TX</v>
      </c>
      <c r="Q918" t="str">
        <f>VLOOKUP($A918,RevenueData!$A$2:$L$2321,11,FALSE)</f>
        <v>SW</v>
      </c>
      <c r="R918" t="str">
        <f>VLOOKUP($A918,RevenueData!$A$2:$L$2321,12,FALSE)</f>
        <v>HOU</v>
      </c>
    </row>
    <row r="919" spans="1:18">
      <c r="A919" s="40">
        <v>87</v>
      </c>
      <c r="B919" s="41" t="s">
        <v>236</v>
      </c>
      <c r="C919" s="41" t="s">
        <v>16</v>
      </c>
      <c r="D919" s="40">
        <v>60173</v>
      </c>
      <c r="E919" s="42">
        <v>40015</v>
      </c>
      <c r="F919" s="43">
        <v>1031</v>
      </c>
      <c r="G919" s="41" t="s">
        <v>125</v>
      </c>
      <c r="H919" s="40">
        <v>38</v>
      </c>
      <c r="I919" s="40">
        <v>37</v>
      </c>
      <c r="J919" s="40">
        <v>0</v>
      </c>
      <c r="K919" s="40">
        <v>1</v>
      </c>
      <c r="L919" s="44">
        <v>0</v>
      </c>
      <c r="M919" s="41" t="s">
        <v>143</v>
      </c>
      <c r="N919" s="45" t="s">
        <v>145</v>
      </c>
      <c r="O919" s="45" t="s">
        <v>146</v>
      </c>
      <c r="P919" t="str">
        <f>VLOOKUP($A919,RevenueData!$A$2:$L$2321,10,FALSE)</f>
        <v>IL</v>
      </c>
      <c r="Q919" t="str">
        <f>VLOOKUP($A919,RevenueData!$A$2:$L$2321,11,FALSE)</f>
        <v>MW</v>
      </c>
      <c r="R919" t="str">
        <f>VLOOKUP($A919,RevenueData!$A$2:$L$2321,12,FALSE)</f>
        <v>SCHI</v>
      </c>
    </row>
    <row r="920" spans="1:18">
      <c r="A920" s="40">
        <v>91</v>
      </c>
      <c r="B920" s="41" t="s">
        <v>233</v>
      </c>
      <c r="C920" s="41" t="s">
        <v>41</v>
      </c>
      <c r="D920" s="40">
        <v>77024</v>
      </c>
      <c r="E920" s="42">
        <v>40015</v>
      </c>
      <c r="F920" s="43">
        <v>1119</v>
      </c>
      <c r="G920" s="41" t="s">
        <v>125</v>
      </c>
      <c r="H920" s="40">
        <v>1</v>
      </c>
      <c r="I920" s="40">
        <v>1</v>
      </c>
      <c r="J920" s="40">
        <v>0</v>
      </c>
      <c r="K920" s="40">
        <v>0</v>
      </c>
      <c r="L920" s="44">
        <v>0</v>
      </c>
      <c r="M920" s="41" t="s">
        <v>126</v>
      </c>
      <c r="N920" s="45" t="s">
        <v>234</v>
      </c>
      <c r="O920" s="45" t="s">
        <v>235</v>
      </c>
      <c r="P920" t="str">
        <f>VLOOKUP($A920,RevenueData!$A$2:$L$2321,10,FALSE)</f>
        <v>TX</v>
      </c>
      <c r="Q920" t="str">
        <f>VLOOKUP($A920,RevenueData!$A$2:$L$2321,11,FALSE)</f>
        <v>SW</v>
      </c>
      <c r="R920" t="str">
        <f>VLOOKUP($A920,RevenueData!$A$2:$L$2321,12,FALSE)</f>
        <v>HOU</v>
      </c>
    </row>
    <row r="921" spans="1:18">
      <c r="A921" s="40">
        <v>95</v>
      </c>
      <c r="B921" s="41" t="s">
        <v>178</v>
      </c>
      <c r="C921" s="41" t="s">
        <v>38</v>
      </c>
      <c r="D921" s="40">
        <v>89106</v>
      </c>
      <c r="E921" s="42">
        <v>40015</v>
      </c>
      <c r="F921" s="43">
        <v>1200</v>
      </c>
      <c r="G921" s="41" t="s">
        <v>125</v>
      </c>
      <c r="H921" s="40">
        <v>57</v>
      </c>
      <c r="I921" s="40">
        <v>54</v>
      </c>
      <c r="J921" s="40">
        <v>3</v>
      </c>
      <c r="K921" s="40">
        <v>0</v>
      </c>
      <c r="L921" s="44">
        <v>0</v>
      </c>
      <c r="M921" s="41" t="s">
        <v>143</v>
      </c>
      <c r="N921" s="45" t="s">
        <v>181</v>
      </c>
      <c r="O921" s="45" t="s">
        <v>182</v>
      </c>
      <c r="P921" t="str">
        <f>VLOOKUP($A921,RevenueData!$A$2:$L$2321,10,FALSE)</f>
        <v>NV</v>
      </c>
      <c r="Q921" t="str">
        <f>VLOOKUP($A921,RevenueData!$A$2:$L$2321,11,FALSE)</f>
        <v>OUT</v>
      </c>
      <c r="R921" t="str">
        <f>VLOOKUP($A921,RevenueData!$A$2:$L$2321,12,FALSE)</f>
        <v>OUT</v>
      </c>
    </row>
    <row r="922" spans="1:18">
      <c r="A922" s="40">
        <v>97</v>
      </c>
      <c r="B922" s="41" t="s">
        <v>246</v>
      </c>
      <c r="C922" s="41" t="s">
        <v>56</v>
      </c>
      <c r="D922" s="40">
        <v>20817</v>
      </c>
      <c r="E922" s="42">
        <v>40015</v>
      </c>
      <c r="F922" s="43">
        <v>1030</v>
      </c>
      <c r="G922" s="41" t="s">
        <v>125</v>
      </c>
      <c r="H922" s="40">
        <v>27</v>
      </c>
      <c r="I922" s="40">
        <v>27</v>
      </c>
      <c r="J922" s="40">
        <v>0</v>
      </c>
      <c r="K922" s="40">
        <v>0</v>
      </c>
      <c r="L922" s="44">
        <v>0</v>
      </c>
      <c r="M922" s="41" t="s">
        <v>130</v>
      </c>
      <c r="N922" s="45" t="s">
        <v>134</v>
      </c>
      <c r="O922" s="45" t="s">
        <v>135</v>
      </c>
      <c r="P922" t="str">
        <f>VLOOKUP($A922,RevenueData!$A$2:$L$2321,10,FALSE)</f>
        <v>MD</v>
      </c>
      <c r="Q922" t="str">
        <f>VLOOKUP($A922,RevenueData!$A$2:$L$2321,11,FALSE)</f>
        <v>NE</v>
      </c>
      <c r="R922" t="str">
        <f>VLOOKUP($A922,RevenueData!$A$2:$L$2321,12,FALSE)</f>
        <v>MD</v>
      </c>
    </row>
    <row r="923" spans="1:18">
      <c r="A923" s="40">
        <v>98</v>
      </c>
      <c r="B923" s="41" t="s">
        <v>28</v>
      </c>
      <c r="C923" s="41" t="s">
        <v>27</v>
      </c>
      <c r="D923" s="40">
        <v>33139</v>
      </c>
      <c r="E923" s="42">
        <v>40015</v>
      </c>
      <c r="F923" s="43">
        <v>1123</v>
      </c>
      <c r="G923" s="41" t="s">
        <v>125</v>
      </c>
      <c r="H923" s="40">
        <v>27</v>
      </c>
      <c r="I923" s="40">
        <v>27</v>
      </c>
      <c r="J923" s="40">
        <v>0</v>
      </c>
      <c r="K923" s="40">
        <v>0</v>
      </c>
      <c r="L923" s="44">
        <v>0</v>
      </c>
      <c r="M923" s="41" t="s">
        <v>126</v>
      </c>
      <c r="N923" s="45" t="s">
        <v>161</v>
      </c>
      <c r="O923" s="45" t="s">
        <v>162</v>
      </c>
      <c r="P923" t="str">
        <f>VLOOKUP($A923,RevenueData!$A$2:$L$2321,10,FALSE)</f>
        <v>FL</v>
      </c>
      <c r="Q923" t="str">
        <f>VLOOKUP($A923,RevenueData!$A$2:$L$2321,11,FALSE)</f>
        <v>SE</v>
      </c>
      <c r="R923" t="str">
        <f>VLOOKUP($A923,RevenueData!$A$2:$L$2321,12,FALSE)</f>
        <v>SE</v>
      </c>
    </row>
    <row r="924" spans="1:18">
      <c r="A924" s="40">
        <v>100</v>
      </c>
      <c r="B924" s="41" t="s">
        <v>248</v>
      </c>
      <c r="C924" s="41" t="s">
        <v>44</v>
      </c>
      <c r="D924" s="40">
        <v>85718</v>
      </c>
      <c r="E924" s="42">
        <v>40015</v>
      </c>
      <c r="F924" s="43">
        <v>1050</v>
      </c>
      <c r="G924" s="41" t="s">
        <v>131</v>
      </c>
      <c r="H924" s="40">
        <v>18</v>
      </c>
      <c r="I924" s="40">
        <v>18</v>
      </c>
      <c r="J924" s="40">
        <v>0</v>
      </c>
      <c r="K924" s="40">
        <v>0</v>
      </c>
      <c r="L924" s="44">
        <v>0</v>
      </c>
      <c r="M924" s="41" t="s">
        <v>143</v>
      </c>
      <c r="N924" s="45" t="s">
        <v>181</v>
      </c>
      <c r="O924" s="45" t="s">
        <v>182</v>
      </c>
      <c r="P924" t="str">
        <f>VLOOKUP($A924,RevenueData!$A$2:$L$2321,10,FALSE)</f>
        <v>AZ</v>
      </c>
      <c r="Q924" t="str">
        <f>VLOOKUP($A924,RevenueData!$A$2:$L$2321,11,FALSE)</f>
        <v>SW</v>
      </c>
      <c r="R924" t="str">
        <f>VLOOKUP($A924,RevenueData!$A$2:$L$2321,12,FALSE)</f>
        <v>AZ</v>
      </c>
    </row>
    <row r="925" spans="1:18">
      <c r="A925" s="40">
        <v>101</v>
      </c>
      <c r="B925" s="41" t="s">
        <v>249</v>
      </c>
      <c r="C925" s="41" t="s">
        <v>57</v>
      </c>
      <c r="D925" s="40">
        <v>28211</v>
      </c>
      <c r="E925" s="42">
        <v>40015</v>
      </c>
      <c r="F925" s="43">
        <v>1002</v>
      </c>
      <c r="G925" s="41" t="s">
        <v>125</v>
      </c>
      <c r="H925" s="40">
        <v>40</v>
      </c>
      <c r="I925" s="40">
        <v>39</v>
      </c>
      <c r="J925" s="40">
        <v>0</v>
      </c>
      <c r="K925" s="40">
        <v>0</v>
      </c>
      <c r="L925" s="44">
        <v>1</v>
      </c>
      <c r="M925" s="41" t="s">
        <v>126</v>
      </c>
      <c r="N925" s="45" t="s">
        <v>250</v>
      </c>
      <c r="O925" s="45" t="s">
        <v>251</v>
      </c>
      <c r="P925" t="str">
        <f>VLOOKUP($A925,RevenueData!$A$2:$L$2321,10,FALSE)</f>
        <v>NC</v>
      </c>
      <c r="Q925" t="str">
        <f>VLOOKUP($A925,RevenueData!$A$2:$L$2321,11,FALSE)</f>
        <v>SE</v>
      </c>
      <c r="R925" t="str">
        <f>VLOOKUP($A925,RevenueData!$A$2:$L$2321,12,FALSE)</f>
        <v>NC</v>
      </c>
    </row>
    <row r="926" spans="1:18">
      <c r="A926" s="40">
        <v>103</v>
      </c>
      <c r="B926" s="41" t="s">
        <v>171</v>
      </c>
      <c r="C926" s="41" t="s">
        <v>19</v>
      </c>
      <c r="D926" s="40">
        <v>90048</v>
      </c>
      <c r="E926" s="42">
        <v>40015</v>
      </c>
      <c r="F926" s="43">
        <v>1002</v>
      </c>
      <c r="G926" s="41" t="s">
        <v>125</v>
      </c>
      <c r="H926" s="40">
        <v>20</v>
      </c>
      <c r="I926" s="40">
        <v>20</v>
      </c>
      <c r="J926" s="40">
        <v>0</v>
      </c>
      <c r="K926" s="40">
        <v>0</v>
      </c>
      <c r="L926" s="44">
        <v>0</v>
      </c>
      <c r="M926" s="41" t="s">
        <v>126</v>
      </c>
      <c r="N926" s="45" t="s">
        <v>149</v>
      </c>
      <c r="O926" s="45" t="s">
        <v>150</v>
      </c>
      <c r="P926" t="str">
        <f>VLOOKUP($A926,RevenueData!$A$2:$L$2321,10,FALSE)</f>
        <v>CA</v>
      </c>
      <c r="Q926" t="str">
        <f>VLOOKUP($A926,RevenueData!$A$2:$L$2321,11,FALSE)</f>
        <v>LA</v>
      </c>
      <c r="R926" t="str">
        <f>VLOOKUP($A926,RevenueData!$A$2:$L$2321,12,FALSE)</f>
        <v>LAPRO</v>
      </c>
    </row>
    <row r="927" spans="1:18">
      <c r="A927" s="40">
        <v>106</v>
      </c>
      <c r="B927" s="41" t="s">
        <v>233</v>
      </c>
      <c r="C927" s="41" t="s">
        <v>41</v>
      </c>
      <c r="D927" s="40">
        <v>77027</v>
      </c>
      <c r="E927" s="42">
        <v>40015</v>
      </c>
      <c r="F927" s="43">
        <v>1113</v>
      </c>
      <c r="G927" s="41" t="s">
        <v>125</v>
      </c>
      <c r="H927" s="40">
        <v>21</v>
      </c>
      <c r="I927" s="40">
        <v>20</v>
      </c>
      <c r="J927" s="40">
        <v>0</v>
      </c>
      <c r="K927" s="40">
        <v>0</v>
      </c>
      <c r="L927" s="44">
        <v>1</v>
      </c>
      <c r="M927" s="41" t="s">
        <v>126</v>
      </c>
      <c r="N927" s="45" t="s">
        <v>234</v>
      </c>
      <c r="O927" s="45" t="s">
        <v>235</v>
      </c>
      <c r="P927" t="str">
        <f>VLOOKUP($A927,RevenueData!$A$2:$L$2321,10,FALSE)</f>
        <v>TX</v>
      </c>
      <c r="Q927" t="str">
        <f>VLOOKUP($A927,RevenueData!$A$2:$L$2321,11,FALSE)</f>
        <v>SW</v>
      </c>
      <c r="R927" t="str">
        <f>VLOOKUP($A927,RevenueData!$A$2:$L$2321,12,FALSE)</f>
        <v>HOU</v>
      </c>
    </row>
    <row r="928" spans="1:18">
      <c r="A928" s="40">
        <v>107</v>
      </c>
      <c r="B928" s="41" t="s">
        <v>256</v>
      </c>
      <c r="C928" s="41" t="s">
        <v>43</v>
      </c>
      <c r="D928" s="40">
        <v>2199</v>
      </c>
      <c r="E928" s="42">
        <v>40015</v>
      </c>
      <c r="F928" s="43">
        <v>1027</v>
      </c>
      <c r="G928" s="41" t="s">
        <v>125</v>
      </c>
      <c r="H928" s="40">
        <v>54</v>
      </c>
      <c r="I928" s="40">
        <v>53</v>
      </c>
      <c r="J928" s="40">
        <v>0</v>
      </c>
      <c r="K928" s="40">
        <v>0</v>
      </c>
      <c r="L928" s="44">
        <v>1</v>
      </c>
      <c r="M928" s="41" t="s">
        <v>126</v>
      </c>
      <c r="N928" s="45" t="s">
        <v>190</v>
      </c>
      <c r="O928" s="45" t="s">
        <v>191</v>
      </c>
      <c r="P928" t="str">
        <f>VLOOKUP($A928,RevenueData!$A$2:$L$2321,10,FALSE)</f>
        <v>MA</v>
      </c>
      <c r="Q928" t="str">
        <f>VLOOKUP($A928,RevenueData!$A$2:$L$2321,11,FALSE)</f>
        <v>NE</v>
      </c>
      <c r="R928" t="str">
        <f>VLOOKUP($A928,RevenueData!$A$2:$L$2321,12,FALSE)</f>
        <v>MA</v>
      </c>
    </row>
    <row r="929" spans="1:18">
      <c r="A929" s="40">
        <v>111</v>
      </c>
      <c r="B929" s="41" t="s">
        <v>263</v>
      </c>
      <c r="C929" s="41" t="s">
        <v>19</v>
      </c>
      <c r="D929" s="40">
        <v>90401</v>
      </c>
      <c r="E929" s="42">
        <v>40015</v>
      </c>
      <c r="F929" s="43">
        <v>1002</v>
      </c>
      <c r="G929" s="41" t="s">
        <v>125</v>
      </c>
      <c r="H929" s="40">
        <v>23</v>
      </c>
      <c r="I929" s="40">
        <v>23</v>
      </c>
      <c r="J929" s="40">
        <v>0</v>
      </c>
      <c r="K929" s="40">
        <v>0</v>
      </c>
      <c r="L929" s="44">
        <v>0</v>
      </c>
      <c r="M929" s="41" t="s">
        <v>126</v>
      </c>
      <c r="N929" s="45" t="s">
        <v>149</v>
      </c>
      <c r="O929" s="45" t="s">
        <v>150</v>
      </c>
      <c r="P929" t="str">
        <f>VLOOKUP($A929,RevenueData!$A$2:$L$2321,10,FALSE)</f>
        <v>CA</v>
      </c>
      <c r="Q929" t="str">
        <f>VLOOKUP($A929,RevenueData!$A$2:$L$2321,11,FALSE)</f>
        <v>LA</v>
      </c>
      <c r="R929" t="str">
        <f>VLOOKUP($A929,RevenueData!$A$2:$L$2321,12,FALSE)</f>
        <v>LAPRO</v>
      </c>
    </row>
    <row r="930" spans="1:18">
      <c r="A930" s="40">
        <v>112</v>
      </c>
      <c r="B930" s="41" t="s">
        <v>138</v>
      </c>
      <c r="C930" s="41" t="s">
        <v>12</v>
      </c>
      <c r="D930" s="40">
        <v>20002</v>
      </c>
      <c r="E930" s="42">
        <v>40015</v>
      </c>
      <c r="F930" s="43">
        <v>1030</v>
      </c>
      <c r="G930" s="41" t="s">
        <v>125</v>
      </c>
      <c r="H930" s="40">
        <v>25</v>
      </c>
      <c r="I930" s="40">
        <v>24</v>
      </c>
      <c r="J930" s="40">
        <v>0</v>
      </c>
      <c r="K930" s="40">
        <v>0</v>
      </c>
      <c r="L930" s="44">
        <v>1</v>
      </c>
      <c r="M930" s="41" t="s">
        <v>130</v>
      </c>
      <c r="N930" s="45" t="s">
        <v>134</v>
      </c>
      <c r="O930" s="45" t="s">
        <v>135</v>
      </c>
      <c r="P930" t="str">
        <f>VLOOKUP($A930,RevenueData!$A$2:$L$2321,10,FALSE)</f>
        <v>DC</v>
      </c>
      <c r="Q930" t="str">
        <f>VLOOKUP($A930,RevenueData!$A$2:$L$2321,11,FALSE)</f>
        <v>NE</v>
      </c>
      <c r="R930" t="str">
        <f>VLOOKUP($A930,RevenueData!$A$2:$L$2321,12,FALSE)</f>
        <v>DC</v>
      </c>
    </row>
    <row r="931" spans="1:18">
      <c r="A931" s="40">
        <v>116</v>
      </c>
      <c r="B931" s="41" t="s">
        <v>266</v>
      </c>
      <c r="C931" s="41" t="s">
        <v>10</v>
      </c>
      <c r="D931" s="40">
        <v>8807</v>
      </c>
      <c r="E931" s="42">
        <v>40015</v>
      </c>
      <c r="F931" s="43">
        <v>1131</v>
      </c>
      <c r="G931" s="41" t="s">
        <v>125</v>
      </c>
      <c r="H931" s="40">
        <v>22</v>
      </c>
      <c r="I931" s="40">
        <v>22</v>
      </c>
      <c r="J931" s="40">
        <v>0</v>
      </c>
      <c r="K931" s="40">
        <v>0</v>
      </c>
      <c r="L931" s="44">
        <v>0</v>
      </c>
      <c r="M931" s="41" t="s">
        <v>126</v>
      </c>
      <c r="N931" s="45" t="s">
        <v>127</v>
      </c>
      <c r="O931" s="45" t="s">
        <v>128</v>
      </c>
      <c r="P931" t="str">
        <f>VLOOKUP($A931,RevenueData!$A$2:$L$2321,10,FALSE)</f>
        <v>NJ</v>
      </c>
      <c r="Q931" t="str">
        <f>VLOOKUP($A931,RevenueData!$A$2:$L$2321,11,FALSE)</f>
        <v>NE</v>
      </c>
      <c r="R931" t="str">
        <f>VLOOKUP($A931,RevenueData!$A$2:$L$2321,12,FALSE)</f>
        <v>NJ</v>
      </c>
    </row>
    <row r="932" spans="1:18">
      <c r="A932" s="40">
        <v>119</v>
      </c>
      <c r="B932" s="41" t="s">
        <v>268</v>
      </c>
      <c r="C932" s="41" t="s">
        <v>19</v>
      </c>
      <c r="D932" s="40">
        <v>94596</v>
      </c>
      <c r="E932" s="42">
        <v>40015</v>
      </c>
      <c r="F932" s="43">
        <v>1148</v>
      </c>
      <c r="G932" s="41" t="s">
        <v>125</v>
      </c>
      <c r="H932" s="40">
        <v>27</v>
      </c>
      <c r="I932" s="40">
        <v>27</v>
      </c>
      <c r="J932" s="40">
        <v>0</v>
      </c>
      <c r="K932" s="40">
        <v>0</v>
      </c>
      <c r="L932" s="44">
        <v>0</v>
      </c>
      <c r="M932" s="41" t="s">
        <v>126</v>
      </c>
      <c r="N932" s="45" t="s">
        <v>156</v>
      </c>
      <c r="O932" s="45" t="s">
        <v>157</v>
      </c>
      <c r="P932" t="str">
        <f>VLOOKUP($A932,RevenueData!$A$2:$L$2321,10,FALSE)</f>
        <v>CA</v>
      </c>
      <c r="Q932" t="str">
        <f>VLOOKUP($A932,RevenueData!$A$2:$L$2321,11,FALSE)</f>
        <v>NW</v>
      </c>
      <c r="R932" t="str">
        <f>VLOOKUP($A932,RevenueData!$A$2:$L$2321,12,FALSE)</f>
        <v>EB</v>
      </c>
    </row>
    <row r="933" spans="1:18">
      <c r="A933" s="40">
        <v>122</v>
      </c>
      <c r="B933" s="41" t="s">
        <v>233</v>
      </c>
      <c r="C933" s="41" t="s">
        <v>41</v>
      </c>
      <c r="D933" s="40">
        <v>77032</v>
      </c>
      <c r="E933" s="42">
        <v>40015</v>
      </c>
      <c r="F933" s="43">
        <v>707</v>
      </c>
      <c r="G933" s="41" t="s">
        <v>129</v>
      </c>
      <c r="H933" s="40">
        <v>32</v>
      </c>
      <c r="I933" s="40">
        <v>32</v>
      </c>
      <c r="J933" s="40">
        <v>0</v>
      </c>
      <c r="K933" s="40">
        <v>0</v>
      </c>
      <c r="L933" s="44">
        <v>0</v>
      </c>
      <c r="M933" s="41" t="s">
        <v>126</v>
      </c>
      <c r="N933" s="45" t="s">
        <v>234</v>
      </c>
      <c r="O933" s="45" t="s">
        <v>235</v>
      </c>
      <c r="P933" t="str">
        <f>VLOOKUP($A933,RevenueData!$A$2:$L$2321,10,FALSE)</f>
        <v>TX</v>
      </c>
      <c r="Q933" t="str">
        <f>VLOOKUP($A933,RevenueData!$A$2:$L$2321,11,FALSE)</f>
        <v>SW</v>
      </c>
      <c r="R933" t="str">
        <f>VLOOKUP($A933,RevenueData!$A$2:$L$2321,12,FALSE)</f>
        <v>HOU</v>
      </c>
    </row>
    <row r="934" spans="1:18">
      <c r="A934" s="40">
        <v>127</v>
      </c>
      <c r="B934" s="41" t="s">
        <v>277</v>
      </c>
      <c r="C934" s="41" t="s">
        <v>7</v>
      </c>
      <c r="D934" s="40">
        <v>10917</v>
      </c>
      <c r="E934" s="42">
        <v>40015</v>
      </c>
      <c r="F934" s="43">
        <v>1115</v>
      </c>
      <c r="G934" s="41" t="s">
        <v>125</v>
      </c>
      <c r="H934" s="40">
        <v>100</v>
      </c>
      <c r="I934" s="40">
        <v>100</v>
      </c>
      <c r="J934" s="40">
        <v>0</v>
      </c>
      <c r="K934" s="40">
        <v>0</v>
      </c>
      <c r="L934" s="44">
        <v>0</v>
      </c>
      <c r="M934" s="41" t="s">
        <v>126</v>
      </c>
      <c r="N934" s="45" t="s">
        <v>127</v>
      </c>
      <c r="O934" s="45" t="s">
        <v>128</v>
      </c>
      <c r="P934" t="str">
        <f>VLOOKUP($A934,RevenueData!$A$2:$L$2321,10,FALSE)</f>
        <v>NY</v>
      </c>
      <c r="Q934" t="str">
        <f>VLOOKUP($A934,RevenueData!$A$2:$L$2321,11,FALSE)</f>
        <v>OUT</v>
      </c>
      <c r="R934" t="str">
        <f>VLOOKUP($A934,RevenueData!$A$2:$L$2321,12,FALSE)</f>
        <v>OUT</v>
      </c>
    </row>
    <row r="935" spans="1:18">
      <c r="A935" s="40">
        <v>129</v>
      </c>
      <c r="B935" s="41" t="s">
        <v>279</v>
      </c>
      <c r="C935" s="41" t="s">
        <v>19</v>
      </c>
      <c r="D935" s="40">
        <v>91360</v>
      </c>
      <c r="E935" s="42">
        <v>40015</v>
      </c>
      <c r="F935" s="43">
        <v>1104</v>
      </c>
      <c r="G935" s="41" t="s">
        <v>125</v>
      </c>
      <c r="H935" s="40">
        <v>20</v>
      </c>
      <c r="I935" s="40">
        <v>20</v>
      </c>
      <c r="J935" s="40">
        <v>0</v>
      </c>
      <c r="K935" s="40">
        <v>0</v>
      </c>
      <c r="L935" s="44">
        <v>0</v>
      </c>
      <c r="M935" s="41" t="s">
        <v>126</v>
      </c>
      <c r="N935" s="45" t="s">
        <v>149</v>
      </c>
      <c r="O935" s="45" t="s">
        <v>150</v>
      </c>
      <c r="P935" t="str">
        <f>VLOOKUP($A935,RevenueData!$A$2:$L$2321,10,FALSE)</f>
        <v>CA</v>
      </c>
      <c r="Q935" t="str">
        <f>VLOOKUP($A935,RevenueData!$A$2:$L$2321,11,FALSE)</f>
        <v>LA</v>
      </c>
      <c r="R935" t="str">
        <f>VLOOKUP($A935,RevenueData!$A$2:$L$2321,12,FALSE)</f>
        <v>VENT</v>
      </c>
    </row>
    <row r="936" spans="1:18">
      <c r="A936" s="40">
        <v>132</v>
      </c>
      <c r="B936" s="41" t="s">
        <v>148</v>
      </c>
      <c r="C936" s="41" t="s">
        <v>19</v>
      </c>
      <c r="D936" s="40">
        <v>92122</v>
      </c>
      <c r="E936" s="42">
        <v>40015</v>
      </c>
      <c r="F936" s="43">
        <v>1049</v>
      </c>
      <c r="G936" s="41" t="s">
        <v>125</v>
      </c>
      <c r="H936" s="40">
        <v>27</v>
      </c>
      <c r="I936" s="40">
        <v>27</v>
      </c>
      <c r="J936" s="40">
        <v>0</v>
      </c>
      <c r="K936" s="40">
        <v>0</v>
      </c>
      <c r="L936" s="44">
        <v>0</v>
      </c>
      <c r="M936" s="41" t="s">
        <v>126</v>
      </c>
      <c r="N936" s="45" t="s">
        <v>149</v>
      </c>
      <c r="O936" s="45" t="s">
        <v>150</v>
      </c>
      <c r="P936" t="str">
        <f>VLOOKUP($A936,RevenueData!$A$2:$L$2321,10,FALSE)</f>
        <v>CA</v>
      </c>
      <c r="Q936" t="str">
        <f>VLOOKUP($A936,RevenueData!$A$2:$L$2321,11,FALSE)</f>
        <v>LA</v>
      </c>
      <c r="R936" t="str">
        <f>VLOOKUP($A936,RevenueData!$A$2:$L$2321,12,FALSE)</f>
        <v>SD</v>
      </c>
    </row>
    <row r="937" spans="1:18">
      <c r="A937" s="40">
        <v>133</v>
      </c>
      <c r="B937" s="41" t="s">
        <v>176</v>
      </c>
      <c r="C937" s="41" t="s">
        <v>19</v>
      </c>
      <c r="D937" s="40">
        <v>94111</v>
      </c>
      <c r="E937" s="42">
        <v>40015</v>
      </c>
      <c r="F937" s="43">
        <v>1246</v>
      </c>
      <c r="G937" s="41" t="s">
        <v>125</v>
      </c>
      <c r="H937" s="40">
        <v>33</v>
      </c>
      <c r="I937" s="40">
        <v>33</v>
      </c>
      <c r="J937" s="40">
        <v>0</v>
      </c>
      <c r="K937" s="40">
        <v>0</v>
      </c>
      <c r="L937" s="44">
        <v>0</v>
      </c>
      <c r="M937" s="41" t="s">
        <v>126</v>
      </c>
      <c r="N937" s="45" t="s">
        <v>156</v>
      </c>
      <c r="O937" s="45" t="s">
        <v>157</v>
      </c>
      <c r="P937" t="str">
        <f>VLOOKUP($A937,RevenueData!$A$2:$L$2321,10,FALSE)</f>
        <v>CA</v>
      </c>
      <c r="Q937" t="str">
        <f>VLOOKUP($A937,RevenueData!$A$2:$L$2321,11,FALSE)</f>
        <v>NW</v>
      </c>
      <c r="R937" t="str">
        <f>VLOOKUP($A937,RevenueData!$A$2:$L$2321,12,FALSE)</f>
        <v>NW</v>
      </c>
    </row>
    <row r="938" spans="1:18">
      <c r="A938" s="40">
        <v>135</v>
      </c>
      <c r="B938" s="41" t="s">
        <v>283</v>
      </c>
      <c r="C938" s="41" t="s">
        <v>19</v>
      </c>
      <c r="D938" s="40">
        <v>91423</v>
      </c>
      <c r="E938" s="42">
        <v>40015</v>
      </c>
      <c r="F938" s="43">
        <v>1235</v>
      </c>
      <c r="G938" s="41" t="s">
        <v>125</v>
      </c>
      <c r="H938" s="40">
        <v>21</v>
      </c>
      <c r="I938" s="40">
        <v>21</v>
      </c>
      <c r="J938" s="40">
        <v>0</v>
      </c>
      <c r="K938" s="40">
        <v>0</v>
      </c>
      <c r="L938" s="44">
        <v>0</v>
      </c>
      <c r="M938" s="41" t="s">
        <v>126</v>
      </c>
      <c r="N938" s="45" t="s">
        <v>149</v>
      </c>
      <c r="O938" s="45" t="s">
        <v>150</v>
      </c>
      <c r="P938" t="str">
        <f>VLOOKUP($A938,RevenueData!$A$2:$L$2321,10,FALSE)</f>
        <v>CA</v>
      </c>
      <c r="Q938" t="str">
        <f>VLOOKUP($A938,RevenueData!$A$2:$L$2321,11,FALSE)</f>
        <v>LA</v>
      </c>
      <c r="R938" t="str">
        <f>VLOOKUP($A938,RevenueData!$A$2:$L$2321,12,FALSE)</f>
        <v>DESER</v>
      </c>
    </row>
    <row r="939" spans="1:18">
      <c r="A939" s="40">
        <v>136</v>
      </c>
      <c r="B939" s="41" t="s">
        <v>284</v>
      </c>
      <c r="C939" s="41" t="s">
        <v>45</v>
      </c>
      <c r="D939" s="40">
        <v>19103</v>
      </c>
      <c r="E939" s="42">
        <v>40015</v>
      </c>
      <c r="F939" s="43">
        <v>1312</v>
      </c>
      <c r="G939" s="41" t="s">
        <v>131</v>
      </c>
      <c r="H939" s="40">
        <v>23</v>
      </c>
      <c r="I939" s="40">
        <v>23</v>
      </c>
      <c r="J939" s="40">
        <v>0</v>
      </c>
      <c r="K939" s="40">
        <v>0</v>
      </c>
      <c r="L939" s="44">
        <v>0</v>
      </c>
      <c r="M939" s="41" t="s">
        <v>126</v>
      </c>
      <c r="N939" s="45" t="s">
        <v>194</v>
      </c>
      <c r="O939" s="45" t="s">
        <v>195</v>
      </c>
      <c r="P939" t="str">
        <f>VLOOKUP($A939,RevenueData!$A$2:$L$2321,10,FALSE)</f>
        <v>PA</v>
      </c>
      <c r="Q939" t="str">
        <f>VLOOKUP($A939,RevenueData!$A$2:$L$2321,11,FALSE)</f>
        <v>NE</v>
      </c>
      <c r="R939" t="str">
        <f>VLOOKUP($A939,RevenueData!$A$2:$L$2321,12,FALSE)</f>
        <v>PHILI</v>
      </c>
    </row>
    <row r="940" spans="1:18">
      <c r="A940" s="40">
        <v>138</v>
      </c>
      <c r="B940" s="41" t="s">
        <v>285</v>
      </c>
      <c r="C940" s="41" t="s">
        <v>41</v>
      </c>
      <c r="D940" s="40">
        <v>78256</v>
      </c>
      <c r="E940" s="42">
        <v>40015</v>
      </c>
      <c r="F940" s="43">
        <v>836</v>
      </c>
      <c r="G940" s="41" t="s">
        <v>129</v>
      </c>
      <c r="H940" s="40">
        <v>15</v>
      </c>
      <c r="I940" s="40">
        <v>15</v>
      </c>
      <c r="J940" s="40">
        <v>0</v>
      </c>
      <c r="K940" s="40">
        <v>0</v>
      </c>
      <c r="L940" s="44">
        <v>0</v>
      </c>
      <c r="M940" s="41" t="s">
        <v>126</v>
      </c>
      <c r="N940" s="45" t="s">
        <v>286</v>
      </c>
      <c r="O940" s="45" t="s">
        <v>287</v>
      </c>
      <c r="P940" t="str">
        <f>VLOOKUP($A940,RevenueData!$A$2:$L$2321,10,FALSE)</f>
        <v>TX</v>
      </c>
      <c r="Q940" t="str">
        <f>VLOOKUP($A940,RevenueData!$A$2:$L$2321,11,FALSE)</f>
        <v>SW</v>
      </c>
      <c r="R940" t="str">
        <f>VLOOKUP($A940,RevenueData!$A$2:$L$2321,12,FALSE)</f>
        <v>HOU</v>
      </c>
    </row>
    <row r="941" spans="1:18">
      <c r="A941" s="40">
        <v>139</v>
      </c>
      <c r="B941" s="41" t="s">
        <v>288</v>
      </c>
      <c r="C941" s="41" t="s">
        <v>60</v>
      </c>
      <c r="D941" s="40">
        <v>37215</v>
      </c>
      <c r="E941" s="42">
        <v>40015</v>
      </c>
      <c r="F941" s="43">
        <v>1449</v>
      </c>
      <c r="G941" s="41" t="s">
        <v>131</v>
      </c>
      <c r="H941" s="40">
        <v>20</v>
      </c>
      <c r="I941" s="40">
        <v>20</v>
      </c>
      <c r="J941" s="40">
        <v>0</v>
      </c>
      <c r="K941" s="40">
        <v>0</v>
      </c>
      <c r="L941" s="44">
        <v>0</v>
      </c>
      <c r="M941" s="41" t="s">
        <v>126</v>
      </c>
      <c r="N941" s="45" t="s">
        <v>289</v>
      </c>
      <c r="O941" s="45" t="s">
        <v>290</v>
      </c>
      <c r="P941" t="str">
        <f>VLOOKUP($A941,RevenueData!$A$2:$L$2321,10,FALSE)</f>
        <v>TN</v>
      </c>
      <c r="Q941" t="str">
        <f>VLOOKUP($A941,RevenueData!$A$2:$L$2321,11,FALSE)</f>
        <v>MW</v>
      </c>
      <c r="R941" t="str">
        <f>VLOOKUP($A941,RevenueData!$A$2:$L$2321,12,FALSE)</f>
        <v>MW</v>
      </c>
    </row>
    <row r="942" spans="1:18">
      <c r="A942" s="40">
        <v>141</v>
      </c>
      <c r="B942" s="41" t="s">
        <v>292</v>
      </c>
      <c r="C942" s="41" t="s">
        <v>41</v>
      </c>
      <c r="D942" s="40">
        <v>78666</v>
      </c>
      <c r="E942" s="42">
        <v>40015</v>
      </c>
      <c r="F942" s="43">
        <v>1115</v>
      </c>
      <c r="G942" s="41" t="s">
        <v>125</v>
      </c>
      <c r="H942" s="40">
        <v>83</v>
      </c>
      <c r="I942" s="40">
        <v>83</v>
      </c>
      <c r="J942" s="40">
        <v>0</v>
      </c>
      <c r="K942" s="40">
        <v>0</v>
      </c>
      <c r="L942" s="44">
        <v>0</v>
      </c>
      <c r="M942" s="41" t="s">
        <v>143</v>
      </c>
      <c r="N942" s="45" t="s">
        <v>286</v>
      </c>
      <c r="O942" s="45" t="s">
        <v>287</v>
      </c>
      <c r="P942" t="str">
        <f>VLOOKUP($A942,RevenueData!$A$2:$L$2321,10,FALSE)</f>
        <v>TX</v>
      </c>
      <c r="Q942" t="str">
        <f>VLOOKUP($A942,RevenueData!$A$2:$L$2321,11,FALSE)</f>
        <v>OUT</v>
      </c>
      <c r="R942" t="str">
        <f>VLOOKUP($A942,RevenueData!$A$2:$L$2321,12,FALSE)</f>
        <v>OUT</v>
      </c>
    </row>
    <row r="943" spans="1:18">
      <c r="A943" s="40">
        <v>144</v>
      </c>
      <c r="B943" s="41" t="s">
        <v>293</v>
      </c>
      <c r="C943" s="41" t="s">
        <v>19</v>
      </c>
      <c r="D943" s="40">
        <v>92230</v>
      </c>
      <c r="E943" s="42">
        <v>40015</v>
      </c>
      <c r="F943" s="43">
        <v>1224</v>
      </c>
      <c r="G943" s="41" t="s">
        <v>125</v>
      </c>
      <c r="H943" s="40">
        <v>107</v>
      </c>
      <c r="I943" s="40">
        <v>106</v>
      </c>
      <c r="J943" s="40">
        <v>1</v>
      </c>
      <c r="K943" s="40">
        <v>0</v>
      </c>
      <c r="L943" s="44">
        <v>0</v>
      </c>
      <c r="M943" s="41" t="s">
        <v>126</v>
      </c>
      <c r="N943" s="45" t="s">
        <v>149</v>
      </c>
      <c r="O943" s="45" t="s">
        <v>150</v>
      </c>
      <c r="P943" t="str">
        <f>VLOOKUP($A943,RevenueData!$A$2:$L$2321,10,FALSE)</f>
        <v>CA</v>
      </c>
      <c r="Q943" t="str">
        <f>VLOOKUP($A943,RevenueData!$A$2:$L$2321,11,FALSE)</f>
        <v>OUT</v>
      </c>
      <c r="R943" t="str">
        <f>VLOOKUP($A943,RevenueData!$A$2:$L$2321,12,FALSE)</f>
        <v>OUT</v>
      </c>
    </row>
    <row r="944" spans="1:18">
      <c r="A944" s="40">
        <v>145</v>
      </c>
      <c r="B944" s="41" t="s">
        <v>294</v>
      </c>
      <c r="C944" s="41" t="s">
        <v>21</v>
      </c>
      <c r="D944" s="40">
        <v>98271</v>
      </c>
      <c r="E944" s="42">
        <v>40015</v>
      </c>
      <c r="F944" s="43">
        <v>1046</v>
      </c>
      <c r="G944" s="41" t="s">
        <v>125</v>
      </c>
      <c r="H944" s="40">
        <v>71</v>
      </c>
      <c r="I944" s="40">
        <v>70</v>
      </c>
      <c r="J944" s="40">
        <v>0</v>
      </c>
      <c r="K944" s="40">
        <v>1</v>
      </c>
      <c r="L944" s="44">
        <v>0</v>
      </c>
      <c r="M944" s="41" t="s">
        <v>126</v>
      </c>
      <c r="N944" s="45" t="s">
        <v>152</v>
      </c>
      <c r="O944" s="45" t="s">
        <v>153</v>
      </c>
      <c r="P944" t="str">
        <f>VLOOKUP($A944,RevenueData!$A$2:$L$2321,10,FALSE)</f>
        <v>WA</v>
      </c>
      <c r="Q944" t="str">
        <f>VLOOKUP($A944,RevenueData!$A$2:$L$2321,11,FALSE)</f>
        <v>OUT</v>
      </c>
      <c r="R944" t="str">
        <f>VLOOKUP($A944,RevenueData!$A$2:$L$2321,12,FALSE)</f>
        <v>OUT</v>
      </c>
    </row>
    <row r="945" spans="1:18">
      <c r="A945" s="40">
        <v>148</v>
      </c>
      <c r="B945" s="41" t="s">
        <v>298</v>
      </c>
      <c r="C945" s="41" t="s">
        <v>43</v>
      </c>
      <c r="D945" s="40">
        <v>1803</v>
      </c>
      <c r="E945" s="42">
        <v>40015</v>
      </c>
      <c r="F945" s="43">
        <v>1037</v>
      </c>
      <c r="G945" s="41" t="s">
        <v>125</v>
      </c>
      <c r="H945" s="40">
        <v>20</v>
      </c>
      <c r="I945" s="40">
        <v>18</v>
      </c>
      <c r="J945" s="40">
        <v>1</v>
      </c>
      <c r="K945" s="40">
        <v>0</v>
      </c>
      <c r="L945" s="44">
        <v>1</v>
      </c>
      <c r="M945" s="41" t="s">
        <v>126</v>
      </c>
      <c r="N945" s="45" t="s">
        <v>190</v>
      </c>
      <c r="O945" s="45" t="s">
        <v>191</v>
      </c>
      <c r="P945" t="str">
        <f>VLOOKUP($A945,RevenueData!$A$2:$L$2321,10,FALSE)</f>
        <v>MA</v>
      </c>
      <c r="Q945" t="str">
        <f>VLOOKUP($A945,RevenueData!$A$2:$L$2321,11,FALSE)</f>
        <v>NE</v>
      </c>
      <c r="R945" t="str">
        <f>VLOOKUP($A945,RevenueData!$A$2:$L$2321,12,FALSE)</f>
        <v>MA</v>
      </c>
    </row>
    <row r="946" spans="1:18">
      <c r="A946" s="40">
        <v>153</v>
      </c>
      <c r="B946" s="41" t="s">
        <v>301</v>
      </c>
      <c r="C946" s="41" t="s">
        <v>62</v>
      </c>
      <c r="D946" s="40">
        <v>55425</v>
      </c>
      <c r="E946" s="42">
        <v>40015</v>
      </c>
      <c r="F946" s="43">
        <v>705</v>
      </c>
      <c r="G946" s="41" t="s">
        <v>125</v>
      </c>
      <c r="H946" s="40">
        <v>37</v>
      </c>
      <c r="I946" s="40">
        <v>37</v>
      </c>
      <c r="J946" s="40">
        <v>0</v>
      </c>
      <c r="K946" s="40">
        <v>0</v>
      </c>
      <c r="L946" s="44">
        <v>0</v>
      </c>
      <c r="M946" s="41" t="s">
        <v>126</v>
      </c>
      <c r="N946" s="45" t="s">
        <v>302</v>
      </c>
      <c r="O946" s="45" t="s">
        <v>303</v>
      </c>
      <c r="P946" t="str">
        <f>VLOOKUP($A946,RevenueData!$A$2:$L$2321,10,FALSE)</f>
        <v>MN</v>
      </c>
      <c r="Q946" t="str">
        <f>VLOOKUP($A946,RevenueData!$A$2:$L$2321,11,FALSE)</f>
        <v>MW</v>
      </c>
      <c r="R946" t="str">
        <f>VLOOKUP($A946,RevenueData!$A$2:$L$2321,12,FALSE)</f>
        <v>MW</v>
      </c>
    </row>
    <row r="947" spans="1:18">
      <c r="A947" s="40">
        <v>154</v>
      </c>
      <c r="B947" s="41" t="s">
        <v>304</v>
      </c>
      <c r="C947" s="41" t="s">
        <v>19</v>
      </c>
      <c r="D947" s="40">
        <v>91303</v>
      </c>
      <c r="E947" s="42">
        <v>40015</v>
      </c>
      <c r="F947" s="43">
        <v>1225</v>
      </c>
      <c r="G947" s="41" t="s">
        <v>125</v>
      </c>
      <c r="H947" s="40">
        <v>21</v>
      </c>
      <c r="I947" s="40">
        <v>21</v>
      </c>
      <c r="J947" s="40">
        <v>0</v>
      </c>
      <c r="K947" s="40">
        <v>0</v>
      </c>
      <c r="L947" s="44">
        <v>0</v>
      </c>
      <c r="M947" s="41" t="s">
        <v>126</v>
      </c>
      <c r="N947" s="45" t="s">
        <v>149</v>
      </c>
      <c r="O947" s="45" t="s">
        <v>150</v>
      </c>
      <c r="P947" t="str">
        <f>VLOOKUP($A947,RevenueData!$A$2:$L$2321,10,FALSE)</f>
        <v>CA</v>
      </c>
      <c r="Q947" t="str">
        <f>VLOOKUP($A947,RevenueData!$A$2:$L$2321,11,FALSE)</f>
        <v>LA</v>
      </c>
      <c r="R947" t="str">
        <f>VLOOKUP($A947,RevenueData!$A$2:$L$2321,12,FALSE)</f>
        <v>VENT</v>
      </c>
    </row>
    <row r="948" spans="1:18">
      <c r="A948" s="40">
        <v>157</v>
      </c>
      <c r="B948" s="41" t="s">
        <v>275</v>
      </c>
      <c r="C948" s="41" t="s">
        <v>41</v>
      </c>
      <c r="D948" s="40">
        <v>75225</v>
      </c>
      <c r="E948" s="42">
        <v>40015</v>
      </c>
      <c r="F948" s="43">
        <v>1114</v>
      </c>
      <c r="G948" s="41" t="s">
        <v>125</v>
      </c>
      <c r="H948" s="40">
        <v>29</v>
      </c>
      <c r="I948" s="40">
        <v>29</v>
      </c>
      <c r="J948" s="40">
        <v>0</v>
      </c>
      <c r="K948" s="40">
        <v>0</v>
      </c>
      <c r="L948" s="44">
        <v>0</v>
      </c>
      <c r="M948" s="41" t="s">
        <v>126</v>
      </c>
      <c r="N948" s="45" t="s">
        <v>187</v>
      </c>
      <c r="O948" s="45" t="s">
        <v>188</v>
      </c>
      <c r="P948" t="str">
        <f>VLOOKUP($A948,RevenueData!$A$2:$L$2321,10,FALSE)</f>
        <v>TX</v>
      </c>
      <c r="Q948" t="str">
        <f>VLOOKUP($A948,RevenueData!$A$2:$L$2321,11,FALSE)</f>
        <v>SW</v>
      </c>
      <c r="R948" t="str">
        <f>VLOOKUP($A948,RevenueData!$A$2:$L$2321,12,FALSE)</f>
        <v>DAL</v>
      </c>
    </row>
    <row r="949" spans="1:18">
      <c r="A949" s="40">
        <v>187</v>
      </c>
      <c r="B949" s="41" t="s">
        <v>343</v>
      </c>
      <c r="C949" s="41" t="s">
        <v>19</v>
      </c>
      <c r="D949" s="40">
        <v>92618</v>
      </c>
      <c r="E949" s="42">
        <v>40015</v>
      </c>
      <c r="F949" s="43">
        <v>924</v>
      </c>
      <c r="G949" s="41" t="s">
        <v>129</v>
      </c>
      <c r="H949" s="40">
        <v>23</v>
      </c>
      <c r="I949" s="40">
        <v>23</v>
      </c>
      <c r="J949" s="40">
        <v>0</v>
      </c>
      <c r="K949" s="40">
        <v>0</v>
      </c>
      <c r="L949" s="44">
        <v>0</v>
      </c>
      <c r="M949" s="41" t="s">
        <v>126</v>
      </c>
      <c r="N949" s="45" t="s">
        <v>149</v>
      </c>
      <c r="O949" s="45" t="s">
        <v>150</v>
      </c>
      <c r="P949" t="str">
        <f>VLOOKUP($A949,RevenueData!$A$2:$L$2321,10,FALSE)</f>
        <v>CA</v>
      </c>
      <c r="Q949" t="str">
        <f>VLOOKUP($A949,RevenueData!$A$2:$L$2321,11,FALSE)</f>
        <v>LA</v>
      </c>
      <c r="R949" t="str">
        <f>VLOOKUP($A949,RevenueData!$A$2:$L$2321,12,FALSE)</f>
        <v>SD</v>
      </c>
    </row>
    <row r="950" spans="1:18">
      <c r="A950" s="40">
        <v>2</v>
      </c>
      <c r="B950" s="41" t="s">
        <v>124</v>
      </c>
      <c r="C950" s="41" t="s">
        <v>7</v>
      </c>
      <c r="D950" s="40">
        <v>10021</v>
      </c>
      <c r="E950" s="42">
        <v>40016</v>
      </c>
      <c r="F950" s="43">
        <v>958</v>
      </c>
      <c r="G950" s="41" t="s">
        <v>129</v>
      </c>
      <c r="H950" s="40">
        <v>1</v>
      </c>
      <c r="I950" s="40">
        <v>1</v>
      </c>
      <c r="J950" s="40">
        <v>0</v>
      </c>
      <c r="K950" s="40">
        <v>0</v>
      </c>
      <c r="L950" s="44">
        <v>0</v>
      </c>
      <c r="M950" s="41" t="s">
        <v>130</v>
      </c>
      <c r="N950" s="45" t="s">
        <v>127</v>
      </c>
      <c r="O950" s="45" t="s">
        <v>128</v>
      </c>
      <c r="P950" t="str">
        <f>VLOOKUP($A950,RevenueData!$A$2:$L$2321,10,FALSE)</f>
        <v>NY</v>
      </c>
      <c r="Q950" t="str">
        <f>VLOOKUP($A950,RevenueData!$A$2:$L$2321,11,FALSE)</f>
        <v>NY</v>
      </c>
      <c r="R950" t="str">
        <f>VLOOKUP($A950,RevenueData!$A$2:$L$2321,12,FALSE)</f>
        <v>MID</v>
      </c>
    </row>
    <row r="951" spans="1:18">
      <c r="A951" s="40">
        <v>2</v>
      </c>
      <c r="B951" s="41" t="s">
        <v>124</v>
      </c>
      <c r="C951" s="41" t="s">
        <v>7</v>
      </c>
      <c r="D951" s="40">
        <v>10021</v>
      </c>
      <c r="E951" s="42">
        <v>40016</v>
      </c>
      <c r="F951" s="43">
        <v>958</v>
      </c>
      <c r="G951" s="41" t="s">
        <v>129</v>
      </c>
      <c r="H951" s="40">
        <v>12</v>
      </c>
      <c r="I951" s="40">
        <v>12</v>
      </c>
      <c r="J951" s="40">
        <v>0</v>
      </c>
      <c r="K951" s="40">
        <v>0</v>
      </c>
      <c r="L951" s="44">
        <v>0</v>
      </c>
      <c r="M951" s="41" t="s">
        <v>126</v>
      </c>
      <c r="N951" s="45" t="s">
        <v>127</v>
      </c>
      <c r="O951" s="45" t="s">
        <v>128</v>
      </c>
      <c r="P951" t="str">
        <f>VLOOKUP($A951,RevenueData!$A$2:$L$2321,10,FALSE)</f>
        <v>NY</v>
      </c>
      <c r="Q951" t="str">
        <f>VLOOKUP($A951,RevenueData!$A$2:$L$2321,11,FALSE)</f>
        <v>NY</v>
      </c>
      <c r="R951" t="str">
        <f>VLOOKUP($A951,RevenueData!$A$2:$L$2321,12,FALSE)</f>
        <v>MID</v>
      </c>
    </row>
    <row r="952" spans="1:18">
      <c r="A952" s="40">
        <v>3</v>
      </c>
      <c r="B952" s="41" t="s">
        <v>124</v>
      </c>
      <c r="C952" s="41" t="s">
        <v>7</v>
      </c>
      <c r="D952" s="40">
        <v>10023</v>
      </c>
      <c r="E952" s="42">
        <v>40016</v>
      </c>
      <c r="F952" s="43">
        <v>1044</v>
      </c>
      <c r="G952" s="41" t="s">
        <v>125</v>
      </c>
      <c r="H952" s="40">
        <v>13</v>
      </c>
      <c r="I952" s="40">
        <v>13</v>
      </c>
      <c r="J952" s="40">
        <v>0</v>
      </c>
      <c r="K952" s="40">
        <v>0</v>
      </c>
      <c r="L952" s="44">
        <v>0</v>
      </c>
      <c r="M952" s="41" t="s">
        <v>126</v>
      </c>
      <c r="N952" s="45" t="s">
        <v>127</v>
      </c>
      <c r="O952" s="45" t="s">
        <v>128</v>
      </c>
      <c r="P952" t="str">
        <f>VLOOKUP($A952,RevenueData!$A$2:$L$2321,10,FALSE)</f>
        <v>NY</v>
      </c>
      <c r="Q952" t="str">
        <f>VLOOKUP($A952,RevenueData!$A$2:$L$2321,11,FALSE)</f>
        <v>NY</v>
      </c>
      <c r="R952" t="str">
        <f>VLOOKUP($A952,RevenueData!$A$2:$L$2321,12,FALSE)</f>
        <v>DOWN</v>
      </c>
    </row>
    <row r="953" spans="1:18">
      <c r="A953" s="40">
        <v>18</v>
      </c>
      <c r="B953" s="41" t="s">
        <v>151</v>
      </c>
      <c r="C953" s="41" t="s">
        <v>21</v>
      </c>
      <c r="D953" s="40">
        <v>98101</v>
      </c>
      <c r="E953" s="42">
        <v>40016</v>
      </c>
      <c r="F953" s="43">
        <v>1032</v>
      </c>
      <c r="G953" s="41" t="s">
        <v>125</v>
      </c>
      <c r="H953" s="40">
        <v>23</v>
      </c>
      <c r="I953" s="40">
        <v>23</v>
      </c>
      <c r="J953" s="40">
        <v>0</v>
      </c>
      <c r="K953" s="40">
        <v>0</v>
      </c>
      <c r="L953" s="44">
        <v>0</v>
      </c>
      <c r="M953" s="41" t="s">
        <v>126</v>
      </c>
      <c r="N953" s="45" t="s">
        <v>152</v>
      </c>
      <c r="O953" s="45" t="s">
        <v>153</v>
      </c>
      <c r="P953" t="str">
        <f>VLOOKUP($A953,RevenueData!$A$2:$L$2321,10,FALSE)</f>
        <v>WA</v>
      </c>
      <c r="Q953" t="str">
        <f>VLOOKUP($A953,RevenueData!$A$2:$L$2321,11,FALSE)</f>
        <v>NW</v>
      </c>
      <c r="R953" t="str">
        <f>VLOOKUP($A953,RevenueData!$A$2:$L$2321,12,FALSE)</f>
        <v>SEA</v>
      </c>
    </row>
    <row r="954" spans="1:18">
      <c r="A954" s="40">
        <v>42</v>
      </c>
      <c r="B954" s="41" t="s">
        <v>124</v>
      </c>
      <c r="C954" s="41" t="s">
        <v>7</v>
      </c>
      <c r="D954" s="40">
        <v>10024</v>
      </c>
      <c r="E954" s="42">
        <v>40016</v>
      </c>
      <c r="F954" s="43">
        <v>1055</v>
      </c>
      <c r="G954" s="41" t="s">
        <v>125</v>
      </c>
      <c r="H954" s="40">
        <v>19</v>
      </c>
      <c r="I954" s="40">
        <v>19</v>
      </c>
      <c r="J954" s="40">
        <v>0</v>
      </c>
      <c r="K954" s="40">
        <v>0</v>
      </c>
      <c r="L954" s="44">
        <v>0</v>
      </c>
      <c r="M954" s="41" t="s">
        <v>126</v>
      </c>
      <c r="N954" s="45" t="s">
        <v>127</v>
      </c>
      <c r="O954" s="45" t="s">
        <v>128</v>
      </c>
      <c r="P954" t="str">
        <f>VLOOKUP($A954,RevenueData!$A$2:$L$2321,10,FALSE)</f>
        <v>NY</v>
      </c>
      <c r="Q954" t="str">
        <f>VLOOKUP($A954,RevenueData!$A$2:$L$2321,11,FALSE)</f>
        <v>NY</v>
      </c>
      <c r="R954" t="str">
        <f>VLOOKUP($A954,RevenueData!$A$2:$L$2321,12,FALSE)</f>
        <v>DOWN</v>
      </c>
    </row>
    <row r="955" spans="1:18">
      <c r="A955" s="40">
        <v>45</v>
      </c>
      <c r="B955" s="41" t="s">
        <v>151</v>
      </c>
      <c r="C955" s="41" t="s">
        <v>21</v>
      </c>
      <c r="D955" s="40">
        <v>98105</v>
      </c>
      <c r="E955" s="42">
        <v>40016</v>
      </c>
      <c r="F955" s="43">
        <v>1249</v>
      </c>
      <c r="G955" s="41" t="s">
        <v>125</v>
      </c>
      <c r="H955" s="40">
        <v>27</v>
      </c>
      <c r="I955" s="40">
        <v>26</v>
      </c>
      <c r="J955" s="40">
        <v>0</v>
      </c>
      <c r="K955" s="40">
        <v>0</v>
      </c>
      <c r="L955" s="44">
        <v>1</v>
      </c>
      <c r="M955" s="41" t="s">
        <v>126</v>
      </c>
      <c r="N955" s="45" t="s">
        <v>152</v>
      </c>
      <c r="O955" s="45" t="s">
        <v>153</v>
      </c>
      <c r="P955" t="str">
        <f>VLOOKUP($A955,RevenueData!$A$2:$L$2321,10,FALSE)</f>
        <v>WA</v>
      </c>
      <c r="Q955" t="str">
        <f>VLOOKUP($A955,RevenueData!$A$2:$L$2321,11,FALSE)</f>
        <v>NW</v>
      </c>
      <c r="R955" t="str">
        <f>VLOOKUP($A955,RevenueData!$A$2:$L$2321,12,FALSE)</f>
        <v>SEA</v>
      </c>
    </row>
    <row r="956" spans="1:18">
      <c r="A956" s="40">
        <v>53</v>
      </c>
      <c r="B956" s="41" t="s">
        <v>124</v>
      </c>
      <c r="C956" s="41" t="s">
        <v>7</v>
      </c>
      <c r="D956" s="40">
        <v>10021</v>
      </c>
      <c r="E956" s="42">
        <v>40016</v>
      </c>
      <c r="F956" s="43">
        <v>1014</v>
      </c>
      <c r="G956" s="41" t="s">
        <v>125</v>
      </c>
      <c r="H956" s="40">
        <v>9</v>
      </c>
      <c r="I956" s="40">
        <v>9</v>
      </c>
      <c r="J956" s="40">
        <v>0</v>
      </c>
      <c r="K956" s="40">
        <v>0</v>
      </c>
      <c r="L956" s="44">
        <v>0</v>
      </c>
      <c r="M956" s="41" t="s">
        <v>126</v>
      </c>
      <c r="N956" s="45" t="s">
        <v>127</v>
      </c>
      <c r="O956" s="45" t="s">
        <v>128</v>
      </c>
      <c r="P956" t="str">
        <f>VLOOKUP($A956,RevenueData!$A$2:$L$2321,10,FALSE)</f>
        <v>NY</v>
      </c>
      <c r="Q956" t="str">
        <f>VLOOKUP($A956,RevenueData!$A$2:$L$2321,11,FALSE)</f>
        <v>NY</v>
      </c>
      <c r="R956" t="str">
        <f>VLOOKUP($A956,RevenueData!$A$2:$L$2321,12,FALSE)</f>
        <v>MID</v>
      </c>
    </row>
    <row r="957" spans="1:18">
      <c r="A957" s="40">
        <v>66</v>
      </c>
      <c r="B957" s="41" t="s">
        <v>215</v>
      </c>
      <c r="C957" s="41" t="s">
        <v>21</v>
      </c>
      <c r="D957" s="40">
        <v>98004</v>
      </c>
      <c r="E957" s="42">
        <v>40016</v>
      </c>
      <c r="F957" s="43">
        <v>1020</v>
      </c>
      <c r="G957" s="41" t="s">
        <v>125</v>
      </c>
      <c r="H957" s="40">
        <v>33</v>
      </c>
      <c r="I957" s="40">
        <v>33</v>
      </c>
      <c r="J957" s="40">
        <v>0</v>
      </c>
      <c r="K957" s="40">
        <v>0</v>
      </c>
      <c r="L957" s="44">
        <v>0</v>
      </c>
      <c r="M957" s="41" t="s">
        <v>130</v>
      </c>
      <c r="N957" s="45" t="s">
        <v>152</v>
      </c>
      <c r="O957" s="45" t="s">
        <v>153</v>
      </c>
      <c r="P957" t="str">
        <f>VLOOKUP($A957,RevenueData!$A$2:$L$2321,10,FALSE)</f>
        <v>WA</v>
      </c>
      <c r="Q957" t="str">
        <f>VLOOKUP($A957,RevenueData!$A$2:$L$2321,11,FALSE)</f>
        <v>NW</v>
      </c>
      <c r="R957" t="str">
        <f>VLOOKUP($A957,RevenueData!$A$2:$L$2321,12,FALSE)</f>
        <v>SEA</v>
      </c>
    </row>
    <row r="958" spans="1:18">
      <c r="A958" s="40">
        <v>108</v>
      </c>
      <c r="B958" s="41" t="s">
        <v>124</v>
      </c>
      <c r="C958" s="41" t="s">
        <v>7</v>
      </c>
      <c r="D958" s="40">
        <v>10019</v>
      </c>
      <c r="E958" s="42">
        <v>40016</v>
      </c>
      <c r="F958" s="43">
        <v>1105</v>
      </c>
      <c r="G958" s="41" t="s">
        <v>125</v>
      </c>
      <c r="H958" s="40">
        <v>23</v>
      </c>
      <c r="I958" s="40">
        <v>22</v>
      </c>
      <c r="J958" s="40">
        <v>0</v>
      </c>
      <c r="K958" s="40">
        <v>1</v>
      </c>
      <c r="L958" s="44">
        <v>0</v>
      </c>
      <c r="M958" s="41" t="s">
        <v>126</v>
      </c>
      <c r="N958" s="45" t="s">
        <v>127</v>
      </c>
      <c r="O958" s="45" t="s">
        <v>128</v>
      </c>
      <c r="P958" t="str">
        <f>VLOOKUP($A958,RevenueData!$A$2:$L$2321,10,FALSE)</f>
        <v>NY</v>
      </c>
      <c r="Q958" t="str">
        <f>VLOOKUP($A958,RevenueData!$A$2:$L$2321,11,FALSE)</f>
        <v>NY</v>
      </c>
      <c r="R958" t="str">
        <f>VLOOKUP($A958,RevenueData!$A$2:$L$2321,12,FALSE)</f>
        <v>DOWN</v>
      </c>
    </row>
    <row r="959" spans="1:18">
      <c r="A959" s="40">
        <v>114</v>
      </c>
      <c r="B959" s="41" t="s">
        <v>124</v>
      </c>
      <c r="C959" s="41" t="s">
        <v>7</v>
      </c>
      <c r="D959" s="40">
        <v>10020</v>
      </c>
      <c r="E959" s="42">
        <v>40016</v>
      </c>
      <c r="F959" s="43">
        <v>946</v>
      </c>
      <c r="G959" s="41" t="s">
        <v>129</v>
      </c>
      <c r="H959" s="40">
        <v>10</v>
      </c>
      <c r="I959" s="40">
        <v>10</v>
      </c>
      <c r="J959" s="40">
        <v>0</v>
      </c>
      <c r="K959" s="40">
        <v>0</v>
      </c>
      <c r="L959" s="44">
        <v>0</v>
      </c>
      <c r="M959" s="41" t="s">
        <v>126</v>
      </c>
      <c r="N959" s="45" t="s">
        <v>127</v>
      </c>
      <c r="O959" s="45" t="s">
        <v>128</v>
      </c>
      <c r="P959" t="str">
        <f>VLOOKUP($A959,RevenueData!$A$2:$L$2321,10,FALSE)</f>
        <v>NY</v>
      </c>
      <c r="Q959" t="str">
        <f>VLOOKUP($A959,RevenueData!$A$2:$L$2321,11,FALSE)</f>
        <v>NY</v>
      </c>
      <c r="R959" t="str">
        <f>VLOOKUP($A959,RevenueData!$A$2:$L$2321,12,FALSE)</f>
        <v>MID</v>
      </c>
    </row>
    <row r="960" spans="1:18">
      <c r="A960" s="40">
        <v>183</v>
      </c>
      <c r="B960" s="41" t="s">
        <v>225</v>
      </c>
      <c r="C960" s="41" t="s">
        <v>27</v>
      </c>
      <c r="D960" s="40">
        <v>32819</v>
      </c>
      <c r="E960" s="42">
        <v>40016</v>
      </c>
      <c r="F960" s="43">
        <v>1219</v>
      </c>
      <c r="G960" s="41" t="s">
        <v>125</v>
      </c>
      <c r="H960" s="40">
        <v>30</v>
      </c>
      <c r="I960" s="40">
        <v>30</v>
      </c>
      <c r="J960" s="40">
        <v>0</v>
      </c>
      <c r="K960" s="40">
        <v>0</v>
      </c>
      <c r="L960" s="44">
        <v>0</v>
      </c>
      <c r="M960" s="41" t="s">
        <v>126</v>
      </c>
      <c r="N960" s="45" t="s">
        <v>208</v>
      </c>
      <c r="O960" s="45" t="s">
        <v>209</v>
      </c>
      <c r="P960" t="str">
        <f>VLOOKUP($A960,RevenueData!$A$2:$L$2321,10,FALSE)</f>
        <v>FL</v>
      </c>
      <c r="Q960" t="str">
        <f>VLOOKUP($A960,RevenueData!$A$2:$L$2321,11,FALSE)</f>
        <v>OUT</v>
      </c>
      <c r="R960" t="str">
        <f>VLOOKUP($A960,RevenueData!$A$2:$L$2321,12,FALSE)</f>
        <v>OUT</v>
      </c>
    </row>
    <row r="961" spans="1:18">
      <c r="A961" s="40">
        <v>185</v>
      </c>
      <c r="B961" s="41" t="s">
        <v>342</v>
      </c>
      <c r="C961" s="41" t="s">
        <v>62</v>
      </c>
      <c r="D961" s="40">
        <v>55435</v>
      </c>
      <c r="E961" s="42">
        <v>40016</v>
      </c>
      <c r="F961" s="43">
        <v>737</v>
      </c>
      <c r="G961" s="41" t="s">
        <v>125</v>
      </c>
      <c r="H961" s="40">
        <v>29</v>
      </c>
      <c r="I961" s="40">
        <v>29</v>
      </c>
      <c r="J961" s="40">
        <v>0</v>
      </c>
      <c r="K961" s="40">
        <v>0</v>
      </c>
      <c r="L961" s="44">
        <v>0</v>
      </c>
      <c r="M961" s="41" t="s">
        <v>126</v>
      </c>
      <c r="N961" s="45" t="s">
        <v>302</v>
      </c>
      <c r="O961" s="45" t="s">
        <v>303</v>
      </c>
      <c r="P961" t="str">
        <f>VLOOKUP($A961,RevenueData!$A$2:$L$2321,10,FALSE)</f>
        <v>MN</v>
      </c>
      <c r="Q961" t="str">
        <f>VLOOKUP($A961,RevenueData!$A$2:$L$2321,11,FALSE)</f>
        <v>MW</v>
      </c>
      <c r="R961" t="str">
        <f>VLOOKUP($A961,RevenueData!$A$2:$L$2321,12,FALSE)</f>
        <v>MW</v>
      </c>
    </row>
    <row r="962" spans="1:18">
      <c r="A962" s="40">
        <v>189</v>
      </c>
      <c r="B962" s="41" t="s">
        <v>124</v>
      </c>
      <c r="C962" s="41" t="s">
        <v>7</v>
      </c>
      <c r="D962" s="40">
        <v>10017</v>
      </c>
      <c r="E962" s="42">
        <v>40016</v>
      </c>
      <c r="F962" s="43">
        <v>742</v>
      </c>
      <c r="G962" s="41" t="s">
        <v>129</v>
      </c>
      <c r="H962" s="40">
        <v>46</v>
      </c>
      <c r="I962" s="40">
        <v>46</v>
      </c>
      <c r="J962" s="40">
        <v>0</v>
      </c>
      <c r="K962" s="40">
        <v>0</v>
      </c>
      <c r="L962" s="44">
        <v>0</v>
      </c>
      <c r="M962" s="41" t="s">
        <v>126</v>
      </c>
      <c r="N962" s="45" t="s">
        <v>127</v>
      </c>
      <c r="O962" s="45" t="s">
        <v>128</v>
      </c>
      <c r="P962" t="str">
        <f>VLOOKUP($A962,RevenueData!$A$2:$L$2321,10,FALSE)</f>
        <v>NY</v>
      </c>
      <c r="Q962" t="str">
        <f>VLOOKUP($A962,RevenueData!$A$2:$L$2321,11,FALSE)</f>
        <v>NY</v>
      </c>
      <c r="R962" t="str">
        <f>VLOOKUP($A962,RevenueData!$A$2:$L$2321,12,FALSE)</f>
        <v>DOWN</v>
      </c>
    </row>
    <row r="963" spans="1:18">
      <c r="A963" s="40">
        <v>17</v>
      </c>
      <c r="B963" s="41" t="s">
        <v>148</v>
      </c>
      <c r="C963" s="41" t="s">
        <v>19</v>
      </c>
      <c r="D963" s="40">
        <v>92108</v>
      </c>
      <c r="E963" s="42">
        <v>40017</v>
      </c>
      <c r="F963" s="43">
        <v>1000</v>
      </c>
      <c r="G963" s="41" t="s">
        <v>125</v>
      </c>
      <c r="H963" s="40">
        <v>1</v>
      </c>
      <c r="I963" s="40">
        <v>1</v>
      </c>
      <c r="J963" s="40">
        <v>0</v>
      </c>
      <c r="K963" s="40">
        <v>0</v>
      </c>
      <c r="L963" s="44">
        <v>0</v>
      </c>
      <c r="M963" s="41" t="s">
        <v>126</v>
      </c>
      <c r="N963" s="45" t="s">
        <v>149</v>
      </c>
      <c r="O963" s="45" t="s">
        <v>150</v>
      </c>
      <c r="P963" t="str">
        <f>VLOOKUP($A963,RevenueData!$A$2:$L$2321,10,FALSE)</f>
        <v>CA</v>
      </c>
      <c r="Q963" t="str">
        <f>VLOOKUP($A963,RevenueData!$A$2:$L$2321,11,FALSE)</f>
        <v>LA</v>
      </c>
      <c r="R963" t="str">
        <f>VLOOKUP($A963,RevenueData!$A$2:$L$2321,12,FALSE)</f>
        <v>SD</v>
      </c>
    </row>
    <row r="964" spans="1:18">
      <c r="A964" s="40">
        <v>139</v>
      </c>
      <c r="B964" s="41" t="s">
        <v>288</v>
      </c>
      <c r="C964" s="41" t="s">
        <v>60</v>
      </c>
      <c r="D964" s="40">
        <v>37215</v>
      </c>
      <c r="E964" s="42">
        <v>40018</v>
      </c>
      <c r="F964" s="43">
        <v>1616</v>
      </c>
      <c r="G964" s="41" t="s">
        <v>131</v>
      </c>
      <c r="H964" s="40">
        <v>23</v>
      </c>
      <c r="I964" s="40">
        <v>23</v>
      </c>
      <c r="J964" s="40">
        <v>0</v>
      </c>
      <c r="K964" s="40">
        <v>0</v>
      </c>
      <c r="L964" s="44">
        <v>0</v>
      </c>
      <c r="M964" s="41" t="s">
        <v>126</v>
      </c>
      <c r="N964" s="45" t="s">
        <v>289</v>
      </c>
      <c r="O964" s="45" t="s">
        <v>290</v>
      </c>
      <c r="P964" t="str">
        <f>VLOOKUP($A964,RevenueData!$A$2:$L$2321,10,FALSE)</f>
        <v>TN</v>
      </c>
      <c r="Q964" t="str">
        <f>VLOOKUP($A964,RevenueData!$A$2:$L$2321,11,FALSE)</f>
        <v>MW</v>
      </c>
      <c r="R964" t="str">
        <f>VLOOKUP($A964,RevenueData!$A$2:$L$2321,12,FALSE)</f>
        <v>MW</v>
      </c>
    </row>
    <row r="965" spans="1:18">
      <c r="A965" s="40">
        <v>161</v>
      </c>
      <c r="B965" s="41" t="s">
        <v>310</v>
      </c>
      <c r="C965" s="41" t="s">
        <v>57</v>
      </c>
      <c r="D965" s="40">
        <v>27713</v>
      </c>
      <c r="E965" s="42">
        <v>40018</v>
      </c>
      <c r="F965" s="43">
        <v>1112</v>
      </c>
      <c r="G965" s="41" t="s">
        <v>125</v>
      </c>
      <c r="H965" s="40">
        <v>26</v>
      </c>
      <c r="I965" s="40">
        <v>26</v>
      </c>
      <c r="J965" s="40">
        <v>0</v>
      </c>
      <c r="K965" s="40">
        <v>0</v>
      </c>
      <c r="L965" s="44">
        <v>0</v>
      </c>
      <c r="M965" s="41" t="s">
        <v>126</v>
      </c>
      <c r="N965" s="45" t="s">
        <v>250</v>
      </c>
      <c r="O965" s="45" t="s">
        <v>251</v>
      </c>
      <c r="P965" t="str">
        <f>VLOOKUP($A965,RevenueData!$A$2:$L$2321,10,FALSE)</f>
        <v>NC</v>
      </c>
      <c r="Q965" t="str">
        <f>VLOOKUP($A965,RevenueData!$A$2:$L$2321,11,FALSE)</f>
        <v>SE</v>
      </c>
      <c r="R965" t="str">
        <f>VLOOKUP($A965,RevenueData!$A$2:$L$2321,12,FALSE)</f>
        <v>NC</v>
      </c>
    </row>
    <row r="966" spans="1:18">
      <c r="A966" s="40">
        <v>2</v>
      </c>
      <c r="B966" s="41" t="s">
        <v>124</v>
      </c>
      <c r="C966" s="41" t="s">
        <v>7</v>
      </c>
      <c r="D966" s="40">
        <v>10021</v>
      </c>
      <c r="E966" s="42">
        <v>40021</v>
      </c>
      <c r="F966" s="43">
        <v>1000</v>
      </c>
      <c r="G966" s="41" t="s">
        <v>125</v>
      </c>
      <c r="H966" s="40">
        <v>13</v>
      </c>
      <c r="I966" s="40">
        <v>13</v>
      </c>
      <c r="J966" s="40">
        <v>0</v>
      </c>
      <c r="K966" s="40">
        <v>0</v>
      </c>
      <c r="L966" s="44">
        <v>0</v>
      </c>
      <c r="M966" s="41" t="s">
        <v>126</v>
      </c>
      <c r="N966" s="45" t="s">
        <v>127</v>
      </c>
      <c r="O966" s="45" t="s">
        <v>128</v>
      </c>
      <c r="P966" t="str">
        <f>VLOOKUP($A966,RevenueData!$A$2:$L$2321,10,FALSE)</f>
        <v>NY</v>
      </c>
      <c r="Q966" t="str">
        <f>VLOOKUP($A966,RevenueData!$A$2:$L$2321,11,FALSE)</f>
        <v>NY</v>
      </c>
      <c r="R966" t="str">
        <f>VLOOKUP($A966,RevenueData!$A$2:$L$2321,12,FALSE)</f>
        <v>MID</v>
      </c>
    </row>
    <row r="967" spans="1:18">
      <c r="A967" s="40">
        <v>3</v>
      </c>
      <c r="B967" s="41" t="s">
        <v>124</v>
      </c>
      <c r="C967" s="41" t="s">
        <v>7</v>
      </c>
      <c r="D967" s="40">
        <v>10023</v>
      </c>
      <c r="E967" s="42">
        <v>40021</v>
      </c>
      <c r="F967" s="43">
        <v>1031</v>
      </c>
      <c r="G967" s="41" t="s">
        <v>125</v>
      </c>
      <c r="H967" s="40">
        <v>19</v>
      </c>
      <c r="I967" s="40">
        <v>19</v>
      </c>
      <c r="J967" s="40">
        <v>0</v>
      </c>
      <c r="K967" s="40">
        <v>0</v>
      </c>
      <c r="L967" s="44">
        <v>0</v>
      </c>
      <c r="M967" s="41" t="s">
        <v>126</v>
      </c>
      <c r="N967" s="45" t="s">
        <v>127</v>
      </c>
      <c r="O967" s="45" t="s">
        <v>128</v>
      </c>
      <c r="P967" t="str">
        <f>VLOOKUP($A967,RevenueData!$A$2:$L$2321,10,FALSE)</f>
        <v>NY</v>
      </c>
      <c r="Q967" t="str">
        <f>VLOOKUP($A967,RevenueData!$A$2:$L$2321,11,FALSE)</f>
        <v>NY</v>
      </c>
      <c r="R967" t="str">
        <f>VLOOKUP($A967,RevenueData!$A$2:$L$2321,12,FALSE)</f>
        <v>DOWN</v>
      </c>
    </row>
    <row r="968" spans="1:18">
      <c r="A968" s="40">
        <v>13</v>
      </c>
      <c r="B968" s="41" t="s">
        <v>142</v>
      </c>
      <c r="C968" s="41" t="s">
        <v>7</v>
      </c>
      <c r="D968" s="40">
        <v>11746</v>
      </c>
      <c r="E968" s="42">
        <v>40021</v>
      </c>
      <c r="F968" s="43">
        <v>957</v>
      </c>
      <c r="G968" s="41" t="s">
        <v>125</v>
      </c>
      <c r="H968" s="40">
        <v>25</v>
      </c>
      <c r="I968" s="40">
        <v>25</v>
      </c>
      <c r="J968" s="40">
        <v>0</v>
      </c>
      <c r="K968" s="40">
        <v>0</v>
      </c>
      <c r="L968" s="44">
        <v>0</v>
      </c>
      <c r="M968" s="41" t="s">
        <v>126</v>
      </c>
      <c r="N968" s="45" t="s">
        <v>127</v>
      </c>
      <c r="O968" s="45" t="s">
        <v>128</v>
      </c>
      <c r="P968" t="str">
        <f>VLOOKUP($A968,RevenueData!$A$2:$L$2321,10,FALSE)</f>
        <v>NY</v>
      </c>
      <c r="Q968" t="str">
        <f>VLOOKUP($A968,RevenueData!$A$2:$L$2321,11,FALSE)</f>
        <v>NY</v>
      </c>
      <c r="R968" t="str">
        <f>VLOOKUP($A968,RevenueData!$A$2:$L$2321,12,FALSE)</f>
        <v>LI</v>
      </c>
    </row>
    <row r="969" spans="1:18">
      <c r="A969" s="40">
        <v>13</v>
      </c>
      <c r="B969" s="41" t="s">
        <v>142</v>
      </c>
      <c r="C969" s="41" t="s">
        <v>7</v>
      </c>
      <c r="D969" s="40">
        <v>11746</v>
      </c>
      <c r="E969" s="42">
        <v>40021</v>
      </c>
      <c r="F969" s="43">
        <v>957</v>
      </c>
      <c r="G969" s="41" t="s">
        <v>125</v>
      </c>
      <c r="H969" s="40">
        <v>1</v>
      </c>
      <c r="I969" s="40">
        <v>1</v>
      </c>
      <c r="J969" s="40">
        <v>0</v>
      </c>
      <c r="K969" s="40">
        <v>0</v>
      </c>
      <c r="L969" s="44">
        <v>0</v>
      </c>
      <c r="M969" s="41" t="s">
        <v>130</v>
      </c>
      <c r="N969" s="45" t="s">
        <v>127</v>
      </c>
      <c r="O969" s="45" t="s">
        <v>128</v>
      </c>
      <c r="P969" t="str">
        <f>VLOOKUP($A969,RevenueData!$A$2:$L$2321,10,FALSE)</f>
        <v>NY</v>
      </c>
      <c r="Q969" t="str">
        <f>VLOOKUP($A969,RevenueData!$A$2:$L$2321,11,FALSE)</f>
        <v>NY</v>
      </c>
      <c r="R969" t="str">
        <f>VLOOKUP($A969,RevenueData!$A$2:$L$2321,12,FALSE)</f>
        <v>LI</v>
      </c>
    </row>
    <row r="970" spans="1:18">
      <c r="A970" s="40">
        <v>23</v>
      </c>
      <c r="B970" s="41" t="s">
        <v>159</v>
      </c>
      <c r="C970" s="41" t="s">
        <v>7</v>
      </c>
      <c r="D970" s="40">
        <v>10601</v>
      </c>
      <c r="E970" s="42">
        <v>40021</v>
      </c>
      <c r="F970" s="43">
        <v>1005</v>
      </c>
      <c r="G970" s="41" t="s">
        <v>125</v>
      </c>
      <c r="H970" s="40">
        <v>21</v>
      </c>
      <c r="I970" s="40">
        <v>21</v>
      </c>
      <c r="J970" s="40">
        <v>0</v>
      </c>
      <c r="K970" s="40">
        <v>0</v>
      </c>
      <c r="L970" s="44">
        <v>0</v>
      </c>
      <c r="M970" s="41" t="s">
        <v>126</v>
      </c>
      <c r="N970" s="45" t="s">
        <v>127</v>
      </c>
      <c r="O970" s="45" t="s">
        <v>128</v>
      </c>
      <c r="P970" t="str">
        <f>VLOOKUP($A970,RevenueData!$A$2:$L$2321,10,FALSE)</f>
        <v>NY</v>
      </c>
      <c r="Q970" t="str">
        <f>VLOOKUP($A970,RevenueData!$A$2:$L$2321,11,FALSE)</f>
        <v>NE</v>
      </c>
      <c r="R970" t="str">
        <f>VLOOKUP($A970,RevenueData!$A$2:$L$2321,12,FALSE)</f>
        <v>CT</v>
      </c>
    </row>
    <row r="971" spans="1:18">
      <c r="A971" s="40">
        <v>30</v>
      </c>
      <c r="B971" s="41" t="s">
        <v>168</v>
      </c>
      <c r="C971" s="41" t="s">
        <v>33</v>
      </c>
      <c r="D971" s="40">
        <v>97204</v>
      </c>
      <c r="E971" s="42">
        <v>40021</v>
      </c>
      <c r="F971" s="43">
        <v>1153</v>
      </c>
      <c r="G971" s="41" t="s">
        <v>125</v>
      </c>
      <c r="H971" s="40">
        <v>27</v>
      </c>
      <c r="I971" s="40">
        <v>27</v>
      </c>
      <c r="J971" s="40">
        <v>0</v>
      </c>
      <c r="K971" s="40">
        <v>0</v>
      </c>
      <c r="L971" s="44">
        <v>0</v>
      </c>
      <c r="M971" s="41" t="s">
        <v>126</v>
      </c>
      <c r="N971" s="45" t="s">
        <v>169</v>
      </c>
      <c r="O971" s="45" t="s">
        <v>170</v>
      </c>
      <c r="P971" t="str">
        <f>VLOOKUP($A971,RevenueData!$A$2:$L$2321,10,FALSE)</f>
        <v>OR</v>
      </c>
      <c r="Q971" t="str">
        <f>VLOOKUP($A971,RevenueData!$A$2:$L$2321,11,FALSE)</f>
        <v>NW</v>
      </c>
      <c r="R971" t="str">
        <f>VLOOKUP($A971,RevenueData!$A$2:$L$2321,12,FALSE)</f>
        <v>NW</v>
      </c>
    </row>
    <row r="972" spans="1:18">
      <c r="A972" s="40">
        <v>34</v>
      </c>
      <c r="B972" s="41" t="s">
        <v>175</v>
      </c>
      <c r="C972" s="41" t="s">
        <v>25</v>
      </c>
      <c r="D972" s="40">
        <v>6880</v>
      </c>
      <c r="E972" s="42">
        <v>40021</v>
      </c>
      <c r="F972" s="43">
        <v>1006</v>
      </c>
      <c r="G972" s="41" t="s">
        <v>125</v>
      </c>
      <c r="H972" s="40">
        <v>28</v>
      </c>
      <c r="I972" s="40">
        <v>28</v>
      </c>
      <c r="J972" s="40">
        <v>0</v>
      </c>
      <c r="K972" s="40">
        <v>0</v>
      </c>
      <c r="L972" s="44">
        <v>0</v>
      </c>
      <c r="M972" s="41" t="s">
        <v>126</v>
      </c>
      <c r="N972" s="45" t="s">
        <v>127</v>
      </c>
      <c r="O972" s="45" t="s">
        <v>128</v>
      </c>
      <c r="P972" t="str">
        <f>VLOOKUP($A972,RevenueData!$A$2:$L$2321,10,FALSE)</f>
        <v>CT</v>
      </c>
      <c r="Q972" t="str">
        <f>VLOOKUP($A972,RevenueData!$A$2:$L$2321,11,FALSE)</f>
        <v>NE</v>
      </c>
      <c r="R972" t="str">
        <f>VLOOKUP($A972,RevenueData!$A$2:$L$2321,12,FALSE)</f>
        <v>CT</v>
      </c>
    </row>
    <row r="973" spans="1:18">
      <c r="A973" s="40">
        <v>42</v>
      </c>
      <c r="B973" s="41" t="s">
        <v>124</v>
      </c>
      <c r="C973" s="41" t="s">
        <v>7</v>
      </c>
      <c r="D973" s="40">
        <v>10024</v>
      </c>
      <c r="E973" s="42">
        <v>40021</v>
      </c>
      <c r="F973" s="43">
        <v>1040</v>
      </c>
      <c r="G973" s="41" t="s">
        <v>125</v>
      </c>
      <c r="H973" s="40">
        <v>14</v>
      </c>
      <c r="I973" s="40">
        <v>14</v>
      </c>
      <c r="J973" s="40">
        <v>0</v>
      </c>
      <c r="K973" s="40">
        <v>0</v>
      </c>
      <c r="L973" s="44">
        <v>0</v>
      </c>
      <c r="M973" s="41" t="s">
        <v>143</v>
      </c>
      <c r="N973" s="45" t="s">
        <v>127</v>
      </c>
      <c r="O973" s="45" t="s">
        <v>128</v>
      </c>
      <c r="P973" t="str">
        <f>VLOOKUP($A973,RevenueData!$A$2:$L$2321,10,FALSE)</f>
        <v>NY</v>
      </c>
      <c r="Q973" t="str">
        <f>VLOOKUP($A973,RevenueData!$A$2:$L$2321,11,FALSE)</f>
        <v>NY</v>
      </c>
      <c r="R973" t="str">
        <f>VLOOKUP($A973,RevenueData!$A$2:$L$2321,12,FALSE)</f>
        <v>DOWN</v>
      </c>
    </row>
    <row r="974" spans="1:18">
      <c r="A974" s="40">
        <v>51</v>
      </c>
      <c r="B974" s="41" t="s">
        <v>124</v>
      </c>
      <c r="C974" s="41" t="s">
        <v>7</v>
      </c>
      <c r="D974" s="40">
        <v>10003</v>
      </c>
      <c r="E974" s="42">
        <v>40021</v>
      </c>
      <c r="F974" s="43">
        <v>1019</v>
      </c>
      <c r="G974" s="41" t="s">
        <v>125</v>
      </c>
      <c r="H974" s="40">
        <v>24</v>
      </c>
      <c r="I974" s="40">
        <v>23</v>
      </c>
      <c r="J974" s="40">
        <v>1</v>
      </c>
      <c r="K974" s="40">
        <v>0</v>
      </c>
      <c r="L974" s="44">
        <v>0</v>
      </c>
      <c r="M974" s="41" t="s">
        <v>126</v>
      </c>
      <c r="N974" s="45" t="s">
        <v>127</v>
      </c>
      <c r="O974" s="45" t="s">
        <v>128</v>
      </c>
      <c r="P974" t="str">
        <f>VLOOKUP($A974,RevenueData!$A$2:$L$2321,10,FALSE)</f>
        <v>NY</v>
      </c>
      <c r="Q974" t="str">
        <f>VLOOKUP($A974,RevenueData!$A$2:$L$2321,11,FALSE)</f>
        <v>NY</v>
      </c>
      <c r="R974" t="str">
        <f>VLOOKUP($A974,RevenueData!$A$2:$L$2321,12,FALSE)</f>
        <v>DOWN</v>
      </c>
    </row>
    <row r="975" spans="1:18">
      <c r="A975" s="40">
        <v>53</v>
      </c>
      <c r="B975" s="41" t="s">
        <v>124</v>
      </c>
      <c r="C975" s="41" t="s">
        <v>7</v>
      </c>
      <c r="D975" s="40">
        <v>10021</v>
      </c>
      <c r="E975" s="42">
        <v>40021</v>
      </c>
      <c r="F975" s="43">
        <v>1021</v>
      </c>
      <c r="G975" s="41" t="s">
        <v>125</v>
      </c>
      <c r="H975" s="40">
        <v>15</v>
      </c>
      <c r="I975" s="40">
        <v>15</v>
      </c>
      <c r="J975" s="40">
        <v>0</v>
      </c>
      <c r="K975" s="40">
        <v>0</v>
      </c>
      <c r="L975" s="44">
        <v>0</v>
      </c>
      <c r="M975" s="41" t="s">
        <v>126</v>
      </c>
      <c r="N975" s="45" t="s">
        <v>127</v>
      </c>
      <c r="O975" s="45" t="s">
        <v>128</v>
      </c>
      <c r="P975" t="str">
        <f>VLOOKUP($A975,RevenueData!$A$2:$L$2321,10,FALSE)</f>
        <v>NY</v>
      </c>
      <c r="Q975" t="str">
        <f>VLOOKUP($A975,RevenueData!$A$2:$L$2321,11,FALSE)</f>
        <v>NY</v>
      </c>
      <c r="R975" t="str">
        <f>VLOOKUP($A975,RevenueData!$A$2:$L$2321,12,FALSE)</f>
        <v>MID</v>
      </c>
    </row>
    <row r="976" spans="1:18">
      <c r="A976" s="40">
        <v>54</v>
      </c>
      <c r="B976" s="41" t="s">
        <v>124</v>
      </c>
      <c r="C976" s="41" t="s">
        <v>7</v>
      </c>
      <c r="D976" s="40">
        <v>10028</v>
      </c>
      <c r="E976" s="42">
        <v>40021</v>
      </c>
      <c r="F976" s="43">
        <v>953</v>
      </c>
      <c r="G976" s="41" t="s">
        <v>129</v>
      </c>
      <c r="H976" s="40">
        <v>31</v>
      </c>
      <c r="I976" s="40">
        <v>31</v>
      </c>
      <c r="J976" s="40">
        <v>0</v>
      </c>
      <c r="K976" s="40">
        <v>0</v>
      </c>
      <c r="L976" s="44">
        <v>0</v>
      </c>
      <c r="M976" s="41" t="s">
        <v>126</v>
      </c>
      <c r="N976" s="45" t="s">
        <v>127</v>
      </c>
      <c r="O976" s="45" t="s">
        <v>128</v>
      </c>
      <c r="P976" t="str">
        <f>VLOOKUP($A976,RevenueData!$A$2:$L$2321,10,FALSE)</f>
        <v>NY</v>
      </c>
      <c r="Q976" t="str">
        <f>VLOOKUP($A976,RevenueData!$A$2:$L$2321,11,FALSE)</f>
        <v>NY</v>
      </c>
      <c r="R976" t="str">
        <f>VLOOKUP($A976,RevenueData!$A$2:$L$2321,12,FALSE)</f>
        <v>MID</v>
      </c>
    </row>
    <row r="977" spans="1:18">
      <c r="A977" s="40">
        <v>55</v>
      </c>
      <c r="B977" s="41" t="s">
        <v>124</v>
      </c>
      <c r="C977" s="41" t="s">
        <v>7</v>
      </c>
      <c r="D977" s="40">
        <v>10014</v>
      </c>
      <c r="E977" s="42">
        <v>40021</v>
      </c>
      <c r="F977" s="43">
        <v>1156</v>
      </c>
      <c r="G977" s="41" t="s">
        <v>125</v>
      </c>
      <c r="H977" s="40">
        <v>46</v>
      </c>
      <c r="I977" s="40">
        <v>46</v>
      </c>
      <c r="J977" s="40">
        <v>0</v>
      </c>
      <c r="K977" s="40">
        <v>0</v>
      </c>
      <c r="L977" s="44">
        <v>0</v>
      </c>
      <c r="M977" s="41" t="s">
        <v>126</v>
      </c>
      <c r="N977" s="45" t="s">
        <v>127</v>
      </c>
      <c r="O977" s="45" t="s">
        <v>128</v>
      </c>
      <c r="P977" t="str">
        <f>VLOOKUP($A977,RevenueData!$A$2:$L$2321,10,FALSE)</f>
        <v>NY</v>
      </c>
      <c r="Q977" t="str">
        <f>VLOOKUP($A977,RevenueData!$A$2:$L$2321,11,FALSE)</f>
        <v>NY</v>
      </c>
      <c r="R977" t="str">
        <f>VLOOKUP($A977,RevenueData!$A$2:$L$2321,12,FALSE)</f>
        <v>DOWN</v>
      </c>
    </row>
    <row r="978" spans="1:18">
      <c r="A978" s="40">
        <v>57</v>
      </c>
      <c r="B978" s="41" t="s">
        <v>201</v>
      </c>
      <c r="C978" s="41" t="s">
        <v>33</v>
      </c>
      <c r="D978" s="40">
        <v>97223</v>
      </c>
      <c r="E978" s="42">
        <v>40021</v>
      </c>
      <c r="F978" s="43">
        <v>1114</v>
      </c>
      <c r="G978" s="41" t="s">
        <v>125</v>
      </c>
      <c r="H978" s="40">
        <v>14</v>
      </c>
      <c r="I978" s="40">
        <v>14</v>
      </c>
      <c r="J978" s="40">
        <v>0</v>
      </c>
      <c r="K978" s="40">
        <v>0</v>
      </c>
      <c r="L978" s="44">
        <v>0</v>
      </c>
      <c r="M978" s="41" t="s">
        <v>126</v>
      </c>
      <c r="N978" s="45" t="s">
        <v>169</v>
      </c>
      <c r="O978" s="45" t="s">
        <v>170</v>
      </c>
      <c r="P978" t="str">
        <f>VLOOKUP($A978,RevenueData!$A$2:$L$2321,10,FALSE)</f>
        <v>OR</v>
      </c>
      <c r="Q978" t="str">
        <f>VLOOKUP($A978,RevenueData!$A$2:$L$2321,11,FALSE)</f>
        <v>NW</v>
      </c>
      <c r="R978" t="str">
        <f>VLOOKUP($A978,RevenueData!$A$2:$L$2321,12,FALSE)</f>
        <v>NW</v>
      </c>
    </row>
    <row r="979" spans="1:18">
      <c r="A979" s="40">
        <v>102</v>
      </c>
      <c r="B979" s="41" t="s">
        <v>254</v>
      </c>
      <c r="C979" s="41" t="s">
        <v>31</v>
      </c>
      <c r="D979" s="40">
        <v>81611</v>
      </c>
      <c r="E979" s="42">
        <v>40021</v>
      </c>
      <c r="F979" s="43">
        <v>1300</v>
      </c>
      <c r="G979" s="41" t="s">
        <v>125</v>
      </c>
      <c r="H979" s="40">
        <v>27</v>
      </c>
      <c r="I979" s="40">
        <v>27</v>
      </c>
      <c r="J979" s="40">
        <v>0</v>
      </c>
      <c r="K979" s="40">
        <v>0</v>
      </c>
      <c r="L979" s="44">
        <v>0</v>
      </c>
      <c r="M979" s="41" t="s">
        <v>143</v>
      </c>
      <c r="N979" s="45" t="s">
        <v>166</v>
      </c>
      <c r="O979" s="45" t="s">
        <v>167</v>
      </c>
      <c r="P979" t="str">
        <f>VLOOKUP($A979,RevenueData!$A$2:$L$2321,10,FALSE)</f>
        <v>CO</v>
      </c>
      <c r="Q979" t="str">
        <f>VLOOKUP($A979,RevenueData!$A$2:$L$2321,11,FALSE)</f>
        <v>SW</v>
      </c>
      <c r="R979" t="str">
        <f>VLOOKUP($A979,RevenueData!$A$2:$L$2321,12,FALSE)</f>
        <v>SW</v>
      </c>
    </row>
    <row r="980" spans="1:18">
      <c r="A980" s="40">
        <v>108</v>
      </c>
      <c r="B980" s="41" t="s">
        <v>124</v>
      </c>
      <c r="C980" s="41" t="s">
        <v>7</v>
      </c>
      <c r="D980" s="40">
        <v>10019</v>
      </c>
      <c r="E980" s="42">
        <v>40021</v>
      </c>
      <c r="F980" s="43">
        <v>1011</v>
      </c>
      <c r="G980" s="41" t="s">
        <v>125</v>
      </c>
      <c r="H980" s="40">
        <v>15</v>
      </c>
      <c r="I980" s="40">
        <v>15</v>
      </c>
      <c r="J980" s="40">
        <v>0</v>
      </c>
      <c r="K980" s="40">
        <v>0</v>
      </c>
      <c r="L980" s="44">
        <v>0</v>
      </c>
      <c r="M980" s="41" t="s">
        <v>126</v>
      </c>
      <c r="N980" s="45" t="s">
        <v>127</v>
      </c>
      <c r="O980" s="45" t="s">
        <v>128</v>
      </c>
      <c r="P980" t="str">
        <f>VLOOKUP($A980,RevenueData!$A$2:$L$2321,10,FALSE)</f>
        <v>NY</v>
      </c>
      <c r="Q980" t="str">
        <f>VLOOKUP($A980,RevenueData!$A$2:$L$2321,11,FALSE)</f>
        <v>NY</v>
      </c>
      <c r="R980" t="str">
        <f>VLOOKUP($A980,RevenueData!$A$2:$L$2321,12,FALSE)</f>
        <v>DOWN</v>
      </c>
    </row>
    <row r="981" spans="1:18">
      <c r="A981" s="40">
        <v>114</v>
      </c>
      <c r="B981" s="41" t="s">
        <v>124</v>
      </c>
      <c r="C981" s="41" t="s">
        <v>7</v>
      </c>
      <c r="D981" s="40">
        <v>10020</v>
      </c>
      <c r="E981" s="42">
        <v>40021</v>
      </c>
      <c r="F981" s="43">
        <v>939</v>
      </c>
      <c r="G981" s="41" t="s">
        <v>129</v>
      </c>
      <c r="H981" s="40">
        <v>10</v>
      </c>
      <c r="I981" s="40">
        <v>10</v>
      </c>
      <c r="J981" s="40">
        <v>0</v>
      </c>
      <c r="K981" s="40">
        <v>0</v>
      </c>
      <c r="L981" s="44">
        <v>0</v>
      </c>
      <c r="M981" s="41" t="s">
        <v>126</v>
      </c>
      <c r="N981" s="45" t="s">
        <v>127</v>
      </c>
      <c r="O981" s="45" t="s">
        <v>128</v>
      </c>
      <c r="P981" t="str">
        <f>VLOOKUP($A981,RevenueData!$A$2:$L$2321,10,FALSE)</f>
        <v>NY</v>
      </c>
      <c r="Q981" t="str">
        <f>VLOOKUP($A981,RevenueData!$A$2:$L$2321,11,FALSE)</f>
        <v>NY</v>
      </c>
      <c r="R981" t="str">
        <f>VLOOKUP($A981,RevenueData!$A$2:$L$2321,12,FALSE)</f>
        <v>MID</v>
      </c>
    </row>
    <row r="982" spans="1:18">
      <c r="A982" s="40">
        <v>117</v>
      </c>
      <c r="B982" s="41" t="s">
        <v>267</v>
      </c>
      <c r="C982" s="41" t="s">
        <v>25</v>
      </c>
      <c r="D982" s="40">
        <v>6810</v>
      </c>
      <c r="E982" s="42">
        <v>40021</v>
      </c>
      <c r="F982" s="43">
        <v>943</v>
      </c>
      <c r="G982" s="41" t="s">
        <v>125</v>
      </c>
      <c r="H982" s="40">
        <v>31</v>
      </c>
      <c r="I982" s="40">
        <v>31</v>
      </c>
      <c r="J982" s="40">
        <v>0</v>
      </c>
      <c r="K982" s="40">
        <v>0</v>
      </c>
      <c r="L982" s="44">
        <v>0</v>
      </c>
      <c r="M982" s="41" t="s">
        <v>130</v>
      </c>
      <c r="N982" s="45" t="s">
        <v>127</v>
      </c>
      <c r="O982" s="45" t="s">
        <v>128</v>
      </c>
      <c r="P982" t="str">
        <f>VLOOKUP($A982,RevenueData!$A$2:$L$2321,10,FALSE)</f>
        <v>CT</v>
      </c>
      <c r="Q982" t="str">
        <f>VLOOKUP($A982,RevenueData!$A$2:$L$2321,11,FALSE)</f>
        <v>NE</v>
      </c>
      <c r="R982" t="str">
        <f>VLOOKUP($A982,RevenueData!$A$2:$L$2321,12,FALSE)</f>
        <v>CT</v>
      </c>
    </row>
    <row r="983" spans="1:18">
      <c r="A983" s="40">
        <v>117</v>
      </c>
      <c r="B983" s="41" t="s">
        <v>267</v>
      </c>
      <c r="C983" s="41" t="s">
        <v>25</v>
      </c>
      <c r="D983" s="40">
        <v>6810</v>
      </c>
      <c r="E983" s="42">
        <v>40021</v>
      </c>
      <c r="F983" s="43">
        <v>943</v>
      </c>
      <c r="G983" s="41" t="s">
        <v>125</v>
      </c>
      <c r="H983" s="40">
        <v>1</v>
      </c>
      <c r="I983" s="40">
        <v>1</v>
      </c>
      <c r="J983" s="40">
        <v>0</v>
      </c>
      <c r="K983" s="40">
        <v>0</v>
      </c>
      <c r="L983" s="44">
        <v>0</v>
      </c>
      <c r="M983" s="41" t="s">
        <v>126</v>
      </c>
      <c r="N983" s="45" t="s">
        <v>127</v>
      </c>
      <c r="O983" s="45" t="s">
        <v>128</v>
      </c>
      <c r="P983" t="str">
        <f>VLOOKUP($A983,RevenueData!$A$2:$L$2321,10,FALSE)</f>
        <v>CT</v>
      </c>
      <c r="Q983" t="str">
        <f>VLOOKUP($A983,RevenueData!$A$2:$L$2321,11,FALSE)</f>
        <v>NE</v>
      </c>
      <c r="R983" t="str">
        <f>VLOOKUP($A983,RevenueData!$A$2:$L$2321,12,FALSE)</f>
        <v>CT</v>
      </c>
    </row>
    <row r="984" spans="1:18">
      <c r="A984" s="40">
        <v>123</v>
      </c>
      <c r="B984" s="41" t="s">
        <v>271</v>
      </c>
      <c r="C984" s="41" t="s">
        <v>25</v>
      </c>
      <c r="D984" s="40">
        <v>6830</v>
      </c>
      <c r="E984" s="42">
        <v>40021</v>
      </c>
      <c r="F984" s="43">
        <v>1145</v>
      </c>
      <c r="G984" s="41" t="s">
        <v>125</v>
      </c>
      <c r="H984" s="40">
        <v>28</v>
      </c>
      <c r="I984" s="40">
        <v>28</v>
      </c>
      <c r="J984" s="40">
        <v>0</v>
      </c>
      <c r="K984" s="40">
        <v>0</v>
      </c>
      <c r="L984" s="44">
        <v>0</v>
      </c>
      <c r="M984" s="41" t="s">
        <v>143</v>
      </c>
      <c r="N984" s="45" t="s">
        <v>127</v>
      </c>
      <c r="O984" s="45" t="s">
        <v>128</v>
      </c>
      <c r="P984" t="str">
        <f>VLOOKUP($A984,RevenueData!$A$2:$L$2321,10,FALSE)</f>
        <v>CT</v>
      </c>
      <c r="Q984" t="str">
        <f>VLOOKUP($A984,RevenueData!$A$2:$L$2321,11,FALSE)</f>
        <v>NE</v>
      </c>
      <c r="R984" t="str">
        <f>VLOOKUP($A984,RevenueData!$A$2:$L$2321,12,FALSE)</f>
        <v>CT</v>
      </c>
    </row>
    <row r="985" spans="1:18">
      <c r="A985" s="40">
        <v>123</v>
      </c>
      <c r="B985" s="41" t="s">
        <v>271</v>
      </c>
      <c r="C985" s="41" t="s">
        <v>25</v>
      </c>
      <c r="D985" s="40">
        <v>6830</v>
      </c>
      <c r="E985" s="42">
        <v>40021</v>
      </c>
      <c r="F985" s="43">
        <v>1215</v>
      </c>
      <c r="G985" s="41" t="s">
        <v>125</v>
      </c>
      <c r="H985" s="40">
        <v>1</v>
      </c>
      <c r="I985" s="40">
        <v>1</v>
      </c>
      <c r="J985" s="40">
        <v>0</v>
      </c>
      <c r="K985" s="40">
        <v>0</v>
      </c>
      <c r="L985" s="44">
        <v>0</v>
      </c>
      <c r="M985" s="41" t="s">
        <v>126</v>
      </c>
      <c r="N985" s="45" t="s">
        <v>127</v>
      </c>
      <c r="O985" s="45" t="s">
        <v>128</v>
      </c>
      <c r="P985" t="str">
        <f>VLOOKUP($A985,RevenueData!$A$2:$L$2321,10,FALSE)</f>
        <v>CT</v>
      </c>
      <c r="Q985" t="str">
        <f>VLOOKUP($A985,RevenueData!$A$2:$L$2321,11,FALSE)</f>
        <v>NE</v>
      </c>
      <c r="R985" t="str">
        <f>VLOOKUP($A985,RevenueData!$A$2:$L$2321,12,FALSE)</f>
        <v>CT</v>
      </c>
    </row>
    <row r="986" spans="1:18">
      <c r="A986" s="40">
        <v>124</v>
      </c>
      <c r="B986" s="41" t="s">
        <v>272</v>
      </c>
      <c r="C986" s="41" t="s">
        <v>25</v>
      </c>
      <c r="D986" s="40">
        <v>6074</v>
      </c>
      <c r="E986" s="42">
        <v>40021</v>
      </c>
      <c r="F986" s="43">
        <v>1435</v>
      </c>
      <c r="G986" s="41" t="s">
        <v>131</v>
      </c>
      <c r="H986" s="40">
        <v>22</v>
      </c>
      <c r="I986" s="40">
        <v>21</v>
      </c>
      <c r="J986" s="40">
        <v>1</v>
      </c>
      <c r="K986" s="40">
        <v>0</v>
      </c>
      <c r="L986" s="44">
        <v>0</v>
      </c>
      <c r="M986" s="41" t="s">
        <v>126</v>
      </c>
      <c r="N986" s="45" t="s">
        <v>273</v>
      </c>
      <c r="O986" s="45" t="s">
        <v>274</v>
      </c>
      <c r="P986" t="str">
        <f>VLOOKUP($A986,RevenueData!$A$2:$L$2321,10,FALSE)</f>
        <v>CT</v>
      </c>
      <c r="Q986" t="str">
        <f>VLOOKUP($A986,RevenueData!$A$2:$L$2321,11,FALSE)</f>
        <v>NE</v>
      </c>
      <c r="R986" t="str">
        <f>VLOOKUP($A986,RevenueData!$A$2:$L$2321,12,FALSE)</f>
        <v>CT</v>
      </c>
    </row>
    <row r="987" spans="1:18">
      <c r="A987" s="40">
        <v>131</v>
      </c>
      <c r="B987" s="41" t="s">
        <v>281</v>
      </c>
      <c r="C987" s="41" t="s">
        <v>7</v>
      </c>
      <c r="D987" s="40">
        <v>11430</v>
      </c>
      <c r="E987" s="42">
        <v>40021</v>
      </c>
      <c r="F987" s="43">
        <v>1149</v>
      </c>
      <c r="G987" s="41" t="s">
        <v>125</v>
      </c>
      <c r="H987" s="40">
        <v>12</v>
      </c>
      <c r="I987" s="40">
        <v>12</v>
      </c>
      <c r="J987" s="40">
        <v>0</v>
      </c>
      <c r="K987" s="40">
        <v>0</v>
      </c>
      <c r="L987" s="44">
        <v>0</v>
      </c>
      <c r="M987" s="41" t="s">
        <v>126</v>
      </c>
      <c r="N987" s="45" t="s">
        <v>127</v>
      </c>
      <c r="O987" s="45" t="s">
        <v>128</v>
      </c>
      <c r="P987" t="str">
        <f>VLOOKUP($A987,RevenueData!$A$2:$L$2321,10,FALSE)</f>
        <v>NY</v>
      </c>
      <c r="Q987" t="str">
        <f>VLOOKUP($A987,RevenueData!$A$2:$L$2321,11,FALSE)</f>
        <v>NY</v>
      </c>
      <c r="R987" t="str">
        <f>VLOOKUP($A987,RevenueData!$A$2:$L$2321,12,FALSE)</f>
        <v>LI</v>
      </c>
    </row>
    <row r="988" spans="1:18">
      <c r="A988" s="40">
        <v>140</v>
      </c>
      <c r="B988" s="41" t="s">
        <v>291</v>
      </c>
      <c r="C988" s="41" t="s">
        <v>7</v>
      </c>
      <c r="D988" s="40">
        <v>11530</v>
      </c>
      <c r="E988" s="42">
        <v>40021</v>
      </c>
      <c r="F988" s="43">
        <v>941</v>
      </c>
      <c r="G988" s="41" t="s">
        <v>129</v>
      </c>
      <c r="H988" s="40">
        <v>18</v>
      </c>
      <c r="I988" s="40">
        <v>18</v>
      </c>
      <c r="J988" s="40">
        <v>0</v>
      </c>
      <c r="K988" s="40">
        <v>0</v>
      </c>
      <c r="L988" s="44">
        <v>0</v>
      </c>
      <c r="M988" s="41" t="s">
        <v>126</v>
      </c>
      <c r="N988" s="45" t="s">
        <v>127</v>
      </c>
      <c r="O988" s="45" t="s">
        <v>128</v>
      </c>
      <c r="P988" t="str">
        <f>VLOOKUP($A988,RevenueData!$A$2:$L$2321,10,FALSE)</f>
        <v>NY</v>
      </c>
      <c r="Q988" t="str">
        <f>VLOOKUP($A988,RevenueData!$A$2:$L$2321,11,FALSE)</f>
        <v>NY</v>
      </c>
      <c r="R988" t="str">
        <f>VLOOKUP($A988,RevenueData!$A$2:$L$2321,12,FALSE)</f>
        <v>LI</v>
      </c>
    </row>
    <row r="989" spans="1:18">
      <c r="A989" s="40">
        <v>145</v>
      </c>
      <c r="B989" s="41" t="s">
        <v>294</v>
      </c>
      <c r="C989" s="41" t="s">
        <v>21</v>
      </c>
      <c r="D989" s="40">
        <v>98271</v>
      </c>
      <c r="E989" s="42">
        <v>40021</v>
      </c>
      <c r="F989" s="43">
        <v>1451</v>
      </c>
      <c r="G989" s="41" t="s">
        <v>131</v>
      </c>
      <c r="H989" s="40">
        <v>28</v>
      </c>
      <c r="I989" s="40">
        <v>28</v>
      </c>
      <c r="J989" s="40">
        <v>0</v>
      </c>
      <c r="K989" s="40">
        <v>0</v>
      </c>
      <c r="L989" s="44">
        <v>0</v>
      </c>
      <c r="M989" s="41" t="s">
        <v>126</v>
      </c>
      <c r="N989" s="45" t="s">
        <v>152</v>
      </c>
      <c r="O989" s="45" t="s">
        <v>153</v>
      </c>
      <c r="P989" t="str">
        <f>VLOOKUP($A989,RevenueData!$A$2:$L$2321,10,FALSE)</f>
        <v>WA</v>
      </c>
      <c r="Q989" t="str">
        <f>VLOOKUP($A989,RevenueData!$A$2:$L$2321,11,FALSE)</f>
        <v>OUT</v>
      </c>
      <c r="R989" t="str">
        <f>VLOOKUP($A989,RevenueData!$A$2:$L$2321,12,FALSE)</f>
        <v>OUT</v>
      </c>
    </row>
    <row r="990" spans="1:18">
      <c r="A990" s="40">
        <v>146</v>
      </c>
      <c r="B990" s="41" t="s">
        <v>295</v>
      </c>
      <c r="C990" s="41" t="s">
        <v>61</v>
      </c>
      <c r="D990" s="40">
        <v>96814</v>
      </c>
      <c r="E990" s="42">
        <v>40021</v>
      </c>
      <c r="F990" s="43">
        <v>1050</v>
      </c>
      <c r="G990" s="41" t="s">
        <v>131</v>
      </c>
      <c r="H990" s="40">
        <v>65</v>
      </c>
      <c r="I990" s="40">
        <v>65</v>
      </c>
      <c r="J990" s="40">
        <v>1</v>
      </c>
      <c r="K990" s="40">
        <v>0</v>
      </c>
      <c r="L990" s="44">
        <v>0</v>
      </c>
      <c r="M990" s="41" t="s">
        <v>143</v>
      </c>
      <c r="N990" s="45" t="s">
        <v>296</v>
      </c>
      <c r="O990" s="45" t="s">
        <v>297</v>
      </c>
      <c r="P990" t="str">
        <f>VLOOKUP($A990,RevenueData!$A$2:$L$2321,10,FALSE)</f>
        <v>HI</v>
      </c>
      <c r="Q990" t="str">
        <f>VLOOKUP($A990,RevenueData!$A$2:$L$2321,11,FALSE)</f>
        <v>NW</v>
      </c>
      <c r="R990" t="str">
        <f>VLOOKUP($A990,RevenueData!$A$2:$L$2321,12,FALSE)</f>
        <v>HI</v>
      </c>
    </row>
    <row r="991" spans="1:18">
      <c r="A991" s="40">
        <v>151</v>
      </c>
      <c r="B991" s="41" t="s">
        <v>295</v>
      </c>
      <c r="C991" s="41" t="s">
        <v>61</v>
      </c>
      <c r="D991" s="40">
        <v>96815</v>
      </c>
      <c r="E991" s="42">
        <v>40021</v>
      </c>
      <c r="F991" s="43">
        <v>1050</v>
      </c>
      <c r="G991" s="41" t="s">
        <v>125</v>
      </c>
      <c r="H991" s="40">
        <v>63</v>
      </c>
      <c r="I991" s="40">
        <v>63</v>
      </c>
      <c r="J991" s="40">
        <v>1</v>
      </c>
      <c r="K991" s="40">
        <v>0</v>
      </c>
      <c r="L991" s="44">
        <v>0</v>
      </c>
      <c r="M991" s="41" t="s">
        <v>143</v>
      </c>
      <c r="N991" s="45" t="s">
        <v>296</v>
      </c>
      <c r="O991" s="45" t="s">
        <v>297</v>
      </c>
      <c r="P991" t="str">
        <f>VLOOKUP($A991,RevenueData!$A$2:$L$2321,10,FALSE)</f>
        <v>HI</v>
      </c>
      <c r="Q991" t="str">
        <f>VLOOKUP($A991,RevenueData!$A$2:$L$2321,11,FALSE)</f>
        <v>NW</v>
      </c>
      <c r="R991" t="str">
        <f>VLOOKUP($A991,RevenueData!$A$2:$L$2321,12,FALSE)</f>
        <v>HI</v>
      </c>
    </row>
    <row r="992" spans="1:18">
      <c r="A992" s="40">
        <v>158</v>
      </c>
      <c r="B992" s="41" t="s">
        <v>124</v>
      </c>
      <c r="C992" s="41" t="s">
        <v>7</v>
      </c>
      <c r="D992" s="40">
        <v>10019</v>
      </c>
      <c r="E992" s="42">
        <v>40021</v>
      </c>
      <c r="F992" s="43">
        <v>1106</v>
      </c>
      <c r="G992" s="41" t="s">
        <v>125</v>
      </c>
      <c r="H992" s="40">
        <v>26</v>
      </c>
      <c r="I992" s="40">
        <v>26</v>
      </c>
      <c r="J992" s="40">
        <v>0</v>
      </c>
      <c r="K992" s="40">
        <v>0</v>
      </c>
      <c r="L992" s="44">
        <v>0</v>
      </c>
      <c r="M992" s="41" t="s">
        <v>126</v>
      </c>
      <c r="N992" s="45" t="s">
        <v>127</v>
      </c>
      <c r="O992" s="45" t="s">
        <v>128</v>
      </c>
      <c r="P992" t="str">
        <f>VLOOKUP($A992,RevenueData!$A$2:$L$2321,10,FALSE)</f>
        <v>NY</v>
      </c>
      <c r="Q992" t="str">
        <f>VLOOKUP($A992,RevenueData!$A$2:$L$2321,11,FALSE)</f>
        <v>NY</v>
      </c>
      <c r="R992" t="str">
        <f>VLOOKUP($A992,RevenueData!$A$2:$L$2321,12,FALSE)</f>
        <v>MID</v>
      </c>
    </row>
    <row r="993" spans="1:18">
      <c r="A993" s="40">
        <v>158</v>
      </c>
      <c r="B993" s="41" t="s">
        <v>124</v>
      </c>
      <c r="C993" s="41" t="s">
        <v>7</v>
      </c>
      <c r="D993" s="40">
        <v>10019</v>
      </c>
      <c r="E993" s="42">
        <v>40021</v>
      </c>
      <c r="F993" s="43">
        <v>1106</v>
      </c>
      <c r="G993" s="41" t="s">
        <v>125</v>
      </c>
      <c r="H993" s="40">
        <v>1</v>
      </c>
      <c r="I993" s="40">
        <v>1</v>
      </c>
      <c r="J993" s="40">
        <v>0</v>
      </c>
      <c r="K993" s="40">
        <v>0</v>
      </c>
      <c r="L993" s="44">
        <v>0</v>
      </c>
      <c r="M993" s="41" t="s">
        <v>130</v>
      </c>
      <c r="N993" s="45" t="s">
        <v>127</v>
      </c>
      <c r="O993" s="45" t="s">
        <v>128</v>
      </c>
      <c r="P993" t="str">
        <f>VLOOKUP($A993,RevenueData!$A$2:$L$2321,10,FALSE)</f>
        <v>NY</v>
      </c>
      <c r="Q993" t="str">
        <f>VLOOKUP($A993,RevenueData!$A$2:$L$2321,11,FALSE)</f>
        <v>NY</v>
      </c>
      <c r="R993" t="str">
        <f>VLOOKUP($A993,RevenueData!$A$2:$L$2321,12,FALSE)</f>
        <v>MID</v>
      </c>
    </row>
    <row r="994" spans="1:18">
      <c r="A994" s="40">
        <v>170</v>
      </c>
      <c r="B994" s="41" t="s">
        <v>28</v>
      </c>
      <c r="C994" s="41" t="s">
        <v>27</v>
      </c>
      <c r="D994" s="40">
        <v>33126</v>
      </c>
      <c r="E994" s="42">
        <v>40021</v>
      </c>
      <c r="F994" s="43">
        <v>1650</v>
      </c>
      <c r="G994" s="41" t="s">
        <v>125</v>
      </c>
      <c r="H994" s="40">
        <v>21</v>
      </c>
      <c r="I994" s="40">
        <v>21</v>
      </c>
      <c r="J994" s="40">
        <v>0</v>
      </c>
      <c r="K994" s="40">
        <v>0</v>
      </c>
      <c r="L994" s="44">
        <v>0</v>
      </c>
      <c r="M994" s="41" t="s">
        <v>126</v>
      </c>
      <c r="N994" s="45" t="s">
        <v>161</v>
      </c>
      <c r="O994" s="45" t="s">
        <v>162</v>
      </c>
      <c r="P994" t="str">
        <f>VLOOKUP($A994,RevenueData!$A$2:$L$2321,10,FALSE)</f>
        <v>FL</v>
      </c>
      <c r="Q994" t="str">
        <f>VLOOKUP($A994,RevenueData!$A$2:$L$2321,11,FALSE)</f>
        <v>SE</v>
      </c>
      <c r="R994" t="str">
        <f>VLOOKUP($A994,RevenueData!$A$2:$L$2321,12,FALSE)</f>
        <v>MIAMI</v>
      </c>
    </row>
    <row r="995" spans="1:18">
      <c r="A995" s="40">
        <v>179</v>
      </c>
      <c r="B995" s="41" t="s">
        <v>336</v>
      </c>
      <c r="C995" s="41" t="s">
        <v>61</v>
      </c>
      <c r="D995" s="40">
        <v>96738</v>
      </c>
      <c r="E995" s="42">
        <v>40021</v>
      </c>
      <c r="F995" s="43">
        <v>1325</v>
      </c>
      <c r="G995" s="41" t="s">
        <v>131</v>
      </c>
      <c r="H995" s="40">
        <v>42</v>
      </c>
      <c r="I995" s="40">
        <v>42</v>
      </c>
      <c r="J995" s="40">
        <v>0</v>
      </c>
      <c r="K995" s="40">
        <v>0</v>
      </c>
      <c r="L995" s="44">
        <v>0</v>
      </c>
      <c r="M995" s="41" t="s">
        <v>130</v>
      </c>
      <c r="N995" s="45" t="s">
        <v>337</v>
      </c>
      <c r="O995" s="45" t="s">
        <v>338</v>
      </c>
      <c r="P995" t="str">
        <f>VLOOKUP($A995,RevenueData!$A$2:$L$2321,10,FALSE)</f>
        <v>HI</v>
      </c>
      <c r="Q995" t="str">
        <f>VLOOKUP($A995,RevenueData!$A$2:$L$2321,11,FALSE)</f>
        <v>NW</v>
      </c>
      <c r="R995" t="str">
        <f>VLOOKUP($A995,RevenueData!$A$2:$L$2321,12,FALSE)</f>
        <v>HI</v>
      </c>
    </row>
    <row r="996" spans="1:18">
      <c r="A996" s="40">
        <v>189</v>
      </c>
      <c r="B996" s="41" t="s">
        <v>124</v>
      </c>
      <c r="C996" s="41" t="s">
        <v>7</v>
      </c>
      <c r="D996" s="40">
        <v>10017</v>
      </c>
      <c r="E996" s="42">
        <v>40021</v>
      </c>
      <c r="F996" s="43">
        <v>825</v>
      </c>
      <c r="G996" s="41" t="s">
        <v>125</v>
      </c>
      <c r="H996" s="40">
        <v>1</v>
      </c>
      <c r="I996" s="40">
        <v>1</v>
      </c>
      <c r="J996" s="40">
        <v>0</v>
      </c>
      <c r="K996" s="40">
        <v>0</v>
      </c>
      <c r="L996" s="44">
        <v>0</v>
      </c>
      <c r="M996" s="41" t="s">
        <v>130</v>
      </c>
      <c r="N996" s="45" t="s">
        <v>127</v>
      </c>
      <c r="O996" s="45" t="s">
        <v>128</v>
      </c>
      <c r="P996" t="str">
        <f>VLOOKUP($A996,RevenueData!$A$2:$L$2321,10,FALSE)</f>
        <v>NY</v>
      </c>
      <c r="Q996" t="str">
        <f>VLOOKUP($A996,RevenueData!$A$2:$L$2321,11,FALSE)</f>
        <v>NY</v>
      </c>
      <c r="R996" t="str">
        <f>VLOOKUP($A996,RevenueData!$A$2:$L$2321,12,FALSE)</f>
        <v>DOWN</v>
      </c>
    </row>
    <row r="997" spans="1:18">
      <c r="A997" s="40">
        <v>189</v>
      </c>
      <c r="B997" s="41" t="s">
        <v>124</v>
      </c>
      <c r="C997" s="41" t="s">
        <v>7</v>
      </c>
      <c r="D997" s="40">
        <v>10017</v>
      </c>
      <c r="E997" s="42">
        <v>40021</v>
      </c>
      <c r="F997" s="43">
        <v>825</v>
      </c>
      <c r="G997" s="41" t="s">
        <v>125</v>
      </c>
      <c r="H997" s="40">
        <v>35</v>
      </c>
      <c r="I997" s="40">
        <v>34</v>
      </c>
      <c r="J997" s="40">
        <v>1</v>
      </c>
      <c r="K997" s="40">
        <v>0</v>
      </c>
      <c r="L997" s="44">
        <v>0</v>
      </c>
      <c r="M997" s="41" t="s">
        <v>130</v>
      </c>
      <c r="N997" s="45" t="s">
        <v>127</v>
      </c>
      <c r="O997" s="45" t="s">
        <v>128</v>
      </c>
      <c r="P997" t="str">
        <f>VLOOKUP($A997,RevenueData!$A$2:$L$2321,10,FALSE)</f>
        <v>NY</v>
      </c>
      <c r="Q997" t="str">
        <f>VLOOKUP($A997,RevenueData!$A$2:$L$2321,11,FALSE)</f>
        <v>NY</v>
      </c>
      <c r="R997" t="str">
        <f>VLOOKUP($A997,RevenueData!$A$2:$L$2321,12,FALSE)</f>
        <v>DOWN</v>
      </c>
    </row>
    <row r="998" spans="1:18">
      <c r="A998" s="40">
        <v>5</v>
      </c>
      <c r="B998" s="41" t="s">
        <v>132</v>
      </c>
      <c r="C998" s="41" t="s">
        <v>10</v>
      </c>
      <c r="D998" s="40">
        <v>7078</v>
      </c>
      <c r="E998" s="42">
        <v>40022</v>
      </c>
      <c r="F998" s="43">
        <v>902</v>
      </c>
      <c r="G998" s="41" t="s">
        <v>125</v>
      </c>
      <c r="H998" s="40">
        <v>36</v>
      </c>
      <c r="I998" s="40">
        <v>36</v>
      </c>
      <c r="J998" s="40">
        <v>0</v>
      </c>
      <c r="K998" s="40">
        <v>0</v>
      </c>
      <c r="L998" s="44">
        <v>0</v>
      </c>
      <c r="M998" s="41" t="s">
        <v>126</v>
      </c>
      <c r="N998" s="45" t="s">
        <v>127</v>
      </c>
      <c r="O998" s="45" t="s">
        <v>128</v>
      </c>
      <c r="P998" t="str">
        <f>VLOOKUP($A998,RevenueData!$A$2:$L$2321,10,FALSE)</f>
        <v>NJ</v>
      </c>
      <c r="Q998" t="str">
        <f>VLOOKUP($A998,RevenueData!$A$2:$L$2321,11,FALSE)</f>
        <v>NE</v>
      </c>
      <c r="R998" t="str">
        <f>VLOOKUP($A998,RevenueData!$A$2:$L$2321,12,FALSE)</f>
        <v>NJ</v>
      </c>
    </row>
    <row r="999" spans="1:18">
      <c r="A999" s="40">
        <v>10</v>
      </c>
      <c r="B999" s="41" t="s">
        <v>133</v>
      </c>
      <c r="C999" s="41" t="s">
        <v>11</v>
      </c>
      <c r="D999" s="40">
        <v>22202</v>
      </c>
      <c r="E999" s="42">
        <v>40022</v>
      </c>
      <c r="F999" s="43">
        <v>1105</v>
      </c>
      <c r="G999" s="41" t="s">
        <v>125</v>
      </c>
      <c r="H999" s="40">
        <v>10</v>
      </c>
      <c r="I999" s="40">
        <v>10</v>
      </c>
      <c r="J999" s="40">
        <v>0</v>
      </c>
      <c r="K999" s="40">
        <v>0</v>
      </c>
      <c r="L999" s="44">
        <v>0</v>
      </c>
      <c r="M999" s="41" t="s">
        <v>130</v>
      </c>
      <c r="N999" s="45" t="s">
        <v>134</v>
      </c>
      <c r="O999" s="45" t="s">
        <v>135</v>
      </c>
      <c r="P999" t="str">
        <f>VLOOKUP($A999,RevenueData!$A$2:$L$2321,10,FALSE)</f>
        <v>VA</v>
      </c>
      <c r="Q999" t="str">
        <f>VLOOKUP($A999,RevenueData!$A$2:$L$2321,11,FALSE)</f>
        <v>NE</v>
      </c>
      <c r="R999" t="str">
        <f>VLOOKUP($A999,RevenueData!$A$2:$L$2321,12,FALSE)</f>
        <v>DC</v>
      </c>
    </row>
    <row r="1000" spans="1:18">
      <c r="A1000" s="40">
        <v>11</v>
      </c>
      <c r="B1000" s="41" t="s">
        <v>138</v>
      </c>
      <c r="C1000" s="41" t="s">
        <v>12</v>
      </c>
      <c r="D1000" s="40">
        <v>20007</v>
      </c>
      <c r="E1000" s="42">
        <v>40022</v>
      </c>
      <c r="F1000" s="43">
        <v>1300</v>
      </c>
      <c r="G1000" s="41" t="s">
        <v>125</v>
      </c>
      <c r="H1000" s="40">
        <v>7</v>
      </c>
      <c r="I1000" s="40">
        <v>7</v>
      </c>
      <c r="J1000" s="40">
        <v>0</v>
      </c>
      <c r="K1000" s="40">
        <v>0</v>
      </c>
      <c r="L1000" s="44">
        <v>0</v>
      </c>
      <c r="M1000" s="41" t="s">
        <v>130</v>
      </c>
      <c r="N1000" s="45" t="s">
        <v>134</v>
      </c>
      <c r="O1000" s="45" t="s">
        <v>135</v>
      </c>
      <c r="P1000" t="str">
        <f>VLOOKUP($A1000,RevenueData!$A$2:$L$2321,10,FALSE)</f>
        <v>DC</v>
      </c>
      <c r="Q1000" t="str">
        <f>VLOOKUP($A1000,RevenueData!$A$2:$L$2321,11,FALSE)</f>
        <v>NE</v>
      </c>
      <c r="R1000" t="str">
        <f>VLOOKUP($A1000,RevenueData!$A$2:$L$2321,12,FALSE)</f>
        <v>DC</v>
      </c>
    </row>
    <row r="1001" spans="1:18">
      <c r="A1001" s="40">
        <v>12</v>
      </c>
      <c r="B1001" s="41" t="s">
        <v>139</v>
      </c>
      <c r="C1001" s="41" t="s">
        <v>13</v>
      </c>
      <c r="D1001" s="40">
        <v>48084</v>
      </c>
      <c r="E1001" s="42">
        <v>40022</v>
      </c>
      <c r="F1001" s="43">
        <v>1133</v>
      </c>
      <c r="G1001" s="41" t="s">
        <v>125</v>
      </c>
      <c r="H1001" s="40">
        <v>13</v>
      </c>
      <c r="I1001" s="40">
        <v>13</v>
      </c>
      <c r="J1001" s="40">
        <v>0</v>
      </c>
      <c r="K1001" s="40">
        <v>0</v>
      </c>
      <c r="L1001" s="44">
        <v>0</v>
      </c>
      <c r="M1001" s="41" t="s">
        <v>126</v>
      </c>
      <c r="N1001" s="45" t="s">
        <v>140</v>
      </c>
      <c r="O1001" s="45" t="s">
        <v>141</v>
      </c>
      <c r="P1001" t="str">
        <f>VLOOKUP($A1001,RevenueData!$A$2:$L$2321,10,FALSE)</f>
        <v>MI</v>
      </c>
      <c r="Q1001" t="str">
        <f>VLOOKUP($A1001,RevenueData!$A$2:$L$2321,11,FALSE)</f>
        <v>MW</v>
      </c>
      <c r="R1001" t="str">
        <f>VLOOKUP($A1001,RevenueData!$A$2:$L$2321,12,FALSE)</f>
        <v>MW</v>
      </c>
    </row>
    <row r="1002" spans="1:18">
      <c r="A1002" s="40">
        <v>14</v>
      </c>
      <c r="B1002" s="41" t="s">
        <v>144</v>
      </c>
      <c r="C1002" s="41" t="s">
        <v>16</v>
      </c>
      <c r="D1002" s="40">
        <v>60077</v>
      </c>
      <c r="E1002" s="42">
        <v>40022</v>
      </c>
      <c r="F1002" s="43">
        <v>1046</v>
      </c>
      <c r="G1002" s="41" t="s">
        <v>125</v>
      </c>
      <c r="H1002" s="40">
        <v>26</v>
      </c>
      <c r="I1002" s="40">
        <v>26</v>
      </c>
      <c r="J1002" s="40">
        <v>0</v>
      </c>
      <c r="K1002" s="40">
        <v>0</v>
      </c>
      <c r="L1002" s="44">
        <v>0</v>
      </c>
      <c r="M1002" s="41" t="s">
        <v>126</v>
      </c>
      <c r="N1002" s="45" t="s">
        <v>145</v>
      </c>
      <c r="O1002" s="45" t="s">
        <v>146</v>
      </c>
      <c r="P1002" t="str">
        <f>VLOOKUP($A1002,RevenueData!$A$2:$L$2321,10,FALSE)</f>
        <v>IL</v>
      </c>
      <c r="Q1002" t="str">
        <f>VLOOKUP($A1002,RevenueData!$A$2:$L$2321,11,FALSE)</f>
        <v>MW</v>
      </c>
      <c r="R1002" t="str">
        <f>VLOOKUP($A1002,RevenueData!$A$2:$L$2321,12,FALSE)</f>
        <v>NCHI</v>
      </c>
    </row>
    <row r="1003" spans="1:18">
      <c r="A1003" s="40">
        <v>14</v>
      </c>
      <c r="B1003" s="41" t="s">
        <v>144</v>
      </c>
      <c r="C1003" s="41" t="s">
        <v>16</v>
      </c>
      <c r="D1003" s="40">
        <v>60077</v>
      </c>
      <c r="E1003" s="42">
        <v>40022</v>
      </c>
      <c r="F1003" s="43">
        <v>1046</v>
      </c>
      <c r="G1003" s="41" t="s">
        <v>125</v>
      </c>
      <c r="H1003" s="40">
        <v>1</v>
      </c>
      <c r="I1003" s="40">
        <v>1</v>
      </c>
      <c r="J1003" s="40">
        <v>0</v>
      </c>
      <c r="K1003" s="40">
        <v>0</v>
      </c>
      <c r="L1003" s="44">
        <v>0</v>
      </c>
      <c r="M1003" s="41" t="s">
        <v>126</v>
      </c>
      <c r="N1003" s="45" t="s">
        <v>145</v>
      </c>
      <c r="O1003" s="45" t="s">
        <v>146</v>
      </c>
      <c r="P1003" t="str">
        <f>VLOOKUP($A1003,RevenueData!$A$2:$L$2321,10,FALSE)</f>
        <v>IL</v>
      </c>
      <c r="Q1003" t="str">
        <f>VLOOKUP($A1003,RevenueData!$A$2:$L$2321,11,FALSE)</f>
        <v>MW</v>
      </c>
      <c r="R1003" t="str">
        <f>VLOOKUP($A1003,RevenueData!$A$2:$L$2321,12,FALSE)</f>
        <v>NCHI</v>
      </c>
    </row>
    <row r="1004" spans="1:18">
      <c r="A1004" s="40">
        <v>15</v>
      </c>
      <c r="B1004" s="41" t="s">
        <v>147</v>
      </c>
      <c r="C1004" s="41" t="s">
        <v>16</v>
      </c>
      <c r="D1004" s="40">
        <v>60523</v>
      </c>
      <c r="E1004" s="42">
        <v>40022</v>
      </c>
      <c r="F1004" s="43">
        <v>1111</v>
      </c>
      <c r="G1004" s="41" t="s">
        <v>131</v>
      </c>
      <c r="H1004" s="40">
        <v>14</v>
      </c>
      <c r="I1004" s="40">
        <v>14</v>
      </c>
      <c r="J1004" s="40">
        <v>0</v>
      </c>
      <c r="K1004" s="40">
        <v>0</v>
      </c>
      <c r="L1004" s="44">
        <v>0</v>
      </c>
      <c r="M1004" s="41" t="s">
        <v>126</v>
      </c>
      <c r="N1004" s="45" t="s">
        <v>145</v>
      </c>
      <c r="O1004" s="45" t="s">
        <v>146</v>
      </c>
      <c r="P1004" t="str">
        <f>VLOOKUP($A1004,RevenueData!$A$2:$L$2321,10,FALSE)</f>
        <v>IL</v>
      </c>
      <c r="Q1004" t="str">
        <f>VLOOKUP($A1004,RevenueData!$A$2:$L$2321,11,FALSE)</f>
        <v>MW</v>
      </c>
      <c r="R1004" t="str">
        <f>VLOOKUP($A1004,RevenueData!$A$2:$L$2321,12,FALSE)</f>
        <v>SCHI</v>
      </c>
    </row>
    <row r="1005" spans="1:18">
      <c r="A1005" s="40">
        <v>17</v>
      </c>
      <c r="B1005" s="41" t="s">
        <v>148</v>
      </c>
      <c r="C1005" s="41" t="s">
        <v>19</v>
      </c>
      <c r="D1005" s="40">
        <v>92108</v>
      </c>
      <c r="E1005" s="42">
        <v>40022</v>
      </c>
      <c r="F1005" s="43">
        <v>1002</v>
      </c>
      <c r="G1005" s="41" t="s">
        <v>125</v>
      </c>
      <c r="H1005" s="40">
        <v>20</v>
      </c>
      <c r="I1005" s="40">
        <v>20</v>
      </c>
      <c r="J1005" s="40">
        <v>0</v>
      </c>
      <c r="K1005" s="40">
        <v>0</v>
      </c>
      <c r="L1005" s="44">
        <v>0</v>
      </c>
      <c r="M1005" s="41" t="s">
        <v>126</v>
      </c>
      <c r="N1005" s="45" t="s">
        <v>149</v>
      </c>
      <c r="O1005" s="45" t="s">
        <v>150</v>
      </c>
      <c r="P1005" t="str">
        <f>VLOOKUP($A1005,RevenueData!$A$2:$L$2321,10,FALSE)</f>
        <v>CA</v>
      </c>
      <c r="Q1005" t="str">
        <f>VLOOKUP($A1005,RevenueData!$A$2:$L$2321,11,FALSE)</f>
        <v>LA</v>
      </c>
      <c r="R1005" t="str">
        <f>VLOOKUP($A1005,RevenueData!$A$2:$L$2321,12,FALSE)</f>
        <v>SD</v>
      </c>
    </row>
    <row r="1006" spans="1:18">
      <c r="A1006" s="40">
        <v>19</v>
      </c>
      <c r="B1006" s="41" t="s">
        <v>154</v>
      </c>
      <c r="C1006" s="41" t="s">
        <v>16</v>
      </c>
      <c r="D1006" s="40">
        <v>60611</v>
      </c>
      <c r="E1006" s="42">
        <v>40022</v>
      </c>
      <c r="F1006" s="43">
        <v>946</v>
      </c>
      <c r="G1006" s="41" t="s">
        <v>125</v>
      </c>
      <c r="H1006" s="40">
        <v>22</v>
      </c>
      <c r="I1006" s="40">
        <v>22</v>
      </c>
      <c r="J1006" s="40">
        <v>0</v>
      </c>
      <c r="K1006" s="40">
        <v>0</v>
      </c>
      <c r="L1006" s="44">
        <v>0</v>
      </c>
      <c r="M1006" s="41" t="s">
        <v>126</v>
      </c>
      <c r="N1006" s="45" t="s">
        <v>145</v>
      </c>
      <c r="O1006" s="45" t="s">
        <v>146</v>
      </c>
      <c r="P1006" t="str">
        <f>VLOOKUP($A1006,RevenueData!$A$2:$L$2321,10,FALSE)</f>
        <v>IL</v>
      </c>
      <c r="Q1006" t="str">
        <f>VLOOKUP($A1006,RevenueData!$A$2:$L$2321,11,FALSE)</f>
        <v>MW</v>
      </c>
      <c r="R1006" t="str">
        <f>VLOOKUP($A1006,RevenueData!$A$2:$L$2321,12,FALSE)</f>
        <v>MW</v>
      </c>
    </row>
    <row r="1007" spans="1:18">
      <c r="A1007" s="40">
        <v>19</v>
      </c>
      <c r="B1007" s="41" t="s">
        <v>154</v>
      </c>
      <c r="C1007" s="41" t="s">
        <v>16</v>
      </c>
      <c r="D1007" s="40">
        <v>60611</v>
      </c>
      <c r="E1007" s="42">
        <v>40022</v>
      </c>
      <c r="F1007" s="43">
        <v>946</v>
      </c>
      <c r="G1007" s="41" t="s">
        <v>125</v>
      </c>
      <c r="H1007" s="40">
        <v>1</v>
      </c>
      <c r="I1007" s="40">
        <v>1</v>
      </c>
      <c r="J1007" s="40">
        <v>0</v>
      </c>
      <c r="K1007" s="40">
        <v>0</v>
      </c>
      <c r="L1007" s="44">
        <v>0</v>
      </c>
      <c r="M1007" s="41" t="s">
        <v>126</v>
      </c>
      <c r="N1007" s="45" t="s">
        <v>145</v>
      </c>
      <c r="O1007" s="45" t="s">
        <v>146</v>
      </c>
      <c r="P1007" t="str">
        <f>VLOOKUP($A1007,RevenueData!$A$2:$L$2321,10,FALSE)</f>
        <v>IL</v>
      </c>
      <c r="Q1007" t="str">
        <f>VLOOKUP($A1007,RevenueData!$A$2:$L$2321,11,FALSE)</f>
        <v>MW</v>
      </c>
      <c r="R1007" t="str">
        <f>VLOOKUP($A1007,RevenueData!$A$2:$L$2321,12,FALSE)</f>
        <v>MW</v>
      </c>
    </row>
    <row r="1008" spans="1:18">
      <c r="A1008" s="40">
        <v>20</v>
      </c>
      <c r="B1008" s="41" t="s">
        <v>155</v>
      </c>
      <c r="C1008" s="41" t="s">
        <v>19</v>
      </c>
      <c r="D1008" s="40">
        <v>95815</v>
      </c>
      <c r="E1008" s="42">
        <v>40022</v>
      </c>
      <c r="F1008" s="43">
        <v>1109</v>
      </c>
      <c r="G1008" s="41" t="s">
        <v>125</v>
      </c>
      <c r="H1008" s="40">
        <v>24</v>
      </c>
      <c r="I1008" s="40">
        <v>24</v>
      </c>
      <c r="J1008" s="40">
        <v>0</v>
      </c>
      <c r="K1008" s="40">
        <v>0</v>
      </c>
      <c r="L1008" s="44">
        <v>0</v>
      </c>
      <c r="M1008" s="41" t="s">
        <v>126</v>
      </c>
      <c r="N1008" s="45" t="s">
        <v>156</v>
      </c>
      <c r="O1008" s="45" t="s">
        <v>157</v>
      </c>
      <c r="P1008" t="str">
        <f>VLOOKUP($A1008,RevenueData!$A$2:$L$2321,10,FALSE)</f>
        <v>CA</v>
      </c>
      <c r="Q1008" t="str">
        <f>VLOOKUP($A1008,RevenueData!$A$2:$L$2321,11,FALSE)</f>
        <v>NW</v>
      </c>
      <c r="R1008" t="str">
        <f>VLOOKUP($A1008,RevenueData!$A$2:$L$2321,12,FALSE)</f>
        <v>NW</v>
      </c>
    </row>
    <row r="1009" spans="1:18">
      <c r="A1009" s="40">
        <v>24</v>
      </c>
      <c r="B1009" s="41" t="s">
        <v>160</v>
      </c>
      <c r="C1009" s="41" t="s">
        <v>19</v>
      </c>
      <c r="D1009" s="40">
        <v>90210</v>
      </c>
      <c r="E1009" s="42">
        <v>40022</v>
      </c>
      <c r="F1009" s="43">
        <v>1217</v>
      </c>
      <c r="G1009" s="41" t="s">
        <v>125</v>
      </c>
      <c r="H1009" s="40">
        <v>20</v>
      </c>
      <c r="I1009" s="40">
        <v>20</v>
      </c>
      <c r="J1009" s="40">
        <v>0</v>
      </c>
      <c r="K1009" s="40">
        <v>0</v>
      </c>
      <c r="L1009" s="44">
        <v>0</v>
      </c>
      <c r="M1009" s="41" t="s">
        <v>126</v>
      </c>
      <c r="N1009" s="45" t="s">
        <v>149</v>
      </c>
      <c r="O1009" s="45" t="s">
        <v>150</v>
      </c>
      <c r="P1009" t="str">
        <f>VLOOKUP($A1009,RevenueData!$A$2:$L$2321,10,FALSE)</f>
        <v>CA</v>
      </c>
      <c r="Q1009" t="str">
        <f>VLOOKUP($A1009,RevenueData!$A$2:$L$2321,11,FALSE)</f>
        <v>LA</v>
      </c>
      <c r="R1009" t="str">
        <f>VLOOKUP($A1009,RevenueData!$A$2:$L$2321,12,FALSE)</f>
        <v>LA</v>
      </c>
    </row>
    <row r="1010" spans="1:18">
      <c r="A1010" s="40">
        <v>25</v>
      </c>
      <c r="B1010" s="41" t="s">
        <v>28</v>
      </c>
      <c r="C1010" s="41" t="s">
        <v>27</v>
      </c>
      <c r="D1010" s="40">
        <v>33156</v>
      </c>
      <c r="E1010" s="42">
        <v>40022</v>
      </c>
      <c r="F1010" s="43">
        <v>946</v>
      </c>
      <c r="G1010" s="41" t="s">
        <v>125</v>
      </c>
      <c r="H1010" s="40">
        <v>16</v>
      </c>
      <c r="I1010" s="40">
        <v>16</v>
      </c>
      <c r="J1010" s="40">
        <v>0</v>
      </c>
      <c r="K1010" s="40">
        <v>0</v>
      </c>
      <c r="L1010" s="44">
        <v>0</v>
      </c>
      <c r="M1010" s="41" t="s">
        <v>126</v>
      </c>
      <c r="N1010" s="45" t="s">
        <v>161</v>
      </c>
      <c r="O1010" s="45" t="s">
        <v>162</v>
      </c>
      <c r="P1010" t="str">
        <f>VLOOKUP($A1010,RevenueData!$A$2:$L$2321,10,FALSE)</f>
        <v>FL</v>
      </c>
      <c r="Q1010" t="str">
        <f>VLOOKUP($A1010,RevenueData!$A$2:$L$2321,11,FALSE)</f>
        <v>SE</v>
      </c>
      <c r="R1010" t="str">
        <f>VLOOKUP($A1010,RevenueData!$A$2:$L$2321,12,FALSE)</f>
        <v>MIAMI</v>
      </c>
    </row>
    <row r="1011" spans="1:18">
      <c r="A1011" s="40">
        <v>26</v>
      </c>
      <c r="B1011" s="41" t="s">
        <v>163</v>
      </c>
      <c r="C1011" s="41" t="s">
        <v>11</v>
      </c>
      <c r="D1011" s="40">
        <v>22102</v>
      </c>
      <c r="E1011" s="42">
        <v>40022</v>
      </c>
      <c r="F1011" s="43">
        <v>1245</v>
      </c>
      <c r="G1011" s="41" t="s">
        <v>125</v>
      </c>
      <c r="H1011" s="40">
        <v>18</v>
      </c>
      <c r="I1011" s="40">
        <v>18</v>
      </c>
      <c r="J1011" s="40">
        <v>0</v>
      </c>
      <c r="K1011" s="40">
        <v>0</v>
      </c>
      <c r="L1011" s="44">
        <v>0</v>
      </c>
      <c r="M1011" s="41" t="s">
        <v>130</v>
      </c>
      <c r="N1011" s="45" t="s">
        <v>134</v>
      </c>
      <c r="O1011" s="45" t="s">
        <v>135</v>
      </c>
      <c r="P1011" t="str">
        <f>VLOOKUP($A1011,RevenueData!$A$2:$L$2321,10,FALSE)</f>
        <v>VA</v>
      </c>
      <c r="Q1011" t="str">
        <f>VLOOKUP($A1011,RevenueData!$A$2:$L$2321,11,FALSE)</f>
        <v>SE</v>
      </c>
      <c r="R1011" t="str">
        <f>VLOOKUP($A1011,RevenueData!$A$2:$L$2321,12,FALSE)</f>
        <v>NOVA</v>
      </c>
    </row>
    <row r="1012" spans="1:18">
      <c r="A1012" s="40">
        <v>27</v>
      </c>
      <c r="B1012" s="41" t="s">
        <v>164</v>
      </c>
      <c r="C1012" s="41" t="s">
        <v>27</v>
      </c>
      <c r="D1012" s="40">
        <v>33431</v>
      </c>
      <c r="E1012" s="42">
        <v>40022</v>
      </c>
      <c r="F1012" s="43">
        <v>1250</v>
      </c>
      <c r="G1012" s="41" t="s">
        <v>125</v>
      </c>
      <c r="H1012" s="40">
        <v>17</v>
      </c>
      <c r="I1012" s="40">
        <v>17</v>
      </c>
      <c r="J1012" s="40">
        <v>0</v>
      </c>
      <c r="K1012" s="40">
        <v>0</v>
      </c>
      <c r="L1012" s="44">
        <v>0</v>
      </c>
      <c r="M1012" s="41" t="s">
        <v>126</v>
      </c>
      <c r="N1012" s="45" t="s">
        <v>161</v>
      </c>
      <c r="O1012" s="45" t="s">
        <v>162</v>
      </c>
      <c r="P1012" t="str">
        <f>VLOOKUP($A1012,RevenueData!$A$2:$L$2321,10,FALSE)</f>
        <v>FL</v>
      </c>
      <c r="Q1012" t="str">
        <f>VLOOKUP($A1012,RevenueData!$A$2:$L$2321,11,FALSE)</f>
        <v>SE</v>
      </c>
      <c r="R1012" t="str">
        <f>VLOOKUP($A1012,RevenueData!$A$2:$L$2321,12,FALSE)</f>
        <v>PB</v>
      </c>
    </row>
    <row r="1013" spans="1:18">
      <c r="A1013" s="40">
        <v>28</v>
      </c>
      <c r="B1013" s="41" t="s">
        <v>154</v>
      </c>
      <c r="C1013" s="41" t="s">
        <v>16</v>
      </c>
      <c r="D1013" s="40">
        <v>60614</v>
      </c>
      <c r="E1013" s="42">
        <v>40022</v>
      </c>
      <c r="F1013" s="43">
        <v>1228</v>
      </c>
      <c r="G1013" s="41" t="s">
        <v>125</v>
      </c>
      <c r="H1013" s="40">
        <v>9</v>
      </c>
      <c r="I1013" s="40">
        <v>9</v>
      </c>
      <c r="J1013" s="40">
        <v>0</v>
      </c>
      <c r="K1013" s="40">
        <v>0</v>
      </c>
      <c r="L1013" s="44">
        <v>0</v>
      </c>
      <c r="M1013" s="41" t="s">
        <v>126</v>
      </c>
      <c r="N1013" s="45" t="s">
        <v>145</v>
      </c>
      <c r="O1013" s="45" t="s">
        <v>146</v>
      </c>
      <c r="P1013" t="str">
        <f>VLOOKUP($A1013,RevenueData!$A$2:$L$2321,10,FALSE)</f>
        <v>IL</v>
      </c>
      <c r="Q1013" t="str">
        <f>VLOOKUP($A1013,RevenueData!$A$2:$L$2321,11,FALSE)</f>
        <v>MW</v>
      </c>
      <c r="R1013" t="str">
        <f>VLOOKUP($A1013,RevenueData!$A$2:$L$2321,12,FALSE)</f>
        <v>MW</v>
      </c>
    </row>
    <row r="1014" spans="1:18">
      <c r="A1014" s="40">
        <v>29</v>
      </c>
      <c r="B1014" s="41" t="s">
        <v>165</v>
      </c>
      <c r="C1014" s="41" t="s">
        <v>31</v>
      </c>
      <c r="D1014" s="40">
        <v>80302</v>
      </c>
      <c r="E1014" s="42">
        <v>40022</v>
      </c>
      <c r="F1014" s="43">
        <v>1400</v>
      </c>
      <c r="G1014" s="41" t="s">
        <v>125</v>
      </c>
      <c r="H1014" s="40">
        <v>23</v>
      </c>
      <c r="I1014" s="40">
        <v>22</v>
      </c>
      <c r="J1014" s="40">
        <v>1</v>
      </c>
      <c r="K1014" s="40">
        <v>0</v>
      </c>
      <c r="L1014" s="44">
        <v>0</v>
      </c>
      <c r="M1014" s="41" t="s">
        <v>143</v>
      </c>
      <c r="N1014" s="45" t="s">
        <v>166</v>
      </c>
      <c r="O1014" s="45" t="s">
        <v>167</v>
      </c>
      <c r="P1014" t="str">
        <f>VLOOKUP($A1014,RevenueData!$A$2:$L$2321,10,FALSE)</f>
        <v>CO</v>
      </c>
      <c r="Q1014" t="str">
        <f>VLOOKUP($A1014,RevenueData!$A$2:$L$2321,11,FALSE)</f>
        <v>SW</v>
      </c>
      <c r="R1014" t="str">
        <f>VLOOKUP($A1014,RevenueData!$A$2:$L$2321,12,FALSE)</f>
        <v>DEN</v>
      </c>
    </row>
    <row r="1015" spans="1:18">
      <c r="A1015" s="40">
        <v>31</v>
      </c>
      <c r="B1015" s="41" t="s">
        <v>171</v>
      </c>
      <c r="C1015" s="41" t="s">
        <v>19</v>
      </c>
      <c r="D1015" s="40">
        <v>90067</v>
      </c>
      <c r="E1015" s="42">
        <v>40022</v>
      </c>
      <c r="F1015" s="43">
        <v>1201</v>
      </c>
      <c r="G1015" s="41" t="s">
        <v>131</v>
      </c>
      <c r="H1015" s="40">
        <v>32</v>
      </c>
      <c r="I1015" s="40">
        <v>32</v>
      </c>
      <c r="J1015" s="40">
        <v>0</v>
      </c>
      <c r="K1015" s="40">
        <v>0</v>
      </c>
      <c r="L1015" s="44">
        <v>0</v>
      </c>
      <c r="M1015" s="41" t="s">
        <v>126</v>
      </c>
      <c r="N1015" s="45" t="s">
        <v>149</v>
      </c>
      <c r="O1015" s="45" t="s">
        <v>150</v>
      </c>
      <c r="P1015" t="str">
        <f>VLOOKUP($A1015,RevenueData!$A$2:$L$2321,10,FALSE)</f>
        <v>CA</v>
      </c>
      <c r="Q1015" t="str">
        <f>VLOOKUP($A1015,RevenueData!$A$2:$L$2321,11,FALSE)</f>
        <v>LA</v>
      </c>
      <c r="R1015" t="str">
        <f>VLOOKUP($A1015,RevenueData!$A$2:$L$2321,12,FALSE)</f>
        <v>LAPRO</v>
      </c>
    </row>
    <row r="1016" spans="1:18">
      <c r="A1016" s="40">
        <v>32</v>
      </c>
      <c r="B1016" s="41" t="s">
        <v>28</v>
      </c>
      <c r="C1016" s="41" t="s">
        <v>27</v>
      </c>
      <c r="D1016" s="40">
        <v>33180</v>
      </c>
      <c r="E1016" s="42">
        <v>40022</v>
      </c>
      <c r="F1016" s="43">
        <v>1144</v>
      </c>
      <c r="G1016" s="41" t="s">
        <v>125</v>
      </c>
      <c r="H1016" s="40">
        <v>30</v>
      </c>
      <c r="I1016" s="40">
        <v>29</v>
      </c>
      <c r="J1016" s="40">
        <v>0</v>
      </c>
      <c r="K1016" s="40">
        <v>0</v>
      </c>
      <c r="L1016" s="44">
        <v>1</v>
      </c>
      <c r="M1016" s="41" t="s">
        <v>126</v>
      </c>
      <c r="N1016" s="45" t="s">
        <v>161</v>
      </c>
      <c r="O1016" s="45" t="s">
        <v>162</v>
      </c>
      <c r="P1016" t="str">
        <f>VLOOKUP($A1016,RevenueData!$A$2:$L$2321,10,FALSE)</f>
        <v>FL</v>
      </c>
      <c r="Q1016" t="str">
        <f>VLOOKUP($A1016,RevenueData!$A$2:$L$2321,11,FALSE)</f>
        <v>SE</v>
      </c>
      <c r="R1016" t="str">
        <f>VLOOKUP($A1016,RevenueData!$A$2:$L$2321,12,FALSE)</f>
        <v>MIAMI</v>
      </c>
    </row>
    <row r="1017" spans="1:18">
      <c r="A1017" s="40">
        <v>33</v>
      </c>
      <c r="B1017" s="41" t="s">
        <v>172</v>
      </c>
      <c r="C1017" s="41" t="s">
        <v>35</v>
      </c>
      <c r="D1017" s="40">
        <v>45236</v>
      </c>
      <c r="E1017" s="42">
        <v>40022</v>
      </c>
      <c r="F1017" s="43">
        <v>1035</v>
      </c>
      <c r="G1017" s="41" t="s">
        <v>125</v>
      </c>
      <c r="H1017" s="40">
        <v>23</v>
      </c>
      <c r="I1017" s="40">
        <v>22</v>
      </c>
      <c r="J1017" s="40">
        <v>0</v>
      </c>
      <c r="K1017" s="40">
        <v>0</v>
      </c>
      <c r="L1017" s="44">
        <v>1</v>
      </c>
      <c r="M1017" s="41" t="s">
        <v>126</v>
      </c>
      <c r="N1017" s="45" t="s">
        <v>173</v>
      </c>
      <c r="O1017" s="45" t="s">
        <v>174</v>
      </c>
      <c r="P1017" t="str">
        <f>VLOOKUP($A1017,RevenueData!$A$2:$L$2321,10,FALSE)</f>
        <v>OH</v>
      </c>
      <c r="Q1017" t="str">
        <f>VLOOKUP($A1017,RevenueData!$A$2:$L$2321,11,FALSE)</f>
        <v>MW</v>
      </c>
      <c r="R1017" t="str">
        <f>VLOOKUP($A1017,RevenueData!$A$2:$L$2321,12,FALSE)</f>
        <v>GL</v>
      </c>
    </row>
    <row r="1018" spans="1:18">
      <c r="A1018" s="40">
        <v>35</v>
      </c>
      <c r="B1018" s="41" t="s">
        <v>176</v>
      </c>
      <c r="C1018" s="41" t="s">
        <v>19</v>
      </c>
      <c r="D1018" s="40">
        <v>94115</v>
      </c>
      <c r="E1018" s="42">
        <v>40022</v>
      </c>
      <c r="F1018" s="43">
        <v>1209</v>
      </c>
      <c r="G1018" s="41" t="s">
        <v>125</v>
      </c>
      <c r="H1018" s="40">
        <v>24</v>
      </c>
      <c r="I1018" s="40">
        <v>24</v>
      </c>
      <c r="J1018" s="40">
        <v>0</v>
      </c>
      <c r="K1018" s="40">
        <v>0</v>
      </c>
      <c r="L1018" s="44">
        <v>0</v>
      </c>
      <c r="M1018" s="41" t="s">
        <v>126</v>
      </c>
      <c r="N1018" s="45" t="s">
        <v>156</v>
      </c>
      <c r="O1018" s="45" t="s">
        <v>157</v>
      </c>
      <c r="P1018" t="str">
        <f>VLOOKUP($A1018,RevenueData!$A$2:$L$2321,10,FALSE)</f>
        <v>CA</v>
      </c>
      <c r="Q1018" t="str">
        <f>VLOOKUP($A1018,RevenueData!$A$2:$L$2321,11,FALSE)</f>
        <v>NW</v>
      </c>
      <c r="R1018" t="str">
        <f>VLOOKUP($A1018,RevenueData!$A$2:$L$2321,12,FALSE)</f>
        <v>SF</v>
      </c>
    </row>
    <row r="1019" spans="1:18">
      <c r="A1019" s="40">
        <v>37</v>
      </c>
      <c r="B1019" s="41" t="s">
        <v>177</v>
      </c>
      <c r="C1019" s="41" t="s">
        <v>31</v>
      </c>
      <c r="D1019" s="40">
        <v>80021</v>
      </c>
      <c r="E1019" s="42">
        <v>40022</v>
      </c>
      <c r="F1019" s="43">
        <v>1200</v>
      </c>
      <c r="G1019" s="41" t="s">
        <v>125</v>
      </c>
      <c r="H1019" s="40">
        <v>1</v>
      </c>
      <c r="I1019" s="40">
        <v>1</v>
      </c>
      <c r="J1019" s="40">
        <v>0</v>
      </c>
      <c r="K1019" s="40">
        <v>0</v>
      </c>
      <c r="L1019" s="44">
        <v>0</v>
      </c>
      <c r="M1019" s="41" t="s">
        <v>143</v>
      </c>
      <c r="N1019" s="45" t="s">
        <v>166</v>
      </c>
      <c r="O1019" s="45" t="s">
        <v>167</v>
      </c>
      <c r="P1019" t="str">
        <f>VLOOKUP($A1019,RevenueData!$A$2:$L$2321,10,FALSE)</f>
        <v>CO</v>
      </c>
      <c r="Q1019" t="str">
        <f>VLOOKUP($A1019,RevenueData!$A$2:$L$2321,11,FALSE)</f>
        <v>SW</v>
      </c>
      <c r="R1019" t="str">
        <f>VLOOKUP($A1019,RevenueData!$A$2:$L$2321,12,FALSE)</f>
        <v>DEN</v>
      </c>
    </row>
    <row r="1020" spans="1:18">
      <c r="A1020" s="40">
        <v>37</v>
      </c>
      <c r="B1020" s="41" t="s">
        <v>177</v>
      </c>
      <c r="C1020" s="41" t="s">
        <v>31</v>
      </c>
      <c r="D1020" s="40">
        <v>80021</v>
      </c>
      <c r="E1020" s="42">
        <v>40022</v>
      </c>
      <c r="F1020" s="43">
        <v>1230</v>
      </c>
      <c r="G1020" s="41" t="s">
        <v>125</v>
      </c>
      <c r="H1020" s="40">
        <v>29</v>
      </c>
      <c r="I1020" s="40">
        <v>28</v>
      </c>
      <c r="J1020" s="40">
        <v>0</v>
      </c>
      <c r="K1020" s="40">
        <v>0</v>
      </c>
      <c r="L1020" s="44">
        <v>1</v>
      </c>
      <c r="M1020" s="41" t="s">
        <v>126</v>
      </c>
      <c r="N1020" s="45" t="s">
        <v>166</v>
      </c>
      <c r="O1020" s="45" t="s">
        <v>167</v>
      </c>
      <c r="P1020" t="str">
        <f>VLOOKUP($A1020,RevenueData!$A$2:$L$2321,10,FALSE)</f>
        <v>CO</v>
      </c>
      <c r="Q1020" t="str">
        <f>VLOOKUP($A1020,RevenueData!$A$2:$L$2321,11,FALSE)</f>
        <v>SW</v>
      </c>
      <c r="R1020" t="str">
        <f>VLOOKUP($A1020,RevenueData!$A$2:$L$2321,12,FALSE)</f>
        <v>DEN</v>
      </c>
    </row>
    <row r="1021" spans="1:18">
      <c r="A1021" s="40">
        <v>38</v>
      </c>
      <c r="B1021" s="41" t="s">
        <v>178</v>
      </c>
      <c r="C1021" s="41" t="s">
        <v>38</v>
      </c>
      <c r="D1021" s="40">
        <v>89109</v>
      </c>
      <c r="E1021" s="42">
        <v>40022</v>
      </c>
      <c r="F1021" s="43">
        <v>1030</v>
      </c>
      <c r="G1021" s="41" t="s">
        <v>125</v>
      </c>
      <c r="H1021" s="40">
        <v>2</v>
      </c>
      <c r="I1021" s="40">
        <v>2</v>
      </c>
      <c r="J1021" s="40">
        <v>0</v>
      </c>
      <c r="K1021" s="40">
        <v>0</v>
      </c>
      <c r="L1021" s="44">
        <v>0</v>
      </c>
      <c r="M1021" s="41" t="s">
        <v>143</v>
      </c>
      <c r="N1021" s="45" t="s">
        <v>181</v>
      </c>
      <c r="O1021" s="45" t="s">
        <v>182</v>
      </c>
      <c r="P1021" t="str">
        <f>VLOOKUP($A1021,RevenueData!$A$2:$L$2321,10,FALSE)</f>
        <v>NV</v>
      </c>
      <c r="Q1021" t="str">
        <f>VLOOKUP($A1021,RevenueData!$A$2:$L$2321,11,FALSE)</f>
        <v>SW</v>
      </c>
      <c r="R1021" t="str">
        <f>VLOOKUP($A1021,RevenueData!$A$2:$L$2321,12,FALSE)</f>
        <v>SW</v>
      </c>
    </row>
    <row r="1022" spans="1:18">
      <c r="A1022" s="40">
        <v>38</v>
      </c>
      <c r="B1022" s="41" t="s">
        <v>178</v>
      </c>
      <c r="C1022" s="41" t="s">
        <v>38</v>
      </c>
      <c r="D1022" s="40">
        <v>89109</v>
      </c>
      <c r="E1022" s="42">
        <v>40022</v>
      </c>
      <c r="F1022" s="43">
        <v>1030</v>
      </c>
      <c r="G1022" s="41" t="s">
        <v>125</v>
      </c>
      <c r="H1022" s="40">
        <v>25</v>
      </c>
      <c r="I1022" s="40">
        <v>25</v>
      </c>
      <c r="J1022" s="40">
        <v>0</v>
      </c>
      <c r="K1022" s="40">
        <v>0</v>
      </c>
      <c r="L1022" s="44">
        <v>0</v>
      </c>
      <c r="M1022" s="41" t="s">
        <v>143</v>
      </c>
      <c r="N1022" s="45" t="s">
        <v>181</v>
      </c>
      <c r="O1022" s="45" t="s">
        <v>182</v>
      </c>
      <c r="P1022" t="str">
        <f>VLOOKUP($A1022,RevenueData!$A$2:$L$2321,10,FALSE)</f>
        <v>NV</v>
      </c>
      <c r="Q1022" t="str">
        <f>VLOOKUP($A1022,RevenueData!$A$2:$L$2321,11,FALSE)</f>
        <v>SW</v>
      </c>
      <c r="R1022" t="str">
        <f>VLOOKUP($A1022,RevenueData!$A$2:$L$2321,12,FALSE)</f>
        <v>SW</v>
      </c>
    </row>
    <row r="1023" spans="1:18">
      <c r="A1023" s="40">
        <v>39</v>
      </c>
      <c r="B1023" s="41" t="s">
        <v>183</v>
      </c>
      <c r="C1023" s="41" t="s">
        <v>19</v>
      </c>
      <c r="D1023" s="40">
        <v>92660</v>
      </c>
      <c r="E1023" s="42">
        <v>40022</v>
      </c>
      <c r="F1023" s="43">
        <v>1000</v>
      </c>
      <c r="G1023" s="41" t="s">
        <v>125</v>
      </c>
      <c r="H1023" s="40">
        <v>21</v>
      </c>
      <c r="I1023" s="40">
        <v>21</v>
      </c>
      <c r="J1023" s="40">
        <v>0</v>
      </c>
      <c r="K1023" s="40">
        <v>0</v>
      </c>
      <c r="L1023" s="44">
        <v>0</v>
      </c>
      <c r="M1023" s="41" t="s">
        <v>126</v>
      </c>
      <c r="N1023" s="45" t="s">
        <v>149</v>
      </c>
      <c r="O1023" s="45" t="s">
        <v>150</v>
      </c>
      <c r="P1023" t="str">
        <f>VLOOKUP($A1023,RevenueData!$A$2:$L$2321,10,FALSE)</f>
        <v>CA</v>
      </c>
      <c r="Q1023" t="str">
        <f>VLOOKUP($A1023,RevenueData!$A$2:$L$2321,11,FALSE)</f>
        <v>LA</v>
      </c>
      <c r="R1023" t="str">
        <f>VLOOKUP($A1023,RevenueData!$A$2:$L$2321,12,FALSE)</f>
        <v>SD</v>
      </c>
    </row>
    <row r="1024" spans="1:18">
      <c r="A1024" s="40">
        <v>40</v>
      </c>
      <c r="B1024" s="41" t="s">
        <v>184</v>
      </c>
      <c r="C1024" s="41" t="s">
        <v>19</v>
      </c>
      <c r="D1024" s="40">
        <v>93101</v>
      </c>
      <c r="E1024" s="42">
        <v>40022</v>
      </c>
      <c r="F1024" s="43">
        <v>1024</v>
      </c>
      <c r="G1024" s="41" t="s">
        <v>125</v>
      </c>
      <c r="H1024" s="40">
        <v>33</v>
      </c>
      <c r="I1024" s="40">
        <v>33</v>
      </c>
      <c r="J1024" s="40">
        <v>0</v>
      </c>
      <c r="K1024" s="40">
        <v>0</v>
      </c>
      <c r="L1024" s="44">
        <v>0</v>
      </c>
      <c r="M1024" s="41" t="s">
        <v>126</v>
      </c>
      <c r="N1024" s="45" t="s">
        <v>149</v>
      </c>
      <c r="O1024" s="45" t="s">
        <v>150</v>
      </c>
      <c r="P1024" t="str">
        <f>VLOOKUP($A1024,RevenueData!$A$2:$L$2321,10,FALSE)</f>
        <v>CA</v>
      </c>
      <c r="Q1024" t="str">
        <f>VLOOKUP($A1024,RevenueData!$A$2:$L$2321,11,FALSE)</f>
        <v>LA</v>
      </c>
      <c r="R1024" t="str">
        <f>VLOOKUP($A1024,RevenueData!$A$2:$L$2321,12,FALSE)</f>
        <v>VENT</v>
      </c>
    </row>
    <row r="1025" spans="1:18">
      <c r="A1025" s="40">
        <v>41</v>
      </c>
      <c r="B1025" s="41" t="s">
        <v>185</v>
      </c>
      <c r="C1025" s="41" t="s">
        <v>16</v>
      </c>
      <c r="D1025" s="40">
        <v>60010</v>
      </c>
      <c r="E1025" s="42">
        <v>40022</v>
      </c>
      <c r="F1025" s="43">
        <v>1022</v>
      </c>
      <c r="G1025" s="41" t="s">
        <v>125</v>
      </c>
      <c r="H1025" s="40">
        <v>31</v>
      </c>
      <c r="I1025" s="40">
        <v>31</v>
      </c>
      <c r="J1025" s="40">
        <v>0</v>
      </c>
      <c r="K1025" s="40">
        <v>0</v>
      </c>
      <c r="L1025" s="44">
        <v>0</v>
      </c>
      <c r="M1025" s="41" t="s">
        <v>143</v>
      </c>
      <c r="N1025" s="45" t="s">
        <v>145</v>
      </c>
      <c r="O1025" s="45" t="s">
        <v>146</v>
      </c>
      <c r="P1025" t="str">
        <f>VLOOKUP($A1025,RevenueData!$A$2:$L$2321,10,FALSE)</f>
        <v>IL</v>
      </c>
      <c r="Q1025" t="str">
        <f>VLOOKUP($A1025,RevenueData!$A$2:$L$2321,11,FALSE)</f>
        <v>MW</v>
      </c>
      <c r="R1025" t="str">
        <f>VLOOKUP($A1025,RevenueData!$A$2:$L$2321,12,FALSE)</f>
        <v>SCHI</v>
      </c>
    </row>
    <row r="1026" spans="1:18">
      <c r="A1026" s="40">
        <v>46</v>
      </c>
      <c r="B1026" s="41" t="s">
        <v>186</v>
      </c>
      <c r="C1026" s="41" t="s">
        <v>41</v>
      </c>
      <c r="D1026" s="40">
        <v>76092</v>
      </c>
      <c r="E1026" s="42">
        <v>40022</v>
      </c>
      <c r="F1026" s="43">
        <v>1045</v>
      </c>
      <c r="G1026" s="41" t="s">
        <v>125</v>
      </c>
      <c r="H1026" s="40">
        <v>32</v>
      </c>
      <c r="I1026" s="40">
        <v>31</v>
      </c>
      <c r="J1026" s="40">
        <v>0</v>
      </c>
      <c r="K1026" s="40">
        <v>1</v>
      </c>
      <c r="L1026" s="44">
        <v>0</v>
      </c>
      <c r="M1026" s="41" t="s">
        <v>126</v>
      </c>
      <c r="N1026" s="45" t="s">
        <v>187</v>
      </c>
      <c r="O1026" s="45" t="s">
        <v>188</v>
      </c>
      <c r="P1026" t="str">
        <f>VLOOKUP($A1026,RevenueData!$A$2:$L$2321,10,FALSE)</f>
        <v>TX</v>
      </c>
      <c r="Q1026" t="str">
        <f>VLOOKUP($A1026,RevenueData!$A$2:$L$2321,11,FALSE)</f>
        <v>SW</v>
      </c>
      <c r="R1026" t="str">
        <f>VLOOKUP($A1026,RevenueData!$A$2:$L$2321,12,FALSE)</f>
        <v>DAL</v>
      </c>
    </row>
    <row r="1027" spans="1:18">
      <c r="A1027" s="40">
        <v>46</v>
      </c>
      <c r="B1027" s="41" t="s">
        <v>186</v>
      </c>
      <c r="C1027" s="41" t="s">
        <v>41</v>
      </c>
      <c r="D1027" s="40">
        <v>76092</v>
      </c>
      <c r="E1027" s="42">
        <v>40022</v>
      </c>
      <c r="F1027" s="43">
        <v>1045</v>
      </c>
      <c r="G1027" s="41" t="s">
        <v>125</v>
      </c>
      <c r="H1027" s="40">
        <v>1</v>
      </c>
      <c r="I1027" s="40">
        <v>1</v>
      </c>
      <c r="J1027" s="40">
        <v>0</v>
      </c>
      <c r="K1027" s="40">
        <v>0</v>
      </c>
      <c r="L1027" s="44">
        <v>0</v>
      </c>
      <c r="M1027" s="41" t="s">
        <v>126</v>
      </c>
      <c r="N1027" s="45" t="s">
        <v>187</v>
      </c>
      <c r="O1027" s="45" t="s">
        <v>188</v>
      </c>
      <c r="P1027" t="str">
        <f>VLOOKUP($A1027,RevenueData!$A$2:$L$2321,10,FALSE)</f>
        <v>TX</v>
      </c>
      <c r="Q1027" t="str">
        <f>VLOOKUP($A1027,RevenueData!$A$2:$L$2321,11,FALSE)</f>
        <v>SW</v>
      </c>
      <c r="R1027" t="str">
        <f>VLOOKUP($A1027,RevenueData!$A$2:$L$2321,12,FALSE)</f>
        <v>DAL</v>
      </c>
    </row>
    <row r="1028" spans="1:18">
      <c r="A1028" s="40">
        <v>47</v>
      </c>
      <c r="B1028" s="41" t="s">
        <v>189</v>
      </c>
      <c r="C1028" s="41" t="s">
        <v>43</v>
      </c>
      <c r="D1028" s="40">
        <v>2467</v>
      </c>
      <c r="E1028" s="42">
        <v>40022</v>
      </c>
      <c r="F1028" s="43">
        <v>1140</v>
      </c>
      <c r="G1028" s="41" t="s">
        <v>125</v>
      </c>
      <c r="H1028" s="40">
        <v>21</v>
      </c>
      <c r="I1028" s="40">
        <v>21</v>
      </c>
      <c r="J1028" s="40">
        <v>0</v>
      </c>
      <c r="K1028" s="40">
        <v>0</v>
      </c>
      <c r="L1028" s="44">
        <v>0</v>
      </c>
      <c r="M1028" s="41" t="s">
        <v>126</v>
      </c>
      <c r="N1028" s="45" t="s">
        <v>190</v>
      </c>
      <c r="O1028" s="45" t="s">
        <v>191</v>
      </c>
      <c r="P1028" t="str">
        <f>VLOOKUP($A1028,RevenueData!$A$2:$L$2321,10,FALSE)</f>
        <v>MA</v>
      </c>
      <c r="Q1028" t="str">
        <f>VLOOKUP($A1028,RevenueData!$A$2:$L$2321,11,FALSE)</f>
        <v>NE</v>
      </c>
      <c r="R1028" t="str">
        <f>VLOOKUP($A1028,RevenueData!$A$2:$L$2321,12,FALSE)</f>
        <v>MA</v>
      </c>
    </row>
    <row r="1029" spans="1:18">
      <c r="A1029" s="40">
        <v>48</v>
      </c>
      <c r="B1029" s="41" t="s">
        <v>192</v>
      </c>
      <c r="C1029" s="41" t="s">
        <v>44</v>
      </c>
      <c r="D1029" s="40">
        <v>85251</v>
      </c>
      <c r="E1029" s="42">
        <v>40022</v>
      </c>
      <c r="F1029" s="43">
        <v>1138</v>
      </c>
      <c r="G1029" s="41" t="s">
        <v>131</v>
      </c>
      <c r="H1029" s="40">
        <v>1</v>
      </c>
      <c r="I1029" s="40">
        <v>1</v>
      </c>
      <c r="J1029" s="40">
        <v>0</v>
      </c>
      <c r="K1029" s="40">
        <v>0</v>
      </c>
      <c r="L1029" s="44">
        <v>0</v>
      </c>
      <c r="M1029" s="41" t="s">
        <v>126</v>
      </c>
      <c r="N1029" s="45" t="s">
        <v>181</v>
      </c>
      <c r="O1029" s="45" t="s">
        <v>182</v>
      </c>
      <c r="P1029" t="str">
        <f>VLOOKUP($A1029,RevenueData!$A$2:$L$2321,10,FALSE)</f>
        <v>AZ</v>
      </c>
      <c r="Q1029" t="str">
        <f>VLOOKUP($A1029,RevenueData!$A$2:$L$2321,11,FALSE)</f>
        <v>SW</v>
      </c>
      <c r="R1029" t="str">
        <f>VLOOKUP($A1029,RevenueData!$A$2:$L$2321,12,FALSE)</f>
        <v>AZ</v>
      </c>
    </row>
    <row r="1030" spans="1:18">
      <c r="A1030" s="40">
        <v>48</v>
      </c>
      <c r="B1030" s="41" t="s">
        <v>192</v>
      </c>
      <c r="C1030" s="41" t="s">
        <v>44</v>
      </c>
      <c r="D1030" s="40">
        <v>85251</v>
      </c>
      <c r="E1030" s="42">
        <v>40022</v>
      </c>
      <c r="F1030" s="43">
        <v>1138</v>
      </c>
      <c r="G1030" s="41" t="s">
        <v>131</v>
      </c>
      <c r="H1030" s="40">
        <v>22</v>
      </c>
      <c r="I1030" s="40">
        <v>22</v>
      </c>
      <c r="J1030" s="40">
        <v>0</v>
      </c>
      <c r="K1030" s="40">
        <v>0</v>
      </c>
      <c r="L1030" s="44">
        <v>0</v>
      </c>
      <c r="M1030" s="41" t="s">
        <v>126</v>
      </c>
      <c r="N1030" s="45" t="s">
        <v>181</v>
      </c>
      <c r="O1030" s="45" t="s">
        <v>182</v>
      </c>
      <c r="P1030" t="str">
        <f>VLOOKUP($A1030,RevenueData!$A$2:$L$2321,10,FALSE)</f>
        <v>AZ</v>
      </c>
      <c r="Q1030" t="str">
        <f>VLOOKUP($A1030,RevenueData!$A$2:$L$2321,11,FALSE)</f>
        <v>SW</v>
      </c>
      <c r="R1030" t="str">
        <f>VLOOKUP($A1030,RevenueData!$A$2:$L$2321,12,FALSE)</f>
        <v>AZ</v>
      </c>
    </row>
    <row r="1031" spans="1:18">
      <c r="A1031" s="40">
        <v>49</v>
      </c>
      <c r="B1031" s="41" t="s">
        <v>193</v>
      </c>
      <c r="C1031" s="41" t="s">
        <v>45</v>
      </c>
      <c r="D1031" s="40">
        <v>19406</v>
      </c>
      <c r="E1031" s="42">
        <v>40022</v>
      </c>
      <c r="F1031" s="43">
        <v>1005</v>
      </c>
      <c r="G1031" s="41" t="s">
        <v>125</v>
      </c>
      <c r="H1031" s="40">
        <v>19</v>
      </c>
      <c r="I1031" s="40">
        <v>18</v>
      </c>
      <c r="J1031" s="40">
        <v>0</v>
      </c>
      <c r="K1031" s="40">
        <v>0</v>
      </c>
      <c r="L1031" s="44">
        <v>1</v>
      </c>
      <c r="M1031" s="41" t="s">
        <v>126</v>
      </c>
      <c r="N1031" s="45" t="s">
        <v>194</v>
      </c>
      <c r="O1031" s="45" t="s">
        <v>195</v>
      </c>
      <c r="P1031" t="str">
        <f>VLOOKUP($A1031,RevenueData!$A$2:$L$2321,10,FALSE)</f>
        <v>PA</v>
      </c>
      <c r="Q1031" t="str">
        <f>VLOOKUP($A1031,RevenueData!$A$2:$L$2321,11,FALSE)</f>
        <v>NE</v>
      </c>
      <c r="R1031" t="str">
        <f>VLOOKUP($A1031,RevenueData!$A$2:$L$2321,12,FALSE)</f>
        <v>PHILI</v>
      </c>
    </row>
    <row r="1032" spans="1:18">
      <c r="A1032" s="40">
        <v>52</v>
      </c>
      <c r="B1032" s="41" t="s">
        <v>196</v>
      </c>
      <c r="C1032" s="41" t="s">
        <v>47</v>
      </c>
      <c r="D1032" s="40">
        <v>30346</v>
      </c>
      <c r="E1032" s="42">
        <v>40022</v>
      </c>
      <c r="F1032" s="43">
        <v>1149</v>
      </c>
      <c r="G1032" s="41" t="s">
        <v>125</v>
      </c>
      <c r="H1032" s="40">
        <v>20</v>
      </c>
      <c r="I1032" s="40">
        <v>20</v>
      </c>
      <c r="J1032" s="40">
        <v>0</v>
      </c>
      <c r="K1032" s="40">
        <v>0</v>
      </c>
      <c r="L1032" s="44">
        <v>0</v>
      </c>
      <c r="M1032" s="41" t="s">
        <v>126</v>
      </c>
      <c r="N1032" s="45" t="s">
        <v>197</v>
      </c>
      <c r="O1032" s="45" t="s">
        <v>198</v>
      </c>
      <c r="P1032" t="str">
        <f>VLOOKUP($A1032,RevenueData!$A$2:$L$2321,10,FALSE)</f>
        <v>GA</v>
      </c>
      <c r="Q1032" t="str">
        <f>VLOOKUP($A1032,RevenueData!$A$2:$L$2321,11,FALSE)</f>
        <v>SE</v>
      </c>
      <c r="R1032" t="str">
        <f>VLOOKUP($A1032,RevenueData!$A$2:$L$2321,12,FALSE)</f>
        <v>ATL</v>
      </c>
    </row>
    <row r="1033" spans="1:18">
      <c r="A1033" s="40">
        <v>56</v>
      </c>
      <c r="B1033" s="41" t="s">
        <v>176</v>
      </c>
      <c r="C1033" s="41" t="s">
        <v>19</v>
      </c>
      <c r="D1033" s="40">
        <v>94132</v>
      </c>
      <c r="E1033" s="42">
        <v>40022</v>
      </c>
      <c r="F1033" s="43">
        <v>1025</v>
      </c>
      <c r="G1033" s="41" t="s">
        <v>125</v>
      </c>
      <c r="H1033" s="40">
        <v>2</v>
      </c>
      <c r="I1033" s="40">
        <v>2</v>
      </c>
      <c r="J1033" s="40">
        <v>0</v>
      </c>
      <c r="K1033" s="40">
        <v>0</v>
      </c>
      <c r="L1033" s="44">
        <v>0</v>
      </c>
      <c r="M1033" s="41" t="s">
        <v>126</v>
      </c>
      <c r="N1033" s="45" t="s">
        <v>156</v>
      </c>
      <c r="O1033" s="45" t="s">
        <v>157</v>
      </c>
      <c r="P1033" t="str">
        <f>VLOOKUP($A1033,RevenueData!$A$2:$L$2321,10,FALSE)</f>
        <v>CA</v>
      </c>
      <c r="Q1033" t="str">
        <f>VLOOKUP($A1033,RevenueData!$A$2:$L$2321,11,FALSE)</f>
        <v>NW</v>
      </c>
      <c r="R1033" t="str">
        <f>VLOOKUP($A1033,RevenueData!$A$2:$L$2321,12,FALSE)</f>
        <v>SF</v>
      </c>
    </row>
    <row r="1034" spans="1:18">
      <c r="A1034" s="40">
        <v>56</v>
      </c>
      <c r="B1034" s="41" t="s">
        <v>176</v>
      </c>
      <c r="C1034" s="41" t="s">
        <v>19</v>
      </c>
      <c r="D1034" s="40">
        <v>94132</v>
      </c>
      <c r="E1034" s="42">
        <v>40022</v>
      </c>
      <c r="F1034" s="43">
        <v>1025</v>
      </c>
      <c r="G1034" s="41" t="s">
        <v>125</v>
      </c>
      <c r="H1034" s="40">
        <v>29</v>
      </c>
      <c r="I1034" s="40">
        <v>29</v>
      </c>
      <c r="J1034" s="40">
        <v>0</v>
      </c>
      <c r="K1034" s="40">
        <v>0</v>
      </c>
      <c r="L1034" s="44">
        <v>0</v>
      </c>
      <c r="M1034" s="41" t="s">
        <v>126</v>
      </c>
      <c r="N1034" s="45" t="s">
        <v>156</v>
      </c>
      <c r="O1034" s="45" t="s">
        <v>157</v>
      </c>
      <c r="P1034" t="str">
        <f>VLOOKUP($A1034,RevenueData!$A$2:$L$2321,10,FALSE)</f>
        <v>CA</v>
      </c>
      <c r="Q1034" t="str">
        <f>VLOOKUP($A1034,RevenueData!$A$2:$L$2321,11,FALSE)</f>
        <v>NW</v>
      </c>
      <c r="R1034" t="str">
        <f>VLOOKUP($A1034,RevenueData!$A$2:$L$2321,12,FALSE)</f>
        <v>SF</v>
      </c>
    </row>
    <row r="1035" spans="1:18">
      <c r="A1035" s="40">
        <v>59</v>
      </c>
      <c r="B1035" s="41" t="s">
        <v>202</v>
      </c>
      <c r="C1035" s="41" t="s">
        <v>41</v>
      </c>
      <c r="D1035" s="40">
        <v>75093</v>
      </c>
      <c r="E1035" s="42">
        <v>40022</v>
      </c>
      <c r="F1035" s="43">
        <v>1210</v>
      </c>
      <c r="G1035" s="41" t="s">
        <v>125</v>
      </c>
      <c r="H1035" s="40">
        <v>22</v>
      </c>
      <c r="I1035" s="40">
        <v>21</v>
      </c>
      <c r="J1035" s="40">
        <v>0</v>
      </c>
      <c r="K1035" s="40">
        <v>0</v>
      </c>
      <c r="L1035" s="44">
        <v>1</v>
      </c>
      <c r="M1035" s="41" t="s">
        <v>126</v>
      </c>
      <c r="N1035" s="45" t="s">
        <v>187</v>
      </c>
      <c r="O1035" s="45" t="s">
        <v>188</v>
      </c>
      <c r="P1035" t="str">
        <f>VLOOKUP($A1035,RevenueData!$A$2:$L$2321,10,FALSE)</f>
        <v>TX</v>
      </c>
      <c r="Q1035" t="str">
        <f>VLOOKUP($A1035,RevenueData!$A$2:$L$2321,11,FALSE)</f>
        <v>SW</v>
      </c>
      <c r="R1035" t="str">
        <f>VLOOKUP($A1035,RevenueData!$A$2:$L$2321,12,FALSE)</f>
        <v>DAL</v>
      </c>
    </row>
    <row r="1036" spans="1:18">
      <c r="A1036" s="40">
        <v>60</v>
      </c>
      <c r="B1036" s="41" t="s">
        <v>203</v>
      </c>
      <c r="C1036" s="41" t="s">
        <v>35</v>
      </c>
      <c r="D1036" s="40">
        <v>44122</v>
      </c>
      <c r="E1036" s="42">
        <v>40022</v>
      </c>
      <c r="F1036" s="43">
        <v>946</v>
      </c>
      <c r="G1036" s="41" t="s">
        <v>129</v>
      </c>
      <c r="H1036" s="40">
        <v>11</v>
      </c>
      <c r="I1036" s="40">
        <v>11</v>
      </c>
      <c r="J1036" s="40">
        <v>0</v>
      </c>
      <c r="K1036" s="40">
        <v>0</v>
      </c>
      <c r="L1036" s="44">
        <v>0</v>
      </c>
      <c r="M1036" s="41" t="s">
        <v>126</v>
      </c>
      <c r="N1036" s="45" t="s">
        <v>204</v>
      </c>
      <c r="O1036" s="45" t="s">
        <v>205</v>
      </c>
      <c r="P1036" t="str">
        <f>VLOOKUP($A1036,RevenueData!$A$2:$L$2321,10,FALSE)</f>
        <v>OH</v>
      </c>
      <c r="Q1036" t="str">
        <f>VLOOKUP($A1036,RevenueData!$A$2:$L$2321,11,FALSE)</f>
        <v>MW</v>
      </c>
      <c r="R1036" t="str">
        <f>VLOOKUP($A1036,RevenueData!$A$2:$L$2321,12,FALSE)</f>
        <v>MW</v>
      </c>
    </row>
    <row r="1037" spans="1:18">
      <c r="A1037" s="40">
        <v>61</v>
      </c>
      <c r="B1037" s="41" t="s">
        <v>206</v>
      </c>
      <c r="C1037" s="41" t="s">
        <v>31</v>
      </c>
      <c r="D1037" s="40">
        <v>80206</v>
      </c>
      <c r="E1037" s="42">
        <v>40022</v>
      </c>
      <c r="F1037" s="43">
        <v>936</v>
      </c>
      <c r="G1037" s="41" t="s">
        <v>125</v>
      </c>
      <c r="H1037" s="40">
        <v>20</v>
      </c>
      <c r="I1037" s="40">
        <v>20</v>
      </c>
      <c r="J1037" s="40">
        <v>0</v>
      </c>
      <c r="K1037" s="40">
        <v>0</v>
      </c>
      <c r="L1037" s="44">
        <v>0</v>
      </c>
      <c r="M1037" s="41" t="s">
        <v>126</v>
      </c>
      <c r="N1037" s="45" t="s">
        <v>166</v>
      </c>
      <c r="O1037" s="45" t="s">
        <v>167</v>
      </c>
      <c r="P1037" t="str">
        <f>VLOOKUP($A1037,RevenueData!$A$2:$L$2321,10,FALSE)</f>
        <v>CO</v>
      </c>
      <c r="Q1037" t="str">
        <f>VLOOKUP($A1037,RevenueData!$A$2:$L$2321,11,FALSE)</f>
        <v>SW</v>
      </c>
      <c r="R1037" t="str">
        <f>VLOOKUP($A1037,RevenueData!$A$2:$L$2321,12,FALSE)</f>
        <v>DEN</v>
      </c>
    </row>
    <row r="1038" spans="1:18">
      <c r="A1038" s="40">
        <v>62</v>
      </c>
      <c r="B1038" s="41" t="s">
        <v>207</v>
      </c>
      <c r="C1038" s="41" t="s">
        <v>27</v>
      </c>
      <c r="D1038" s="40">
        <v>33607</v>
      </c>
      <c r="E1038" s="42">
        <v>40022</v>
      </c>
      <c r="F1038" s="43">
        <v>1151</v>
      </c>
      <c r="G1038" s="41" t="s">
        <v>125</v>
      </c>
      <c r="H1038" s="40">
        <v>9</v>
      </c>
      <c r="I1038" s="40">
        <v>9</v>
      </c>
      <c r="J1038" s="40">
        <v>0</v>
      </c>
      <c r="K1038" s="40">
        <v>0</v>
      </c>
      <c r="L1038" s="44">
        <v>0</v>
      </c>
      <c r="M1038" s="41" t="s">
        <v>126</v>
      </c>
      <c r="N1038" s="45" t="s">
        <v>208</v>
      </c>
      <c r="O1038" s="45" t="s">
        <v>209</v>
      </c>
      <c r="P1038" t="str">
        <f>VLOOKUP($A1038,RevenueData!$A$2:$L$2321,10,FALSE)</f>
        <v>FL</v>
      </c>
      <c r="Q1038" t="str">
        <f>VLOOKUP($A1038,RevenueData!$A$2:$L$2321,11,FALSE)</f>
        <v>SE</v>
      </c>
      <c r="R1038" t="str">
        <f>VLOOKUP($A1038,RevenueData!$A$2:$L$2321,12,FALSE)</f>
        <v>NFL</v>
      </c>
    </row>
    <row r="1039" spans="1:18">
      <c r="A1039" s="40">
        <v>63</v>
      </c>
      <c r="B1039" s="41" t="s">
        <v>210</v>
      </c>
      <c r="C1039" s="41" t="s">
        <v>44</v>
      </c>
      <c r="D1039" s="40">
        <v>85226</v>
      </c>
      <c r="E1039" s="42">
        <v>40022</v>
      </c>
      <c r="F1039" s="43">
        <v>1115</v>
      </c>
      <c r="G1039" s="41" t="s">
        <v>131</v>
      </c>
      <c r="H1039" s="40">
        <v>1</v>
      </c>
      <c r="I1039" s="40">
        <v>1</v>
      </c>
      <c r="J1039" s="40">
        <v>0</v>
      </c>
      <c r="K1039" s="40">
        <v>0</v>
      </c>
      <c r="L1039" s="44">
        <v>0</v>
      </c>
      <c r="M1039" s="41" t="s">
        <v>126</v>
      </c>
      <c r="N1039" s="45" t="s">
        <v>181</v>
      </c>
      <c r="O1039" s="45" t="s">
        <v>182</v>
      </c>
      <c r="P1039" t="str">
        <f>VLOOKUP($A1039,RevenueData!$A$2:$L$2321,10,FALSE)</f>
        <v>AZ</v>
      </c>
      <c r="Q1039" t="str">
        <f>VLOOKUP($A1039,RevenueData!$A$2:$L$2321,11,FALSE)</f>
        <v>SW</v>
      </c>
      <c r="R1039" t="str">
        <f>VLOOKUP($A1039,RevenueData!$A$2:$L$2321,12,FALSE)</f>
        <v>AZ</v>
      </c>
    </row>
    <row r="1040" spans="1:18">
      <c r="A1040" s="40">
        <v>63</v>
      </c>
      <c r="B1040" s="41" t="s">
        <v>210</v>
      </c>
      <c r="C1040" s="41" t="s">
        <v>44</v>
      </c>
      <c r="D1040" s="40">
        <v>85226</v>
      </c>
      <c r="E1040" s="42">
        <v>40022</v>
      </c>
      <c r="F1040" s="43">
        <v>1115</v>
      </c>
      <c r="G1040" s="41" t="s">
        <v>131</v>
      </c>
      <c r="H1040" s="40">
        <v>25</v>
      </c>
      <c r="I1040" s="40">
        <v>24</v>
      </c>
      <c r="J1040" s="40">
        <v>0</v>
      </c>
      <c r="K1040" s="40">
        <v>1</v>
      </c>
      <c r="L1040" s="44">
        <v>0</v>
      </c>
      <c r="M1040" s="41" t="s">
        <v>126</v>
      </c>
      <c r="N1040" s="45" t="s">
        <v>181</v>
      </c>
      <c r="O1040" s="45" t="s">
        <v>182</v>
      </c>
      <c r="P1040" t="str">
        <f>VLOOKUP($A1040,RevenueData!$A$2:$L$2321,10,FALSE)</f>
        <v>AZ</v>
      </c>
      <c r="Q1040" t="str">
        <f>VLOOKUP($A1040,RevenueData!$A$2:$L$2321,11,FALSE)</f>
        <v>SW</v>
      </c>
      <c r="R1040" t="str">
        <f>VLOOKUP($A1040,RevenueData!$A$2:$L$2321,12,FALSE)</f>
        <v>AZ</v>
      </c>
    </row>
    <row r="1041" spans="1:18">
      <c r="A1041" s="40">
        <v>64</v>
      </c>
      <c r="B1041" s="41" t="s">
        <v>211</v>
      </c>
      <c r="C1041" s="41" t="s">
        <v>35</v>
      </c>
      <c r="D1041" s="40">
        <v>43240</v>
      </c>
      <c r="E1041" s="42">
        <v>40022</v>
      </c>
      <c r="F1041" s="43">
        <v>1119</v>
      </c>
      <c r="G1041" s="41" t="s">
        <v>125</v>
      </c>
      <c r="H1041" s="40">
        <v>22</v>
      </c>
      <c r="I1041" s="40">
        <v>22</v>
      </c>
      <c r="J1041" s="40">
        <v>0</v>
      </c>
      <c r="K1041" s="40">
        <v>0</v>
      </c>
      <c r="L1041" s="44">
        <v>0</v>
      </c>
      <c r="M1041" s="41" t="s">
        <v>126</v>
      </c>
      <c r="N1041" s="45" t="s">
        <v>173</v>
      </c>
      <c r="O1041" s="45" t="s">
        <v>174</v>
      </c>
      <c r="P1041" t="str">
        <f>VLOOKUP($A1041,RevenueData!$A$2:$L$2321,10,FALSE)</f>
        <v>OH</v>
      </c>
      <c r="Q1041" t="str">
        <f>VLOOKUP($A1041,RevenueData!$A$2:$L$2321,11,FALSE)</f>
        <v>MW</v>
      </c>
      <c r="R1041" t="str">
        <f>VLOOKUP($A1041,RevenueData!$A$2:$L$2321,12,FALSE)</f>
        <v>GL</v>
      </c>
    </row>
    <row r="1042" spans="1:18">
      <c r="A1042" s="40">
        <v>65</v>
      </c>
      <c r="B1042" s="41" t="s">
        <v>212</v>
      </c>
      <c r="C1042" s="41" t="s">
        <v>50</v>
      </c>
      <c r="D1042" s="40">
        <v>53226</v>
      </c>
      <c r="E1042" s="42">
        <v>40022</v>
      </c>
      <c r="F1042" s="43">
        <v>1046</v>
      </c>
      <c r="G1042" s="41" t="s">
        <v>125</v>
      </c>
      <c r="H1042" s="40">
        <v>23</v>
      </c>
      <c r="I1042" s="40">
        <v>23</v>
      </c>
      <c r="J1042" s="40">
        <v>0</v>
      </c>
      <c r="K1042" s="40">
        <v>0</v>
      </c>
      <c r="L1042" s="44">
        <v>0</v>
      </c>
      <c r="M1042" s="41" t="s">
        <v>126</v>
      </c>
      <c r="N1042" s="45" t="s">
        <v>213</v>
      </c>
      <c r="O1042" s="45" t="s">
        <v>214</v>
      </c>
      <c r="P1042" t="str">
        <f>VLOOKUP($A1042,RevenueData!$A$2:$L$2321,10,FALSE)</f>
        <v>WI</v>
      </c>
      <c r="Q1042" t="str">
        <f>VLOOKUP($A1042,RevenueData!$A$2:$L$2321,11,FALSE)</f>
        <v>MW</v>
      </c>
      <c r="R1042" t="str">
        <f>VLOOKUP($A1042,RevenueData!$A$2:$L$2321,12,FALSE)</f>
        <v>NCHI</v>
      </c>
    </row>
    <row r="1043" spans="1:18">
      <c r="A1043" s="40">
        <v>67</v>
      </c>
      <c r="B1043" s="41" t="s">
        <v>216</v>
      </c>
      <c r="C1043" s="41" t="s">
        <v>26</v>
      </c>
      <c r="D1043" s="40">
        <v>70130</v>
      </c>
      <c r="E1043" s="42">
        <v>40022</v>
      </c>
      <c r="F1043" s="43">
        <v>1046</v>
      </c>
      <c r="G1043" s="41" t="s">
        <v>125</v>
      </c>
      <c r="H1043" s="40">
        <v>16</v>
      </c>
      <c r="I1043" s="40">
        <v>16</v>
      </c>
      <c r="J1043" s="40">
        <v>0</v>
      </c>
      <c r="K1043" s="40">
        <v>0</v>
      </c>
      <c r="L1043" s="44">
        <v>0</v>
      </c>
      <c r="M1043" s="41" t="s">
        <v>126</v>
      </c>
      <c r="N1043" s="45" t="s">
        <v>217</v>
      </c>
      <c r="O1043" s="45" t="s">
        <v>218</v>
      </c>
      <c r="P1043" t="str">
        <f>VLOOKUP($A1043,RevenueData!$A$2:$L$2321,10,FALSE)</f>
        <v>LA</v>
      </c>
      <c r="Q1043" t="str">
        <f>VLOOKUP($A1043,RevenueData!$A$2:$L$2321,11,FALSE)</f>
        <v>SW</v>
      </c>
      <c r="R1043" t="str">
        <f>VLOOKUP($A1043,RevenueData!$A$2:$L$2321,12,FALSE)</f>
        <v>SW</v>
      </c>
    </row>
    <row r="1044" spans="1:18">
      <c r="A1044" s="40">
        <v>68</v>
      </c>
      <c r="B1044" s="41" t="s">
        <v>171</v>
      </c>
      <c r="C1044" s="41" t="s">
        <v>19</v>
      </c>
      <c r="D1044" s="40">
        <v>90036</v>
      </c>
      <c r="E1044" s="42">
        <v>40022</v>
      </c>
      <c r="F1044" s="43">
        <v>917</v>
      </c>
      <c r="G1044" s="41" t="s">
        <v>125</v>
      </c>
      <c r="H1044" s="40">
        <v>1</v>
      </c>
      <c r="I1044" s="40">
        <v>1</v>
      </c>
      <c r="J1044" s="40">
        <v>0</v>
      </c>
      <c r="K1044" s="40">
        <v>0</v>
      </c>
      <c r="L1044" s="44">
        <v>0</v>
      </c>
      <c r="M1044" s="41" t="s">
        <v>126</v>
      </c>
      <c r="N1044" s="45" t="s">
        <v>149</v>
      </c>
      <c r="O1044" s="45" t="s">
        <v>150</v>
      </c>
      <c r="P1044" t="str">
        <f>VLOOKUP($A1044,RevenueData!$A$2:$L$2321,10,FALSE)</f>
        <v>CA</v>
      </c>
      <c r="Q1044" t="str">
        <f>VLOOKUP($A1044,RevenueData!$A$2:$L$2321,11,FALSE)</f>
        <v>LA</v>
      </c>
      <c r="R1044" t="str">
        <f>VLOOKUP($A1044,RevenueData!$A$2:$L$2321,12,FALSE)</f>
        <v>LA</v>
      </c>
    </row>
    <row r="1045" spans="1:18">
      <c r="A1045" s="40">
        <v>68</v>
      </c>
      <c r="B1045" s="41" t="s">
        <v>171</v>
      </c>
      <c r="C1045" s="41" t="s">
        <v>19</v>
      </c>
      <c r="D1045" s="40">
        <v>90036</v>
      </c>
      <c r="E1045" s="42">
        <v>40022</v>
      </c>
      <c r="F1045" s="43">
        <v>917</v>
      </c>
      <c r="G1045" s="41" t="s">
        <v>125</v>
      </c>
      <c r="H1045" s="40">
        <v>29</v>
      </c>
      <c r="I1045" s="40">
        <v>29</v>
      </c>
      <c r="J1045" s="40">
        <v>0</v>
      </c>
      <c r="K1045" s="40">
        <v>0</v>
      </c>
      <c r="L1045" s="44">
        <v>0</v>
      </c>
      <c r="M1045" s="41" t="s">
        <v>126</v>
      </c>
      <c r="N1045" s="45" t="s">
        <v>149</v>
      </c>
      <c r="O1045" s="45" t="s">
        <v>150</v>
      </c>
      <c r="P1045" t="str">
        <f>VLOOKUP($A1045,RevenueData!$A$2:$L$2321,10,FALSE)</f>
        <v>CA</v>
      </c>
      <c r="Q1045" t="str">
        <f>VLOOKUP($A1045,RevenueData!$A$2:$L$2321,11,FALSE)</f>
        <v>LA</v>
      </c>
      <c r="R1045" t="str">
        <f>VLOOKUP($A1045,RevenueData!$A$2:$L$2321,12,FALSE)</f>
        <v>LA</v>
      </c>
    </row>
    <row r="1046" spans="1:18">
      <c r="A1046" s="40">
        <v>69</v>
      </c>
      <c r="B1046" s="41" t="s">
        <v>219</v>
      </c>
      <c r="C1046" s="41" t="s">
        <v>11</v>
      </c>
      <c r="D1046" s="40">
        <v>22033</v>
      </c>
      <c r="E1046" s="42">
        <v>40022</v>
      </c>
      <c r="F1046" s="43">
        <v>1118</v>
      </c>
      <c r="G1046" s="41" t="s">
        <v>125</v>
      </c>
      <c r="H1046" s="40">
        <v>29</v>
      </c>
      <c r="I1046" s="40">
        <v>29</v>
      </c>
      <c r="J1046" s="40">
        <v>0</v>
      </c>
      <c r="K1046" s="40">
        <v>0</v>
      </c>
      <c r="L1046" s="44">
        <v>0</v>
      </c>
      <c r="M1046" s="41" t="s">
        <v>130</v>
      </c>
      <c r="N1046" s="45" t="s">
        <v>134</v>
      </c>
      <c r="O1046" s="45" t="s">
        <v>135</v>
      </c>
      <c r="P1046" t="str">
        <f>VLOOKUP($A1046,RevenueData!$A$2:$L$2321,10,FALSE)</f>
        <v>VA</v>
      </c>
      <c r="Q1046" t="str">
        <f>VLOOKUP($A1046,RevenueData!$A$2:$L$2321,11,FALSE)</f>
        <v>SE</v>
      </c>
      <c r="R1046" t="str">
        <f>VLOOKUP($A1046,RevenueData!$A$2:$L$2321,12,FALSE)</f>
        <v>SE</v>
      </c>
    </row>
    <row r="1047" spans="1:18">
      <c r="A1047" s="40">
        <v>70</v>
      </c>
      <c r="B1047" s="41" t="s">
        <v>220</v>
      </c>
      <c r="C1047" s="41" t="s">
        <v>13</v>
      </c>
      <c r="D1047" s="40">
        <v>48377</v>
      </c>
      <c r="E1047" s="42">
        <v>40022</v>
      </c>
      <c r="F1047" s="43">
        <v>1033</v>
      </c>
      <c r="G1047" s="41" t="s">
        <v>125</v>
      </c>
      <c r="H1047" s="40">
        <v>23</v>
      </c>
      <c r="I1047" s="40">
        <v>22</v>
      </c>
      <c r="J1047" s="40">
        <v>0</v>
      </c>
      <c r="K1047" s="40">
        <v>0</v>
      </c>
      <c r="L1047" s="44">
        <v>1</v>
      </c>
      <c r="M1047" s="41" t="s">
        <v>126</v>
      </c>
      <c r="N1047" s="45" t="s">
        <v>140</v>
      </c>
      <c r="O1047" s="45" t="s">
        <v>141</v>
      </c>
      <c r="P1047" t="str">
        <f>VLOOKUP($A1047,RevenueData!$A$2:$L$2321,10,FALSE)</f>
        <v>MI</v>
      </c>
      <c r="Q1047" t="str">
        <f>VLOOKUP($A1047,RevenueData!$A$2:$L$2321,11,FALSE)</f>
        <v>MW</v>
      </c>
      <c r="R1047" t="str">
        <f>VLOOKUP($A1047,RevenueData!$A$2:$L$2321,12,FALSE)</f>
        <v>MW</v>
      </c>
    </row>
    <row r="1048" spans="1:18">
      <c r="A1048" s="40">
        <v>71</v>
      </c>
      <c r="B1048" s="41" t="s">
        <v>221</v>
      </c>
      <c r="C1048" s="41" t="s">
        <v>47</v>
      </c>
      <c r="D1048" s="40">
        <v>30022</v>
      </c>
      <c r="E1048" s="42">
        <v>40022</v>
      </c>
      <c r="F1048" s="43">
        <v>1044</v>
      </c>
      <c r="G1048" s="41" t="s">
        <v>125</v>
      </c>
      <c r="H1048" s="40">
        <v>20</v>
      </c>
      <c r="I1048" s="40">
        <v>19</v>
      </c>
      <c r="J1048" s="40">
        <v>0</v>
      </c>
      <c r="K1048" s="40">
        <v>1</v>
      </c>
      <c r="L1048" s="44">
        <v>0</v>
      </c>
      <c r="M1048" s="41" t="s">
        <v>126</v>
      </c>
      <c r="N1048" s="45" t="s">
        <v>197</v>
      </c>
      <c r="O1048" s="45" t="s">
        <v>198</v>
      </c>
      <c r="P1048" t="str">
        <f>VLOOKUP($A1048,RevenueData!$A$2:$L$2321,10,FALSE)</f>
        <v>GA</v>
      </c>
      <c r="Q1048" t="str">
        <f>VLOOKUP($A1048,RevenueData!$A$2:$L$2321,11,FALSE)</f>
        <v>SE</v>
      </c>
      <c r="R1048" t="str">
        <f>VLOOKUP($A1048,RevenueData!$A$2:$L$2321,12,FALSE)</f>
        <v>ATL</v>
      </c>
    </row>
    <row r="1049" spans="1:18">
      <c r="A1049" s="40">
        <v>73</v>
      </c>
      <c r="B1049" s="41" t="s">
        <v>176</v>
      </c>
      <c r="C1049" s="41" t="s">
        <v>19</v>
      </c>
      <c r="D1049" s="40">
        <v>94103</v>
      </c>
      <c r="E1049" s="42">
        <v>40022</v>
      </c>
      <c r="F1049" s="43">
        <v>1036</v>
      </c>
      <c r="G1049" s="41" t="s">
        <v>125</v>
      </c>
      <c r="H1049" s="40">
        <v>37</v>
      </c>
      <c r="I1049" s="40">
        <v>37</v>
      </c>
      <c r="J1049" s="40">
        <v>0</v>
      </c>
      <c r="K1049" s="40">
        <v>0</v>
      </c>
      <c r="L1049" s="44">
        <v>0</v>
      </c>
      <c r="M1049" s="41" t="s">
        <v>126</v>
      </c>
      <c r="N1049" s="45" t="s">
        <v>156</v>
      </c>
      <c r="O1049" s="45" t="s">
        <v>157</v>
      </c>
      <c r="P1049" t="str">
        <f>VLOOKUP($A1049,RevenueData!$A$2:$L$2321,10,FALSE)</f>
        <v>CA</v>
      </c>
      <c r="Q1049" t="str">
        <f>VLOOKUP($A1049,RevenueData!$A$2:$L$2321,11,FALSE)</f>
        <v>NW</v>
      </c>
      <c r="R1049" t="str">
        <f>VLOOKUP($A1049,RevenueData!$A$2:$L$2321,12,FALSE)</f>
        <v>SF</v>
      </c>
    </row>
    <row r="1050" spans="1:18">
      <c r="A1050" s="40">
        <v>75</v>
      </c>
      <c r="B1050" s="41" t="s">
        <v>196</v>
      </c>
      <c r="C1050" s="41" t="s">
        <v>47</v>
      </c>
      <c r="D1050" s="40">
        <v>30326</v>
      </c>
      <c r="E1050" s="42">
        <v>40022</v>
      </c>
      <c r="F1050" s="43">
        <v>1225</v>
      </c>
      <c r="G1050" s="41" t="s">
        <v>125</v>
      </c>
      <c r="H1050" s="40">
        <v>11</v>
      </c>
      <c r="I1050" s="40">
        <v>11</v>
      </c>
      <c r="J1050" s="40">
        <v>0</v>
      </c>
      <c r="K1050" s="40">
        <v>0</v>
      </c>
      <c r="L1050" s="44">
        <v>0</v>
      </c>
      <c r="M1050" s="41" t="s">
        <v>126</v>
      </c>
      <c r="N1050" s="45" t="s">
        <v>197</v>
      </c>
      <c r="O1050" s="45" t="s">
        <v>198</v>
      </c>
      <c r="P1050" t="str">
        <f>VLOOKUP($A1050,RevenueData!$A$2:$L$2321,10,FALSE)</f>
        <v>GA</v>
      </c>
      <c r="Q1050" t="str">
        <f>VLOOKUP($A1050,RevenueData!$A$2:$L$2321,11,FALSE)</f>
        <v>SE</v>
      </c>
      <c r="R1050" t="str">
        <f>VLOOKUP($A1050,RevenueData!$A$2:$L$2321,12,FALSE)</f>
        <v>ATL</v>
      </c>
    </row>
    <row r="1051" spans="1:18">
      <c r="A1051" s="40">
        <v>76</v>
      </c>
      <c r="B1051" s="41" t="s">
        <v>223</v>
      </c>
      <c r="C1051" s="41" t="s">
        <v>16</v>
      </c>
      <c r="D1051" s="40">
        <v>60134</v>
      </c>
      <c r="E1051" s="42">
        <v>40022</v>
      </c>
      <c r="F1051" s="43">
        <v>943</v>
      </c>
      <c r="G1051" s="41" t="s">
        <v>125</v>
      </c>
      <c r="H1051" s="40">
        <v>21</v>
      </c>
      <c r="I1051" s="40">
        <v>21</v>
      </c>
      <c r="J1051" s="40">
        <v>0</v>
      </c>
      <c r="K1051" s="40">
        <v>0</v>
      </c>
      <c r="L1051" s="44">
        <v>0</v>
      </c>
      <c r="M1051" s="41" t="s">
        <v>126</v>
      </c>
      <c r="N1051" s="45" t="s">
        <v>145</v>
      </c>
      <c r="O1051" s="45" t="s">
        <v>146</v>
      </c>
      <c r="P1051" t="str">
        <f>VLOOKUP($A1051,RevenueData!$A$2:$L$2321,10,FALSE)</f>
        <v>IL</v>
      </c>
      <c r="Q1051" t="str">
        <f>VLOOKUP($A1051,RevenueData!$A$2:$L$2321,11,FALSE)</f>
        <v>MW</v>
      </c>
      <c r="R1051" t="str">
        <f>VLOOKUP($A1051,RevenueData!$A$2:$L$2321,12,FALSE)</f>
        <v>SCHI</v>
      </c>
    </row>
    <row r="1052" spans="1:18">
      <c r="A1052" s="40">
        <v>77</v>
      </c>
      <c r="B1052" s="41" t="s">
        <v>224</v>
      </c>
      <c r="C1052" s="41" t="s">
        <v>27</v>
      </c>
      <c r="D1052" s="40">
        <v>33146</v>
      </c>
      <c r="E1052" s="42">
        <v>40022</v>
      </c>
      <c r="F1052" s="43">
        <v>1013</v>
      </c>
      <c r="G1052" s="41" t="s">
        <v>125</v>
      </c>
      <c r="H1052" s="40">
        <v>30</v>
      </c>
      <c r="I1052" s="40">
        <v>30</v>
      </c>
      <c r="J1052" s="40">
        <v>0</v>
      </c>
      <c r="K1052" s="40">
        <v>0</v>
      </c>
      <c r="L1052" s="44">
        <v>0</v>
      </c>
      <c r="M1052" s="41" t="s">
        <v>126</v>
      </c>
      <c r="N1052" s="45" t="s">
        <v>161</v>
      </c>
      <c r="O1052" s="45" t="s">
        <v>162</v>
      </c>
      <c r="P1052" t="str">
        <f>VLOOKUP($A1052,RevenueData!$A$2:$L$2321,10,FALSE)</f>
        <v>FL</v>
      </c>
      <c r="Q1052" t="str">
        <f>VLOOKUP($A1052,RevenueData!$A$2:$L$2321,11,FALSE)</f>
        <v>SE</v>
      </c>
      <c r="R1052" t="str">
        <f>VLOOKUP($A1052,RevenueData!$A$2:$L$2321,12,FALSE)</f>
        <v>MIAMI</v>
      </c>
    </row>
    <row r="1053" spans="1:18">
      <c r="A1053" s="40">
        <v>78</v>
      </c>
      <c r="B1053" s="41" t="s">
        <v>225</v>
      </c>
      <c r="C1053" s="41" t="s">
        <v>27</v>
      </c>
      <c r="D1053" s="40">
        <v>32839</v>
      </c>
      <c r="E1053" s="42">
        <v>40022</v>
      </c>
      <c r="F1053" s="43">
        <v>1247</v>
      </c>
      <c r="G1053" s="41" t="s">
        <v>125</v>
      </c>
      <c r="H1053" s="40">
        <v>7</v>
      </c>
      <c r="I1053" s="40">
        <v>7</v>
      </c>
      <c r="J1053" s="40">
        <v>0</v>
      </c>
      <c r="K1053" s="40">
        <v>0</v>
      </c>
      <c r="L1053" s="44">
        <v>0</v>
      </c>
      <c r="M1053" s="41" t="s">
        <v>126</v>
      </c>
      <c r="N1053" s="45" t="s">
        <v>208</v>
      </c>
      <c r="O1053" s="45" t="s">
        <v>209</v>
      </c>
      <c r="P1053" t="str">
        <f>VLOOKUP($A1053,RevenueData!$A$2:$L$2321,10,FALSE)</f>
        <v>FL</v>
      </c>
      <c r="Q1053" t="str">
        <f>VLOOKUP($A1053,RevenueData!$A$2:$L$2321,11,FALSE)</f>
        <v>SE</v>
      </c>
      <c r="R1053" t="str">
        <f>VLOOKUP($A1053,RevenueData!$A$2:$L$2321,12,FALSE)</f>
        <v>NFL</v>
      </c>
    </row>
    <row r="1054" spans="1:18">
      <c r="A1054" s="40">
        <v>80</v>
      </c>
      <c r="B1054" s="41" t="s">
        <v>227</v>
      </c>
      <c r="C1054" s="41" t="s">
        <v>52</v>
      </c>
      <c r="D1054" s="40">
        <v>46240</v>
      </c>
      <c r="E1054" s="42">
        <v>40022</v>
      </c>
      <c r="F1054" s="43">
        <v>1049</v>
      </c>
      <c r="G1054" s="41" t="s">
        <v>125</v>
      </c>
      <c r="H1054" s="40">
        <v>9</v>
      </c>
      <c r="I1054" s="40">
        <v>9</v>
      </c>
      <c r="J1054" s="40">
        <v>0</v>
      </c>
      <c r="K1054" s="40">
        <v>0</v>
      </c>
      <c r="L1054" s="44">
        <v>0</v>
      </c>
      <c r="M1054" s="41" t="s">
        <v>126</v>
      </c>
      <c r="N1054" s="45" t="s">
        <v>228</v>
      </c>
      <c r="O1054" s="45" t="s">
        <v>229</v>
      </c>
      <c r="P1054" t="str">
        <f>VLOOKUP($A1054,RevenueData!$A$2:$L$2321,10,FALSE)</f>
        <v>IN</v>
      </c>
      <c r="Q1054" t="str">
        <f>VLOOKUP($A1054,RevenueData!$A$2:$L$2321,11,FALSE)</f>
        <v>MW</v>
      </c>
      <c r="R1054" t="str">
        <f>VLOOKUP($A1054,RevenueData!$A$2:$L$2321,12,FALSE)</f>
        <v>GL</v>
      </c>
    </row>
    <row r="1055" spans="1:18">
      <c r="A1055" s="40">
        <v>81</v>
      </c>
      <c r="B1055" s="41" t="s">
        <v>230</v>
      </c>
      <c r="C1055" s="41" t="s">
        <v>19</v>
      </c>
      <c r="D1055" s="40">
        <v>94304</v>
      </c>
      <c r="E1055" s="42">
        <v>40022</v>
      </c>
      <c r="F1055" s="43">
        <v>1000</v>
      </c>
      <c r="G1055" s="41" t="s">
        <v>125</v>
      </c>
      <c r="H1055" s="40">
        <v>32</v>
      </c>
      <c r="I1055" s="40">
        <v>32</v>
      </c>
      <c r="J1055" s="40">
        <v>0</v>
      </c>
      <c r="K1055" s="40">
        <v>0</v>
      </c>
      <c r="L1055" s="44">
        <v>0</v>
      </c>
      <c r="M1055" s="41" t="s">
        <v>126</v>
      </c>
      <c r="N1055" s="45" t="s">
        <v>156</v>
      </c>
      <c r="O1055" s="45" t="s">
        <v>157</v>
      </c>
      <c r="P1055" t="str">
        <f>VLOOKUP($A1055,RevenueData!$A$2:$L$2321,10,FALSE)</f>
        <v>CA</v>
      </c>
      <c r="Q1055" t="str">
        <f>VLOOKUP($A1055,RevenueData!$A$2:$L$2321,11,FALSE)</f>
        <v>NW</v>
      </c>
      <c r="R1055" t="str">
        <f>VLOOKUP($A1055,RevenueData!$A$2:$L$2321,12,FALSE)</f>
        <v>SEA</v>
      </c>
    </row>
    <row r="1056" spans="1:18">
      <c r="A1056" s="40">
        <v>82</v>
      </c>
      <c r="B1056" s="41" t="s">
        <v>231</v>
      </c>
      <c r="C1056" s="41" t="s">
        <v>19</v>
      </c>
      <c r="D1056" s="40">
        <v>95050</v>
      </c>
      <c r="E1056" s="42">
        <v>40022</v>
      </c>
      <c r="F1056" s="43">
        <v>1017</v>
      </c>
      <c r="G1056" s="41" t="s">
        <v>125</v>
      </c>
      <c r="H1056" s="40">
        <v>25</v>
      </c>
      <c r="I1056" s="40">
        <v>24</v>
      </c>
      <c r="J1056" s="40">
        <v>0</v>
      </c>
      <c r="K1056" s="40">
        <v>0</v>
      </c>
      <c r="L1056" s="44">
        <v>1</v>
      </c>
      <c r="M1056" s="41" t="s">
        <v>126</v>
      </c>
      <c r="N1056" s="45" t="s">
        <v>156</v>
      </c>
      <c r="O1056" s="45" t="s">
        <v>157</v>
      </c>
      <c r="P1056" t="str">
        <f>VLOOKUP($A1056,RevenueData!$A$2:$L$2321,10,FALSE)</f>
        <v>CA</v>
      </c>
      <c r="Q1056" t="str">
        <f>VLOOKUP($A1056,RevenueData!$A$2:$L$2321,11,FALSE)</f>
        <v>NW</v>
      </c>
      <c r="R1056" t="str">
        <f>VLOOKUP($A1056,RevenueData!$A$2:$L$2321,12,FALSE)</f>
        <v>EB</v>
      </c>
    </row>
    <row r="1057" spans="1:18">
      <c r="A1057" s="40">
        <v>83</v>
      </c>
      <c r="B1057" s="41" t="s">
        <v>176</v>
      </c>
      <c r="C1057" s="41" t="s">
        <v>19</v>
      </c>
      <c r="D1057" s="40">
        <v>94114</v>
      </c>
      <c r="E1057" s="42">
        <v>40022</v>
      </c>
      <c r="F1057" s="43">
        <v>1237</v>
      </c>
      <c r="G1057" s="41" t="s">
        <v>125</v>
      </c>
      <c r="H1057" s="40">
        <v>39</v>
      </c>
      <c r="I1057" s="40">
        <v>39</v>
      </c>
      <c r="J1057" s="40">
        <v>0</v>
      </c>
      <c r="K1057" s="40">
        <v>0</v>
      </c>
      <c r="L1057" s="44">
        <v>0</v>
      </c>
      <c r="M1057" s="41" t="s">
        <v>126</v>
      </c>
      <c r="N1057" s="45" t="s">
        <v>156</v>
      </c>
      <c r="O1057" s="45" t="s">
        <v>157</v>
      </c>
      <c r="P1057" t="str">
        <f>VLOOKUP($A1057,RevenueData!$A$2:$L$2321,10,FALSE)</f>
        <v>CA</v>
      </c>
      <c r="Q1057" t="str">
        <f>VLOOKUP($A1057,RevenueData!$A$2:$L$2321,11,FALSE)</f>
        <v>NW</v>
      </c>
      <c r="R1057" t="str">
        <f>VLOOKUP($A1057,RevenueData!$A$2:$L$2321,12,FALSE)</f>
        <v>NW</v>
      </c>
    </row>
    <row r="1058" spans="1:18">
      <c r="A1058" s="40">
        <v>84</v>
      </c>
      <c r="B1058" s="41" t="s">
        <v>178</v>
      </c>
      <c r="C1058" s="41" t="s">
        <v>38</v>
      </c>
      <c r="D1058" s="40">
        <v>89109</v>
      </c>
      <c r="E1058" s="42">
        <v>40022</v>
      </c>
      <c r="F1058" s="43">
        <v>1200</v>
      </c>
      <c r="G1058" s="41" t="s">
        <v>125</v>
      </c>
      <c r="H1058" s="40">
        <v>17</v>
      </c>
      <c r="I1058" s="40">
        <v>17</v>
      </c>
      <c r="J1058" s="40">
        <v>0</v>
      </c>
      <c r="K1058" s="40">
        <v>0</v>
      </c>
      <c r="L1058" s="44">
        <v>0</v>
      </c>
      <c r="M1058" s="41" t="s">
        <v>143</v>
      </c>
      <c r="N1058" s="45" t="s">
        <v>181</v>
      </c>
      <c r="O1058" s="45" t="s">
        <v>182</v>
      </c>
      <c r="P1058" t="str">
        <f>VLOOKUP($A1058,RevenueData!$A$2:$L$2321,10,FALSE)</f>
        <v>NV</v>
      </c>
      <c r="Q1058" t="str">
        <f>VLOOKUP($A1058,RevenueData!$A$2:$L$2321,11,FALSE)</f>
        <v>SW</v>
      </c>
      <c r="R1058" t="str">
        <f>VLOOKUP($A1058,RevenueData!$A$2:$L$2321,12,FALSE)</f>
        <v>SW</v>
      </c>
    </row>
    <row r="1059" spans="1:18">
      <c r="A1059" s="40">
        <v>85</v>
      </c>
      <c r="B1059" s="41" t="s">
        <v>232</v>
      </c>
      <c r="C1059" s="41" t="s">
        <v>26</v>
      </c>
      <c r="D1059" s="40">
        <v>70002</v>
      </c>
      <c r="E1059" s="42">
        <v>40022</v>
      </c>
      <c r="F1059" s="43">
        <v>951</v>
      </c>
      <c r="G1059" s="41" t="s">
        <v>129</v>
      </c>
      <c r="H1059" s="40">
        <v>23</v>
      </c>
      <c r="I1059" s="40">
        <v>23</v>
      </c>
      <c r="J1059" s="40">
        <v>0</v>
      </c>
      <c r="K1059" s="40">
        <v>0</v>
      </c>
      <c r="L1059" s="44">
        <v>0</v>
      </c>
      <c r="M1059" s="41" t="s">
        <v>126</v>
      </c>
      <c r="N1059" s="45" t="s">
        <v>217</v>
      </c>
      <c r="O1059" s="45" t="s">
        <v>218</v>
      </c>
      <c r="P1059" t="str">
        <f>VLOOKUP($A1059,RevenueData!$A$2:$L$2321,10,FALSE)</f>
        <v>LA</v>
      </c>
      <c r="Q1059" t="str">
        <f>VLOOKUP($A1059,RevenueData!$A$2:$L$2321,11,FALSE)</f>
        <v>SW</v>
      </c>
      <c r="R1059" t="str">
        <f>VLOOKUP($A1059,RevenueData!$A$2:$L$2321,12,FALSE)</f>
        <v>SW</v>
      </c>
    </row>
    <row r="1060" spans="1:18">
      <c r="A1060" s="40">
        <v>86</v>
      </c>
      <c r="B1060" s="41" t="s">
        <v>233</v>
      </c>
      <c r="C1060" s="41" t="s">
        <v>41</v>
      </c>
      <c r="D1060" s="40">
        <v>77056</v>
      </c>
      <c r="E1060" s="42">
        <v>40022</v>
      </c>
      <c r="F1060" s="43">
        <v>1155</v>
      </c>
      <c r="G1060" s="41" t="s">
        <v>125</v>
      </c>
      <c r="H1060" s="40">
        <v>20</v>
      </c>
      <c r="I1060" s="40">
        <v>20</v>
      </c>
      <c r="J1060" s="40">
        <v>0</v>
      </c>
      <c r="K1060" s="40">
        <v>0</v>
      </c>
      <c r="L1060" s="44">
        <v>0</v>
      </c>
      <c r="M1060" s="41" t="s">
        <v>130</v>
      </c>
      <c r="N1060" s="45" t="s">
        <v>234</v>
      </c>
      <c r="O1060" s="45" t="s">
        <v>235</v>
      </c>
      <c r="P1060" t="str">
        <f>VLOOKUP($A1060,RevenueData!$A$2:$L$2321,10,FALSE)</f>
        <v>TX</v>
      </c>
      <c r="Q1060" t="str">
        <f>VLOOKUP($A1060,RevenueData!$A$2:$L$2321,11,FALSE)</f>
        <v>SW</v>
      </c>
      <c r="R1060" t="str">
        <f>VLOOKUP($A1060,RevenueData!$A$2:$L$2321,12,FALSE)</f>
        <v>HOU</v>
      </c>
    </row>
    <row r="1061" spans="1:18">
      <c r="A1061" s="40">
        <v>87</v>
      </c>
      <c r="B1061" s="41" t="s">
        <v>236</v>
      </c>
      <c r="C1061" s="41" t="s">
        <v>16</v>
      </c>
      <c r="D1061" s="40">
        <v>60173</v>
      </c>
      <c r="E1061" s="42">
        <v>40022</v>
      </c>
      <c r="F1061" s="43">
        <v>956</v>
      </c>
      <c r="G1061" s="41" t="s">
        <v>125</v>
      </c>
      <c r="H1061" s="40">
        <v>13</v>
      </c>
      <c r="I1061" s="40">
        <v>13</v>
      </c>
      <c r="J1061" s="40">
        <v>0</v>
      </c>
      <c r="K1061" s="40">
        <v>0</v>
      </c>
      <c r="L1061" s="44">
        <v>0</v>
      </c>
      <c r="M1061" s="41" t="s">
        <v>126</v>
      </c>
      <c r="N1061" s="45" t="s">
        <v>145</v>
      </c>
      <c r="O1061" s="45" t="s">
        <v>146</v>
      </c>
      <c r="P1061" t="str">
        <f>VLOOKUP($A1061,RevenueData!$A$2:$L$2321,10,FALSE)</f>
        <v>IL</v>
      </c>
      <c r="Q1061" t="str">
        <f>VLOOKUP($A1061,RevenueData!$A$2:$L$2321,11,FALSE)</f>
        <v>MW</v>
      </c>
      <c r="R1061" t="str">
        <f>VLOOKUP($A1061,RevenueData!$A$2:$L$2321,12,FALSE)</f>
        <v>SCHI</v>
      </c>
    </row>
    <row r="1062" spans="1:18">
      <c r="A1062" s="40">
        <v>88</v>
      </c>
      <c r="B1062" s="41" t="s">
        <v>237</v>
      </c>
      <c r="C1062" s="41" t="s">
        <v>19</v>
      </c>
      <c r="D1062" s="40">
        <v>91302</v>
      </c>
      <c r="E1062" s="42">
        <v>40022</v>
      </c>
      <c r="F1062" s="43">
        <v>1214</v>
      </c>
      <c r="G1062" s="41" t="s">
        <v>125</v>
      </c>
      <c r="H1062" s="40">
        <v>22</v>
      </c>
      <c r="I1062" s="40">
        <v>22</v>
      </c>
      <c r="J1062" s="40">
        <v>0</v>
      </c>
      <c r="K1062" s="40">
        <v>0</v>
      </c>
      <c r="L1062" s="44">
        <v>0</v>
      </c>
      <c r="M1062" s="41" t="s">
        <v>126</v>
      </c>
      <c r="N1062" s="45" t="s">
        <v>149</v>
      </c>
      <c r="O1062" s="45" t="s">
        <v>150</v>
      </c>
      <c r="P1062" t="str">
        <f>VLOOKUP($A1062,RevenueData!$A$2:$L$2321,10,FALSE)</f>
        <v>CA</v>
      </c>
      <c r="Q1062" t="str">
        <f>VLOOKUP($A1062,RevenueData!$A$2:$L$2321,11,FALSE)</f>
        <v>LA</v>
      </c>
      <c r="R1062" t="str">
        <f>VLOOKUP($A1062,RevenueData!$A$2:$L$2321,12,FALSE)</f>
        <v>VENT</v>
      </c>
    </row>
    <row r="1063" spans="1:18">
      <c r="A1063" s="40">
        <v>89</v>
      </c>
      <c r="B1063" s="41" t="s">
        <v>238</v>
      </c>
      <c r="C1063" s="41" t="s">
        <v>19</v>
      </c>
      <c r="D1063" s="40">
        <v>90265</v>
      </c>
      <c r="E1063" s="42">
        <v>40022</v>
      </c>
      <c r="F1063" s="43">
        <v>900</v>
      </c>
      <c r="G1063" s="41" t="s">
        <v>125</v>
      </c>
      <c r="H1063" s="40">
        <v>1</v>
      </c>
      <c r="I1063" s="40">
        <v>1</v>
      </c>
      <c r="J1063" s="40">
        <v>0</v>
      </c>
      <c r="K1063" s="40">
        <v>0</v>
      </c>
      <c r="L1063" s="44">
        <v>0</v>
      </c>
      <c r="M1063" s="41" t="s">
        <v>126</v>
      </c>
      <c r="N1063" s="45" t="s">
        <v>149</v>
      </c>
      <c r="O1063" s="45" t="s">
        <v>150</v>
      </c>
      <c r="P1063" t="str">
        <f>VLOOKUP($A1063,RevenueData!$A$2:$L$2321,10,FALSE)</f>
        <v>CA</v>
      </c>
      <c r="Q1063" t="str">
        <f>VLOOKUP($A1063,RevenueData!$A$2:$L$2321,11,FALSE)</f>
        <v>LA</v>
      </c>
      <c r="R1063" t="str">
        <f>VLOOKUP($A1063,RevenueData!$A$2:$L$2321,12,FALSE)</f>
        <v>VENT</v>
      </c>
    </row>
    <row r="1064" spans="1:18">
      <c r="A1064" s="40">
        <v>89</v>
      </c>
      <c r="B1064" s="41" t="s">
        <v>238</v>
      </c>
      <c r="C1064" s="41" t="s">
        <v>19</v>
      </c>
      <c r="D1064" s="40">
        <v>90265</v>
      </c>
      <c r="E1064" s="42">
        <v>40022</v>
      </c>
      <c r="F1064" s="43">
        <v>900</v>
      </c>
      <c r="G1064" s="41" t="s">
        <v>125</v>
      </c>
      <c r="H1064" s="40">
        <v>31</v>
      </c>
      <c r="I1064" s="40">
        <v>31</v>
      </c>
      <c r="J1064" s="40">
        <v>0</v>
      </c>
      <c r="K1064" s="40">
        <v>0</v>
      </c>
      <c r="L1064" s="44">
        <v>0</v>
      </c>
      <c r="M1064" s="41" t="s">
        <v>126</v>
      </c>
      <c r="N1064" s="45" t="s">
        <v>149</v>
      </c>
      <c r="O1064" s="45" t="s">
        <v>150</v>
      </c>
      <c r="P1064" t="str">
        <f>VLOOKUP($A1064,RevenueData!$A$2:$L$2321,10,FALSE)</f>
        <v>CA</v>
      </c>
      <c r="Q1064" t="str">
        <f>VLOOKUP($A1064,RevenueData!$A$2:$L$2321,11,FALSE)</f>
        <v>LA</v>
      </c>
      <c r="R1064" t="str">
        <f>VLOOKUP($A1064,RevenueData!$A$2:$L$2321,12,FALSE)</f>
        <v>VENT</v>
      </c>
    </row>
    <row r="1065" spans="1:18">
      <c r="A1065" s="40">
        <v>90</v>
      </c>
      <c r="B1065" s="41" t="s">
        <v>239</v>
      </c>
      <c r="C1065" s="41" t="s">
        <v>27</v>
      </c>
      <c r="D1065" s="40">
        <v>33414</v>
      </c>
      <c r="E1065" s="42">
        <v>40022</v>
      </c>
      <c r="F1065" s="43">
        <v>1247</v>
      </c>
      <c r="G1065" s="41" t="s">
        <v>125</v>
      </c>
      <c r="H1065" s="40">
        <v>17</v>
      </c>
      <c r="I1065" s="40">
        <v>17</v>
      </c>
      <c r="J1065" s="40">
        <v>0</v>
      </c>
      <c r="K1065" s="40">
        <v>0</v>
      </c>
      <c r="L1065" s="44">
        <v>0</v>
      </c>
      <c r="M1065" s="41" t="s">
        <v>126</v>
      </c>
      <c r="N1065" s="45" t="s">
        <v>161</v>
      </c>
      <c r="O1065" s="45" t="s">
        <v>162</v>
      </c>
      <c r="P1065" t="str">
        <f>VLOOKUP($A1065,RevenueData!$A$2:$L$2321,10,FALSE)</f>
        <v>FL</v>
      </c>
      <c r="Q1065" t="str">
        <f>VLOOKUP($A1065,RevenueData!$A$2:$L$2321,11,FALSE)</f>
        <v>SE</v>
      </c>
      <c r="R1065" t="str">
        <f>VLOOKUP($A1065,RevenueData!$A$2:$L$2321,12,FALSE)</f>
        <v>PB</v>
      </c>
    </row>
    <row r="1066" spans="1:18">
      <c r="A1066" s="40">
        <v>91</v>
      </c>
      <c r="B1066" s="41" t="s">
        <v>233</v>
      </c>
      <c r="C1066" s="41" t="s">
        <v>41</v>
      </c>
      <c r="D1066" s="40">
        <v>77024</v>
      </c>
      <c r="E1066" s="42">
        <v>40022</v>
      </c>
      <c r="F1066" s="43">
        <v>1056</v>
      </c>
      <c r="G1066" s="41" t="s">
        <v>125</v>
      </c>
      <c r="H1066" s="40">
        <v>19</v>
      </c>
      <c r="I1066" s="40">
        <v>19</v>
      </c>
      <c r="J1066" s="40">
        <v>0</v>
      </c>
      <c r="K1066" s="40">
        <v>0</v>
      </c>
      <c r="L1066" s="44">
        <v>0</v>
      </c>
      <c r="M1066" s="41" t="s">
        <v>130</v>
      </c>
      <c r="N1066" s="45" t="s">
        <v>234</v>
      </c>
      <c r="O1066" s="45" t="s">
        <v>235</v>
      </c>
      <c r="P1066" t="str">
        <f>VLOOKUP($A1066,RevenueData!$A$2:$L$2321,10,FALSE)</f>
        <v>TX</v>
      </c>
      <c r="Q1066" t="str">
        <f>VLOOKUP($A1066,RevenueData!$A$2:$L$2321,11,FALSE)</f>
        <v>SW</v>
      </c>
      <c r="R1066" t="str">
        <f>VLOOKUP($A1066,RevenueData!$A$2:$L$2321,12,FALSE)</f>
        <v>HOU</v>
      </c>
    </row>
    <row r="1067" spans="1:18">
      <c r="A1067" s="40">
        <v>92</v>
      </c>
      <c r="B1067" s="41" t="s">
        <v>240</v>
      </c>
      <c r="C1067" s="41" t="s">
        <v>19</v>
      </c>
      <c r="D1067" s="40">
        <v>94588</v>
      </c>
      <c r="E1067" s="42">
        <v>40022</v>
      </c>
      <c r="F1067" s="43">
        <v>1011</v>
      </c>
      <c r="G1067" s="41" t="s">
        <v>125</v>
      </c>
      <c r="H1067" s="40">
        <v>27</v>
      </c>
      <c r="I1067" s="40">
        <v>27</v>
      </c>
      <c r="J1067" s="40">
        <v>0</v>
      </c>
      <c r="K1067" s="40">
        <v>0</v>
      </c>
      <c r="L1067" s="44">
        <v>0</v>
      </c>
      <c r="M1067" s="41" t="s">
        <v>126</v>
      </c>
      <c r="N1067" s="45" t="s">
        <v>156</v>
      </c>
      <c r="O1067" s="45" t="s">
        <v>157</v>
      </c>
      <c r="P1067" t="str">
        <f>VLOOKUP($A1067,RevenueData!$A$2:$L$2321,10,FALSE)</f>
        <v>CA</v>
      </c>
      <c r="Q1067" t="str">
        <f>VLOOKUP($A1067,RevenueData!$A$2:$L$2321,11,FALSE)</f>
        <v>NW</v>
      </c>
      <c r="R1067" t="str">
        <f>VLOOKUP($A1067,RevenueData!$A$2:$L$2321,12,FALSE)</f>
        <v>EB</v>
      </c>
    </row>
    <row r="1068" spans="1:18">
      <c r="A1068" s="40">
        <v>93</v>
      </c>
      <c r="B1068" s="41" t="s">
        <v>241</v>
      </c>
      <c r="C1068" s="41" t="s">
        <v>11</v>
      </c>
      <c r="D1068" s="40">
        <v>23235</v>
      </c>
      <c r="E1068" s="42">
        <v>40022</v>
      </c>
      <c r="F1068" s="43">
        <v>1328</v>
      </c>
      <c r="G1068" s="41" t="s">
        <v>131</v>
      </c>
      <c r="H1068" s="40">
        <v>23</v>
      </c>
      <c r="I1068" s="40">
        <v>20</v>
      </c>
      <c r="J1068" s="40">
        <v>0</v>
      </c>
      <c r="K1068" s="40">
        <v>0</v>
      </c>
      <c r="L1068" s="44">
        <v>3</v>
      </c>
      <c r="M1068" s="41" t="s">
        <v>126</v>
      </c>
      <c r="N1068" s="45" t="s">
        <v>242</v>
      </c>
      <c r="O1068" s="45" t="s">
        <v>243</v>
      </c>
      <c r="P1068" t="str">
        <f>VLOOKUP($A1068,RevenueData!$A$2:$L$2321,10,FALSE)</f>
        <v>VA</v>
      </c>
      <c r="Q1068" t="str">
        <f>VLOOKUP($A1068,RevenueData!$A$2:$L$2321,11,FALSE)</f>
        <v>SE</v>
      </c>
      <c r="R1068" t="str">
        <f>VLOOKUP($A1068,RevenueData!$A$2:$L$2321,12,FALSE)</f>
        <v>NOVA</v>
      </c>
    </row>
    <row r="1069" spans="1:18">
      <c r="A1069" s="40">
        <v>94</v>
      </c>
      <c r="B1069" s="41" t="s">
        <v>225</v>
      </c>
      <c r="C1069" s="41" t="s">
        <v>27</v>
      </c>
      <c r="D1069" s="40">
        <v>32827</v>
      </c>
      <c r="E1069" s="42">
        <v>40022</v>
      </c>
      <c r="F1069" s="43">
        <v>840</v>
      </c>
      <c r="G1069" s="41" t="s">
        <v>125</v>
      </c>
      <c r="H1069" s="40">
        <v>21</v>
      </c>
      <c r="I1069" s="40">
        <v>20</v>
      </c>
      <c r="J1069" s="40">
        <v>0</v>
      </c>
      <c r="K1069" s="40">
        <v>0</v>
      </c>
      <c r="L1069" s="44">
        <v>1</v>
      </c>
      <c r="M1069" s="41" t="s">
        <v>126</v>
      </c>
      <c r="N1069" s="45" t="s">
        <v>208</v>
      </c>
      <c r="O1069" s="45" t="s">
        <v>209</v>
      </c>
      <c r="P1069" t="str">
        <f>VLOOKUP($A1069,RevenueData!$A$2:$L$2321,10,FALSE)</f>
        <v>FL</v>
      </c>
      <c r="Q1069" t="str">
        <f>VLOOKUP($A1069,RevenueData!$A$2:$L$2321,11,FALSE)</f>
        <v>SE</v>
      </c>
      <c r="R1069" t="str">
        <f>VLOOKUP($A1069,RevenueData!$A$2:$L$2321,12,FALSE)</f>
        <v>NFL</v>
      </c>
    </row>
    <row r="1070" spans="1:18">
      <c r="A1070" s="40">
        <v>95</v>
      </c>
      <c r="B1070" s="41" t="s">
        <v>178</v>
      </c>
      <c r="C1070" s="41" t="s">
        <v>38</v>
      </c>
      <c r="D1070" s="40">
        <v>89106</v>
      </c>
      <c r="E1070" s="42">
        <v>40022</v>
      </c>
      <c r="F1070" s="43">
        <v>1200</v>
      </c>
      <c r="G1070" s="41" t="s">
        <v>125</v>
      </c>
      <c r="H1070" s="40">
        <v>43</v>
      </c>
      <c r="I1070" s="40">
        <v>42</v>
      </c>
      <c r="J1070" s="40">
        <v>1</v>
      </c>
      <c r="K1070" s="40">
        <v>0</v>
      </c>
      <c r="L1070" s="44">
        <v>0</v>
      </c>
      <c r="M1070" s="41" t="s">
        <v>143</v>
      </c>
      <c r="N1070" s="45" t="s">
        <v>181</v>
      </c>
      <c r="O1070" s="45" t="s">
        <v>182</v>
      </c>
      <c r="P1070" t="str">
        <f>VLOOKUP($A1070,RevenueData!$A$2:$L$2321,10,FALSE)</f>
        <v>NV</v>
      </c>
      <c r="Q1070" t="str">
        <f>VLOOKUP($A1070,RevenueData!$A$2:$L$2321,11,FALSE)</f>
        <v>OUT</v>
      </c>
      <c r="R1070" t="str">
        <f>VLOOKUP($A1070,RevenueData!$A$2:$L$2321,12,FALSE)</f>
        <v>OUT</v>
      </c>
    </row>
    <row r="1071" spans="1:18">
      <c r="A1071" s="40">
        <v>96</v>
      </c>
      <c r="B1071" s="41" t="s">
        <v>211</v>
      </c>
      <c r="C1071" s="41" t="s">
        <v>35</v>
      </c>
      <c r="D1071" s="40">
        <v>43219</v>
      </c>
      <c r="E1071" s="42">
        <v>40022</v>
      </c>
      <c r="F1071" s="43">
        <v>1255</v>
      </c>
      <c r="G1071" s="41" t="s">
        <v>125</v>
      </c>
      <c r="H1071" s="40">
        <v>29</v>
      </c>
      <c r="I1071" s="40">
        <v>29</v>
      </c>
      <c r="J1071" s="40">
        <v>0</v>
      </c>
      <c r="K1071" s="40">
        <v>0</v>
      </c>
      <c r="L1071" s="44">
        <v>0</v>
      </c>
      <c r="M1071" s="41" t="s">
        <v>126</v>
      </c>
      <c r="N1071" s="45" t="s">
        <v>173</v>
      </c>
      <c r="O1071" s="45" t="s">
        <v>174</v>
      </c>
      <c r="P1071" t="str">
        <f>VLOOKUP($A1071,RevenueData!$A$2:$L$2321,10,FALSE)</f>
        <v>OH</v>
      </c>
      <c r="Q1071" t="str">
        <f>VLOOKUP($A1071,RevenueData!$A$2:$L$2321,11,FALSE)</f>
        <v>MW</v>
      </c>
      <c r="R1071" t="str">
        <f>VLOOKUP($A1071,RevenueData!$A$2:$L$2321,12,FALSE)</f>
        <v>GL</v>
      </c>
    </row>
    <row r="1072" spans="1:18">
      <c r="A1072" s="40">
        <v>97</v>
      </c>
      <c r="B1072" s="41" t="s">
        <v>246</v>
      </c>
      <c r="C1072" s="41" t="s">
        <v>56</v>
      </c>
      <c r="D1072" s="40">
        <v>20817</v>
      </c>
      <c r="E1072" s="42">
        <v>40022</v>
      </c>
      <c r="F1072" s="43">
        <v>1245</v>
      </c>
      <c r="G1072" s="41" t="s">
        <v>125</v>
      </c>
      <c r="H1072" s="40">
        <v>14</v>
      </c>
      <c r="I1072" s="40">
        <v>14</v>
      </c>
      <c r="J1072" s="40">
        <v>0</v>
      </c>
      <c r="K1072" s="40">
        <v>0</v>
      </c>
      <c r="L1072" s="44">
        <v>0</v>
      </c>
      <c r="M1072" s="41" t="s">
        <v>130</v>
      </c>
      <c r="N1072" s="45" t="s">
        <v>134</v>
      </c>
      <c r="O1072" s="45" t="s">
        <v>135</v>
      </c>
      <c r="P1072" t="str">
        <f>VLOOKUP($A1072,RevenueData!$A$2:$L$2321,10,FALSE)</f>
        <v>MD</v>
      </c>
      <c r="Q1072" t="str">
        <f>VLOOKUP($A1072,RevenueData!$A$2:$L$2321,11,FALSE)</f>
        <v>NE</v>
      </c>
      <c r="R1072" t="str">
        <f>VLOOKUP($A1072,RevenueData!$A$2:$L$2321,12,FALSE)</f>
        <v>MD</v>
      </c>
    </row>
    <row r="1073" spans="1:18">
      <c r="A1073" s="40">
        <v>98</v>
      </c>
      <c r="B1073" s="41" t="s">
        <v>28</v>
      </c>
      <c r="C1073" s="41" t="s">
        <v>27</v>
      </c>
      <c r="D1073" s="40">
        <v>33139</v>
      </c>
      <c r="E1073" s="42">
        <v>40022</v>
      </c>
      <c r="F1073" s="43">
        <v>1115</v>
      </c>
      <c r="G1073" s="41" t="s">
        <v>125</v>
      </c>
      <c r="H1073" s="40">
        <v>13</v>
      </c>
      <c r="I1073" s="40">
        <v>12</v>
      </c>
      <c r="J1073" s="40">
        <v>0</v>
      </c>
      <c r="K1073" s="40">
        <v>0</v>
      </c>
      <c r="L1073" s="44">
        <v>1</v>
      </c>
      <c r="M1073" s="41" t="s">
        <v>126</v>
      </c>
      <c r="N1073" s="45" t="s">
        <v>161</v>
      </c>
      <c r="O1073" s="45" t="s">
        <v>162</v>
      </c>
      <c r="P1073" t="str">
        <f>VLOOKUP($A1073,RevenueData!$A$2:$L$2321,10,FALSE)</f>
        <v>FL</v>
      </c>
      <c r="Q1073" t="str">
        <f>VLOOKUP($A1073,RevenueData!$A$2:$L$2321,11,FALSE)</f>
        <v>SE</v>
      </c>
      <c r="R1073" t="str">
        <f>VLOOKUP($A1073,RevenueData!$A$2:$L$2321,12,FALSE)</f>
        <v>SE</v>
      </c>
    </row>
    <row r="1074" spans="1:18">
      <c r="A1074" s="40">
        <v>99</v>
      </c>
      <c r="B1074" s="41" t="s">
        <v>247</v>
      </c>
      <c r="C1074" s="41" t="s">
        <v>56</v>
      </c>
      <c r="D1074" s="40">
        <v>21044</v>
      </c>
      <c r="E1074" s="42">
        <v>40022</v>
      </c>
      <c r="F1074" s="43">
        <v>950</v>
      </c>
      <c r="G1074" s="41" t="s">
        <v>129</v>
      </c>
      <c r="H1074" s="40">
        <v>29</v>
      </c>
      <c r="I1074" s="40">
        <v>29</v>
      </c>
      <c r="J1074" s="40">
        <v>0</v>
      </c>
      <c r="K1074" s="40">
        <v>0</v>
      </c>
      <c r="L1074" s="44">
        <v>0</v>
      </c>
      <c r="M1074" s="41" t="s">
        <v>130</v>
      </c>
      <c r="N1074" s="45" t="s">
        <v>134</v>
      </c>
      <c r="O1074" s="45" t="s">
        <v>135</v>
      </c>
      <c r="P1074" t="str">
        <f>VLOOKUP($A1074,RevenueData!$A$2:$L$2321,10,FALSE)</f>
        <v>MD</v>
      </c>
      <c r="Q1074" t="str">
        <f>VLOOKUP($A1074,RevenueData!$A$2:$L$2321,11,FALSE)</f>
        <v>NE</v>
      </c>
      <c r="R1074" t="str">
        <f>VLOOKUP($A1074,RevenueData!$A$2:$L$2321,12,FALSE)</f>
        <v>MD</v>
      </c>
    </row>
    <row r="1075" spans="1:18">
      <c r="A1075" s="40">
        <v>100</v>
      </c>
      <c r="B1075" s="41" t="s">
        <v>248</v>
      </c>
      <c r="C1075" s="41" t="s">
        <v>44</v>
      </c>
      <c r="D1075" s="40">
        <v>85718</v>
      </c>
      <c r="E1075" s="42">
        <v>40022</v>
      </c>
      <c r="F1075" s="43">
        <v>1210</v>
      </c>
      <c r="G1075" s="41" t="s">
        <v>131</v>
      </c>
      <c r="H1075" s="40">
        <v>20</v>
      </c>
      <c r="I1075" s="40">
        <v>20</v>
      </c>
      <c r="J1075" s="40">
        <v>0</v>
      </c>
      <c r="K1075" s="40">
        <v>0</v>
      </c>
      <c r="L1075" s="44">
        <v>0</v>
      </c>
      <c r="M1075" s="41" t="s">
        <v>126</v>
      </c>
      <c r="N1075" s="45" t="s">
        <v>181</v>
      </c>
      <c r="O1075" s="45" t="s">
        <v>182</v>
      </c>
      <c r="P1075" t="str">
        <f>VLOOKUP($A1075,RevenueData!$A$2:$L$2321,10,FALSE)</f>
        <v>AZ</v>
      </c>
      <c r="Q1075" t="str">
        <f>VLOOKUP($A1075,RevenueData!$A$2:$L$2321,11,FALSE)</f>
        <v>SW</v>
      </c>
      <c r="R1075" t="str">
        <f>VLOOKUP($A1075,RevenueData!$A$2:$L$2321,12,FALSE)</f>
        <v>AZ</v>
      </c>
    </row>
    <row r="1076" spans="1:18">
      <c r="A1076" s="40">
        <v>101</v>
      </c>
      <c r="B1076" s="41" t="s">
        <v>249</v>
      </c>
      <c r="C1076" s="41" t="s">
        <v>57</v>
      </c>
      <c r="D1076" s="40">
        <v>28211</v>
      </c>
      <c r="E1076" s="42">
        <v>40022</v>
      </c>
      <c r="F1076" s="43">
        <v>1015</v>
      </c>
      <c r="G1076" s="41" t="s">
        <v>125</v>
      </c>
      <c r="H1076" s="40">
        <v>6</v>
      </c>
      <c r="I1076" s="40">
        <v>5</v>
      </c>
      <c r="J1076" s="40">
        <v>0</v>
      </c>
      <c r="K1076" s="40">
        <v>1</v>
      </c>
      <c r="L1076" s="44">
        <v>0</v>
      </c>
      <c r="M1076" s="41" t="s">
        <v>126</v>
      </c>
      <c r="N1076" s="45" t="s">
        <v>250</v>
      </c>
      <c r="O1076" s="45" t="s">
        <v>251</v>
      </c>
      <c r="P1076" t="str">
        <f>VLOOKUP($A1076,RevenueData!$A$2:$L$2321,10,FALSE)</f>
        <v>NC</v>
      </c>
      <c r="Q1076" t="str">
        <f>VLOOKUP($A1076,RevenueData!$A$2:$L$2321,11,FALSE)</f>
        <v>SE</v>
      </c>
      <c r="R1076" t="str">
        <f>VLOOKUP($A1076,RevenueData!$A$2:$L$2321,12,FALSE)</f>
        <v>NC</v>
      </c>
    </row>
    <row r="1077" spans="1:18">
      <c r="A1077" s="40">
        <v>103</v>
      </c>
      <c r="B1077" s="41" t="s">
        <v>171</v>
      </c>
      <c r="C1077" s="41" t="s">
        <v>19</v>
      </c>
      <c r="D1077" s="40">
        <v>90048</v>
      </c>
      <c r="E1077" s="42">
        <v>40022</v>
      </c>
      <c r="F1077" s="43">
        <v>1057</v>
      </c>
      <c r="G1077" s="41" t="s">
        <v>125</v>
      </c>
      <c r="H1077" s="40">
        <v>1</v>
      </c>
      <c r="I1077" s="40">
        <v>1</v>
      </c>
      <c r="J1077" s="40">
        <v>0</v>
      </c>
      <c r="K1077" s="40">
        <v>0</v>
      </c>
      <c r="L1077" s="44">
        <v>0</v>
      </c>
      <c r="M1077" s="41" t="s">
        <v>126</v>
      </c>
      <c r="N1077" s="45" t="s">
        <v>149</v>
      </c>
      <c r="O1077" s="45" t="s">
        <v>150</v>
      </c>
      <c r="P1077" t="str">
        <f>VLOOKUP($A1077,RevenueData!$A$2:$L$2321,10,FALSE)</f>
        <v>CA</v>
      </c>
      <c r="Q1077" t="str">
        <f>VLOOKUP($A1077,RevenueData!$A$2:$L$2321,11,FALSE)</f>
        <v>LA</v>
      </c>
      <c r="R1077" t="str">
        <f>VLOOKUP($A1077,RevenueData!$A$2:$L$2321,12,FALSE)</f>
        <v>LAPRO</v>
      </c>
    </row>
    <row r="1078" spans="1:18">
      <c r="A1078" s="40">
        <v>103</v>
      </c>
      <c r="B1078" s="41" t="s">
        <v>171</v>
      </c>
      <c r="C1078" s="41" t="s">
        <v>19</v>
      </c>
      <c r="D1078" s="40">
        <v>90048</v>
      </c>
      <c r="E1078" s="42">
        <v>40022</v>
      </c>
      <c r="F1078" s="43">
        <v>1057</v>
      </c>
      <c r="G1078" s="41" t="s">
        <v>125</v>
      </c>
      <c r="H1078" s="40">
        <v>29</v>
      </c>
      <c r="I1078" s="40">
        <v>26</v>
      </c>
      <c r="J1078" s="40">
        <v>0</v>
      </c>
      <c r="K1078" s="40">
        <v>0</v>
      </c>
      <c r="L1078" s="44">
        <v>3</v>
      </c>
      <c r="M1078" s="41" t="s">
        <v>126</v>
      </c>
      <c r="N1078" s="45" t="s">
        <v>149</v>
      </c>
      <c r="O1078" s="45" t="s">
        <v>150</v>
      </c>
      <c r="P1078" t="str">
        <f>VLOOKUP($A1078,RevenueData!$A$2:$L$2321,10,FALSE)</f>
        <v>CA</v>
      </c>
      <c r="Q1078" t="str">
        <f>VLOOKUP($A1078,RevenueData!$A$2:$L$2321,11,FALSE)</f>
        <v>LA</v>
      </c>
      <c r="R1078" t="str">
        <f>VLOOKUP($A1078,RevenueData!$A$2:$L$2321,12,FALSE)</f>
        <v>LAPRO</v>
      </c>
    </row>
    <row r="1079" spans="1:18">
      <c r="A1079" s="40">
        <v>105</v>
      </c>
      <c r="B1079" s="41" t="s">
        <v>255</v>
      </c>
      <c r="C1079" s="41" t="s">
        <v>27</v>
      </c>
      <c r="D1079" s="40">
        <v>33304</v>
      </c>
      <c r="E1079" s="42">
        <v>40022</v>
      </c>
      <c r="F1079" s="43">
        <v>1014</v>
      </c>
      <c r="G1079" s="41" t="s">
        <v>125</v>
      </c>
      <c r="H1079" s="40">
        <v>26</v>
      </c>
      <c r="I1079" s="40">
        <v>26</v>
      </c>
      <c r="J1079" s="40">
        <v>0</v>
      </c>
      <c r="K1079" s="40">
        <v>0</v>
      </c>
      <c r="L1079" s="44">
        <v>0</v>
      </c>
      <c r="M1079" s="41" t="s">
        <v>126</v>
      </c>
      <c r="N1079" s="45" t="s">
        <v>161</v>
      </c>
      <c r="O1079" s="45" t="s">
        <v>162</v>
      </c>
      <c r="P1079" t="str">
        <f>VLOOKUP($A1079,RevenueData!$A$2:$L$2321,10,FALSE)</f>
        <v>FL</v>
      </c>
      <c r="Q1079" t="str">
        <f>VLOOKUP($A1079,RevenueData!$A$2:$L$2321,11,FALSE)</f>
        <v>SE</v>
      </c>
      <c r="R1079" t="str">
        <f>VLOOKUP($A1079,RevenueData!$A$2:$L$2321,12,FALSE)</f>
        <v>PB</v>
      </c>
    </row>
    <row r="1080" spans="1:18">
      <c r="A1080" s="40">
        <v>106</v>
      </c>
      <c r="B1080" s="41" t="s">
        <v>233</v>
      </c>
      <c r="C1080" s="41" t="s">
        <v>41</v>
      </c>
      <c r="D1080" s="40">
        <v>77027</v>
      </c>
      <c r="E1080" s="42">
        <v>40022</v>
      </c>
      <c r="F1080" s="43">
        <v>1158</v>
      </c>
      <c r="G1080" s="41" t="s">
        <v>125</v>
      </c>
      <c r="H1080" s="40">
        <v>11</v>
      </c>
      <c r="I1080" s="40">
        <v>11</v>
      </c>
      <c r="J1080" s="40">
        <v>0</v>
      </c>
      <c r="K1080" s="40">
        <v>0</v>
      </c>
      <c r="L1080" s="44">
        <v>0</v>
      </c>
      <c r="M1080" s="41" t="s">
        <v>130</v>
      </c>
      <c r="N1080" s="45" t="s">
        <v>234</v>
      </c>
      <c r="O1080" s="45" t="s">
        <v>235</v>
      </c>
      <c r="P1080" t="str">
        <f>VLOOKUP($A1080,RevenueData!$A$2:$L$2321,10,FALSE)</f>
        <v>TX</v>
      </c>
      <c r="Q1080" t="str">
        <f>VLOOKUP($A1080,RevenueData!$A$2:$L$2321,11,FALSE)</f>
        <v>SW</v>
      </c>
      <c r="R1080" t="str">
        <f>VLOOKUP($A1080,RevenueData!$A$2:$L$2321,12,FALSE)</f>
        <v>HOU</v>
      </c>
    </row>
    <row r="1081" spans="1:18">
      <c r="A1081" s="40">
        <v>107</v>
      </c>
      <c r="B1081" s="41" t="s">
        <v>256</v>
      </c>
      <c r="C1081" s="41" t="s">
        <v>43</v>
      </c>
      <c r="D1081" s="40">
        <v>2199</v>
      </c>
      <c r="E1081" s="42">
        <v>40022</v>
      </c>
      <c r="F1081" s="43">
        <v>1024</v>
      </c>
      <c r="G1081" s="41" t="s">
        <v>125</v>
      </c>
      <c r="H1081" s="40">
        <v>24</v>
      </c>
      <c r="I1081" s="40">
        <v>24</v>
      </c>
      <c r="J1081" s="40">
        <v>0</v>
      </c>
      <c r="K1081" s="40">
        <v>0</v>
      </c>
      <c r="L1081" s="44">
        <v>0</v>
      </c>
      <c r="M1081" s="41" t="s">
        <v>126</v>
      </c>
      <c r="N1081" s="45" t="s">
        <v>190</v>
      </c>
      <c r="O1081" s="45" t="s">
        <v>191</v>
      </c>
      <c r="P1081" t="str">
        <f>VLOOKUP($A1081,RevenueData!$A$2:$L$2321,10,FALSE)</f>
        <v>MA</v>
      </c>
      <c r="Q1081" t="str">
        <f>VLOOKUP($A1081,RevenueData!$A$2:$L$2321,11,FALSE)</f>
        <v>NE</v>
      </c>
      <c r="R1081" t="str">
        <f>VLOOKUP($A1081,RevenueData!$A$2:$L$2321,12,FALSE)</f>
        <v>MA</v>
      </c>
    </row>
    <row r="1082" spans="1:18">
      <c r="A1082" s="40">
        <v>109</v>
      </c>
      <c r="B1082" s="41" t="s">
        <v>257</v>
      </c>
      <c r="C1082" s="41" t="s">
        <v>58</v>
      </c>
      <c r="D1082" s="40">
        <v>63131</v>
      </c>
      <c r="E1082" s="42">
        <v>40022</v>
      </c>
      <c r="F1082" s="43">
        <v>1323</v>
      </c>
      <c r="G1082" s="41" t="s">
        <v>131</v>
      </c>
      <c r="H1082" s="40">
        <v>25</v>
      </c>
      <c r="I1082" s="40">
        <v>25</v>
      </c>
      <c r="J1082" s="40">
        <v>0</v>
      </c>
      <c r="K1082" s="40">
        <v>0</v>
      </c>
      <c r="L1082" s="44">
        <v>0</v>
      </c>
      <c r="M1082" s="41" t="s">
        <v>126</v>
      </c>
      <c r="N1082" s="45" t="s">
        <v>258</v>
      </c>
      <c r="O1082" s="45" t="s">
        <v>259</v>
      </c>
      <c r="P1082" t="str">
        <f>VLOOKUP($A1082,RevenueData!$A$2:$L$2321,10,FALSE)</f>
        <v>MO</v>
      </c>
      <c r="Q1082" t="str">
        <f>VLOOKUP($A1082,RevenueData!$A$2:$L$2321,11,FALSE)</f>
        <v>MW</v>
      </c>
      <c r="R1082" t="str">
        <f>VLOOKUP($A1082,RevenueData!$A$2:$L$2321,12,FALSE)</f>
        <v>TRI</v>
      </c>
    </row>
    <row r="1083" spans="1:18">
      <c r="A1083" s="40">
        <v>110</v>
      </c>
      <c r="B1083" s="41" t="s">
        <v>260</v>
      </c>
      <c r="C1083" s="41" t="s">
        <v>45</v>
      </c>
      <c r="D1083" s="40">
        <v>15232</v>
      </c>
      <c r="E1083" s="42">
        <v>40022</v>
      </c>
      <c r="F1083" s="43">
        <v>1331</v>
      </c>
      <c r="G1083" s="41" t="s">
        <v>131</v>
      </c>
      <c r="H1083" s="40">
        <v>27</v>
      </c>
      <c r="I1083" s="40">
        <v>27</v>
      </c>
      <c r="J1083" s="40">
        <v>0</v>
      </c>
      <c r="K1083" s="40">
        <v>0</v>
      </c>
      <c r="L1083" s="44">
        <v>0</v>
      </c>
      <c r="M1083" s="41" t="s">
        <v>126</v>
      </c>
      <c r="N1083" s="45" t="s">
        <v>261</v>
      </c>
      <c r="O1083" s="45" t="s">
        <v>262</v>
      </c>
      <c r="P1083" t="str">
        <f>VLOOKUP($A1083,RevenueData!$A$2:$L$2321,10,FALSE)</f>
        <v>PA</v>
      </c>
      <c r="Q1083" t="str">
        <f>VLOOKUP($A1083,RevenueData!$A$2:$L$2321,11,FALSE)</f>
        <v>NE</v>
      </c>
      <c r="R1083" t="str">
        <f>VLOOKUP($A1083,RevenueData!$A$2:$L$2321,12,FALSE)</f>
        <v>PHILI</v>
      </c>
    </row>
    <row r="1084" spans="1:18">
      <c r="A1084" s="40">
        <v>111</v>
      </c>
      <c r="B1084" s="41" t="s">
        <v>263</v>
      </c>
      <c r="C1084" s="41" t="s">
        <v>19</v>
      </c>
      <c r="D1084" s="40">
        <v>90401</v>
      </c>
      <c r="E1084" s="42">
        <v>40022</v>
      </c>
      <c r="F1084" s="43">
        <v>1040</v>
      </c>
      <c r="G1084" s="41" t="s">
        <v>125</v>
      </c>
      <c r="H1084" s="40">
        <v>33</v>
      </c>
      <c r="I1084" s="40">
        <v>33</v>
      </c>
      <c r="J1084" s="40">
        <v>0</v>
      </c>
      <c r="K1084" s="40">
        <v>0</v>
      </c>
      <c r="L1084" s="44">
        <v>0</v>
      </c>
      <c r="M1084" s="41" t="s">
        <v>126</v>
      </c>
      <c r="N1084" s="45" t="s">
        <v>149</v>
      </c>
      <c r="O1084" s="45" t="s">
        <v>150</v>
      </c>
      <c r="P1084" t="str">
        <f>VLOOKUP($A1084,RevenueData!$A$2:$L$2321,10,FALSE)</f>
        <v>CA</v>
      </c>
      <c r="Q1084" t="str">
        <f>VLOOKUP($A1084,RevenueData!$A$2:$L$2321,11,FALSE)</f>
        <v>LA</v>
      </c>
      <c r="R1084" t="str">
        <f>VLOOKUP($A1084,RevenueData!$A$2:$L$2321,12,FALSE)</f>
        <v>LAPRO</v>
      </c>
    </row>
    <row r="1085" spans="1:18">
      <c r="A1085" s="40">
        <v>112</v>
      </c>
      <c r="B1085" s="41" t="s">
        <v>138</v>
      </c>
      <c r="C1085" s="41" t="s">
        <v>12</v>
      </c>
      <c r="D1085" s="40">
        <v>20002</v>
      </c>
      <c r="E1085" s="42">
        <v>40022</v>
      </c>
      <c r="F1085" s="43">
        <v>1008</v>
      </c>
      <c r="G1085" s="41" t="s">
        <v>125</v>
      </c>
      <c r="H1085" s="40">
        <v>10</v>
      </c>
      <c r="I1085" s="40">
        <v>10</v>
      </c>
      <c r="J1085" s="40">
        <v>0</v>
      </c>
      <c r="K1085" s="40">
        <v>0</v>
      </c>
      <c r="L1085" s="44">
        <v>0</v>
      </c>
      <c r="M1085" s="41" t="s">
        <v>130</v>
      </c>
      <c r="N1085" s="45" t="s">
        <v>134</v>
      </c>
      <c r="O1085" s="45" t="s">
        <v>135</v>
      </c>
      <c r="P1085" t="str">
        <f>VLOOKUP($A1085,RevenueData!$A$2:$L$2321,10,FALSE)</f>
        <v>DC</v>
      </c>
      <c r="Q1085" t="str">
        <f>VLOOKUP($A1085,RevenueData!$A$2:$L$2321,11,FALSE)</f>
        <v>NE</v>
      </c>
      <c r="R1085" t="str">
        <f>VLOOKUP($A1085,RevenueData!$A$2:$L$2321,12,FALSE)</f>
        <v>DC</v>
      </c>
    </row>
    <row r="1086" spans="1:18">
      <c r="A1086" s="40">
        <v>113</v>
      </c>
      <c r="B1086" s="41" t="s">
        <v>264</v>
      </c>
      <c r="C1086" s="41" t="s">
        <v>31</v>
      </c>
      <c r="D1086" s="40">
        <v>80226</v>
      </c>
      <c r="E1086" s="42">
        <v>40022</v>
      </c>
      <c r="F1086" s="43">
        <v>1446</v>
      </c>
      <c r="G1086" s="41" t="s">
        <v>131</v>
      </c>
      <c r="H1086" s="40">
        <v>28</v>
      </c>
      <c r="I1086" s="40">
        <v>27</v>
      </c>
      <c r="J1086" s="40">
        <v>0</v>
      </c>
      <c r="K1086" s="40">
        <v>0</v>
      </c>
      <c r="L1086" s="44">
        <v>1</v>
      </c>
      <c r="M1086" s="41" t="s">
        <v>126</v>
      </c>
      <c r="N1086" s="45" t="s">
        <v>166</v>
      </c>
      <c r="O1086" s="45" t="s">
        <v>167</v>
      </c>
      <c r="P1086" t="str">
        <f>VLOOKUP($A1086,RevenueData!$A$2:$L$2321,10,FALSE)</f>
        <v>CO</v>
      </c>
      <c r="Q1086" t="str">
        <f>VLOOKUP($A1086,RevenueData!$A$2:$L$2321,11,FALSE)</f>
        <v>SW</v>
      </c>
      <c r="R1086" t="str">
        <f>VLOOKUP($A1086,RevenueData!$A$2:$L$2321,12,FALSE)</f>
        <v>DEN</v>
      </c>
    </row>
    <row r="1087" spans="1:18">
      <c r="A1087" s="40">
        <v>115</v>
      </c>
      <c r="B1087" s="41" t="s">
        <v>265</v>
      </c>
      <c r="C1087" s="41" t="s">
        <v>27</v>
      </c>
      <c r="D1087" s="40">
        <v>33410</v>
      </c>
      <c r="E1087" s="42">
        <v>40022</v>
      </c>
      <c r="F1087" s="43">
        <v>1203</v>
      </c>
      <c r="G1087" s="41" t="s">
        <v>125</v>
      </c>
      <c r="H1087" s="40">
        <v>19</v>
      </c>
      <c r="I1087" s="40">
        <v>19</v>
      </c>
      <c r="J1087" s="40">
        <v>0</v>
      </c>
      <c r="K1087" s="40">
        <v>0</v>
      </c>
      <c r="L1087" s="44">
        <v>0</v>
      </c>
      <c r="M1087" s="41" t="s">
        <v>126</v>
      </c>
      <c r="N1087" s="45" t="s">
        <v>161</v>
      </c>
      <c r="O1087" s="45" t="s">
        <v>162</v>
      </c>
      <c r="P1087" t="str">
        <f>VLOOKUP($A1087,RevenueData!$A$2:$L$2321,10,FALSE)</f>
        <v>FL</v>
      </c>
      <c r="Q1087" t="str">
        <f>VLOOKUP($A1087,RevenueData!$A$2:$L$2321,11,FALSE)</f>
        <v>SE</v>
      </c>
      <c r="R1087" t="str">
        <f>VLOOKUP($A1087,RevenueData!$A$2:$L$2321,12,FALSE)</f>
        <v>PB</v>
      </c>
    </row>
    <row r="1088" spans="1:18">
      <c r="A1088" s="40">
        <v>116</v>
      </c>
      <c r="B1088" s="41" t="s">
        <v>266</v>
      </c>
      <c r="C1088" s="41" t="s">
        <v>10</v>
      </c>
      <c r="D1088" s="40">
        <v>8807</v>
      </c>
      <c r="E1088" s="42">
        <v>40022</v>
      </c>
      <c r="F1088" s="43">
        <v>1052</v>
      </c>
      <c r="G1088" s="41" t="s">
        <v>125</v>
      </c>
      <c r="H1088" s="40">
        <v>15</v>
      </c>
      <c r="I1088" s="40">
        <v>15</v>
      </c>
      <c r="J1088" s="40">
        <v>0</v>
      </c>
      <c r="K1088" s="40">
        <v>0</v>
      </c>
      <c r="L1088" s="44">
        <v>0</v>
      </c>
      <c r="M1088" s="41" t="s">
        <v>126</v>
      </c>
      <c r="N1088" s="45" t="s">
        <v>127</v>
      </c>
      <c r="O1088" s="45" t="s">
        <v>128</v>
      </c>
      <c r="P1088" t="str">
        <f>VLOOKUP($A1088,RevenueData!$A$2:$L$2321,10,FALSE)</f>
        <v>NJ</v>
      </c>
      <c r="Q1088" t="str">
        <f>VLOOKUP($A1088,RevenueData!$A$2:$L$2321,11,FALSE)</f>
        <v>NE</v>
      </c>
      <c r="R1088" t="str">
        <f>VLOOKUP($A1088,RevenueData!$A$2:$L$2321,12,FALSE)</f>
        <v>NJ</v>
      </c>
    </row>
    <row r="1089" spans="1:18">
      <c r="A1089" s="40">
        <v>118</v>
      </c>
      <c r="B1089" s="41" t="s">
        <v>260</v>
      </c>
      <c r="C1089" s="41" t="s">
        <v>45</v>
      </c>
      <c r="D1089" s="40">
        <v>15231</v>
      </c>
      <c r="E1089" s="42">
        <v>40022</v>
      </c>
      <c r="F1089" s="43">
        <v>815</v>
      </c>
      <c r="G1089" s="41" t="s">
        <v>129</v>
      </c>
      <c r="H1089" s="40">
        <v>27</v>
      </c>
      <c r="I1089" s="40">
        <v>27</v>
      </c>
      <c r="J1089" s="40">
        <v>0</v>
      </c>
      <c r="K1089" s="40">
        <v>0</v>
      </c>
      <c r="L1089" s="44">
        <v>0</v>
      </c>
      <c r="M1089" s="41" t="s">
        <v>126</v>
      </c>
      <c r="N1089" s="45" t="s">
        <v>261</v>
      </c>
      <c r="O1089" s="45" t="s">
        <v>262</v>
      </c>
      <c r="P1089" t="str">
        <f>VLOOKUP($A1089,RevenueData!$A$2:$L$2321,10,FALSE)</f>
        <v>PA</v>
      </c>
      <c r="Q1089" t="str">
        <f>VLOOKUP($A1089,RevenueData!$A$2:$L$2321,11,FALSE)</f>
        <v>NE</v>
      </c>
      <c r="R1089" t="str">
        <f>VLOOKUP($A1089,RevenueData!$A$2:$L$2321,12,FALSE)</f>
        <v>PHILI</v>
      </c>
    </row>
    <row r="1090" spans="1:18">
      <c r="A1090" s="40">
        <v>119</v>
      </c>
      <c r="B1090" s="41" t="s">
        <v>268</v>
      </c>
      <c r="C1090" s="41" t="s">
        <v>19</v>
      </c>
      <c r="D1090" s="40">
        <v>94596</v>
      </c>
      <c r="E1090" s="42">
        <v>40022</v>
      </c>
      <c r="F1090" s="43">
        <v>1112</v>
      </c>
      <c r="G1090" s="41" t="s">
        <v>125</v>
      </c>
      <c r="H1090" s="40">
        <v>14</v>
      </c>
      <c r="I1090" s="40">
        <v>14</v>
      </c>
      <c r="J1090" s="40">
        <v>0</v>
      </c>
      <c r="K1090" s="40">
        <v>0</v>
      </c>
      <c r="L1090" s="44">
        <v>0</v>
      </c>
      <c r="M1090" s="41" t="s">
        <v>126</v>
      </c>
      <c r="N1090" s="45" t="s">
        <v>156</v>
      </c>
      <c r="O1090" s="45" t="s">
        <v>157</v>
      </c>
      <c r="P1090" t="str">
        <f>VLOOKUP($A1090,RevenueData!$A$2:$L$2321,10,FALSE)</f>
        <v>CA</v>
      </c>
      <c r="Q1090" t="str">
        <f>VLOOKUP($A1090,RevenueData!$A$2:$L$2321,11,FALSE)</f>
        <v>NW</v>
      </c>
      <c r="R1090" t="str">
        <f>VLOOKUP($A1090,RevenueData!$A$2:$L$2321,12,FALSE)</f>
        <v>EB</v>
      </c>
    </row>
    <row r="1091" spans="1:18">
      <c r="A1091" s="40">
        <v>121</v>
      </c>
      <c r="B1091" s="41" t="s">
        <v>270</v>
      </c>
      <c r="C1091" s="41" t="s">
        <v>19</v>
      </c>
      <c r="D1091" s="40">
        <v>91739</v>
      </c>
      <c r="E1091" s="42">
        <v>40022</v>
      </c>
      <c r="F1091" s="43">
        <v>1202</v>
      </c>
      <c r="G1091" s="41" t="s">
        <v>125</v>
      </c>
      <c r="H1091" s="40">
        <v>31</v>
      </c>
      <c r="I1091" s="40">
        <v>31</v>
      </c>
      <c r="J1091" s="40">
        <v>0</v>
      </c>
      <c r="K1091" s="40">
        <v>0</v>
      </c>
      <c r="L1091" s="44">
        <v>0</v>
      </c>
      <c r="M1091" s="41" t="s">
        <v>126</v>
      </c>
      <c r="N1091" s="45" t="s">
        <v>149</v>
      </c>
      <c r="O1091" s="45" t="s">
        <v>150</v>
      </c>
      <c r="P1091" t="str">
        <f>VLOOKUP($A1091,RevenueData!$A$2:$L$2321,10,FALSE)</f>
        <v>CA</v>
      </c>
      <c r="Q1091" t="str">
        <f>VLOOKUP($A1091,RevenueData!$A$2:$L$2321,11,FALSE)</f>
        <v>LA</v>
      </c>
      <c r="R1091" t="str">
        <f>VLOOKUP($A1091,RevenueData!$A$2:$L$2321,12,FALSE)</f>
        <v>DESER</v>
      </c>
    </row>
    <row r="1092" spans="1:18">
      <c r="A1092" s="40">
        <v>122</v>
      </c>
      <c r="B1092" s="41" t="s">
        <v>233</v>
      </c>
      <c r="C1092" s="41" t="s">
        <v>41</v>
      </c>
      <c r="D1092" s="40">
        <v>77032</v>
      </c>
      <c r="E1092" s="42">
        <v>40022</v>
      </c>
      <c r="F1092" s="43">
        <v>658</v>
      </c>
      <c r="G1092" s="41" t="s">
        <v>129</v>
      </c>
      <c r="H1092" s="40">
        <v>36</v>
      </c>
      <c r="I1092" s="40">
        <v>36</v>
      </c>
      <c r="J1092" s="40">
        <v>0</v>
      </c>
      <c r="K1092" s="40">
        <v>0</v>
      </c>
      <c r="L1092" s="44">
        <v>0</v>
      </c>
      <c r="M1092" s="41" t="s">
        <v>126</v>
      </c>
      <c r="N1092" s="45" t="s">
        <v>234</v>
      </c>
      <c r="O1092" s="45" t="s">
        <v>235</v>
      </c>
      <c r="P1092" t="str">
        <f>VLOOKUP($A1092,RevenueData!$A$2:$L$2321,10,FALSE)</f>
        <v>TX</v>
      </c>
      <c r="Q1092" t="str">
        <f>VLOOKUP($A1092,RevenueData!$A$2:$L$2321,11,FALSE)</f>
        <v>SW</v>
      </c>
      <c r="R1092" t="str">
        <f>VLOOKUP($A1092,RevenueData!$A$2:$L$2321,12,FALSE)</f>
        <v>HOU</v>
      </c>
    </row>
    <row r="1093" spans="1:18">
      <c r="A1093" s="40">
        <v>125</v>
      </c>
      <c r="B1093" s="41" t="s">
        <v>275</v>
      </c>
      <c r="C1093" s="41" t="s">
        <v>41</v>
      </c>
      <c r="D1093" s="40">
        <v>75240</v>
      </c>
      <c r="E1093" s="42">
        <v>40022</v>
      </c>
      <c r="F1093" s="43">
        <v>956</v>
      </c>
      <c r="G1093" s="41" t="s">
        <v>129</v>
      </c>
      <c r="H1093" s="40">
        <v>2</v>
      </c>
      <c r="I1093" s="40">
        <v>2</v>
      </c>
      <c r="J1093" s="40">
        <v>0</v>
      </c>
      <c r="K1093" s="40">
        <v>0</v>
      </c>
      <c r="L1093" s="44">
        <v>0</v>
      </c>
      <c r="M1093" s="41" t="s">
        <v>126</v>
      </c>
      <c r="N1093" s="45" t="s">
        <v>187</v>
      </c>
      <c r="O1093" s="45" t="s">
        <v>188</v>
      </c>
      <c r="P1093" t="str">
        <f>VLOOKUP($A1093,RevenueData!$A$2:$L$2321,10,FALSE)</f>
        <v>TX</v>
      </c>
      <c r="Q1093" t="str">
        <f>VLOOKUP($A1093,RevenueData!$A$2:$L$2321,11,FALSE)</f>
        <v>SW</v>
      </c>
      <c r="R1093" t="str">
        <f>VLOOKUP($A1093,RevenueData!$A$2:$L$2321,12,FALSE)</f>
        <v>DAL</v>
      </c>
    </row>
    <row r="1094" spans="1:18">
      <c r="A1094" s="40">
        <v>125</v>
      </c>
      <c r="B1094" s="41" t="s">
        <v>275</v>
      </c>
      <c r="C1094" s="41" t="s">
        <v>41</v>
      </c>
      <c r="D1094" s="40">
        <v>75240</v>
      </c>
      <c r="E1094" s="42">
        <v>40022</v>
      </c>
      <c r="F1094" s="43">
        <v>956</v>
      </c>
      <c r="G1094" s="41" t="s">
        <v>129</v>
      </c>
      <c r="H1094" s="40">
        <v>24</v>
      </c>
      <c r="I1094" s="40">
        <v>23</v>
      </c>
      <c r="J1094" s="40">
        <v>0</v>
      </c>
      <c r="K1094" s="40">
        <v>1</v>
      </c>
      <c r="L1094" s="44">
        <v>0</v>
      </c>
      <c r="M1094" s="41" t="s">
        <v>126</v>
      </c>
      <c r="N1094" s="45" t="s">
        <v>187</v>
      </c>
      <c r="O1094" s="45" t="s">
        <v>188</v>
      </c>
      <c r="P1094" t="str">
        <f>VLOOKUP($A1094,RevenueData!$A$2:$L$2321,10,FALSE)</f>
        <v>TX</v>
      </c>
      <c r="Q1094" t="str">
        <f>VLOOKUP($A1094,RevenueData!$A$2:$L$2321,11,FALSE)</f>
        <v>SW</v>
      </c>
      <c r="R1094" t="str">
        <f>VLOOKUP($A1094,RevenueData!$A$2:$L$2321,12,FALSE)</f>
        <v>DAL</v>
      </c>
    </row>
    <row r="1095" spans="1:18">
      <c r="A1095" s="40">
        <v>126</v>
      </c>
      <c r="B1095" s="41" t="s">
        <v>276</v>
      </c>
      <c r="C1095" s="41" t="s">
        <v>19</v>
      </c>
      <c r="D1095" s="40">
        <v>92260</v>
      </c>
      <c r="E1095" s="42">
        <v>40022</v>
      </c>
      <c r="F1095" s="43">
        <v>1252</v>
      </c>
      <c r="G1095" s="41" t="s">
        <v>125</v>
      </c>
      <c r="H1095" s="40">
        <v>15</v>
      </c>
      <c r="I1095" s="40">
        <v>14</v>
      </c>
      <c r="J1095" s="40">
        <v>0</v>
      </c>
      <c r="K1095" s="40">
        <v>1</v>
      </c>
      <c r="L1095" s="44">
        <v>0</v>
      </c>
      <c r="M1095" s="41" t="s">
        <v>126</v>
      </c>
      <c r="N1095" s="45" t="s">
        <v>149</v>
      </c>
      <c r="O1095" s="45" t="s">
        <v>150</v>
      </c>
      <c r="P1095" t="str">
        <f>VLOOKUP($A1095,RevenueData!$A$2:$L$2321,10,FALSE)</f>
        <v>CA</v>
      </c>
      <c r="Q1095" t="str">
        <f>VLOOKUP($A1095,RevenueData!$A$2:$L$2321,11,FALSE)</f>
        <v>LA</v>
      </c>
      <c r="R1095" t="str">
        <f>VLOOKUP($A1095,RevenueData!$A$2:$L$2321,12,FALSE)</f>
        <v>SD</v>
      </c>
    </row>
    <row r="1096" spans="1:18">
      <c r="A1096" s="40">
        <v>127</v>
      </c>
      <c r="B1096" s="41" t="s">
        <v>277</v>
      </c>
      <c r="C1096" s="41" t="s">
        <v>7</v>
      </c>
      <c r="D1096" s="40">
        <v>10917</v>
      </c>
      <c r="E1096" s="42">
        <v>40022</v>
      </c>
      <c r="F1096" s="43">
        <v>1106</v>
      </c>
      <c r="G1096" s="41" t="s">
        <v>125</v>
      </c>
      <c r="H1096" s="40">
        <v>53</v>
      </c>
      <c r="I1096" s="40">
        <v>53</v>
      </c>
      <c r="J1096" s="40">
        <v>0</v>
      </c>
      <c r="K1096" s="40">
        <v>0</v>
      </c>
      <c r="L1096" s="44">
        <v>0</v>
      </c>
      <c r="M1096" s="41" t="s">
        <v>126</v>
      </c>
      <c r="N1096" s="45" t="s">
        <v>127</v>
      </c>
      <c r="O1096" s="45" t="s">
        <v>128</v>
      </c>
      <c r="P1096" t="str">
        <f>VLOOKUP($A1096,RevenueData!$A$2:$L$2321,10,FALSE)</f>
        <v>NY</v>
      </c>
      <c r="Q1096" t="str">
        <f>VLOOKUP($A1096,RevenueData!$A$2:$L$2321,11,FALSE)</f>
        <v>OUT</v>
      </c>
      <c r="R1096" t="str">
        <f>VLOOKUP($A1096,RevenueData!$A$2:$L$2321,12,FALSE)</f>
        <v>OUT</v>
      </c>
    </row>
    <row r="1097" spans="1:18">
      <c r="A1097" s="40">
        <v>128</v>
      </c>
      <c r="B1097" s="41" t="s">
        <v>278</v>
      </c>
      <c r="C1097" s="41" t="s">
        <v>19</v>
      </c>
      <c r="D1097" s="40">
        <v>95678</v>
      </c>
      <c r="E1097" s="42">
        <v>40022</v>
      </c>
      <c r="F1097" s="43">
        <v>1146</v>
      </c>
      <c r="G1097" s="41" t="s">
        <v>125</v>
      </c>
      <c r="H1097" s="40">
        <v>42</v>
      </c>
      <c r="I1097" s="40">
        <v>42</v>
      </c>
      <c r="J1097" s="40">
        <v>0</v>
      </c>
      <c r="K1097" s="40">
        <v>0</v>
      </c>
      <c r="L1097" s="44">
        <v>0</v>
      </c>
      <c r="M1097" s="41" t="s">
        <v>126</v>
      </c>
      <c r="N1097" s="45" t="s">
        <v>156</v>
      </c>
      <c r="O1097" s="45" t="s">
        <v>157</v>
      </c>
      <c r="P1097" t="str">
        <f>VLOOKUP($A1097,RevenueData!$A$2:$L$2321,10,FALSE)</f>
        <v>CA</v>
      </c>
      <c r="Q1097" t="str">
        <f>VLOOKUP($A1097,RevenueData!$A$2:$L$2321,11,FALSE)</f>
        <v>NW</v>
      </c>
      <c r="R1097" t="str">
        <f>VLOOKUP($A1097,RevenueData!$A$2:$L$2321,12,FALSE)</f>
        <v>NW</v>
      </c>
    </row>
    <row r="1098" spans="1:18">
      <c r="A1098" s="40">
        <v>129</v>
      </c>
      <c r="B1098" s="41" t="s">
        <v>279</v>
      </c>
      <c r="C1098" s="41" t="s">
        <v>19</v>
      </c>
      <c r="D1098" s="40">
        <v>91360</v>
      </c>
      <c r="E1098" s="42">
        <v>40022</v>
      </c>
      <c r="F1098" s="43">
        <v>1020</v>
      </c>
      <c r="G1098" s="41" t="s">
        <v>125</v>
      </c>
      <c r="H1098" s="40">
        <v>26</v>
      </c>
      <c r="I1098" s="40">
        <v>26</v>
      </c>
      <c r="J1098" s="40">
        <v>0</v>
      </c>
      <c r="K1098" s="40">
        <v>0</v>
      </c>
      <c r="L1098" s="44">
        <v>0</v>
      </c>
      <c r="M1098" s="41" t="s">
        <v>126</v>
      </c>
      <c r="N1098" s="45" t="s">
        <v>149</v>
      </c>
      <c r="O1098" s="45" t="s">
        <v>150</v>
      </c>
      <c r="P1098" t="str">
        <f>VLOOKUP($A1098,RevenueData!$A$2:$L$2321,10,FALSE)</f>
        <v>CA</v>
      </c>
      <c r="Q1098" t="str">
        <f>VLOOKUP($A1098,RevenueData!$A$2:$L$2321,11,FALSE)</f>
        <v>LA</v>
      </c>
      <c r="R1098" t="str">
        <f>VLOOKUP($A1098,RevenueData!$A$2:$L$2321,12,FALSE)</f>
        <v>VENT</v>
      </c>
    </row>
    <row r="1099" spans="1:18">
      <c r="A1099" s="40">
        <v>132</v>
      </c>
      <c r="B1099" s="41" t="s">
        <v>148</v>
      </c>
      <c r="C1099" s="41" t="s">
        <v>19</v>
      </c>
      <c r="D1099" s="40">
        <v>92122</v>
      </c>
      <c r="E1099" s="42">
        <v>40022</v>
      </c>
      <c r="F1099" s="43">
        <v>1051</v>
      </c>
      <c r="G1099" s="41" t="s">
        <v>125</v>
      </c>
      <c r="H1099" s="40">
        <v>24</v>
      </c>
      <c r="I1099" s="40">
        <v>23</v>
      </c>
      <c r="J1099" s="40">
        <v>0</v>
      </c>
      <c r="K1099" s="40">
        <v>1</v>
      </c>
      <c r="L1099" s="44">
        <v>0</v>
      </c>
      <c r="M1099" s="41" t="s">
        <v>126</v>
      </c>
      <c r="N1099" s="45" t="s">
        <v>149</v>
      </c>
      <c r="O1099" s="45" t="s">
        <v>150</v>
      </c>
      <c r="P1099" t="str">
        <f>VLOOKUP($A1099,RevenueData!$A$2:$L$2321,10,FALSE)</f>
        <v>CA</v>
      </c>
      <c r="Q1099" t="str">
        <f>VLOOKUP($A1099,RevenueData!$A$2:$L$2321,11,FALSE)</f>
        <v>LA</v>
      </c>
      <c r="R1099" t="str">
        <f>VLOOKUP($A1099,RevenueData!$A$2:$L$2321,12,FALSE)</f>
        <v>SD</v>
      </c>
    </row>
    <row r="1100" spans="1:18">
      <c r="A1100" s="40">
        <v>133</v>
      </c>
      <c r="B1100" s="41" t="s">
        <v>176</v>
      </c>
      <c r="C1100" s="41" t="s">
        <v>19</v>
      </c>
      <c r="D1100" s="40">
        <v>94111</v>
      </c>
      <c r="E1100" s="42">
        <v>40022</v>
      </c>
      <c r="F1100" s="43">
        <v>1116</v>
      </c>
      <c r="G1100" s="41" t="s">
        <v>125</v>
      </c>
      <c r="H1100" s="40">
        <v>39</v>
      </c>
      <c r="I1100" s="40">
        <v>39</v>
      </c>
      <c r="J1100" s="40">
        <v>0</v>
      </c>
      <c r="K1100" s="40">
        <v>0</v>
      </c>
      <c r="L1100" s="44">
        <v>0</v>
      </c>
      <c r="M1100" s="41" t="s">
        <v>126</v>
      </c>
      <c r="N1100" s="45" t="s">
        <v>156</v>
      </c>
      <c r="O1100" s="45" t="s">
        <v>157</v>
      </c>
      <c r="P1100" t="str">
        <f>VLOOKUP($A1100,RevenueData!$A$2:$L$2321,10,FALSE)</f>
        <v>CA</v>
      </c>
      <c r="Q1100" t="str">
        <f>VLOOKUP($A1100,RevenueData!$A$2:$L$2321,11,FALSE)</f>
        <v>NW</v>
      </c>
      <c r="R1100" t="str">
        <f>VLOOKUP($A1100,RevenueData!$A$2:$L$2321,12,FALSE)</f>
        <v>NW</v>
      </c>
    </row>
    <row r="1101" spans="1:18">
      <c r="A1101" s="40">
        <v>134</v>
      </c>
      <c r="B1101" s="41" t="s">
        <v>282</v>
      </c>
      <c r="C1101" s="41" t="s">
        <v>10</v>
      </c>
      <c r="D1101" s="40">
        <v>7728</v>
      </c>
      <c r="E1101" s="42">
        <v>40022</v>
      </c>
      <c r="F1101" s="43">
        <v>1048</v>
      </c>
      <c r="G1101" s="41" t="s">
        <v>125</v>
      </c>
      <c r="H1101" s="40">
        <v>28</v>
      </c>
      <c r="I1101" s="40">
        <v>28</v>
      </c>
      <c r="J1101" s="40">
        <v>0</v>
      </c>
      <c r="K1101" s="40">
        <v>0</v>
      </c>
      <c r="L1101" s="44">
        <v>0</v>
      </c>
      <c r="M1101" s="41" t="s">
        <v>126</v>
      </c>
      <c r="N1101" s="45" t="s">
        <v>127</v>
      </c>
      <c r="O1101" s="45" t="s">
        <v>128</v>
      </c>
      <c r="P1101" t="str">
        <f>VLOOKUP($A1101,RevenueData!$A$2:$L$2321,10,FALSE)</f>
        <v>NJ</v>
      </c>
      <c r="Q1101" t="str">
        <f>VLOOKUP($A1101,RevenueData!$A$2:$L$2321,11,FALSE)</f>
        <v>NE</v>
      </c>
      <c r="R1101" t="str">
        <f>VLOOKUP($A1101,RevenueData!$A$2:$L$2321,12,FALSE)</f>
        <v>NJ</v>
      </c>
    </row>
    <row r="1102" spans="1:18">
      <c r="A1102" s="40">
        <v>134</v>
      </c>
      <c r="B1102" s="41" t="s">
        <v>282</v>
      </c>
      <c r="C1102" s="41" t="s">
        <v>10</v>
      </c>
      <c r="D1102" s="40">
        <v>7728</v>
      </c>
      <c r="E1102" s="42">
        <v>40022</v>
      </c>
      <c r="F1102" s="43">
        <v>1048</v>
      </c>
      <c r="G1102" s="41" t="s">
        <v>125</v>
      </c>
      <c r="H1102" s="40">
        <v>1</v>
      </c>
      <c r="I1102" s="40">
        <v>1</v>
      </c>
      <c r="J1102" s="40">
        <v>0</v>
      </c>
      <c r="K1102" s="40">
        <v>0</v>
      </c>
      <c r="L1102" s="44">
        <v>0</v>
      </c>
      <c r="M1102" s="41" t="s">
        <v>130</v>
      </c>
      <c r="N1102" s="45" t="s">
        <v>127</v>
      </c>
      <c r="O1102" s="45" t="s">
        <v>128</v>
      </c>
      <c r="P1102" t="str">
        <f>VLOOKUP($A1102,RevenueData!$A$2:$L$2321,10,FALSE)</f>
        <v>NJ</v>
      </c>
      <c r="Q1102" t="str">
        <f>VLOOKUP($A1102,RevenueData!$A$2:$L$2321,11,FALSE)</f>
        <v>NE</v>
      </c>
      <c r="R1102" t="str">
        <f>VLOOKUP($A1102,RevenueData!$A$2:$L$2321,12,FALSE)</f>
        <v>NJ</v>
      </c>
    </row>
    <row r="1103" spans="1:18">
      <c r="A1103" s="40">
        <v>135</v>
      </c>
      <c r="B1103" s="41" t="s">
        <v>283</v>
      </c>
      <c r="C1103" s="41" t="s">
        <v>19</v>
      </c>
      <c r="D1103" s="40">
        <v>91423</v>
      </c>
      <c r="E1103" s="42">
        <v>40022</v>
      </c>
      <c r="F1103" s="43">
        <v>1205</v>
      </c>
      <c r="G1103" s="41" t="s">
        <v>125</v>
      </c>
      <c r="H1103" s="40">
        <v>38</v>
      </c>
      <c r="I1103" s="40">
        <v>37</v>
      </c>
      <c r="J1103" s="40">
        <v>0</v>
      </c>
      <c r="K1103" s="40">
        <v>1</v>
      </c>
      <c r="L1103" s="44">
        <v>0</v>
      </c>
      <c r="M1103" s="41" t="s">
        <v>126</v>
      </c>
      <c r="N1103" s="45" t="s">
        <v>149</v>
      </c>
      <c r="O1103" s="45" t="s">
        <v>150</v>
      </c>
      <c r="P1103" t="str">
        <f>VLOOKUP($A1103,RevenueData!$A$2:$L$2321,10,FALSE)</f>
        <v>CA</v>
      </c>
      <c r="Q1103" t="str">
        <f>VLOOKUP($A1103,RevenueData!$A$2:$L$2321,11,FALSE)</f>
        <v>LA</v>
      </c>
      <c r="R1103" t="str">
        <f>VLOOKUP($A1103,RevenueData!$A$2:$L$2321,12,FALSE)</f>
        <v>DESER</v>
      </c>
    </row>
    <row r="1104" spans="1:18">
      <c r="A1104" s="40">
        <v>136</v>
      </c>
      <c r="B1104" s="41" t="s">
        <v>284</v>
      </c>
      <c r="C1104" s="41" t="s">
        <v>45</v>
      </c>
      <c r="D1104" s="40">
        <v>19103</v>
      </c>
      <c r="E1104" s="42">
        <v>40022</v>
      </c>
      <c r="F1104" s="43">
        <v>1042</v>
      </c>
      <c r="G1104" s="41" t="s">
        <v>125</v>
      </c>
      <c r="H1104" s="40">
        <v>18</v>
      </c>
      <c r="I1104" s="40">
        <v>18</v>
      </c>
      <c r="J1104" s="40">
        <v>0</v>
      </c>
      <c r="K1104" s="40">
        <v>0</v>
      </c>
      <c r="L1104" s="44">
        <v>0</v>
      </c>
      <c r="M1104" s="41" t="s">
        <v>126</v>
      </c>
      <c r="N1104" s="45" t="s">
        <v>194</v>
      </c>
      <c r="O1104" s="45" t="s">
        <v>195</v>
      </c>
      <c r="P1104" t="str">
        <f>VLOOKUP($A1104,RevenueData!$A$2:$L$2321,10,FALSE)</f>
        <v>PA</v>
      </c>
      <c r="Q1104" t="str">
        <f>VLOOKUP($A1104,RevenueData!$A$2:$L$2321,11,FALSE)</f>
        <v>NE</v>
      </c>
      <c r="R1104" t="str">
        <f>VLOOKUP($A1104,RevenueData!$A$2:$L$2321,12,FALSE)</f>
        <v>PHILI</v>
      </c>
    </row>
    <row r="1105" spans="1:18">
      <c r="A1105" s="40">
        <v>137</v>
      </c>
      <c r="B1105" s="41" t="s">
        <v>249</v>
      </c>
      <c r="C1105" s="41" t="s">
        <v>57</v>
      </c>
      <c r="D1105" s="40">
        <v>28216</v>
      </c>
      <c r="E1105" s="42">
        <v>40022</v>
      </c>
      <c r="F1105" s="43">
        <v>1547</v>
      </c>
      <c r="G1105" s="41" t="s">
        <v>131</v>
      </c>
      <c r="H1105" s="40">
        <v>22</v>
      </c>
      <c r="I1105" s="40">
        <v>22</v>
      </c>
      <c r="J1105" s="40">
        <v>0</v>
      </c>
      <c r="K1105" s="40">
        <v>0</v>
      </c>
      <c r="L1105" s="44">
        <v>0</v>
      </c>
      <c r="M1105" s="41" t="s">
        <v>126</v>
      </c>
      <c r="N1105" s="45" t="s">
        <v>250</v>
      </c>
      <c r="O1105" s="45" t="s">
        <v>251</v>
      </c>
      <c r="P1105" t="str">
        <f>VLOOKUP($A1105,RevenueData!$A$2:$L$2321,10,FALSE)</f>
        <v>NC</v>
      </c>
      <c r="Q1105" t="str">
        <f>VLOOKUP($A1105,RevenueData!$A$2:$L$2321,11,FALSE)</f>
        <v>SE</v>
      </c>
      <c r="R1105" t="str">
        <f>VLOOKUP($A1105,RevenueData!$A$2:$L$2321,12,FALSE)</f>
        <v>NC</v>
      </c>
    </row>
    <row r="1106" spans="1:18">
      <c r="A1106" s="40">
        <v>138</v>
      </c>
      <c r="B1106" s="41" t="s">
        <v>285</v>
      </c>
      <c r="C1106" s="41" t="s">
        <v>41</v>
      </c>
      <c r="D1106" s="40">
        <v>78256</v>
      </c>
      <c r="E1106" s="42">
        <v>40022</v>
      </c>
      <c r="F1106" s="43">
        <v>900</v>
      </c>
      <c r="G1106" s="41" t="s">
        <v>125</v>
      </c>
      <c r="H1106" s="40">
        <v>14</v>
      </c>
      <c r="I1106" s="40">
        <v>14</v>
      </c>
      <c r="J1106" s="40">
        <v>0</v>
      </c>
      <c r="K1106" s="40">
        <v>0</v>
      </c>
      <c r="L1106" s="44">
        <v>0</v>
      </c>
      <c r="M1106" s="41" t="s">
        <v>143</v>
      </c>
      <c r="N1106" s="45" t="s">
        <v>286</v>
      </c>
      <c r="O1106" s="45" t="s">
        <v>287</v>
      </c>
      <c r="P1106" t="str">
        <f>VLOOKUP($A1106,RevenueData!$A$2:$L$2321,10,FALSE)</f>
        <v>TX</v>
      </c>
      <c r="Q1106" t="str">
        <f>VLOOKUP($A1106,RevenueData!$A$2:$L$2321,11,FALSE)</f>
        <v>SW</v>
      </c>
      <c r="R1106" t="str">
        <f>VLOOKUP($A1106,RevenueData!$A$2:$L$2321,12,FALSE)</f>
        <v>HOU</v>
      </c>
    </row>
    <row r="1107" spans="1:18">
      <c r="A1107" s="40">
        <v>141</v>
      </c>
      <c r="B1107" s="41" t="s">
        <v>292</v>
      </c>
      <c r="C1107" s="41" t="s">
        <v>41</v>
      </c>
      <c r="D1107" s="40">
        <v>78666</v>
      </c>
      <c r="E1107" s="42">
        <v>40022</v>
      </c>
      <c r="F1107" s="43">
        <v>1003</v>
      </c>
      <c r="G1107" s="41" t="s">
        <v>125</v>
      </c>
      <c r="H1107" s="40">
        <v>1</v>
      </c>
      <c r="I1107" s="40">
        <v>1</v>
      </c>
      <c r="J1107" s="40">
        <v>0</v>
      </c>
      <c r="K1107" s="40">
        <v>0</v>
      </c>
      <c r="L1107" s="44">
        <v>0</v>
      </c>
      <c r="M1107" s="41" t="s">
        <v>126</v>
      </c>
      <c r="N1107" s="45" t="s">
        <v>286</v>
      </c>
      <c r="O1107" s="45" t="s">
        <v>287</v>
      </c>
      <c r="P1107" t="str">
        <f>VLOOKUP($A1107,RevenueData!$A$2:$L$2321,10,FALSE)</f>
        <v>TX</v>
      </c>
      <c r="Q1107" t="str">
        <f>VLOOKUP($A1107,RevenueData!$A$2:$L$2321,11,FALSE)</f>
        <v>OUT</v>
      </c>
      <c r="R1107" t="str">
        <f>VLOOKUP($A1107,RevenueData!$A$2:$L$2321,12,FALSE)</f>
        <v>OUT</v>
      </c>
    </row>
    <row r="1108" spans="1:18">
      <c r="A1108" s="40">
        <v>141</v>
      </c>
      <c r="B1108" s="41" t="s">
        <v>292</v>
      </c>
      <c r="C1108" s="41" t="s">
        <v>41</v>
      </c>
      <c r="D1108" s="40">
        <v>78666</v>
      </c>
      <c r="E1108" s="42">
        <v>40022</v>
      </c>
      <c r="F1108" s="43">
        <v>1003</v>
      </c>
      <c r="G1108" s="41" t="s">
        <v>125</v>
      </c>
      <c r="H1108" s="40">
        <v>4</v>
      </c>
      <c r="I1108" s="40">
        <v>4</v>
      </c>
      <c r="J1108" s="40">
        <v>0</v>
      </c>
      <c r="K1108" s="40">
        <v>0</v>
      </c>
      <c r="L1108" s="44">
        <v>0</v>
      </c>
      <c r="M1108" s="41" t="s">
        <v>126</v>
      </c>
      <c r="N1108" s="45" t="s">
        <v>286</v>
      </c>
      <c r="O1108" s="45" t="s">
        <v>287</v>
      </c>
      <c r="P1108" t="str">
        <f>VLOOKUP($A1108,RevenueData!$A$2:$L$2321,10,FALSE)</f>
        <v>TX</v>
      </c>
      <c r="Q1108" t="str">
        <f>VLOOKUP($A1108,RevenueData!$A$2:$L$2321,11,FALSE)</f>
        <v>OUT</v>
      </c>
      <c r="R1108" t="str">
        <f>VLOOKUP($A1108,RevenueData!$A$2:$L$2321,12,FALSE)</f>
        <v>OUT</v>
      </c>
    </row>
    <row r="1109" spans="1:18">
      <c r="A1109" s="40">
        <v>142</v>
      </c>
      <c r="B1109" s="41" t="s">
        <v>257</v>
      </c>
      <c r="C1109" s="41" t="s">
        <v>58</v>
      </c>
      <c r="D1109" s="40">
        <v>63105</v>
      </c>
      <c r="E1109" s="42">
        <v>40022</v>
      </c>
      <c r="F1109" s="43">
        <v>954</v>
      </c>
      <c r="G1109" s="41" t="s">
        <v>125</v>
      </c>
      <c r="H1109" s="40">
        <v>32</v>
      </c>
      <c r="I1109" s="40">
        <v>32</v>
      </c>
      <c r="J1109" s="40">
        <v>0</v>
      </c>
      <c r="K1109" s="40">
        <v>0</v>
      </c>
      <c r="L1109" s="44">
        <v>0</v>
      </c>
      <c r="M1109" s="41" t="s">
        <v>126</v>
      </c>
      <c r="N1109" s="45" t="s">
        <v>258</v>
      </c>
      <c r="O1109" s="45" t="s">
        <v>259</v>
      </c>
      <c r="P1109" t="str">
        <f>VLOOKUP($A1109,RevenueData!$A$2:$L$2321,10,FALSE)</f>
        <v>MO</v>
      </c>
      <c r="Q1109" t="str">
        <f>VLOOKUP($A1109,RevenueData!$A$2:$L$2321,11,FALSE)</f>
        <v>MW</v>
      </c>
      <c r="R1109" t="str">
        <f>VLOOKUP($A1109,RevenueData!$A$2:$L$2321,12,FALSE)</f>
        <v>TRI</v>
      </c>
    </row>
    <row r="1110" spans="1:18">
      <c r="A1110" s="40">
        <v>143</v>
      </c>
      <c r="B1110" s="41" t="s">
        <v>163</v>
      </c>
      <c r="C1110" s="41" t="s">
        <v>11</v>
      </c>
      <c r="D1110" s="40">
        <v>22102</v>
      </c>
      <c r="E1110" s="42">
        <v>40022</v>
      </c>
      <c r="F1110" s="43">
        <v>1148</v>
      </c>
      <c r="G1110" s="41" t="s">
        <v>125</v>
      </c>
      <c r="H1110" s="40">
        <v>37</v>
      </c>
      <c r="I1110" s="40">
        <v>37</v>
      </c>
      <c r="J1110" s="40">
        <v>0</v>
      </c>
      <c r="K1110" s="40">
        <v>0</v>
      </c>
      <c r="L1110" s="44">
        <v>0</v>
      </c>
      <c r="M1110" s="41" t="s">
        <v>130</v>
      </c>
      <c r="N1110" s="45" t="s">
        <v>134</v>
      </c>
      <c r="O1110" s="45" t="s">
        <v>135</v>
      </c>
      <c r="P1110" t="str">
        <f>VLOOKUP($A1110,RevenueData!$A$2:$L$2321,10,FALSE)</f>
        <v>VA</v>
      </c>
      <c r="Q1110" t="str">
        <f>VLOOKUP($A1110,RevenueData!$A$2:$L$2321,11,FALSE)</f>
        <v>SE</v>
      </c>
      <c r="R1110" t="str">
        <f>VLOOKUP($A1110,RevenueData!$A$2:$L$2321,12,FALSE)</f>
        <v>NOVA</v>
      </c>
    </row>
    <row r="1111" spans="1:18">
      <c r="A1111" s="40">
        <v>148</v>
      </c>
      <c r="B1111" s="41" t="s">
        <v>298</v>
      </c>
      <c r="C1111" s="41" t="s">
        <v>43</v>
      </c>
      <c r="D1111" s="40">
        <v>1803</v>
      </c>
      <c r="E1111" s="42">
        <v>40022</v>
      </c>
      <c r="F1111" s="43">
        <v>1040</v>
      </c>
      <c r="G1111" s="41" t="s">
        <v>125</v>
      </c>
      <c r="H1111" s="40">
        <v>12</v>
      </c>
      <c r="I1111" s="40">
        <v>12</v>
      </c>
      <c r="J1111" s="40">
        <v>0</v>
      </c>
      <c r="K1111" s="40">
        <v>0</v>
      </c>
      <c r="L1111" s="44">
        <v>0</v>
      </c>
      <c r="M1111" s="41" t="s">
        <v>130</v>
      </c>
      <c r="N1111" s="45" t="s">
        <v>190</v>
      </c>
      <c r="O1111" s="45" t="s">
        <v>191</v>
      </c>
      <c r="P1111" t="str">
        <f>VLOOKUP($A1111,RevenueData!$A$2:$L$2321,10,FALSE)</f>
        <v>MA</v>
      </c>
      <c r="Q1111" t="str">
        <f>VLOOKUP($A1111,RevenueData!$A$2:$L$2321,11,FALSE)</f>
        <v>NE</v>
      </c>
      <c r="R1111" t="str">
        <f>VLOOKUP($A1111,RevenueData!$A$2:$L$2321,12,FALSE)</f>
        <v>MA</v>
      </c>
    </row>
    <row r="1112" spans="1:18">
      <c r="A1112" s="40">
        <v>150</v>
      </c>
      <c r="B1112" s="41" t="s">
        <v>299</v>
      </c>
      <c r="C1112" s="41" t="s">
        <v>10</v>
      </c>
      <c r="D1112" s="40">
        <v>8401</v>
      </c>
      <c r="E1112" s="42">
        <v>40022</v>
      </c>
      <c r="F1112" s="43">
        <v>1100</v>
      </c>
      <c r="G1112" s="41" t="s">
        <v>131</v>
      </c>
      <c r="H1112" s="40">
        <v>33</v>
      </c>
      <c r="I1112" s="40">
        <v>32</v>
      </c>
      <c r="J1112" s="40">
        <v>1</v>
      </c>
      <c r="K1112" s="40">
        <v>0</v>
      </c>
      <c r="L1112" s="44">
        <v>0</v>
      </c>
      <c r="M1112" s="41" t="s">
        <v>143</v>
      </c>
      <c r="N1112" s="45" t="s">
        <v>194</v>
      </c>
      <c r="O1112" s="45" t="s">
        <v>195</v>
      </c>
      <c r="P1112" t="str">
        <f>VLOOKUP($A1112,RevenueData!$A$2:$L$2321,10,FALSE)</f>
        <v>NJ</v>
      </c>
      <c r="Q1112" t="str">
        <f>VLOOKUP($A1112,RevenueData!$A$2:$L$2321,11,FALSE)</f>
        <v>NE</v>
      </c>
      <c r="R1112" t="str">
        <f>VLOOKUP($A1112,RevenueData!$A$2:$L$2321,12,FALSE)</f>
        <v>PHILI</v>
      </c>
    </row>
    <row r="1113" spans="1:18">
      <c r="A1113" s="40">
        <v>152</v>
      </c>
      <c r="B1113" s="41" t="s">
        <v>300</v>
      </c>
      <c r="C1113" s="41" t="s">
        <v>10</v>
      </c>
      <c r="D1113" s="40">
        <v>7601</v>
      </c>
      <c r="E1113" s="42">
        <v>40022</v>
      </c>
      <c r="F1113" s="43">
        <v>1337</v>
      </c>
      <c r="G1113" s="41" t="s">
        <v>131</v>
      </c>
      <c r="H1113" s="40">
        <v>34</v>
      </c>
      <c r="I1113" s="40">
        <v>33</v>
      </c>
      <c r="J1113" s="40">
        <v>1</v>
      </c>
      <c r="K1113" s="40">
        <v>0</v>
      </c>
      <c r="L1113" s="44">
        <v>0</v>
      </c>
      <c r="M1113" s="41" t="s">
        <v>126</v>
      </c>
      <c r="N1113" s="45" t="s">
        <v>127</v>
      </c>
      <c r="O1113" s="45" t="s">
        <v>128</v>
      </c>
      <c r="P1113" t="str">
        <f>VLOOKUP($A1113,RevenueData!$A$2:$L$2321,10,FALSE)</f>
        <v>NJ</v>
      </c>
      <c r="Q1113" t="str">
        <f>VLOOKUP($A1113,RevenueData!$A$2:$L$2321,11,FALSE)</f>
        <v>NE</v>
      </c>
      <c r="R1113" t="str">
        <f>VLOOKUP($A1113,RevenueData!$A$2:$L$2321,12,FALSE)</f>
        <v>NJ</v>
      </c>
    </row>
    <row r="1114" spans="1:18">
      <c r="A1114" s="40">
        <v>153</v>
      </c>
      <c r="B1114" s="41" t="s">
        <v>301</v>
      </c>
      <c r="C1114" s="41" t="s">
        <v>62</v>
      </c>
      <c r="D1114" s="40">
        <v>55425</v>
      </c>
      <c r="E1114" s="42">
        <v>40022</v>
      </c>
      <c r="F1114" s="43">
        <v>702</v>
      </c>
      <c r="G1114" s="41" t="s">
        <v>125</v>
      </c>
      <c r="H1114" s="40">
        <v>10</v>
      </c>
      <c r="I1114" s="40">
        <v>10</v>
      </c>
      <c r="J1114" s="40">
        <v>0</v>
      </c>
      <c r="K1114" s="40">
        <v>0</v>
      </c>
      <c r="L1114" s="44">
        <v>0</v>
      </c>
      <c r="M1114" s="41" t="s">
        <v>126</v>
      </c>
      <c r="N1114" s="45" t="s">
        <v>302</v>
      </c>
      <c r="O1114" s="45" t="s">
        <v>303</v>
      </c>
      <c r="P1114" t="str">
        <f>VLOOKUP($A1114,RevenueData!$A$2:$L$2321,10,FALSE)</f>
        <v>MN</v>
      </c>
      <c r="Q1114" t="str">
        <f>VLOOKUP($A1114,RevenueData!$A$2:$L$2321,11,FALSE)</f>
        <v>MW</v>
      </c>
      <c r="R1114" t="str">
        <f>VLOOKUP($A1114,RevenueData!$A$2:$L$2321,12,FALSE)</f>
        <v>MW</v>
      </c>
    </row>
    <row r="1115" spans="1:18">
      <c r="A1115" s="40">
        <v>154</v>
      </c>
      <c r="B1115" s="41" t="s">
        <v>304</v>
      </c>
      <c r="C1115" s="41" t="s">
        <v>19</v>
      </c>
      <c r="D1115" s="40">
        <v>91303</v>
      </c>
      <c r="E1115" s="42">
        <v>40022</v>
      </c>
      <c r="F1115" s="43">
        <v>1138</v>
      </c>
      <c r="G1115" s="41" t="s">
        <v>125</v>
      </c>
      <c r="H1115" s="40">
        <v>22</v>
      </c>
      <c r="I1115" s="40">
        <v>22</v>
      </c>
      <c r="J1115" s="40">
        <v>0</v>
      </c>
      <c r="K1115" s="40">
        <v>0</v>
      </c>
      <c r="L1115" s="44">
        <v>0</v>
      </c>
      <c r="M1115" s="41" t="s">
        <v>126</v>
      </c>
      <c r="N1115" s="45" t="s">
        <v>149</v>
      </c>
      <c r="O1115" s="45" t="s">
        <v>150</v>
      </c>
      <c r="P1115" t="str">
        <f>VLOOKUP($A1115,RevenueData!$A$2:$L$2321,10,FALSE)</f>
        <v>CA</v>
      </c>
      <c r="Q1115" t="str">
        <f>VLOOKUP($A1115,RevenueData!$A$2:$L$2321,11,FALSE)</f>
        <v>LA</v>
      </c>
      <c r="R1115" t="str">
        <f>VLOOKUP($A1115,RevenueData!$A$2:$L$2321,12,FALSE)</f>
        <v>VENT</v>
      </c>
    </row>
    <row r="1116" spans="1:18">
      <c r="A1116" s="40">
        <v>155</v>
      </c>
      <c r="B1116" s="41" t="s">
        <v>305</v>
      </c>
      <c r="C1116" s="41" t="s">
        <v>58</v>
      </c>
      <c r="D1116" s="40">
        <v>64112</v>
      </c>
      <c r="E1116" s="42">
        <v>40022</v>
      </c>
      <c r="F1116" s="43">
        <v>1342</v>
      </c>
      <c r="G1116" s="41" t="s">
        <v>131</v>
      </c>
      <c r="H1116" s="40">
        <v>27</v>
      </c>
      <c r="I1116" s="40">
        <v>27</v>
      </c>
      <c r="J1116" s="40">
        <v>0</v>
      </c>
      <c r="K1116" s="40">
        <v>0</v>
      </c>
      <c r="L1116" s="44">
        <v>0</v>
      </c>
      <c r="M1116" s="41" t="s">
        <v>126</v>
      </c>
      <c r="N1116" s="45" t="s">
        <v>306</v>
      </c>
      <c r="O1116" s="45" t="s">
        <v>307</v>
      </c>
      <c r="P1116" t="str">
        <f>VLOOKUP($A1116,RevenueData!$A$2:$L$2321,10,FALSE)</f>
        <v>MO</v>
      </c>
      <c r="Q1116" t="str">
        <f>VLOOKUP($A1116,RevenueData!$A$2:$L$2321,11,FALSE)</f>
        <v>MW</v>
      </c>
      <c r="R1116" t="str">
        <f>VLOOKUP($A1116,RevenueData!$A$2:$L$2321,12,FALSE)</f>
        <v>TRI</v>
      </c>
    </row>
    <row r="1117" spans="1:18">
      <c r="A1117" s="40">
        <v>156</v>
      </c>
      <c r="B1117" s="41" t="s">
        <v>308</v>
      </c>
      <c r="C1117" s="41" t="s">
        <v>16</v>
      </c>
      <c r="D1117" s="40">
        <v>60035</v>
      </c>
      <c r="E1117" s="42">
        <v>40022</v>
      </c>
      <c r="F1117" s="43">
        <v>951</v>
      </c>
      <c r="G1117" s="41" t="s">
        <v>125</v>
      </c>
      <c r="H1117" s="40">
        <v>28</v>
      </c>
      <c r="I1117" s="40">
        <v>28</v>
      </c>
      <c r="J1117" s="40">
        <v>0</v>
      </c>
      <c r="K1117" s="40">
        <v>0</v>
      </c>
      <c r="L1117" s="44">
        <v>0</v>
      </c>
      <c r="M1117" s="41" t="s">
        <v>126</v>
      </c>
      <c r="N1117" s="45" t="s">
        <v>145</v>
      </c>
      <c r="O1117" s="45" t="s">
        <v>146</v>
      </c>
      <c r="P1117" t="str">
        <f>VLOOKUP($A1117,RevenueData!$A$2:$L$2321,10,FALSE)</f>
        <v>IL</v>
      </c>
      <c r="Q1117" t="str">
        <f>VLOOKUP($A1117,RevenueData!$A$2:$L$2321,11,FALSE)</f>
        <v>MW</v>
      </c>
      <c r="R1117" t="str">
        <f>VLOOKUP($A1117,RevenueData!$A$2:$L$2321,12,FALSE)</f>
        <v>NCHI</v>
      </c>
    </row>
    <row r="1118" spans="1:18">
      <c r="A1118" s="40">
        <v>157</v>
      </c>
      <c r="B1118" s="41" t="s">
        <v>275</v>
      </c>
      <c r="C1118" s="41" t="s">
        <v>41</v>
      </c>
      <c r="D1118" s="40">
        <v>75225</v>
      </c>
      <c r="E1118" s="42">
        <v>40022</v>
      </c>
      <c r="F1118" s="43">
        <v>1145</v>
      </c>
      <c r="G1118" s="41" t="s">
        <v>125</v>
      </c>
      <c r="H1118" s="40">
        <v>14</v>
      </c>
      <c r="I1118" s="40">
        <v>14</v>
      </c>
      <c r="J1118" s="40">
        <v>0</v>
      </c>
      <c r="K1118" s="40">
        <v>0</v>
      </c>
      <c r="L1118" s="44">
        <v>0</v>
      </c>
      <c r="M1118" s="41" t="s">
        <v>126</v>
      </c>
      <c r="N1118" s="45" t="s">
        <v>187</v>
      </c>
      <c r="O1118" s="45" t="s">
        <v>188</v>
      </c>
      <c r="P1118" t="str">
        <f>VLOOKUP($A1118,RevenueData!$A$2:$L$2321,10,FALSE)</f>
        <v>TX</v>
      </c>
      <c r="Q1118" t="str">
        <f>VLOOKUP($A1118,RevenueData!$A$2:$L$2321,11,FALSE)</f>
        <v>SW</v>
      </c>
      <c r="R1118" t="str">
        <f>VLOOKUP($A1118,RevenueData!$A$2:$L$2321,12,FALSE)</f>
        <v>DAL</v>
      </c>
    </row>
    <row r="1119" spans="1:18">
      <c r="A1119" s="40">
        <v>159</v>
      </c>
      <c r="B1119" s="41" t="s">
        <v>309</v>
      </c>
      <c r="C1119" s="41" t="s">
        <v>41</v>
      </c>
      <c r="D1119" s="40">
        <v>78758</v>
      </c>
      <c r="E1119" s="42">
        <v>40022</v>
      </c>
      <c r="F1119" s="43">
        <v>1028</v>
      </c>
      <c r="G1119" s="41" t="s">
        <v>125</v>
      </c>
      <c r="H1119" s="40">
        <v>2</v>
      </c>
      <c r="I1119" s="40">
        <v>1</v>
      </c>
      <c r="J1119" s="40">
        <v>0</v>
      </c>
      <c r="K1119" s="40">
        <v>1</v>
      </c>
      <c r="L1119" s="44">
        <v>0</v>
      </c>
      <c r="M1119" s="41" t="s">
        <v>126</v>
      </c>
      <c r="N1119" s="45" t="s">
        <v>286</v>
      </c>
      <c r="O1119" s="45" t="s">
        <v>287</v>
      </c>
      <c r="P1119" t="str">
        <f>VLOOKUP($A1119,RevenueData!$A$2:$L$2321,10,FALSE)</f>
        <v>TX</v>
      </c>
      <c r="Q1119" t="str">
        <f>VLOOKUP($A1119,RevenueData!$A$2:$L$2321,11,FALSE)</f>
        <v>SW</v>
      </c>
      <c r="R1119" t="str">
        <f>VLOOKUP($A1119,RevenueData!$A$2:$L$2321,12,FALSE)</f>
        <v>DAL</v>
      </c>
    </row>
    <row r="1120" spans="1:18">
      <c r="A1120" s="40">
        <v>159</v>
      </c>
      <c r="B1120" s="41" t="s">
        <v>309</v>
      </c>
      <c r="C1120" s="41" t="s">
        <v>41</v>
      </c>
      <c r="D1120" s="40">
        <v>78758</v>
      </c>
      <c r="E1120" s="42">
        <v>40022</v>
      </c>
      <c r="F1120" s="43">
        <v>1028</v>
      </c>
      <c r="G1120" s="41" t="s">
        <v>125</v>
      </c>
      <c r="H1120" s="40">
        <v>30</v>
      </c>
      <c r="I1120" s="40">
        <v>29</v>
      </c>
      <c r="J1120" s="40">
        <v>0</v>
      </c>
      <c r="K1120" s="40">
        <v>0</v>
      </c>
      <c r="L1120" s="44">
        <v>1</v>
      </c>
      <c r="M1120" s="41" t="s">
        <v>126</v>
      </c>
      <c r="N1120" s="45" t="s">
        <v>286</v>
      </c>
      <c r="O1120" s="45" t="s">
        <v>287</v>
      </c>
      <c r="P1120" t="str">
        <f>VLOOKUP($A1120,RevenueData!$A$2:$L$2321,10,FALSE)</f>
        <v>TX</v>
      </c>
      <c r="Q1120" t="str">
        <f>VLOOKUP($A1120,RevenueData!$A$2:$L$2321,11,FALSE)</f>
        <v>SW</v>
      </c>
      <c r="R1120" t="str">
        <f>VLOOKUP($A1120,RevenueData!$A$2:$L$2321,12,FALSE)</f>
        <v>DAL</v>
      </c>
    </row>
    <row r="1121" spans="1:18">
      <c r="A1121" s="40">
        <v>163</v>
      </c>
      <c r="B1121" s="41" t="s">
        <v>311</v>
      </c>
      <c r="C1121" s="41" t="s">
        <v>63</v>
      </c>
      <c r="D1121" s="40">
        <v>40222</v>
      </c>
      <c r="E1121" s="42">
        <v>40022</v>
      </c>
      <c r="F1121" s="43">
        <v>1018</v>
      </c>
      <c r="G1121" s="41" t="s">
        <v>125</v>
      </c>
      <c r="H1121" s="40">
        <v>24</v>
      </c>
      <c r="I1121" s="40">
        <v>24</v>
      </c>
      <c r="J1121" s="40">
        <v>0</v>
      </c>
      <c r="K1121" s="40">
        <v>0</v>
      </c>
      <c r="L1121" s="44">
        <v>0</v>
      </c>
      <c r="M1121" s="41" t="s">
        <v>126</v>
      </c>
      <c r="N1121" s="45" t="s">
        <v>228</v>
      </c>
      <c r="O1121" s="45" t="s">
        <v>229</v>
      </c>
      <c r="P1121" t="str">
        <f>VLOOKUP($A1121,RevenueData!$A$2:$L$2321,10,FALSE)</f>
        <v>KY</v>
      </c>
      <c r="Q1121" t="str">
        <f>VLOOKUP($A1121,RevenueData!$A$2:$L$2321,11,FALSE)</f>
        <v>MW</v>
      </c>
      <c r="R1121" t="str">
        <f>VLOOKUP($A1121,RevenueData!$A$2:$L$2321,12,FALSE)</f>
        <v>GL</v>
      </c>
    </row>
    <row r="1122" spans="1:18">
      <c r="A1122" s="40">
        <v>165</v>
      </c>
      <c r="B1122" s="41" t="s">
        <v>312</v>
      </c>
      <c r="C1122" s="41" t="s">
        <v>35</v>
      </c>
      <c r="D1122" s="40">
        <v>44145</v>
      </c>
      <c r="E1122" s="42">
        <v>40022</v>
      </c>
      <c r="F1122" s="43">
        <v>1026</v>
      </c>
      <c r="G1122" s="41" t="s">
        <v>131</v>
      </c>
      <c r="H1122" s="40">
        <v>22</v>
      </c>
      <c r="I1122" s="40">
        <v>21</v>
      </c>
      <c r="J1122" s="40">
        <v>0</v>
      </c>
      <c r="K1122" s="40">
        <v>0</v>
      </c>
      <c r="L1122" s="44">
        <v>1</v>
      </c>
      <c r="M1122" s="41" t="s">
        <v>126</v>
      </c>
      <c r="N1122" s="45" t="s">
        <v>204</v>
      </c>
      <c r="O1122" s="45" t="s">
        <v>205</v>
      </c>
      <c r="P1122" t="str">
        <f>VLOOKUP($A1122,RevenueData!$A$2:$L$2321,10,FALSE)</f>
        <v>OH</v>
      </c>
      <c r="Q1122" t="str">
        <f>VLOOKUP($A1122,RevenueData!$A$2:$L$2321,11,FALSE)</f>
        <v>MW</v>
      </c>
      <c r="R1122" t="str">
        <f>VLOOKUP($A1122,RevenueData!$A$2:$L$2321,12,FALSE)</f>
        <v>MW</v>
      </c>
    </row>
    <row r="1123" spans="1:18">
      <c r="A1123" s="40">
        <v>166</v>
      </c>
      <c r="B1123" s="41" t="s">
        <v>313</v>
      </c>
      <c r="C1123" s="41" t="s">
        <v>43</v>
      </c>
      <c r="D1123" s="40">
        <v>1760</v>
      </c>
      <c r="E1123" s="42">
        <v>40022</v>
      </c>
      <c r="F1123" s="43">
        <v>949</v>
      </c>
      <c r="G1123" s="41" t="s">
        <v>129</v>
      </c>
      <c r="H1123" s="40">
        <v>25</v>
      </c>
      <c r="I1123" s="40">
        <v>25</v>
      </c>
      <c r="J1123" s="40">
        <v>0</v>
      </c>
      <c r="K1123" s="40">
        <v>0</v>
      </c>
      <c r="L1123" s="44">
        <v>0</v>
      </c>
      <c r="M1123" s="41" t="s">
        <v>130</v>
      </c>
      <c r="N1123" s="45" t="s">
        <v>190</v>
      </c>
      <c r="O1123" s="45" t="s">
        <v>191</v>
      </c>
      <c r="P1123" t="str">
        <f>VLOOKUP($A1123,RevenueData!$A$2:$L$2321,10,FALSE)</f>
        <v>MA</v>
      </c>
      <c r="Q1123" t="str">
        <f>VLOOKUP($A1123,RevenueData!$A$2:$L$2321,11,FALSE)</f>
        <v>NE</v>
      </c>
      <c r="R1123" t="str">
        <f>VLOOKUP($A1123,RevenueData!$A$2:$L$2321,12,FALSE)</f>
        <v>MA</v>
      </c>
    </row>
    <row r="1124" spans="1:18">
      <c r="A1124" s="40">
        <v>167</v>
      </c>
      <c r="B1124" s="41" t="s">
        <v>314</v>
      </c>
      <c r="C1124" s="41" t="s">
        <v>64</v>
      </c>
      <c r="D1124" s="40">
        <v>68114</v>
      </c>
      <c r="E1124" s="42">
        <v>40022</v>
      </c>
      <c r="F1124" s="43">
        <v>1255</v>
      </c>
      <c r="G1124" s="41" t="s">
        <v>125</v>
      </c>
      <c r="H1124" s="40">
        <v>19</v>
      </c>
      <c r="I1124" s="40">
        <v>19</v>
      </c>
      <c r="J1124" s="40">
        <v>0</v>
      </c>
      <c r="K1124" s="40">
        <v>0</v>
      </c>
      <c r="L1124" s="44">
        <v>0</v>
      </c>
      <c r="M1124" s="41" t="s">
        <v>126</v>
      </c>
      <c r="N1124" s="45" t="s">
        <v>317</v>
      </c>
      <c r="O1124" s="45" t="s">
        <v>318</v>
      </c>
      <c r="P1124" t="str">
        <f>VLOOKUP($A1124,RevenueData!$A$2:$L$2321,10,FALSE)</f>
        <v>NE</v>
      </c>
      <c r="Q1124" t="str">
        <f>VLOOKUP($A1124,RevenueData!$A$2:$L$2321,11,FALSE)</f>
        <v>MW</v>
      </c>
      <c r="R1124" t="str">
        <f>VLOOKUP($A1124,RevenueData!$A$2:$L$2321,12,FALSE)</f>
        <v>TRI</v>
      </c>
    </row>
    <row r="1125" spans="1:18">
      <c r="A1125" s="40">
        <v>167</v>
      </c>
      <c r="B1125" s="41" t="s">
        <v>314</v>
      </c>
      <c r="C1125" s="41" t="s">
        <v>64</v>
      </c>
      <c r="D1125" s="40">
        <v>68114</v>
      </c>
      <c r="E1125" s="42">
        <v>40022</v>
      </c>
      <c r="F1125" s="43">
        <v>1255</v>
      </c>
      <c r="G1125" s="41" t="s">
        <v>125</v>
      </c>
      <c r="H1125" s="40">
        <v>1</v>
      </c>
      <c r="I1125" s="40">
        <v>1</v>
      </c>
      <c r="J1125" s="40">
        <v>0</v>
      </c>
      <c r="K1125" s="40">
        <v>0</v>
      </c>
      <c r="L1125" s="44">
        <v>0</v>
      </c>
      <c r="M1125" s="41" t="s">
        <v>130</v>
      </c>
      <c r="N1125" s="45" t="s">
        <v>317</v>
      </c>
      <c r="O1125" s="45" t="s">
        <v>318</v>
      </c>
      <c r="P1125" t="str">
        <f>VLOOKUP($A1125,RevenueData!$A$2:$L$2321,10,FALSE)</f>
        <v>NE</v>
      </c>
      <c r="Q1125" t="str">
        <f>VLOOKUP($A1125,RevenueData!$A$2:$L$2321,11,FALSE)</f>
        <v>MW</v>
      </c>
      <c r="R1125" t="str">
        <f>VLOOKUP($A1125,RevenueData!$A$2:$L$2321,12,FALSE)</f>
        <v>TRI</v>
      </c>
    </row>
    <row r="1126" spans="1:18">
      <c r="A1126" s="40">
        <v>168</v>
      </c>
      <c r="B1126" s="41" t="s">
        <v>319</v>
      </c>
      <c r="C1126" s="41" t="s">
        <v>65</v>
      </c>
      <c r="D1126" s="40">
        <v>87110</v>
      </c>
      <c r="E1126" s="42">
        <v>40022</v>
      </c>
      <c r="F1126" s="43">
        <v>1206</v>
      </c>
      <c r="G1126" s="41" t="s">
        <v>125</v>
      </c>
      <c r="H1126" s="40">
        <v>25</v>
      </c>
      <c r="I1126" s="40">
        <v>25</v>
      </c>
      <c r="J1126" s="40">
        <v>0</v>
      </c>
      <c r="K1126" s="40">
        <v>0</v>
      </c>
      <c r="L1126" s="44">
        <v>0</v>
      </c>
      <c r="M1126" s="41" t="s">
        <v>126</v>
      </c>
      <c r="N1126" s="45" t="s">
        <v>320</v>
      </c>
      <c r="O1126" s="45" t="s">
        <v>321</v>
      </c>
      <c r="P1126" t="str">
        <f>VLOOKUP($A1126,RevenueData!$A$2:$L$2321,10,FALSE)</f>
        <v>NM</v>
      </c>
      <c r="Q1126" t="str">
        <f>VLOOKUP($A1126,RevenueData!$A$2:$L$2321,11,FALSE)</f>
        <v>SW</v>
      </c>
      <c r="R1126" t="str">
        <f>VLOOKUP($A1126,RevenueData!$A$2:$L$2321,12,FALSE)</f>
        <v>AZ</v>
      </c>
    </row>
    <row r="1127" spans="1:18">
      <c r="A1127" s="40">
        <v>171</v>
      </c>
      <c r="B1127" s="41" t="s">
        <v>322</v>
      </c>
      <c r="C1127" s="41" t="s">
        <v>56</v>
      </c>
      <c r="D1127" s="40">
        <v>21401</v>
      </c>
      <c r="E1127" s="42">
        <v>40022</v>
      </c>
      <c r="F1127" s="43">
        <v>1105</v>
      </c>
      <c r="G1127" s="41" t="s">
        <v>125</v>
      </c>
      <c r="H1127" s="40">
        <v>31</v>
      </c>
      <c r="I1127" s="40">
        <v>31</v>
      </c>
      <c r="J1127" s="40">
        <v>0</v>
      </c>
      <c r="K1127" s="40">
        <v>0</v>
      </c>
      <c r="L1127" s="44">
        <v>0</v>
      </c>
      <c r="M1127" s="41" t="s">
        <v>130</v>
      </c>
      <c r="N1127" s="45" t="s">
        <v>134</v>
      </c>
      <c r="O1127" s="45" t="s">
        <v>135</v>
      </c>
      <c r="P1127" t="str">
        <f>VLOOKUP($A1127,RevenueData!$A$2:$L$2321,10,FALSE)</f>
        <v>MD</v>
      </c>
      <c r="Q1127" t="str">
        <f>VLOOKUP($A1127,RevenueData!$A$2:$L$2321,11,FALSE)</f>
        <v>NE</v>
      </c>
      <c r="R1127" t="str">
        <f>VLOOKUP($A1127,RevenueData!$A$2:$L$2321,12,FALSE)</f>
        <v>MD</v>
      </c>
    </row>
    <row r="1128" spans="1:18">
      <c r="A1128" s="40">
        <v>173</v>
      </c>
      <c r="B1128" s="41" t="s">
        <v>324</v>
      </c>
      <c r="C1128" s="41" t="s">
        <v>7</v>
      </c>
      <c r="D1128" s="40">
        <v>14225</v>
      </c>
      <c r="E1128" s="42">
        <v>40022</v>
      </c>
      <c r="F1128" s="43">
        <v>1216</v>
      </c>
      <c r="G1128" s="41" t="s">
        <v>125</v>
      </c>
      <c r="H1128" s="40">
        <v>24</v>
      </c>
      <c r="I1128" s="40">
        <v>24</v>
      </c>
      <c r="J1128" s="40">
        <v>0</v>
      </c>
      <c r="K1128" s="40">
        <v>0</v>
      </c>
      <c r="L1128" s="44">
        <v>0</v>
      </c>
      <c r="M1128" s="41" t="s">
        <v>126</v>
      </c>
      <c r="N1128" s="45" t="s">
        <v>325</v>
      </c>
      <c r="O1128" s="45" t="s">
        <v>326</v>
      </c>
      <c r="P1128" t="str">
        <f>VLOOKUP($A1128,RevenueData!$A$2:$L$2321,10,FALSE)</f>
        <v>NY</v>
      </c>
      <c r="Q1128" t="str">
        <f>VLOOKUP($A1128,RevenueData!$A$2:$L$2321,11,FALSE)</f>
        <v>NY</v>
      </c>
      <c r="R1128" t="str">
        <f>VLOOKUP($A1128,RevenueData!$A$2:$L$2321,12,FALSE)</f>
        <v>LI</v>
      </c>
    </row>
    <row r="1129" spans="1:18">
      <c r="A1129" s="40">
        <v>174</v>
      </c>
      <c r="B1129" s="41" t="s">
        <v>327</v>
      </c>
      <c r="C1129" s="41" t="s">
        <v>10</v>
      </c>
      <c r="D1129" s="40">
        <v>7652</v>
      </c>
      <c r="E1129" s="42">
        <v>40022</v>
      </c>
      <c r="F1129" s="43">
        <v>1110</v>
      </c>
      <c r="G1129" s="41" t="s">
        <v>125</v>
      </c>
      <c r="H1129" s="40">
        <v>26</v>
      </c>
      <c r="I1129" s="40">
        <v>25</v>
      </c>
      <c r="J1129" s="40">
        <v>0</v>
      </c>
      <c r="K1129" s="40">
        <v>1</v>
      </c>
      <c r="L1129" s="44">
        <v>0</v>
      </c>
      <c r="M1129" s="41" t="s">
        <v>126</v>
      </c>
      <c r="N1129" s="45" t="s">
        <v>127</v>
      </c>
      <c r="O1129" s="45" t="s">
        <v>128</v>
      </c>
      <c r="P1129" t="str">
        <f>VLOOKUP($A1129,RevenueData!$A$2:$L$2321,10,FALSE)</f>
        <v>NJ</v>
      </c>
      <c r="Q1129" t="str">
        <f>VLOOKUP($A1129,RevenueData!$A$2:$L$2321,11,FALSE)</f>
        <v>NE</v>
      </c>
      <c r="R1129" t="str">
        <f>VLOOKUP($A1129,RevenueData!$A$2:$L$2321,12,FALSE)</f>
        <v>NJ</v>
      </c>
    </row>
    <row r="1130" spans="1:18">
      <c r="A1130" s="40">
        <v>175</v>
      </c>
      <c r="B1130" s="41" t="s">
        <v>328</v>
      </c>
      <c r="C1130" s="41" t="s">
        <v>44</v>
      </c>
      <c r="D1130" s="40">
        <v>85016</v>
      </c>
      <c r="E1130" s="42">
        <v>40022</v>
      </c>
      <c r="F1130" s="43">
        <v>1000</v>
      </c>
      <c r="G1130" s="41" t="s">
        <v>125</v>
      </c>
      <c r="H1130" s="40">
        <v>23</v>
      </c>
      <c r="I1130" s="40">
        <v>20</v>
      </c>
      <c r="J1130" s="40">
        <v>0</v>
      </c>
      <c r="K1130" s="40">
        <v>3</v>
      </c>
      <c r="L1130" s="44">
        <v>0</v>
      </c>
      <c r="M1130" s="41" t="s">
        <v>143</v>
      </c>
      <c r="N1130" s="45" t="s">
        <v>181</v>
      </c>
      <c r="O1130" s="45" t="s">
        <v>182</v>
      </c>
      <c r="P1130" t="str">
        <f>VLOOKUP($A1130,RevenueData!$A$2:$L$2321,10,FALSE)</f>
        <v>AZ</v>
      </c>
      <c r="Q1130" t="str">
        <f>VLOOKUP($A1130,RevenueData!$A$2:$L$2321,11,FALSE)</f>
        <v>SW</v>
      </c>
      <c r="R1130" t="str">
        <f>VLOOKUP($A1130,RevenueData!$A$2:$L$2321,12,FALSE)</f>
        <v>AZ</v>
      </c>
    </row>
    <row r="1131" spans="1:18">
      <c r="A1131" s="40">
        <v>176</v>
      </c>
      <c r="B1131" s="41" t="s">
        <v>329</v>
      </c>
      <c r="C1131" s="41" t="s">
        <v>50</v>
      </c>
      <c r="D1131" s="40">
        <v>53705</v>
      </c>
      <c r="E1131" s="42">
        <v>40022</v>
      </c>
      <c r="F1131" s="43">
        <v>1300</v>
      </c>
      <c r="G1131" s="41" t="s">
        <v>125</v>
      </c>
      <c r="H1131" s="40">
        <v>26</v>
      </c>
      <c r="I1131" s="40">
        <v>26</v>
      </c>
      <c r="J1131" s="40">
        <v>0</v>
      </c>
      <c r="K1131" s="40">
        <v>0</v>
      </c>
      <c r="L1131" s="44">
        <v>0</v>
      </c>
      <c r="M1131" s="41" t="s">
        <v>143</v>
      </c>
      <c r="N1131" s="45" t="s">
        <v>213</v>
      </c>
      <c r="O1131" s="45" t="s">
        <v>214</v>
      </c>
      <c r="P1131" t="str">
        <f>VLOOKUP($A1131,RevenueData!$A$2:$L$2321,10,FALSE)</f>
        <v>WI</v>
      </c>
      <c r="Q1131" t="str">
        <f>VLOOKUP($A1131,RevenueData!$A$2:$L$2321,11,FALSE)</f>
        <v>MW</v>
      </c>
      <c r="R1131" t="str">
        <f>VLOOKUP($A1131,RevenueData!$A$2:$L$2321,12,FALSE)</f>
        <v>NCHI</v>
      </c>
    </row>
    <row r="1132" spans="1:18">
      <c r="A1132" s="40">
        <v>177</v>
      </c>
      <c r="B1132" s="41" t="s">
        <v>330</v>
      </c>
      <c r="C1132" s="41" t="s">
        <v>66</v>
      </c>
      <c r="D1132" s="40">
        <v>35243</v>
      </c>
      <c r="E1132" s="42">
        <v>40022</v>
      </c>
      <c r="F1132" s="43">
        <v>1040</v>
      </c>
      <c r="G1132" s="41" t="s">
        <v>125</v>
      </c>
      <c r="H1132" s="40">
        <v>26</v>
      </c>
      <c r="I1132" s="40">
        <v>26</v>
      </c>
      <c r="J1132" s="40">
        <v>0</v>
      </c>
      <c r="K1132" s="40">
        <v>0</v>
      </c>
      <c r="L1132" s="44">
        <v>0</v>
      </c>
      <c r="M1132" s="41" t="s">
        <v>126</v>
      </c>
      <c r="N1132" s="45" t="s">
        <v>333</v>
      </c>
      <c r="O1132" s="45" t="s">
        <v>334</v>
      </c>
      <c r="P1132" t="str">
        <f>VLOOKUP($A1132,RevenueData!$A$2:$L$2321,10,FALSE)</f>
        <v>AL</v>
      </c>
      <c r="Q1132" t="str">
        <f>VLOOKUP($A1132,RevenueData!$A$2:$L$2321,11,FALSE)</f>
        <v>SE</v>
      </c>
      <c r="R1132" t="str">
        <f>VLOOKUP($A1132,RevenueData!$A$2:$L$2321,12,FALSE)</f>
        <v>ATL</v>
      </c>
    </row>
    <row r="1133" spans="1:18">
      <c r="A1133" s="40">
        <v>178</v>
      </c>
      <c r="B1133" s="41" t="s">
        <v>335</v>
      </c>
      <c r="C1133" s="41" t="s">
        <v>26</v>
      </c>
      <c r="D1133" s="40">
        <v>70836</v>
      </c>
      <c r="E1133" s="42">
        <v>40022</v>
      </c>
      <c r="F1133" s="43">
        <v>1252</v>
      </c>
      <c r="G1133" s="41" t="s">
        <v>125</v>
      </c>
      <c r="H1133" s="40">
        <v>25</v>
      </c>
      <c r="I1133" s="40">
        <v>25</v>
      </c>
      <c r="J1133" s="40">
        <v>0</v>
      </c>
      <c r="K1133" s="40">
        <v>0</v>
      </c>
      <c r="L1133" s="44">
        <v>0</v>
      </c>
      <c r="M1133" s="41" t="s">
        <v>126</v>
      </c>
      <c r="N1133" s="45" t="s">
        <v>217</v>
      </c>
      <c r="O1133" s="45" t="s">
        <v>218</v>
      </c>
      <c r="P1133" t="str">
        <f>VLOOKUP($A1133,RevenueData!$A$2:$L$2321,10,FALSE)</f>
        <v>LA</v>
      </c>
      <c r="Q1133" t="str">
        <f>VLOOKUP($A1133,RevenueData!$A$2:$L$2321,11,FALSE)</f>
        <v>SW</v>
      </c>
      <c r="R1133" t="str">
        <f>VLOOKUP($A1133,RevenueData!$A$2:$L$2321,12,FALSE)</f>
        <v>SW</v>
      </c>
    </row>
    <row r="1134" spans="1:18">
      <c r="A1134" s="40">
        <v>180</v>
      </c>
      <c r="B1134" s="41" t="s">
        <v>138</v>
      </c>
      <c r="C1134" s="41" t="s">
        <v>12</v>
      </c>
      <c r="D1134" s="40">
        <v>20004</v>
      </c>
      <c r="E1134" s="42">
        <v>40022</v>
      </c>
      <c r="F1134" s="43">
        <v>1100</v>
      </c>
      <c r="G1134" s="41" t="s">
        <v>125</v>
      </c>
      <c r="H1134" s="40">
        <v>20</v>
      </c>
      <c r="I1134" s="40">
        <v>20</v>
      </c>
      <c r="J1134" s="40">
        <v>0</v>
      </c>
      <c r="K1134" s="40">
        <v>0</v>
      </c>
      <c r="L1134" s="44">
        <v>0</v>
      </c>
      <c r="M1134" s="41" t="s">
        <v>130</v>
      </c>
      <c r="N1134" s="45" t="s">
        <v>134</v>
      </c>
      <c r="O1134" s="45" t="s">
        <v>135</v>
      </c>
      <c r="P1134" t="str">
        <f>VLOOKUP($A1134,RevenueData!$A$2:$L$2321,10,FALSE)</f>
        <v>DC</v>
      </c>
      <c r="Q1134" t="str">
        <f>VLOOKUP($A1134,RevenueData!$A$2:$L$2321,11,FALSE)</f>
        <v>NE</v>
      </c>
      <c r="R1134" t="str">
        <f>VLOOKUP($A1134,RevenueData!$A$2:$L$2321,12,FALSE)</f>
        <v>DC</v>
      </c>
    </row>
    <row r="1135" spans="1:18">
      <c r="A1135" s="40">
        <v>181</v>
      </c>
      <c r="B1135" s="41" t="s">
        <v>339</v>
      </c>
      <c r="C1135" s="41" t="s">
        <v>67</v>
      </c>
      <c r="D1135" s="40">
        <v>918</v>
      </c>
      <c r="E1135" s="42">
        <v>40022</v>
      </c>
      <c r="F1135" s="43">
        <v>655</v>
      </c>
      <c r="G1135" s="41" t="s">
        <v>129</v>
      </c>
      <c r="H1135" s="40">
        <v>18</v>
      </c>
      <c r="I1135" s="40">
        <v>18</v>
      </c>
      <c r="J1135" s="40">
        <v>0</v>
      </c>
      <c r="K1135" s="40">
        <v>0</v>
      </c>
      <c r="L1135" s="44">
        <v>0</v>
      </c>
      <c r="M1135" s="41" t="s">
        <v>130</v>
      </c>
      <c r="N1135" s="45" t="s">
        <v>340</v>
      </c>
      <c r="O1135" s="45" t="s">
        <v>341</v>
      </c>
      <c r="P1135" t="str">
        <f>VLOOKUP($A1135,RevenueData!$A$2:$L$2321,10,FALSE)</f>
        <v>PR</v>
      </c>
      <c r="Q1135" t="str">
        <f>VLOOKUP($A1135,RevenueData!$A$2:$L$2321,11,FALSE)</f>
        <v>SE</v>
      </c>
      <c r="R1135" t="str">
        <f>VLOOKUP($A1135,RevenueData!$A$2:$L$2321,12,FALSE)</f>
        <v>SE</v>
      </c>
    </row>
    <row r="1136" spans="1:18">
      <c r="A1136" s="40">
        <v>187</v>
      </c>
      <c r="B1136" s="41" t="s">
        <v>343</v>
      </c>
      <c r="C1136" s="41" t="s">
        <v>19</v>
      </c>
      <c r="D1136" s="40">
        <v>92618</v>
      </c>
      <c r="E1136" s="42">
        <v>40022</v>
      </c>
      <c r="F1136" s="43">
        <v>1030</v>
      </c>
      <c r="G1136" s="41" t="s">
        <v>125</v>
      </c>
      <c r="H1136" s="40">
        <v>19</v>
      </c>
      <c r="I1136" s="40">
        <v>19</v>
      </c>
      <c r="J1136" s="40">
        <v>0</v>
      </c>
      <c r="K1136" s="40">
        <v>0</v>
      </c>
      <c r="L1136" s="44">
        <v>0</v>
      </c>
      <c r="M1136" s="41" t="s">
        <v>130</v>
      </c>
      <c r="N1136" s="45" t="s">
        <v>149</v>
      </c>
      <c r="O1136" s="45" t="s">
        <v>150</v>
      </c>
      <c r="P1136" t="str">
        <f>VLOOKUP($A1136,RevenueData!$A$2:$L$2321,10,FALSE)</f>
        <v>CA</v>
      </c>
      <c r="Q1136" t="str">
        <f>VLOOKUP($A1136,RevenueData!$A$2:$L$2321,11,FALSE)</f>
        <v>LA</v>
      </c>
      <c r="R1136" t="str">
        <f>VLOOKUP($A1136,RevenueData!$A$2:$L$2321,12,FALSE)</f>
        <v>SD</v>
      </c>
    </row>
    <row r="1137" spans="1:18">
      <c r="A1137" s="40">
        <v>2</v>
      </c>
      <c r="B1137" s="41" t="s">
        <v>124</v>
      </c>
      <c r="C1137" s="41" t="s">
        <v>7</v>
      </c>
      <c r="D1137" s="40">
        <v>10021</v>
      </c>
      <c r="E1137" s="42">
        <v>40023</v>
      </c>
      <c r="F1137" s="43">
        <v>1030</v>
      </c>
      <c r="G1137" s="41" t="s">
        <v>125</v>
      </c>
      <c r="H1137" s="40">
        <v>13</v>
      </c>
      <c r="I1137" s="40">
        <v>13</v>
      </c>
      <c r="J1137" s="40">
        <v>0</v>
      </c>
      <c r="K1137" s="40">
        <v>0</v>
      </c>
      <c r="L1137" s="44">
        <v>0</v>
      </c>
      <c r="M1137" s="41" t="s">
        <v>126</v>
      </c>
      <c r="N1137" s="45" t="s">
        <v>127</v>
      </c>
      <c r="O1137" s="45" t="s">
        <v>128</v>
      </c>
      <c r="P1137" t="str">
        <f>VLOOKUP($A1137,RevenueData!$A$2:$L$2321,10,FALSE)</f>
        <v>NY</v>
      </c>
      <c r="Q1137" t="str">
        <f>VLOOKUP($A1137,RevenueData!$A$2:$L$2321,11,FALSE)</f>
        <v>NY</v>
      </c>
      <c r="R1137" t="str">
        <f>VLOOKUP($A1137,RevenueData!$A$2:$L$2321,12,FALSE)</f>
        <v>MID</v>
      </c>
    </row>
    <row r="1138" spans="1:18">
      <c r="A1138" s="40">
        <v>3</v>
      </c>
      <c r="B1138" s="41" t="s">
        <v>124</v>
      </c>
      <c r="C1138" s="41" t="s">
        <v>7</v>
      </c>
      <c r="D1138" s="40">
        <v>10023</v>
      </c>
      <c r="E1138" s="42">
        <v>40023</v>
      </c>
      <c r="F1138" s="43">
        <v>1037</v>
      </c>
      <c r="G1138" s="41" t="s">
        <v>125</v>
      </c>
      <c r="H1138" s="40">
        <v>9</v>
      </c>
      <c r="I1138" s="40">
        <v>9</v>
      </c>
      <c r="J1138" s="40">
        <v>0</v>
      </c>
      <c r="K1138" s="40">
        <v>0</v>
      </c>
      <c r="L1138" s="44">
        <v>0</v>
      </c>
      <c r="M1138" s="41" t="s">
        <v>126</v>
      </c>
      <c r="N1138" s="45" t="s">
        <v>127</v>
      </c>
      <c r="O1138" s="45" t="s">
        <v>128</v>
      </c>
      <c r="P1138" t="str">
        <f>VLOOKUP($A1138,RevenueData!$A$2:$L$2321,10,FALSE)</f>
        <v>NY</v>
      </c>
      <c r="Q1138" t="str">
        <f>VLOOKUP($A1138,RevenueData!$A$2:$L$2321,11,FALSE)</f>
        <v>NY</v>
      </c>
      <c r="R1138" t="str">
        <f>VLOOKUP($A1138,RevenueData!$A$2:$L$2321,12,FALSE)</f>
        <v>DOWN</v>
      </c>
    </row>
    <row r="1139" spans="1:18">
      <c r="A1139" s="40">
        <v>18</v>
      </c>
      <c r="B1139" s="41" t="s">
        <v>151</v>
      </c>
      <c r="C1139" s="41" t="s">
        <v>21</v>
      </c>
      <c r="D1139" s="40">
        <v>98101</v>
      </c>
      <c r="E1139" s="42">
        <v>40023</v>
      </c>
      <c r="F1139" s="43">
        <v>1011</v>
      </c>
      <c r="G1139" s="41" t="s">
        <v>125</v>
      </c>
      <c r="H1139" s="40">
        <v>33</v>
      </c>
      <c r="I1139" s="40">
        <v>33</v>
      </c>
      <c r="J1139" s="40">
        <v>0</v>
      </c>
      <c r="K1139" s="40">
        <v>0</v>
      </c>
      <c r="L1139" s="44">
        <v>0</v>
      </c>
      <c r="M1139" s="41" t="s">
        <v>126</v>
      </c>
      <c r="N1139" s="45" t="s">
        <v>152</v>
      </c>
      <c r="O1139" s="45" t="s">
        <v>153</v>
      </c>
      <c r="P1139" t="str">
        <f>VLOOKUP($A1139,RevenueData!$A$2:$L$2321,10,FALSE)</f>
        <v>WA</v>
      </c>
      <c r="Q1139" t="str">
        <f>VLOOKUP($A1139,RevenueData!$A$2:$L$2321,11,FALSE)</f>
        <v>NW</v>
      </c>
      <c r="R1139" t="str">
        <f>VLOOKUP($A1139,RevenueData!$A$2:$L$2321,12,FALSE)</f>
        <v>SEA</v>
      </c>
    </row>
    <row r="1140" spans="1:18">
      <c r="A1140" s="40">
        <v>22</v>
      </c>
      <c r="B1140" s="41" t="s">
        <v>158</v>
      </c>
      <c r="C1140" s="41" t="s">
        <v>19</v>
      </c>
      <c r="D1140" s="40">
        <v>91210</v>
      </c>
      <c r="E1140" s="42">
        <v>40023</v>
      </c>
      <c r="F1140" s="43">
        <v>935</v>
      </c>
      <c r="G1140" s="41" t="s">
        <v>125</v>
      </c>
      <c r="H1140" s="40">
        <v>20</v>
      </c>
      <c r="I1140" s="40">
        <v>20</v>
      </c>
      <c r="J1140" s="40">
        <v>0</v>
      </c>
      <c r="K1140" s="40">
        <v>0</v>
      </c>
      <c r="L1140" s="44">
        <v>0</v>
      </c>
      <c r="M1140" s="41" t="s">
        <v>126</v>
      </c>
      <c r="N1140" s="45" t="s">
        <v>149</v>
      </c>
      <c r="O1140" s="45" t="s">
        <v>150</v>
      </c>
      <c r="P1140" t="str">
        <f>VLOOKUP($A1140,RevenueData!$A$2:$L$2321,10,FALSE)</f>
        <v>CA</v>
      </c>
      <c r="Q1140" t="str">
        <f>VLOOKUP($A1140,RevenueData!$A$2:$L$2321,11,FALSE)</f>
        <v>LA</v>
      </c>
      <c r="R1140" t="str">
        <f>VLOOKUP($A1140,RevenueData!$A$2:$L$2321,12,FALSE)</f>
        <v>DESER</v>
      </c>
    </row>
    <row r="1141" spans="1:18">
      <c r="A1141" s="40">
        <v>42</v>
      </c>
      <c r="B1141" s="41" t="s">
        <v>124</v>
      </c>
      <c r="C1141" s="41" t="s">
        <v>7</v>
      </c>
      <c r="D1141" s="40">
        <v>10024</v>
      </c>
      <c r="E1141" s="42">
        <v>40023</v>
      </c>
      <c r="F1141" s="43">
        <v>1100</v>
      </c>
      <c r="G1141" s="41" t="s">
        <v>125</v>
      </c>
      <c r="H1141" s="40">
        <v>8</v>
      </c>
      <c r="I1141" s="40">
        <v>8</v>
      </c>
      <c r="J1141" s="40">
        <v>0</v>
      </c>
      <c r="K1141" s="40">
        <v>0</v>
      </c>
      <c r="L1141" s="44">
        <v>0</v>
      </c>
      <c r="M1141" s="41" t="s">
        <v>126</v>
      </c>
      <c r="N1141" s="45" t="s">
        <v>127</v>
      </c>
      <c r="O1141" s="45" t="s">
        <v>128</v>
      </c>
      <c r="P1141" t="str">
        <f>VLOOKUP($A1141,RevenueData!$A$2:$L$2321,10,FALSE)</f>
        <v>NY</v>
      </c>
      <c r="Q1141" t="str">
        <f>VLOOKUP($A1141,RevenueData!$A$2:$L$2321,11,FALSE)</f>
        <v>NY</v>
      </c>
      <c r="R1141" t="str">
        <f>VLOOKUP($A1141,RevenueData!$A$2:$L$2321,12,FALSE)</f>
        <v>DOWN</v>
      </c>
    </row>
    <row r="1142" spans="1:18">
      <c r="A1142" s="40">
        <v>45</v>
      </c>
      <c r="B1142" s="41" t="s">
        <v>151</v>
      </c>
      <c r="C1142" s="41" t="s">
        <v>21</v>
      </c>
      <c r="D1142" s="40">
        <v>98105</v>
      </c>
      <c r="E1142" s="42">
        <v>40023</v>
      </c>
      <c r="F1142" s="43">
        <v>1119</v>
      </c>
      <c r="G1142" s="41" t="s">
        <v>125</v>
      </c>
      <c r="H1142" s="40">
        <v>19</v>
      </c>
      <c r="I1142" s="40">
        <v>19</v>
      </c>
      <c r="J1142" s="40">
        <v>0</v>
      </c>
      <c r="K1142" s="40">
        <v>0</v>
      </c>
      <c r="L1142" s="44">
        <v>0</v>
      </c>
      <c r="M1142" s="41" t="s">
        <v>126</v>
      </c>
      <c r="N1142" s="45" t="s">
        <v>152</v>
      </c>
      <c r="O1142" s="45" t="s">
        <v>153</v>
      </c>
      <c r="P1142" t="str">
        <f>VLOOKUP($A1142,RevenueData!$A$2:$L$2321,10,FALSE)</f>
        <v>WA</v>
      </c>
      <c r="Q1142" t="str">
        <f>VLOOKUP($A1142,RevenueData!$A$2:$L$2321,11,FALSE)</f>
        <v>NW</v>
      </c>
      <c r="R1142" t="str">
        <f>VLOOKUP($A1142,RevenueData!$A$2:$L$2321,12,FALSE)</f>
        <v>SEA</v>
      </c>
    </row>
    <row r="1143" spans="1:18">
      <c r="A1143" s="40">
        <v>53</v>
      </c>
      <c r="B1143" s="41" t="s">
        <v>124</v>
      </c>
      <c r="C1143" s="41" t="s">
        <v>7</v>
      </c>
      <c r="D1143" s="40">
        <v>10021</v>
      </c>
      <c r="E1143" s="42">
        <v>40023</v>
      </c>
      <c r="F1143" s="43">
        <v>1048</v>
      </c>
      <c r="G1143" s="41" t="s">
        <v>125</v>
      </c>
      <c r="H1143" s="40">
        <v>14</v>
      </c>
      <c r="I1143" s="40">
        <v>14</v>
      </c>
      <c r="J1143" s="40">
        <v>0</v>
      </c>
      <c r="K1143" s="40">
        <v>0</v>
      </c>
      <c r="L1143" s="44">
        <v>0</v>
      </c>
      <c r="M1143" s="41" t="s">
        <v>126</v>
      </c>
      <c r="N1143" s="45" t="s">
        <v>127</v>
      </c>
      <c r="O1143" s="45" t="s">
        <v>128</v>
      </c>
      <c r="P1143" t="str">
        <f>VLOOKUP($A1143,RevenueData!$A$2:$L$2321,10,FALSE)</f>
        <v>NY</v>
      </c>
      <c r="Q1143" t="str">
        <f>VLOOKUP($A1143,RevenueData!$A$2:$L$2321,11,FALSE)</f>
        <v>NY</v>
      </c>
      <c r="R1143" t="str">
        <f>VLOOKUP($A1143,RevenueData!$A$2:$L$2321,12,FALSE)</f>
        <v>MID</v>
      </c>
    </row>
    <row r="1144" spans="1:18">
      <c r="A1144" s="40">
        <v>54</v>
      </c>
      <c r="B1144" s="41" t="s">
        <v>124</v>
      </c>
      <c r="C1144" s="41" t="s">
        <v>7</v>
      </c>
      <c r="D1144" s="40">
        <v>10028</v>
      </c>
      <c r="E1144" s="42">
        <v>40023</v>
      </c>
      <c r="F1144" s="43">
        <v>1011</v>
      </c>
      <c r="G1144" s="41" t="s">
        <v>125</v>
      </c>
      <c r="H1144" s="40">
        <v>10</v>
      </c>
      <c r="I1144" s="40">
        <v>10</v>
      </c>
      <c r="J1144" s="40">
        <v>0</v>
      </c>
      <c r="K1144" s="40">
        <v>0</v>
      </c>
      <c r="L1144" s="44">
        <v>0</v>
      </c>
      <c r="M1144" s="41" t="s">
        <v>126</v>
      </c>
      <c r="N1144" s="45" t="s">
        <v>127</v>
      </c>
      <c r="O1144" s="45" t="s">
        <v>128</v>
      </c>
      <c r="P1144" t="str">
        <f>VLOOKUP($A1144,RevenueData!$A$2:$L$2321,10,FALSE)</f>
        <v>NY</v>
      </c>
      <c r="Q1144" t="str">
        <f>VLOOKUP($A1144,RevenueData!$A$2:$L$2321,11,FALSE)</f>
        <v>NY</v>
      </c>
      <c r="R1144" t="str">
        <f>VLOOKUP($A1144,RevenueData!$A$2:$L$2321,12,FALSE)</f>
        <v>MID</v>
      </c>
    </row>
    <row r="1145" spans="1:18">
      <c r="A1145" s="40">
        <v>66</v>
      </c>
      <c r="B1145" s="41" t="s">
        <v>215</v>
      </c>
      <c r="C1145" s="41" t="s">
        <v>21</v>
      </c>
      <c r="D1145" s="40">
        <v>98004</v>
      </c>
      <c r="E1145" s="42">
        <v>40023</v>
      </c>
      <c r="F1145" s="43">
        <v>946</v>
      </c>
      <c r="G1145" s="41" t="s">
        <v>129</v>
      </c>
      <c r="H1145" s="40">
        <v>25</v>
      </c>
      <c r="I1145" s="40">
        <v>25</v>
      </c>
      <c r="J1145" s="40">
        <v>0</v>
      </c>
      <c r="K1145" s="40">
        <v>0</v>
      </c>
      <c r="L1145" s="44">
        <v>0</v>
      </c>
      <c r="M1145" s="41" t="s">
        <v>126</v>
      </c>
      <c r="N1145" s="45" t="s">
        <v>152</v>
      </c>
      <c r="O1145" s="45" t="s">
        <v>153</v>
      </c>
      <c r="P1145" t="str">
        <f>VLOOKUP($A1145,RevenueData!$A$2:$L$2321,10,FALSE)</f>
        <v>WA</v>
      </c>
      <c r="Q1145" t="str">
        <f>VLOOKUP($A1145,RevenueData!$A$2:$L$2321,11,FALSE)</f>
        <v>NW</v>
      </c>
      <c r="R1145" t="str">
        <f>VLOOKUP($A1145,RevenueData!$A$2:$L$2321,12,FALSE)</f>
        <v>SEA</v>
      </c>
    </row>
    <row r="1146" spans="1:18">
      <c r="A1146" s="40">
        <v>79</v>
      </c>
      <c r="B1146" s="41" t="s">
        <v>226</v>
      </c>
      <c r="C1146" s="41" t="s">
        <v>21</v>
      </c>
      <c r="D1146" s="40">
        <v>98037</v>
      </c>
      <c r="E1146" s="42">
        <v>40023</v>
      </c>
      <c r="F1146" s="43">
        <v>1230</v>
      </c>
      <c r="G1146" s="41" t="s">
        <v>125</v>
      </c>
      <c r="H1146" s="40">
        <v>35</v>
      </c>
      <c r="I1146" s="40">
        <v>35</v>
      </c>
      <c r="J1146" s="40">
        <v>0</v>
      </c>
      <c r="K1146" s="40">
        <v>0</v>
      </c>
      <c r="L1146" s="44">
        <v>0</v>
      </c>
      <c r="M1146" s="41" t="s">
        <v>130</v>
      </c>
      <c r="N1146" s="45" t="s">
        <v>152</v>
      </c>
      <c r="O1146" s="45" t="s">
        <v>153</v>
      </c>
      <c r="P1146" t="str">
        <f>VLOOKUP($A1146,RevenueData!$A$2:$L$2321,10,FALSE)</f>
        <v>WA</v>
      </c>
      <c r="Q1146" t="str">
        <f>VLOOKUP($A1146,RevenueData!$A$2:$L$2321,11,FALSE)</f>
        <v>NW</v>
      </c>
      <c r="R1146" t="str">
        <f>VLOOKUP($A1146,RevenueData!$A$2:$L$2321,12,FALSE)</f>
        <v>SEA</v>
      </c>
    </row>
    <row r="1147" spans="1:18">
      <c r="A1147" s="40">
        <v>108</v>
      </c>
      <c r="B1147" s="41" t="s">
        <v>124</v>
      </c>
      <c r="C1147" s="41" t="s">
        <v>7</v>
      </c>
      <c r="D1147" s="40">
        <v>10019</v>
      </c>
      <c r="E1147" s="42">
        <v>40023</v>
      </c>
      <c r="F1147" s="43">
        <v>1119</v>
      </c>
      <c r="G1147" s="41" t="s">
        <v>125</v>
      </c>
      <c r="H1147" s="40">
        <v>17</v>
      </c>
      <c r="I1147" s="40">
        <v>17</v>
      </c>
      <c r="J1147" s="40">
        <v>0</v>
      </c>
      <c r="K1147" s="40">
        <v>0</v>
      </c>
      <c r="L1147" s="44">
        <v>0</v>
      </c>
      <c r="M1147" s="41" t="s">
        <v>126</v>
      </c>
      <c r="N1147" s="45" t="s">
        <v>127</v>
      </c>
      <c r="O1147" s="45" t="s">
        <v>128</v>
      </c>
      <c r="P1147" t="str">
        <f>VLOOKUP($A1147,RevenueData!$A$2:$L$2321,10,FALSE)</f>
        <v>NY</v>
      </c>
      <c r="Q1147" t="str">
        <f>VLOOKUP($A1147,RevenueData!$A$2:$L$2321,11,FALSE)</f>
        <v>NY</v>
      </c>
      <c r="R1147" t="str">
        <f>VLOOKUP($A1147,RevenueData!$A$2:$L$2321,12,FALSE)</f>
        <v>DOWN</v>
      </c>
    </row>
    <row r="1148" spans="1:18">
      <c r="A1148" s="40">
        <v>114</v>
      </c>
      <c r="B1148" s="41" t="s">
        <v>124</v>
      </c>
      <c r="C1148" s="41" t="s">
        <v>7</v>
      </c>
      <c r="D1148" s="40">
        <v>10020</v>
      </c>
      <c r="E1148" s="42">
        <v>40023</v>
      </c>
      <c r="F1148" s="43">
        <v>944</v>
      </c>
      <c r="G1148" s="41" t="s">
        <v>129</v>
      </c>
      <c r="H1148" s="40">
        <v>14</v>
      </c>
      <c r="I1148" s="40">
        <v>14</v>
      </c>
      <c r="J1148" s="40">
        <v>0</v>
      </c>
      <c r="K1148" s="40">
        <v>0</v>
      </c>
      <c r="L1148" s="44">
        <v>0</v>
      </c>
      <c r="M1148" s="41" t="s">
        <v>130</v>
      </c>
      <c r="N1148" s="45" t="s">
        <v>127</v>
      </c>
      <c r="O1148" s="45" t="s">
        <v>128</v>
      </c>
      <c r="P1148" t="str">
        <f>VLOOKUP($A1148,RevenueData!$A$2:$L$2321,10,FALSE)</f>
        <v>NY</v>
      </c>
      <c r="Q1148" t="str">
        <f>VLOOKUP($A1148,RevenueData!$A$2:$L$2321,11,FALSE)</f>
        <v>NY</v>
      </c>
      <c r="R1148" t="str">
        <f>VLOOKUP($A1148,RevenueData!$A$2:$L$2321,12,FALSE)</f>
        <v>MID</v>
      </c>
    </row>
    <row r="1149" spans="1:18">
      <c r="A1149" s="40">
        <v>141</v>
      </c>
      <c r="B1149" s="41" t="s">
        <v>292</v>
      </c>
      <c r="C1149" s="41" t="s">
        <v>41</v>
      </c>
      <c r="D1149" s="40">
        <v>78666</v>
      </c>
      <c r="E1149" s="42">
        <v>40023</v>
      </c>
      <c r="F1149" s="43">
        <v>1023</v>
      </c>
      <c r="G1149" s="41" t="s">
        <v>125</v>
      </c>
      <c r="H1149" s="40">
        <v>1</v>
      </c>
      <c r="I1149" s="40">
        <v>1</v>
      </c>
      <c r="J1149" s="40">
        <v>0</v>
      </c>
      <c r="K1149" s="40">
        <v>0</v>
      </c>
      <c r="L1149" s="44">
        <v>0</v>
      </c>
      <c r="M1149" s="41" t="s">
        <v>126</v>
      </c>
      <c r="N1149" s="45" t="s">
        <v>286</v>
      </c>
      <c r="O1149" s="45" t="s">
        <v>287</v>
      </c>
      <c r="P1149" t="str">
        <f>VLOOKUP($A1149,RevenueData!$A$2:$L$2321,10,FALSE)</f>
        <v>TX</v>
      </c>
      <c r="Q1149" t="str">
        <f>VLOOKUP($A1149,RevenueData!$A$2:$L$2321,11,FALSE)</f>
        <v>OUT</v>
      </c>
      <c r="R1149" t="str">
        <f>VLOOKUP($A1149,RevenueData!$A$2:$L$2321,12,FALSE)</f>
        <v>OUT</v>
      </c>
    </row>
    <row r="1150" spans="1:18">
      <c r="A1150" s="40">
        <v>144</v>
      </c>
      <c r="B1150" s="41" t="s">
        <v>293</v>
      </c>
      <c r="C1150" s="41" t="s">
        <v>19</v>
      </c>
      <c r="D1150" s="40">
        <v>92230</v>
      </c>
      <c r="E1150" s="42">
        <v>40023</v>
      </c>
      <c r="F1150" s="43">
        <v>1148</v>
      </c>
      <c r="G1150" s="41" t="s">
        <v>125</v>
      </c>
      <c r="H1150" s="40">
        <v>1</v>
      </c>
      <c r="I1150" s="40">
        <v>1</v>
      </c>
      <c r="J1150" s="40">
        <v>0</v>
      </c>
      <c r="K1150" s="40">
        <v>0</v>
      </c>
      <c r="L1150" s="44">
        <v>0</v>
      </c>
      <c r="M1150" s="41" t="s">
        <v>126</v>
      </c>
      <c r="N1150" s="45" t="s">
        <v>149</v>
      </c>
      <c r="O1150" s="45" t="s">
        <v>150</v>
      </c>
      <c r="P1150" t="str">
        <f>VLOOKUP($A1150,RevenueData!$A$2:$L$2321,10,FALSE)</f>
        <v>CA</v>
      </c>
      <c r="Q1150" t="str">
        <f>VLOOKUP($A1150,RevenueData!$A$2:$L$2321,11,FALSE)</f>
        <v>OUT</v>
      </c>
      <c r="R1150" t="str">
        <f>VLOOKUP($A1150,RevenueData!$A$2:$L$2321,12,FALSE)</f>
        <v>OUT</v>
      </c>
    </row>
    <row r="1151" spans="1:18">
      <c r="A1151" s="40">
        <v>172</v>
      </c>
      <c r="B1151" s="41" t="s">
        <v>323</v>
      </c>
      <c r="C1151" s="41" t="s">
        <v>19</v>
      </c>
      <c r="D1151" s="40">
        <v>93923</v>
      </c>
      <c r="E1151" s="42">
        <v>40023</v>
      </c>
      <c r="F1151" s="43">
        <v>1155</v>
      </c>
      <c r="G1151" s="41" t="s">
        <v>125</v>
      </c>
      <c r="H1151" s="40">
        <v>22</v>
      </c>
      <c r="I1151" s="40">
        <v>22</v>
      </c>
      <c r="J1151" s="40">
        <v>0</v>
      </c>
      <c r="K1151" s="40">
        <v>0</v>
      </c>
      <c r="L1151" s="44">
        <v>0</v>
      </c>
      <c r="M1151" s="41" t="s">
        <v>130</v>
      </c>
      <c r="N1151" s="45" t="s">
        <v>156</v>
      </c>
      <c r="O1151" s="45" t="s">
        <v>157</v>
      </c>
      <c r="P1151" t="str">
        <f>VLOOKUP($A1151,RevenueData!$A$2:$L$2321,10,FALSE)</f>
        <v>CA</v>
      </c>
      <c r="Q1151" t="str">
        <f>VLOOKUP($A1151,RevenueData!$A$2:$L$2321,11,FALSE)</f>
        <v>NW</v>
      </c>
      <c r="R1151" t="str">
        <f>VLOOKUP($A1151,RevenueData!$A$2:$L$2321,12,FALSE)</f>
        <v>SF</v>
      </c>
    </row>
    <row r="1152" spans="1:18">
      <c r="A1152" s="40">
        <v>183</v>
      </c>
      <c r="B1152" s="41" t="s">
        <v>225</v>
      </c>
      <c r="C1152" s="41" t="s">
        <v>27</v>
      </c>
      <c r="D1152" s="40">
        <v>32819</v>
      </c>
      <c r="E1152" s="42">
        <v>40023</v>
      </c>
      <c r="F1152" s="43">
        <v>1225</v>
      </c>
      <c r="G1152" s="41" t="s">
        <v>125</v>
      </c>
      <c r="H1152" s="40">
        <v>57</v>
      </c>
      <c r="I1152" s="40">
        <v>56</v>
      </c>
      <c r="J1152" s="40">
        <v>0</v>
      </c>
      <c r="K1152" s="40">
        <v>0</v>
      </c>
      <c r="L1152" s="44">
        <v>1</v>
      </c>
      <c r="M1152" s="41" t="s">
        <v>126</v>
      </c>
      <c r="N1152" s="45" t="s">
        <v>208</v>
      </c>
      <c r="O1152" s="45" t="s">
        <v>209</v>
      </c>
      <c r="P1152" t="str">
        <f>VLOOKUP($A1152,RevenueData!$A$2:$L$2321,10,FALSE)</f>
        <v>FL</v>
      </c>
      <c r="Q1152" t="str">
        <f>VLOOKUP($A1152,RevenueData!$A$2:$L$2321,11,FALSE)</f>
        <v>OUT</v>
      </c>
      <c r="R1152" t="str">
        <f>VLOOKUP($A1152,RevenueData!$A$2:$L$2321,12,FALSE)</f>
        <v>OUT</v>
      </c>
    </row>
    <row r="1153" spans="1:18">
      <c r="A1153" s="40">
        <v>185</v>
      </c>
      <c r="B1153" s="41" t="s">
        <v>342</v>
      </c>
      <c r="C1153" s="41" t="s">
        <v>62</v>
      </c>
      <c r="D1153" s="40">
        <v>55435</v>
      </c>
      <c r="E1153" s="42">
        <v>40023</v>
      </c>
      <c r="F1153" s="43">
        <v>726</v>
      </c>
      <c r="G1153" s="41" t="s">
        <v>129</v>
      </c>
      <c r="H1153" s="40">
        <v>14</v>
      </c>
      <c r="I1153" s="40">
        <v>13</v>
      </c>
      <c r="J1153" s="40">
        <v>1</v>
      </c>
      <c r="K1153" s="40">
        <v>0</v>
      </c>
      <c r="L1153" s="44">
        <v>0</v>
      </c>
      <c r="M1153" s="41" t="s">
        <v>126</v>
      </c>
      <c r="N1153" s="45" t="s">
        <v>302</v>
      </c>
      <c r="O1153" s="45" t="s">
        <v>303</v>
      </c>
      <c r="P1153" t="str">
        <f>VLOOKUP($A1153,RevenueData!$A$2:$L$2321,10,FALSE)</f>
        <v>MN</v>
      </c>
      <c r="Q1153" t="str">
        <f>VLOOKUP($A1153,RevenueData!$A$2:$L$2321,11,FALSE)</f>
        <v>MW</v>
      </c>
      <c r="R1153" t="str">
        <f>VLOOKUP($A1153,RevenueData!$A$2:$L$2321,12,FALSE)</f>
        <v>MW</v>
      </c>
    </row>
    <row r="1154" spans="1:18">
      <c r="A1154" s="40">
        <v>189</v>
      </c>
      <c r="B1154" s="41" t="s">
        <v>124</v>
      </c>
      <c r="C1154" s="41" t="s">
        <v>7</v>
      </c>
      <c r="D1154" s="40">
        <v>10017</v>
      </c>
      <c r="E1154" s="42">
        <v>40023</v>
      </c>
      <c r="F1154" s="43">
        <v>850</v>
      </c>
      <c r="G1154" s="41" t="s">
        <v>125</v>
      </c>
      <c r="H1154" s="40">
        <v>33</v>
      </c>
      <c r="I1154" s="40">
        <v>33</v>
      </c>
      <c r="J1154" s="40">
        <v>0</v>
      </c>
      <c r="K1154" s="40">
        <v>0</v>
      </c>
      <c r="L1154" s="44">
        <v>0</v>
      </c>
      <c r="M1154" s="41" t="s">
        <v>126</v>
      </c>
      <c r="N1154" s="45" t="s">
        <v>127</v>
      </c>
      <c r="O1154" s="45" t="s">
        <v>128</v>
      </c>
      <c r="P1154" t="str">
        <f>VLOOKUP($A1154,RevenueData!$A$2:$L$2321,10,FALSE)</f>
        <v>NY</v>
      </c>
      <c r="Q1154" t="str">
        <f>VLOOKUP($A1154,RevenueData!$A$2:$L$2321,11,FALSE)</f>
        <v>NY</v>
      </c>
      <c r="R1154" t="str">
        <f>VLOOKUP($A1154,RevenueData!$A$2:$L$2321,12,FALSE)</f>
        <v>DOWN</v>
      </c>
    </row>
    <row r="1155" spans="1:18">
      <c r="A1155" s="40">
        <v>145</v>
      </c>
      <c r="B1155" s="41" t="s">
        <v>294</v>
      </c>
      <c r="C1155" s="41" t="s">
        <v>21</v>
      </c>
      <c r="D1155" s="40">
        <v>98271</v>
      </c>
      <c r="E1155" s="42">
        <v>40024</v>
      </c>
      <c r="F1155" s="43">
        <v>1054</v>
      </c>
      <c r="G1155" s="41" t="s">
        <v>125</v>
      </c>
      <c r="H1155" s="40">
        <v>1</v>
      </c>
      <c r="I1155" s="40">
        <v>1</v>
      </c>
      <c r="J1155" s="40">
        <v>0</v>
      </c>
      <c r="K1155" s="40">
        <v>0</v>
      </c>
      <c r="L1155" s="44">
        <v>0</v>
      </c>
      <c r="M1155" s="41" t="s">
        <v>126</v>
      </c>
      <c r="N1155" s="45" t="s">
        <v>152</v>
      </c>
      <c r="O1155" s="45" t="s">
        <v>153</v>
      </c>
      <c r="P1155" t="str">
        <f>VLOOKUP($A1155,RevenueData!$A$2:$L$2321,10,FALSE)</f>
        <v>WA</v>
      </c>
      <c r="Q1155" t="str">
        <f>VLOOKUP($A1155,RevenueData!$A$2:$L$2321,11,FALSE)</f>
        <v>OUT</v>
      </c>
      <c r="R1155" t="str">
        <f>VLOOKUP($A1155,RevenueData!$A$2:$L$2321,12,FALSE)</f>
        <v>OUT</v>
      </c>
    </row>
    <row r="1156" spans="1:18">
      <c r="A1156" s="40">
        <v>2</v>
      </c>
      <c r="B1156" s="41" t="s">
        <v>124</v>
      </c>
      <c r="C1156" s="41" t="s">
        <v>7</v>
      </c>
      <c r="D1156" s="40">
        <v>10021</v>
      </c>
      <c r="E1156" s="42">
        <v>40028</v>
      </c>
      <c r="F1156" s="43">
        <v>1005</v>
      </c>
      <c r="G1156" s="41" t="s">
        <v>125</v>
      </c>
      <c r="H1156" s="40">
        <v>9</v>
      </c>
      <c r="I1156" s="40">
        <v>9</v>
      </c>
      <c r="J1156" s="40">
        <v>0</v>
      </c>
      <c r="K1156" s="40">
        <v>0</v>
      </c>
      <c r="L1156" s="44">
        <v>0</v>
      </c>
      <c r="M1156" s="41" t="s">
        <v>126</v>
      </c>
      <c r="N1156" s="45" t="s">
        <v>127</v>
      </c>
      <c r="O1156" s="45" t="s">
        <v>128</v>
      </c>
      <c r="P1156" t="str">
        <f>VLOOKUP($A1156,RevenueData!$A$2:$L$2321,10,FALSE)</f>
        <v>NY</v>
      </c>
      <c r="Q1156" t="str">
        <f>VLOOKUP($A1156,RevenueData!$A$2:$L$2321,11,FALSE)</f>
        <v>NY</v>
      </c>
      <c r="R1156" t="str">
        <f>VLOOKUP($A1156,RevenueData!$A$2:$L$2321,12,FALSE)</f>
        <v>MID</v>
      </c>
    </row>
    <row r="1157" spans="1:18">
      <c r="A1157" s="40">
        <v>3</v>
      </c>
      <c r="B1157" s="41" t="s">
        <v>124</v>
      </c>
      <c r="C1157" s="41" t="s">
        <v>7</v>
      </c>
      <c r="D1157" s="40">
        <v>10023</v>
      </c>
      <c r="E1157" s="42">
        <v>40028</v>
      </c>
      <c r="F1157" s="43">
        <v>1017</v>
      </c>
      <c r="G1157" s="41" t="s">
        <v>125</v>
      </c>
      <c r="H1157" s="40">
        <v>9</v>
      </c>
      <c r="I1157" s="40">
        <v>9</v>
      </c>
      <c r="J1157" s="40">
        <v>0</v>
      </c>
      <c r="K1157" s="40">
        <v>0</v>
      </c>
      <c r="L1157" s="44">
        <v>0</v>
      </c>
      <c r="M1157" s="41" t="s">
        <v>126</v>
      </c>
      <c r="N1157" s="45" t="s">
        <v>127</v>
      </c>
      <c r="O1157" s="45" t="s">
        <v>128</v>
      </c>
      <c r="P1157" t="str">
        <f>VLOOKUP($A1157,RevenueData!$A$2:$L$2321,10,FALSE)</f>
        <v>NY</v>
      </c>
      <c r="Q1157" t="str">
        <f>VLOOKUP($A1157,RevenueData!$A$2:$L$2321,11,FALSE)</f>
        <v>NY</v>
      </c>
      <c r="R1157" t="str">
        <f>VLOOKUP($A1157,RevenueData!$A$2:$L$2321,12,FALSE)</f>
        <v>DOWN</v>
      </c>
    </row>
    <row r="1158" spans="1:18">
      <c r="A1158" s="40">
        <v>13</v>
      </c>
      <c r="B1158" s="41" t="s">
        <v>142</v>
      </c>
      <c r="C1158" s="41" t="s">
        <v>7</v>
      </c>
      <c r="D1158" s="40">
        <v>11746</v>
      </c>
      <c r="E1158" s="42">
        <v>40028</v>
      </c>
      <c r="F1158" s="43">
        <v>800</v>
      </c>
      <c r="G1158" s="41" t="s">
        <v>129</v>
      </c>
      <c r="H1158" s="40">
        <v>18</v>
      </c>
      <c r="I1158" s="40">
        <v>18</v>
      </c>
      <c r="J1158" s="40">
        <v>0</v>
      </c>
      <c r="K1158" s="40">
        <v>0</v>
      </c>
      <c r="L1158" s="44">
        <v>0</v>
      </c>
      <c r="M1158" s="41" t="s">
        <v>143</v>
      </c>
      <c r="N1158" s="45" t="s">
        <v>127</v>
      </c>
      <c r="O1158" s="45" t="s">
        <v>128</v>
      </c>
      <c r="P1158" t="str">
        <f>VLOOKUP($A1158,RevenueData!$A$2:$L$2321,10,FALSE)</f>
        <v>NY</v>
      </c>
      <c r="Q1158" t="str">
        <f>VLOOKUP($A1158,RevenueData!$A$2:$L$2321,11,FALSE)</f>
        <v>NY</v>
      </c>
      <c r="R1158" t="str">
        <f>VLOOKUP($A1158,RevenueData!$A$2:$L$2321,12,FALSE)</f>
        <v>LI</v>
      </c>
    </row>
    <row r="1159" spans="1:18">
      <c r="A1159" s="40">
        <v>23</v>
      </c>
      <c r="B1159" s="41" t="s">
        <v>159</v>
      </c>
      <c r="C1159" s="41" t="s">
        <v>7</v>
      </c>
      <c r="D1159" s="40">
        <v>10601</v>
      </c>
      <c r="E1159" s="42">
        <v>40028</v>
      </c>
      <c r="F1159" s="43">
        <v>1109</v>
      </c>
      <c r="G1159" s="41" t="s">
        <v>125</v>
      </c>
      <c r="H1159" s="40">
        <v>12</v>
      </c>
      <c r="I1159" s="40">
        <v>12</v>
      </c>
      <c r="J1159" s="40">
        <v>0</v>
      </c>
      <c r="K1159" s="40">
        <v>0</v>
      </c>
      <c r="L1159" s="44">
        <v>0</v>
      </c>
      <c r="M1159" s="41" t="s">
        <v>126</v>
      </c>
      <c r="N1159" s="45" t="s">
        <v>127</v>
      </c>
      <c r="O1159" s="45" t="s">
        <v>128</v>
      </c>
      <c r="P1159" t="str">
        <f>VLOOKUP($A1159,RevenueData!$A$2:$L$2321,10,FALSE)</f>
        <v>NY</v>
      </c>
      <c r="Q1159" t="str">
        <f>VLOOKUP($A1159,RevenueData!$A$2:$L$2321,11,FALSE)</f>
        <v>NE</v>
      </c>
      <c r="R1159" t="str">
        <f>VLOOKUP($A1159,RevenueData!$A$2:$L$2321,12,FALSE)</f>
        <v>CT</v>
      </c>
    </row>
    <row r="1160" spans="1:18">
      <c r="A1160" s="40">
        <v>42</v>
      </c>
      <c r="B1160" s="41" t="s">
        <v>124</v>
      </c>
      <c r="C1160" s="41" t="s">
        <v>7</v>
      </c>
      <c r="D1160" s="40">
        <v>10024</v>
      </c>
      <c r="E1160" s="42">
        <v>40028</v>
      </c>
      <c r="F1160" s="43">
        <v>1020</v>
      </c>
      <c r="G1160" s="41" t="s">
        <v>125</v>
      </c>
      <c r="H1160" s="40">
        <v>10</v>
      </c>
      <c r="I1160" s="40">
        <v>10</v>
      </c>
      <c r="J1160" s="40">
        <v>0</v>
      </c>
      <c r="K1160" s="40">
        <v>0</v>
      </c>
      <c r="L1160" s="44">
        <v>0</v>
      </c>
      <c r="M1160" s="41" t="s">
        <v>126</v>
      </c>
      <c r="N1160" s="45" t="s">
        <v>127</v>
      </c>
      <c r="O1160" s="45" t="s">
        <v>128</v>
      </c>
      <c r="P1160" t="str">
        <f>VLOOKUP($A1160,RevenueData!$A$2:$L$2321,10,FALSE)</f>
        <v>NY</v>
      </c>
      <c r="Q1160" t="str">
        <f>VLOOKUP($A1160,RevenueData!$A$2:$L$2321,11,FALSE)</f>
        <v>NY</v>
      </c>
      <c r="R1160" t="str">
        <f>VLOOKUP($A1160,RevenueData!$A$2:$L$2321,12,FALSE)</f>
        <v>DOWN</v>
      </c>
    </row>
    <row r="1161" spans="1:18">
      <c r="A1161" s="40">
        <v>51</v>
      </c>
      <c r="B1161" s="41" t="s">
        <v>124</v>
      </c>
      <c r="C1161" s="41" t="s">
        <v>7</v>
      </c>
      <c r="D1161" s="40">
        <v>10003</v>
      </c>
      <c r="E1161" s="42">
        <v>40028</v>
      </c>
      <c r="F1161" s="43">
        <v>922</v>
      </c>
      <c r="G1161" s="41" t="s">
        <v>125</v>
      </c>
      <c r="H1161" s="40">
        <v>17</v>
      </c>
      <c r="I1161" s="40">
        <v>17</v>
      </c>
      <c r="J1161" s="40">
        <v>0</v>
      </c>
      <c r="K1161" s="40">
        <v>0</v>
      </c>
      <c r="L1161" s="44">
        <v>0</v>
      </c>
      <c r="M1161" s="41" t="s">
        <v>126</v>
      </c>
      <c r="N1161" s="45" t="s">
        <v>127</v>
      </c>
      <c r="O1161" s="45" t="s">
        <v>128</v>
      </c>
      <c r="P1161" t="str">
        <f>VLOOKUP($A1161,RevenueData!$A$2:$L$2321,10,FALSE)</f>
        <v>NY</v>
      </c>
      <c r="Q1161" t="str">
        <f>VLOOKUP($A1161,RevenueData!$A$2:$L$2321,11,FALSE)</f>
        <v>NY</v>
      </c>
      <c r="R1161" t="str">
        <f>VLOOKUP($A1161,RevenueData!$A$2:$L$2321,12,FALSE)</f>
        <v>DOWN</v>
      </c>
    </row>
    <row r="1162" spans="1:18">
      <c r="A1162" s="40">
        <v>53</v>
      </c>
      <c r="B1162" s="41" t="s">
        <v>124</v>
      </c>
      <c r="C1162" s="41" t="s">
        <v>7</v>
      </c>
      <c r="D1162" s="40">
        <v>10021</v>
      </c>
      <c r="E1162" s="42">
        <v>40028</v>
      </c>
      <c r="F1162" s="43">
        <v>1016</v>
      </c>
      <c r="G1162" s="41" t="s">
        <v>125</v>
      </c>
      <c r="H1162" s="40">
        <v>13</v>
      </c>
      <c r="I1162" s="40">
        <v>13</v>
      </c>
      <c r="J1162" s="40">
        <v>0</v>
      </c>
      <c r="K1162" s="40">
        <v>0</v>
      </c>
      <c r="L1162" s="44">
        <v>0</v>
      </c>
      <c r="M1162" s="41" t="s">
        <v>126</v>
      </c>
      <c r="N1162" s="45" t="s">
        <v>127</v>
      </c>
      <c r="O1162" s="45" t="s">
        <v>128</v>
      </c>
      <c r="P1162" t="str">
        <f>VLOOKUP($A1162,RevenueData!$A$2:$L$2321,10,FALSE)</f>
        <v>NY</v>
      </c>
      <c r="Q1162" t="str">
        <f>VLOOKUP($A1162,RevenueData!$A$2:$L$2321,11,FALSE)</f>
        <v>NY</v>
      </c>
      <c r="R1162" t="str">
        <f>VLOOKUP($A1162,RevenueData!$A$2:$L$2321,12,FALSE)</f>
        <v>MID</v>
      </c>
    </row>
    <row r="1163" spans="1:18">
      <c r="A1163" s="40">
        <v>108</v>
      </c>
      <c r="B1163" s="41" t="s">
        <v>124</v>
      </c>
      <c r="C1163" s="41" t="s">
        <v>7</v>
      </c>
      <c r="D1163" s="40">
        <v>10019</v>
      </c>
      <c r="E1163" s="42">
        <v>40028</v>
      </c>
      <c r="F1163" s="43">
        <v>1003</v>
      </c>
      <c r="G1163" s="41" t="s">
        <v>125</v>
      </c>
      <c r="H1163" s="40">
        <v>11</v>
      </c>
      <c r="I1163" s="40">
        <v>11</v>
      </c>
      <c r="J1163" s="40">
        <v>0</v>
      </c>
      <c r="K1163" s="40">
        <v>0</v>
      </c>
      <c r="L1163" s="44">
        <v>0</v>
      </c>
      <c r="M1163" s="41" t="s">
        <v>126</v>
      </c>
      <c r="N1163" s="45" t="s">
        <v>127</v>
      </c>
      <c r="O1163" s="45" t="s">
        <v>128</v>
      </c>
      <c r="P1163" t="str">
        <f>VLOOKUP($A1163,RevenueData!$A$2:$L$2321,10,FALSE)</f>
        <v>NY</v>
      </c>
      <c r="Q1163" t="str">
        <f>VLOOKUP($A1163,RevenueData!$A$2:$L$2321,11,FALSE)</f>
        <v>NY</v>
      </c>
      <c r="R1163" t="str">
        <f>VLOOKUP($A1163,RevenueData!$A$2:$L$2321,12,FALSE)</f>
        <v>DOWN</v>
      </c>
    </row>
    <row r="1164" spans="1:18">
      <c r="A1164" s="40">
        <v>114</v>
      </c>
      <c r="B1164" s="41" t="s">
        <v>124</v>
      </c>
      <c r="C1164" s="41" t="s">
        <v>7</v>
      </c>
      <c r="D1164" s="40">
        <v>10020</v>
      </c>
      <c r="E1164" s="42">
        <v>40028</v>
      </c>
      <c r="F1164" s="43">
        <v>933</v>
      </c>
      <c r="G1164" s="41" t="s">
        <v>129</v>
      </c>
      <c r="H1164" s="40">
        <v>21</v>
      </c>
      <c r="I1164" s="40">
        <v>21</v>
      </c>
      <c r="J1164" s="40">
        <v>0</v>
      </c>
      <c r="K1164" s="40">
        <v>0</v>
      </c>
      <c r="L1164" s="44">
        <v>0</v>
      </c>
      <c r="M1164" s="41" t="s">
        <v>126</v>
      </c>
      <c r="N1164" s="45" t="s">
        <v>127</v>
      </c>
      <c r="O1164" s="45" t="s">
        <v>128</v>
      </c>
      <c r="P1164" t="str">
        <f>VLOOKUP($A1164,RevenueData!$A$2:$L$2321,10,FALSE)</f>
        <v>NY</v>
      </c>
      <c r="Q1164" t="str">
        <f>VLOOKUP($A1164,RevenueData!$A$2:$L$2321,11,FALSE)</f>
        <v>NY</v>
      </c>
      <c r="R1164" t="str">
        <f>VLOOKUP($A1164,RevenueData!$A$2:$L$2321,12,FALSE)</f>
        <v>MID</v>
      </c>
    </row>
    <row r="1165" spans="1:18">
      <c r="A1165" s="40">
        <v>131</v>
      </c>
      <c r="B1165" s="41" t="s">
        <v>281</v>
      </c>
      <c r="C1165" s="41" t="s">
        <v>7</v>
      </c>
      <c r="D1165" s="40">
        <v>11430</v>
      </c>
      <c r="E1165" s="42">
        <v>40028</v>
      </c>
      <c r="F1165" s="43">
        <v>1057</v>
      </c>
      <c r="G1165" s="41" t="s">
        <v>125</v>
      </c>
      <c r="H1165" s="40">
        <v>33</v>
      </c>
      <c r="I1165" s="40">
        <v>33</v>
      </c>
      <c r="J1165" s="40">
        <v>0</v>
      </c>
      <c r="K1165" s="40">
        <v>0</v>
      </c>
      <c r="L1165" s="44">
        <v>0</v>
      </c>
      <c r="M1165" s="41" t="s">
        <v>126</v>
      </c>
      <c r="N1165" s="45" t="s">
        <v>127</v>
      </c>
      <c r="O1165" s="45" t="s">
        <v>128</v>
      </c>
      <c r="P1165" t="str">
        <f>VLOOKUP($A1165,RevenueData!$A$2:$L$2321,10,FALSE)</f>
        <v>NY</v>
      </c>
      <c r="Q1165" t="str">
        <f>VLOOKUP($A1165,RevenueData!$A$2:$L$2321,11,FALSE)</f>
        <v>NY</v>
      </c>
      <c r="R1165" t="str">
        <f>VLOOKUP($A1165,RevenueData!$A$2:$L$2321,12,FALSE)</f>
        <v>LI</v>
      </c>
    </row>
    <row r="1166" spans="1:18">
      <c r="A1166" s="40">
        <v>140</v>
      </c>
      <c r="B1166" s="41" t="s">
        <v>291</v>
      </c>
      <c r="C1166" s="41" t="s">
        <v>7</v>
      </c>
      <c r="D1166" s="40">
        <v>11530</v>
      </c>
      <c r="E1166" s="42">
        <v>40028</v>
      </c>
      <c r="F1166" s="43">
        <v>949</v>
      </c>
      <c r="G1166" s="41" t="s">
        <v>125</v>
      </c>
      <c r="H1166" s="40">
        <v>14</v>
      </c>
      <c r="I1166" s="40">
        <v>14</v>
      </c>
      <c r="J1166" s="40">
        <v>0</v>
      </c>
      <c r="K1166" s="40">
        <v>0</v>
      </c>
      <c r="L1166" s="44">
        <v>0</v>
      </c>
      <c r="M1166" s="41" t="s">
        <v>126</v>
      </c>
      <c r="N1166" s="45" t="s">
        <v>127</v>
      </c>
      <c r="O1166" s="45" t="s">
        <v>128</v>
      </c>
      <c r="P1166" t="str">
        <f>VLOOKUP($A1166,RevenueData!$A$2:$L$2321,10,FALSE)</f>
        <v>NY</v>
      </c>
      <c r="Q1166" t="str">
        <f>VLOOKUP($A1166,RevenueData!$A$2:$L$2321,11,FALSE)</f>
        <v>NY</v>
      </c>
      <c r="R1166" t="str">
        <f>VLOOKUP($A1166,RevenueData!$A$2:$L$2321,12,FALSE)</f>
        <v>LI</v>
      </c>
    </row>
    <row r="1167" spans="1:18">
      <c r="A1167" s="40">
        <v>145</v>
      </c>
      <c r="B1167" s="41" t="s">
        <v>294</v>
      </c>
      <c r="C1167" s="41" t="s">
        <v>21</v>
      </c>
      <c r="D1167" s="40">
        <v>98271</v>
      </c>
      <c r="E1167" s="42">
        <v>40028</v>
      </c>
      <c r="F1167" s="43">
        <v>1236</v>
      </c>
      <c r="G1167" s="41" t="s">
        <v>125</v>
      </c>
      <c r="H1167" s="40">
        <v>43</v>
      </c>
      <c r="I1167" s="40">
        <v>43</v>
      </c>
      <c r="J1167" s="40">
        <v>0</v>
      </c>
      <c r="K1167" s="40">
        <v>0</v>
      </c>
      <c r="L1167" s="44">
        <v>0</v>
      </c>
      <c r="M1167" s="41" t="s">
        <v>126</v>
      </c>
      <c r="N1167" s="45" t="s">
        <v>152</v>
      </c>
      <c r="O1167" s="45" t="s">
        <v>153</v>
      </c>
      <c r="P1167" t="str">
        <f>VLOOKUP($A1167,RevenueData!$A$2:$L$2321,10,FALSE)</f>
        <v>WA</v>
      </c>
      <c r="Q1167" t="str">
        <f>VLOOKUP($A1167,RevenueData!$A$2:$L$2321,11,FALSE)</f>
        <v>OUT</v>
      </c>
      <c r="R1167" t="str">
        <f>VLOOKUP($A1167,RevenueData!$A$2:$L$2321,12,FALSE)</f>
        <v>OUT</v>
      </c>
    </row>
    <row r="1168" spans="1:18">
      <c r="A1168" s="40">
        <v>146</v>
      </c>
      <c r="B1168" s="41" t="s">
        <v>295</v>
      </c>
      <c r="C1168" s="41" t="s">
        <v>61</v>
      </c>
      <c r="D1168" s="40">
        <v>96814</v>
      </c>
      <c r="E1168" s="42">
        <v>40028</v>
      </c>
      <c r="F1168" s="43">
        <v>929</v>
      </c>
      <c r="G1168" s="41" t="s">
        <v>125</v>
      </c>
      <c r="H1168" s="40">
        <v>41</v>
      </c>
      <c r="I1168" s="40">
        <v>41</v>
      </c>
      <c r="J1168" s="40">
        <v>0</v>
      </c>
      <c r="K1168" s="40">
        <v>0</v>
      </c>
      <c r="L1168" s="44">
        <v>0</v>
      </c>
      <c r="M1168" s="41" t="s">
        <v>130</v>
      </c>
      <c r="N1168" s="45" t="s">
        <v>296</v>
      </c>
      <c r="O1168" s="45" t="s">
        <v>297</v>
      </c>
      <c r="P1168" t="str">
        <f>VLOOKUP($A1168,RevenueData!$A$2:$L$2321,10,FALSE)</f>
        <v>HI</v>
      </c>
      <c r="Q1168" t="str">
        <f>VLOOKUP($A1168,RevenueData!$A$2:$L$2321,11,FALSE)</f>
        <v>NW</v>
      </c>
      <c r="R1168" t="str">
        <f>VLOOKUP($A1168,RevenueData!$A$2:$L$2321,12,FALSE)</f>
        <v>HI</v>
      </c>
    </row>
    <row r="1169" spans="1:18">
      <c r="A1169" s="40">
        <v>151</v>
      </c>
      <c r="B1169" s="41" t="s">
        <v>295</v>
      </c>
      <c r="C1169" s="41" t="s">
        <v>61</v>
      </c>
      <c r="D1169" s="40">
        <v>96815</v>
      </c>
      <c r="E1169" s="42">
        <v>40028</v>
      </c>
      <c r="F1169" s="43">
        <v>1041</v>
      </c>
      <c r="G1169" s="41" t="s">
        <v>125</v>
      </c>
      <c r="H1169" s="40">
        <v>34</v>
      </c>
      <c r="I1169" s="40">
        <v>34</v>
      </c>
      <c r="J1169" s="40">
        <v>0</v>
      </c>
      <c r="K1169" s="40">
        <v>0</v>
      </c>
      <c r="L1169" s="44">
        <v>0</v>
      </c>
      <c r="M1169" s="41" t="s">
        <v>130</v>
      </c>
      <c r="N1169" s="45" t="s">
        <v>296</v>
      </c>
      <c r="O1169" s="45" t="s">
        <v>297</v>
      </c>
      <c r="P1169" t="str">
        <f>VLOOKUP($A1169,RevenueData!$A$2:$L$2321,10,FALSE)</f>
        <v>HI</v>
      </c>
      <c r="Q1169" t="str">
        <f>VLOOKUP($A1169,RevenueData!$A$2:$L$2321,11,FALSE)</f>
        <v>NW</v>
      </c>
      <c r="R1169" t="str">
        <f>VLOOKUP($A1169,RevenueData!$A$2:$L$2321,12,FALSE)</f>
        <v>HI</v>
      </c>
    </row>
    <row r="1170" spans="1:18">
      <c r="A1170" s="40">
        <v>158</v>
      </c>
      <c r="B1170" s="41" t="s">
        <v>124</v>
      </c>
      <c r="C1170" s="41" t="s">
        <v>7</v>
      </c>
      <c r="D1170" s="40">
        <v>10019</v>
      </c>
      <c r="E1170" s="42">
        <v>40028</v>
      </c>
      <c r="F1170" s="43">
        <v>1024</v>
      </c>
      <c r="G1170" s="41" t="s">
        <v>125</v>
      </c>
      <c r="H1170" s="40">
        <v>20</v>
      </c>
      <c r="I1170" s="40">
        <v>20</v>
      </c>
      <c r="J1170" s="40">
        <v>0</v>
      </c>
      <c r="K1170" s="40">
        <v>0</v>
      </c>
      <c r="L1170" s="44">
        <v>0</v>
      </c>
      <c r="M1170" s="41" t="s">
        <v>126</v>
      </c>
      <c r="N1170" s="45" t="s">
        <v>127</v>
      </c>
      <c r="O1170" s="45" t="s">
        <v>128</v>
      </c>
      <c r="P1170" t="str">
        <f>VLOOKUP($A1170,RevenueData!$A$2:$L$2321,10,FALSE)</f>
        <v>NY</v>
      </c>
      <c r="Q1170" t="str">
        <f>VLOOKUP($A1170,RevenueData!$A$2:$L$2321,11,FALSE)</f>
        <v>NY</v>
      </c>
      <c r="R1170" t="str">
        <f>VLOOKUP($A1170,RevenueData!$A$2:$L$2321,12,FALSE)</f>
        <v>MID</v>
      </c>
    </row>
    <row r="1171" spans="1:18">
      <c r="A1171" s="40">
        <v>189</v>
      </c>
      <c r="B1171" s="41" t="s">
        <v>124</v>
      </c>
      <c r="C1171" s="41" t="s">
        <v>7</v>
      </c>
      <c r="D1171" s="40">
        <v>10017</v>
      </c>
      <c r="E1171" s="42">
        <v>40028</v>
      </c>
      <c r="F1171" s="43">
        <v>741</v>
      </c>
      <c r="G1171" s="41" t="s">
        <v>129</v>
      </c>
      <c r="H1171" s="40">
        <v>25</v>
      </c>
      <c r="I1171" s="40">
        <v>25</v>
      </c>
      <c r="J1171" s="40">
        <v>0</v>
      </c>
      <c r="K1171" s="40">
        <v>0</v>
      </c>
      <c r="L1171" s="44">
        <v>0</v>
      </c>
      <c r="M1171" s="41" t="s">
        <v>126</v>
      </c>
      <c r="N1171" s="45" t="s">
        <v>127</v>
      </c>
      <c r="O1171" s="45" t="s">
        <v>128</v>
      </c>
      <c r="P1171" t="str">
        <f>VLOOKUP($A1171,RevenueData!$A$2:$L$2321,10,FALSE)</f>
        <v>NY</v>
      </c>
      <c r="Q1171" t="str">
        <f>VLOOKUP($A1171,RevenueData!$A$2:$L$2321,11,FALSE)</f>
        <v>NY</v>
      </c>
      <c r="R1171" t="str">
        <f>VLOOKUP($A1171,RevenueData!$A$2:$L$2321,12,FALSE)</f>
        <v>DOWN</v>
      </c>
    </row>
    <row r="1172" spans="1:18">
      <c r="A1172" s="40">
        <v>5</v>
      </c>
      <c r="B1172" s="41" t="s">
        <v>132</v>
      </c>
      <c r="C1172" s="41" t="s">
        <v>10</v>
      </c>
      <c r="D1172" s="40">
        <v>7078</v>
      </c>
      <c r="E1172" s="42">
        <v>40029</v>
      </c>
      <c r="F1172" s="43">
        <v>842</v>
      </c>
      <c r="G1172" s="41" t="s">
        <v>125</v>
      </c>
      <c r="H1172" s="40">
        <v>19</v>
      </c>
      <c r="I1172" s="40">
        <v>19</v>
      </c>
      <c r="J1172" s="40">
        <v>0</v>
      </c>
      <c r="K1172" s="40">
        <v>0</v>
      </c>
      <c r="L1172" s="44">
        <v>0</v>
      </c>
      <c r="M1172" s="41" t="s">
        <v>126</v>
      </c>
      <c r="N1172" s="45" t="s">
        <v>127</v>
      </c>
      <c r="O1172" s="45" t="s">
        <v>128</v>
      </c>
      <c r="P1172" t="str">
        <f>VLOOKUP($A1172,RevenueData!$A$2:$L$2321,10,FALSE)</f>
        <v>NJ</v>
      </c>
      <c r="Q1172" t="str">
        <f>VLOOKUP($A1172,RevenueData!$A$2:$L$2321,11,FALSE)</f>
        <v>NE</v>
      </c>
      <c r="R1172" t="str">
        <f>VLOOKUP($A1172,RevenueData!$A$2:$L$2321,12,FALSE)</f>
        <v>NJ</v>
      </c>
    </row>
    <row r="1173" spans="1:18">
      <c r="A1173" s="40">
        <v>10</v>
      </c>
      <c r="B1173" s="41" t="s">
        <v>133</v>
      </c>
      <c r="C1173" s="41" t="s">
        <v>11</v>
      </c>
      <c r="D1173" s="40">
        <v>22202</v>
      </c>
      <c r="E1173" s="42">
        <v>40029</v>
      </c>
      <c r="F1173" s="43">
        <v>1100</v>
      </c>
      <c r="G1173" s="41" t="s">
        <v>125</v>
      </c>
      <c r="H1173" s="40">
        <v>24</v>
      </c>
      <c r="I1173" s="40">
        <v>24</v>
      </c>
      <c r="J1173" s="40">
        <v>0</v>
      </c>
      <c r="K1173" s="40">
        <v>0</v>
      </c>
      <c r="L1173" s="44">
        <v>0</v>
      </c>
      <c r="M1173" s="41" t="s">
        <v>130</v>
      </c>
      <c r="N1173" s="45" t="s">
        <v>134</v>
      </c>
      <c r="O1173" s="45" t="s">
        <v>135</v>
      </c>
      <c r="P1173" t="str">
        <f>VLOOKUP($A1173,RevenueData!$A$2:$L$2321,10,FALSE)</f>
        <v>VA</v>
      </c>
      <c r="Q1173" t="str">
        <f>VLOOKUP($A1173,RevenueData!$A$2:$L$2321,11,FALSE)</f>
        <v>NE</v>
      </c>
      <c r="R1173" t="str">
        <f>VLOOKUP($A1173,RevenueData!$A$2:$L$2321,12,FALSE)</f>
        <v>DC</v>
      </c>
    </row>
    <row r="1174" spans="1:18">
      <c r="A1174" s="40">
        <v>11</v>
      </c>
      <c r="B1174" s="41" t="s">
        <v>138</v>
      </c>
      <c r="C1174" s="41" t="s">
        <v>12</v>
      </c>
      <c r="D1174" s="40">
        <v>20007</v>
      </c>
      <c r="E1174" s="42">
        <v>40029</v>
      </c>
      <c r="F1174" s="43">
        <v>1200</v>
      </c>
      <c r="G1174" s="41" t="s">
        <v>125</v>
      </c>
      <c r="H1174" s="40">
        <v>25</v>
      </c>
      <c r="I1174" s="40">
        <v>25</v>
      </c>
      <c r="J1174" s="40">
        <v>0</v>
      </c>
      <c r="K1174" s="40">
        <v>0</v>
      </c>
      <c r="L1174" s="44">
        <v>0</v>
      </c>
      <c r="M1174" s="41" t="s">
        <v>130</v>
      </c>
      <c r="N1174" s="45" t="s">
        <v>134</v>
      </c>
      <c r="O1174" s="45" t="s">
        <v>135</v>
      </c>
      <c r="P1174" t="str">
        <f>VLOOKUP($A1174,RevenueData!$A$2:$L$2321,10,FALSE)</f>
        <v>DC</v>
      </c>
      <c r="Q1174" t="str">
        <f>VLOOKUP($A1174,RevenueData!$A$2:$L$2321,11,FALSE)</f>
        <v>NE</v>
      </c>
      <c r="R1174" t="str">
        <f>VLOOKUP($A1174,RevenueData!$A$2:$L$2321,12,FALSE)</f>
        <v>DC</v>
      </c>
    </row>
    <row r="1175" spans="1:18">
      <c r="A1175" s="40">
        <v>12</v>
      </c>
      <c r="B1175" s="41" t="s">
        <v>139</v>
      </c>
      <c r="C1175" s="41" t="s">
        <v>13</v>
      </c>
      <c r="D1175" s="40">
        <v>48084</v>
      </c>
      <c r="E1175" s="42">
        <v>40029</v>
      </c>
      <c r="F1175" s="43">
        <v>1115</v>
      </c>
      <c r="G1175" s="41" t="s">
        <v>125</v>
      </c>
      <c r="H1175" s="40">
        <v>13</v>
      </c>
      <c r="I1175" s="40">
        <v>13</v>
      </c>
      <c r="J1175" s="40">
        <v>0</v>
      </c>
      <c r="K1175" s="40">
        <v>0</v>
      </c>
      <c r="L1175" s="44">
        <v>0</v>
      </c>
      <c r="M1175" s="41" t="s">
        <v>126</v>
      </c>
      <c r="N1175" s="45" t="s">
        <v>140</v>
      </c>
      <c r="O1175" s="45" t="s">
        <v>141</v>
      </c>
      <c r="P1175" t="str">
        <f>VLOOKUP($A1175,RevenueData!$A$2:$L$2321,10,FALSE)</f>
        <v>MI</v>
      </c>
      <c r="Q1175" t="str">
        <f>VLOOKUP($A1175,RevenueData!$A$2:$L$2321,11,FALSE)</f>
        <v>MW</v>
      </c>
      <c r="R1175" t="str">
        <f>VLOOKUP($A1175,RevenueData!$A$2:$L$2321,12,FALSE)</f>
        <v>MW</v>
      </c>
    </row>
    <row r="1176" spans="1:18">
      <c r="A1176" s="40">
        <v>14</v>
      </c>
      <c r="B1176" s="41" t="s">
        <v>144</v>
      </c>
      <c r="C1176" s="41" t="s">
        <v>16</v>
      </c>
      <c r="D1176" s="40">
        <v>60077</v>
      </c>
      <c r="E1176" s="42">
        <v>40029</v>
      </c>
      <c r="F1176" s="43">
        <v>1037</v>
      </c>
      <c r="G1176" s="41" t="s">
        <v>125</v>
      </c>
      <c r="H1176" s="40">
        <v>14</v>
      </c>
      <c r="I1176" s="40">
        <v>13</v>
      </c>
      <c r="J1176" s="40">
        <v>0</v>
      </c>
      <c r="K1176" s="40">
        <v>1</v>
      </c>
      <c r="L1176" s="44">
        <v>0</v>
      </c>
      <c r="M1176" s="41" t="s">
        <v>126</v>
      </c>
      <c r="N1176" s="45" t="s">
        <v>145</v>
      </c>
      <c r="O1176" s="45" t="s">
        <v>146</v>
      </c>
      <c r="P1176" t="str">
        <f>VLOOKUP($A1176,RevenueData!$A$2:$L$2321,10,FALSE)</f>
        <v>IL</v>
      </c>
      <c r="Q1176" t="str">
        <f>VLOOKUP($A1176,RevenueData!$A$2:$L$2321,11,FALSE)</f>
        <v>MW</v>
      </c>
      <c r="R1176" t="str">
        <f>VLOOKUP($A1176,RevenueData!$A$2:$L$2321,12,FALSE)</f>
        <v>NCHI</v>
      </c>
    </row>
    <row r="1177" spans="1:18">
      <c r="A1177" s="40">
        <v>15</v>
      </c>
      <c r="B1177" s="41" t="s">
        <v>147</v>
      </c>
      <c r="C1177" s="41" t="s">
        <v>16</v>
      </c>
      <c r="D1177" s="40">
        <v>60523</v>
      </c>
      <c r="E1177" s="42">
        <v>40029</v>
      </c>
      <c r="F1177" s="43">
        <v>1020</v>
      </c>
      <c r="G1177" s="41" t="s">
        <v>125</v>
      </c>
      <c r="H1177" s="40">
        <v>30</v>
      </c>
      <c r="I1177" s="40">
        <v>30</v>
      </c>
      <c r="J1177" s="40">
        <v>0</v>
      </c>
      <c r="K1177" s="40">
        <v>0</v>
      </c>
      <c r="L1177" s="44">
        <v>0</v>
      </c>
      <c r="M1177" s="41" t="s">
        <v>126</v>
      </c>
      <c r="N1177" s="45" t="s">
        <v>145</v>
      </c>
      <c r="O1177" s="45" t="s">
        <v>146</v>
      </c>
      <c r="P1177" t="str">
        <f>VLOOKUP($A1177,RevenueData!$A$2:$L$2321,10,FALSE)</f>
        <v>IL</v>
      </c>
      <c r="Q1177" t="str">
        <f>VLOOKUP($A1177,RevenueData!$A$2:$L$2321,11,FALSE)</f>
        <v>MW</v>
      </c>
      <c r="R1177" t="str">
        <f>VLOOKUP($A1177,RevenueData!$A$2:$L$2321,12,FALSE)</f>
        <v>SCHI</v>
      </c>
    </row>
    <row r="1178" spans="1:18">
      <c r="A1178" s="40">
        <v>19</v>
      </c>
      <c r="B1178" s="41" t="s">
        <v>154</v>
      </c>
      <c r="C1178" s="41" t="s">
        <v>16</v>
      </c>
      <c r="D1178" s="40">
        <v>60611</v>
      </c>
      <c r="E1178" s="42">
        <v>40029</v>
      </c>
      <c r="F1178" s="43">
        <v>917</v>
      </c>
      <c r="G1178" s="41" t="s">
        <v>129</v>
      </c>
      <c r="H1178" s="40">
        <v>13</v>
      </c>
      <c r="I1178" s="40">
        <v>13</v>
      </c>
      <c r="J1178" s="40">
        <v>0</v>
      </c>
      <c r="K1178" s="40">
        <v>0</v>
      </c>
      <c r="L1178" s="44">
        <v>0</v>
      </c>
      <c r="M1178" s="41" t="s">
        <v>126</v>
      </c>
      <c r="N1178" s="45" t="s">
        <v>145</v>
      </c>
      <c r="O1178" s="45" t="s">
        <v>146</v>
      </c>
      <c r="P1178" t="str">
        <f>VLOOKUP($A1178,RevenueData!$A$2:$L$2321,10,FALSE)</f>
        <v>IL</v>
      </c>
      <c r="Q1178" t="str">
        <f>VLOOKUP($A1178,RevenueData!$A$2:$L$2321,11,FALSE)</f>
        <v>MW</v>
      </c>
      <c r="R1178" t="str">
        <f>VLOOKUP($A1178,RevenueData!$A$2:$L$2321,12,FALSE)</f>
        <v>MW</v>
      </c>
    </row>
    <row r="1179" spans="1:18">
      <c r="A1179" s="40">
        <v>22</v>
      </c>
      <c r="B1179" s="41" t="s">
        <v>158</v>
      </c>
      <c r="C1179" s="41" t="s">
        <v>19</v>
      </c>
      <c r="D1179" s="40">
        <v>91210</v>
      </c>
      <c r="E1179" s="42">
        <v>40029</v>
      </c>
      <c r="F1179" s="43">
        <v>934</v>
      </c>
      <c r="G1179" s="41" t="s">
        <v>125</v>
      </c>
      <c r="H1179" s="40">
        <v>22</v>
      </c>
      <c r="I1179" s="40">
        <v>22</v>
      </c>
      <c r="J1179" s="40">
        <v>0</v>
      </c>
      <c r="K1179" s="40">
        <v>0</v>
      </c>
      <c r="L1179" s="44">
        <v>0</v>
      </c>
      <c r="M1179" s="41" t="s">
        <v>126</v>
      </c>
      <c r="N1179" s="45" t="s">
        <v>149</v>
      </c>
      <c r="O1179" s="45" t="s">
        <v>150</v>
      </c>
      <c r="P1179" t="str">
        <f>VLOOKUP($A1179,RevenueData!$A$2:$L$2321,10,FALSE)</f>
        <v>CA</v>
      </c>
      <c r="Q1179" t="str">
        <f>VLOOKUP($A1179,RevenueData!$A$2:$L$2321,11,FALSE)</f>
        <v>LA</v>
      </c>
      <c r="R1179" t="str">
        <f>VLOOKUP($A1179,RevenueData!$A$2:$L$2321,12,FALSE)</f>
        <v>DESER</v>
      </c>
    </row>
    <row r="1180" spans="1:18">
      <c r="A1180" s="40">
        <v>24</v>
      </c>
      <c r="B1180" s="41" t="s">
        <v>160</v>
      </c>
      <c r="C1180" s="41" t="s">
        <v>19</v>
      </c>
      <c r="D1180" s="40">
        <v>90210</v>
      </c>
      <c r="E1180" s="42">
        <v>40029</v>
      </c>
      <c r="F1180" s="43">
        <v>1132</v>
      </c>
      <c r="G1180" s="41" t="s">
        <v>125</v>
      </c>
      <c r="H1180" s="40">
        <v>17</v>
      </c>
      <c r="I1180" s="40">
        <v>17</v>
      </c>
      <c r="J1180" s="40">
        <v>0</v>
      </c>
      <c r="K1180" s="40">
        <v>0</v>
      </c>
      <c r="L1180" s="44">
        <v>0</v>
      </c>
      <c r="M1180" s="41" t="s">
        <v>126</v>
      </c>
      <c r="N1180" s="45" t="s">
        <v>149</v>
      </c>
      <c r="O1180" s="45" t="s">
        <v>150</v>
      </c>
      <c r="P1180" t="str">
        <f>VLOOKUP($A1180,RevenueData!$A$2:$L$2321,10,FALSE)</f>
        <v>CA</v>
      </c>
      <c r="Q1180" t="str">
        <f>VLOOKUP($A1180,RevenueData!$A$2:$L$2321,11,FALSE)</f>
        <v>LA</v>
      </c>
      <c r="R1180" t="str">
        <f>VLOOKUP($A1180,RevenueData!$A$2:$L$2321,12,FALSE)</f>
        <v>LA</v>
      </c>
    </row>
    <row r="1181" spans="1:18">
      <c r="A1181" s="40">
        <v>25</v>
      </c>
      <c r="B1181" s="41" t="s">
        <v>28</v>
      </c>
      <c r="C1181" s="41" t="s">
        <v>27</v>
      </c>
      <c r="D1181" s="40">
        <v>33156</v>
      </c>
      <c r="E1181" s="42">
        <v>40029</v>
      </c>
      <c r="F1181" s="43">
        <v>946</v>
      </c>
      <c r="G1181" s="41" t="s">
        <v>125</v>
      </c>
      <c r="H1181" s="40">
        <v>32</v>
      </c>
      <c r="I1181" s="40">
        <v>32</v>
      </c>
      <c r="J1181" s="40">
        <v>0</v>
      </c>
      <c r="K1181" s="40">
        <v>0</v>
      </c>
      <c r="L1181" s="44">
        <v>0</v>
      </c>
      <c r="M1181" s="41" t="s">
        <v>126</v>
      </c>
      <c r="N1181" s="45" t="s">
        <v>161</v>
      </c>
      <c r="O1181" s="45" t="s">
        <v>162</v>
      </c>
      <c r="P1181" t="str">
        <f>VLOOKUP($A1181,RevenueData!$A$2:$L$2321,10,FALSE)</f>
        <v>FL</v>
      </c>
      <c r="Q1181" t="str">
        <f>VLOOKUP($A1181,RevenueData!$A$2:$L$2321,11,FALSE)</f>
        <v>SE</v>
      </c>
      <c r="R1181" t="str">
        <f>VLOOKUP($A1181,RevenueData!$A$2:$L$2321,12,FALSE)</f>
        <v>MIAMI</v>
      </c>
    </row>
    <row r="1182" spans="1:18">
      <c r="A1182" s="40">
        <v>26</v>
      </c>
      <c r="B1182" s="41" t="s">
        <v>163</v>
      </c>
      <c r="C1182" s="41" t="s">
        <v>11</v>
      </c>
      <c r="D1182" s="40">
        <v>22102</v>
      </c>
      <c r="E1182" s="42">
        <v>40029</v>
      </c>
      <c r="F1182" s="43">
        <v>1130</v>
      </c>
      <c r="G1182" s="41" t="s">
        <v>125</v>
      </c>
      <c r="H1182" s="40">
        <v>19</v>
      </c>
      <c r="I1182" s="40">
        <v>19</v>
      </c>
      <c r="J1182" s="40">
        <v>0</v>
      </c>
      <c r="K1182" s="40">
        <v>0</v>
      </c>
      <c r="L1182" s="44">
        <v>0</v>
      </c>
      <c r="M1182" s="41" t="s">
        <v>130</v>
      </c>
      <c r="N1182" s="45" t="s">
        <v>134</v>
      </c>
      <c r="O1182" s="45" t="s">
        <v>135</v>
      </c>
      <c r="P1182" t="str">
        <f>VLOOKUP($A1182,RevenueData!$A$2:$L$2321,10,FALSE)</f>
        <v>VA</v>
      </c>
      <c r="Q1182" t="str">
        <f>VLOOKUP($A1182,RevenueData!$A$2:$L$2321,11,FALSE)</f>
        <v>SE</v>
      </c>
      <c r="R1182" t="str">
        <f>VLOOKUP($A1182,RevenueData!$A$2:$L$2321,12,FALSE)</f>
        <v>NOVA</v>
      </c>
    </row>
    <row r="1183" spans="1:18">
      <c r="A1183" s="40">
        <v>27</v>
      </c>
      <c r="B1183" s="41" t="s">
        <v>164</v>
      </c>
      <c r="C1183" s="41" t="s">
        <v>27</v>
      </c>
      <c r="D1183" s="40">
        <v>33431</v>
      </c>
      <c r="E1183" s="42">
        <v>40029</v>
      </c>
      <c r="F1183" s="43">
        <v>819</v>
      </c>
      <c r="G1183" s="41" t="s">
        <v>129</v>
      </c>
      <c r="H1183" s="40">
        <v>10</v>
      </c>
      <c r="I1183" s="40">
        <v>10</v>
      </c>
      <c r="J1183" s="40">
        <v>0</v>
      </c>
      <c r="K1183" s="40">
        <v>0</v>
      </c>
      <c r="L1183" s="44">
        <v>0</v>
      </c>
      <c r="M1183" s="41" t="s">
        <v>143</v>
      </c>
      <c r="N1183" s="45" t="s">
        <v>161</v>
      </c>
      <c r="O1183" s="45" t="s">
        <v>162</v>
      </c>
      <c r="P1183" t="str">
        <f>VLOOKUP($A1183,RevenueData!$A$2:$L$2321,10,FALSE)</f>
        <v>FL</v>
      </c>
      <c r="Q1183" t="str">
        <f>VLOOKUP($A1183,RevenueData!$A$2:$L$2321,11,FALSE)</f>
        <v>SE</v>
      </c>
      <c r="R1183" t="str">
        <f>VLOOKUP($A1183,RevenueData!$A$2:$L$2321,12,FALSE)</f>
        <v>PB</v>
      </c>
    </row>
    <row r="1184" spans="1:18">
      <c r="A1184" s="40">
        <v>28</v>
      </c>
      <c r="B1184" s="41" t="s">
        <v>154</v>
      </c>
      <c r="C1184" s="41" t="s">
        <v>16</v>
      </c>
      <c r="D1184" s="40">
        <v>60614</v>
      </c>
      <c r="E1184" s="42">
        <v>40029</v>
      </c>
      <c r="F1184" s="43">
        <v>1208</v>
      </c>
      <c r="G1184" s="41" t="s">
        <v>125</v>
      </c>
      <c r="H1184" s="40">
        <v>9</v>
      </c>
      <c r="I1184" s="40">
        <v>9</v>
      </c>
      <c r="J1184" s="40">
        <v>0</v>
      </c>
      <c r="K1184" s="40">
        <v>0</v>
      </c>
      <c r="L1184" s="44">
        <v>0</v>
      </c>
      <c r="M1184" s="41" t="s">
        <v>126</v>
      </c>
      <c r="N1184" s="45" t="s">
        <v>145</v>
      </c>
      <c r="O1184" s="45" t="s">
        <v>146</v>
      </c>
      <c r="P1184" t="str">
        <f>VLOOKUP($A1184,RevenueData!$A$2:$L$2321,10,FALSE)</f>
        <v>IL</v>
      </c>
      <c r="Q1184" t="str">
        <f>VLOOKUP($A1184,RevenueData!$A$2:$L$2321,11,FALSE)</f>
        <v>MW</v>
      </c>
      <c r="R1184" t="str">
        <f>VLOOKUP($A1184,RevenueData!$A$2:$L$2321,12,FALSE)</f>
        <v>MW</v>
      </c>
    </row>
    <row r="1185" spans="1:18">
      <c r="A1185" s="40">
        <v>30</v>
      </c>
      <c r="B1185" s="41" t="s">
        <v>168</v>
      </c>
      <c r="C1185" s="41" t="s">
        <v>33</v>
      </c>
      <c r="D1185" s="40">
        <v>97204</v>
      </c>
      <c r="E1185" s="42">
        <v>40029</v>
      </c>
      <c r="F1185" s="43">
        <v>1005</v>
      </c>
      <c r="G1185" s="41" t="s">
        <v>125</v>
      </c>
      <c r="H1185" s="40">
        <v>14</v>
      </c>
      <c r="I1185" s="40">
        <v>14</v>
      </c>
      <c r="J1185" s="40">
        <v>0</v>
      </c>
      <c r="K1185" s="40">
        <v>0</v>
      </c>
      <c r="L1185" s="44">
        <v>0</v>
      </c>
      <c r="M1185" s="41" t="s">
        <v>126</v>
      </c>
      <c r="N1185" s="45" t="s">
        <v>169</v>
      </c>
      <c r="O1185" s="45" t="s">
        <v>170</v>
      </c>
      <c r="P1185" t="str">
        <f>VLOOKUP($A1185,RevenueData!$A$2:$L$2321,10,FALSE)</f>
        <v>OR</v>
      </c>
      <c r="Q1185" t="str">
        <f>VLOOKUP($A1185,RevenueData!$A$2:$L$2321,11,FALSE)</f>
        <v>NW</v>
      </c>
      <c r="R1185" t="str">
        <f>VLOOKUP($A1185,RevenueData!$A$2:$L$2321,12,FALSE)</f>
        <v>NW</v>
      </c>
    </row>
    <row r="1186" spans="1:18">
      <c r="A1186" s="40">
        <v>31</v>
      </c>
      <c r="B1186" s="41" t="s">
        <v>171</v>
      </c>
      <c r="C1186" s="41" t="s">
        <v>19</v>
      </c>
      <c r="D1186" s="40">
        <v>90067</v>
      </c>
      <c r="E1186" s="42">
        <v>40029</v>
      </c>
      <c r="F1186" s="43">
        <v>951</v>
      </c>
      <c r="G1186" s="41" t="s">
        <v>125</v>
      </c>
      <c r="H1186" s="40">
        <v>20</v>
      </c>
      <c r="I1186" s="40">
        <v>19</v>
      </c>
      <c r="J1186" s="40">
        <v>0</v>
      </c>
      <c r="K1186" s="40">
        <v>1</v>
      </c>
      <c r="L1186" s="44">
        <v>0</v>
      </c>
      <c r="M1186" s="41" t="s">
        <v>126</v>
      </c>
      <c r="N1186" s="45" t="s">
        <v>149</v>
      </c>
      <c r="O1186" s="45" t="s">
        <v>150</v>
      </c>
      <c r="P1186" t="str">
        <f>VLOOKUP($A1186,RevenueData!$A$2:$L$2321,10,FALSE)</f>
        <v>CA</v>
      </c>
      <c r="Q1186" t="str">
        <f>VLOOKUP($A1186,RevenueData!$A$2:$L$2321,11,FALSE)</f>
        <v>LA</v>
      </c>
      <c r="R1186" t="str">
        <f>VLOOKUP($A1186,RevenueData!$A$2:$L$2321,12,FALSE)</f>
        <v>LAPRO</v>
      </c>
    </row>
    <row r="1187" spans="1:18">
      <c r="A1187" s="40">
        <v>32</v>
      </c>
      <c r="B1187" s="41" t="s">
        <v>28</v>
      </c>
      <c r="C1187" s="41" t="s">
        <v>27</v>
      </c>
      <c r="D1187" s="40">
        <v>33180</v>
      </c>
      <c r="E1187" s="42">
        <v>40029</v>
      </c>
      <c r="F1187" s="43">
        <v>1110</v>
      </c>
      <c r="G1187" s="41" t="s">
        <v>125</v>
      </c>
      <c r="H1187" s="40">
        <v>18</v>
      </c>
      <c r="I1187" s="40">
        <v>18</v>
      </c>
      <c r="J1187" s="40">
        <v>0</v>
      </c>
      <c r="K1187" s="40">
        <v>0</v>
      </c>
      <c r="L1187" s="44">
        <v>0</v>
      </c>
      <c r="M1187" s="41" t="s">
        <v>126</v>
      </c>
      <c r="N1187" s="45" t="s">
        <v>161</v>
      </c>
      <c r="O1187" s="45" t="s">
        <v>162</v>
      </c>
      <c r="P1187" t="str">
        <f>VLOOKUP($A1187,RevenueData!$A$2:$L$2321,10,FALSE)</f>
        <v>FL</v>
      </c>
      <c r="Q1187" t="str">
        <f>VLOOKUP($A1187,RevenueData!$A$2:$L$2321,11,FALSE)</f>
        <v>SE</v>
      </c>
      <c r="R1187" t="str">
        <f>VLOOKUP($A1187,RevenueData!$A$2:$L$2321,12,FALSE)</f>
        <v>MIAMI</v>
      </c>
    </row>
    <row r="1188" spans="1:18">
      <c r="A1188" s="40">
        <v>35</v>
      </c>
      <c r="B1188" s="41" t="s">
        <v>176</v>
      </c>
      <c r="C1188" s="41" t="s">
        <v>19</v>
      </c>
      <c r="D1188" s="40">
        <v>94115</v>
      </c>
      <c r="E1188" s="42">
        <v>40029</v>
      </c>
      <c r="F1188" s="43">
        <v>1231</v>
      </c>
      <c r="G1188" s="41" t="s">
        <v>125</v>
      </c>
      <c r="H1188" s="40">
        <v>19</v>
      </c>
      <c r="I1188" s="40">
        <v>17</v>
      </c>
      <c r="J1188" s="40">
        <v>0</v>
      </c>
      <c r="K1188" s="40">
        <v>2</v>
      </c>
      <c r="L1188" s="44">
        <v>0</v>
      </c>
      <c r="M1188" s="41" t="s">
        <v>126</v>
      </c>
      <c r="N1188" s="45" t="s">
        <v>156</v>
      </c>
      <c r="O1188" s="45" t="s">
        <v>157</v>
      </c>
      <c r="P1188" t="str">
        <f>VLOOKUP($A1188,RevenueData!$A$2:$L$2321,10,FALSE)</f>
        <v>CA</v>
      </c>
      <c r="Q1188" t="str">
        <f>VLOOKUP($A1188,RevenueData!$A$2:$L$2321,11,FALSE)</f>
        <v>NW</v>
      </c>
      <c r="R1188" t="str">
        <f>VLOOKUP($A1188,RevenueData!$A$2:$L$2321,12,FALSE)</f>
        <v>SF</v>
      </c>
    </row>
    <row r="1189" spans="1:18">
      <c r="A1189" s="40">
        <v>38</v>
      </c>
      <c r="B1189" s="41" t="s">
        <v>178</v>
      </c>
      <c r="C1189" s="41" t="s">
        <v>38</v>
      </c>
      <c r="D1189" s="40">
        <v>89109</v>
      </c>
      <c r="E1189" s="42">
        <v>40029</v>
      </c>
      <c r="F1189" s="43">
        <v>1100</v>
      </c>
      <c r="G1189" s="41" t="s">
        <v>125</v>
      </c>
      <c r="H1189" s="40">
        <v>14</v>
      </c>
      <c r="I1189" s="40">
        <v>14</v>
      </c>
      <c r="J1189" s="40">
        <v>0</v>
      </c>
      <c r="K1189" s="40">
        <v>0</v>
      </c>
      <c r="L1189" s="44">
        <v>0</v>
      </c>
      <c r="M1189" s="41" t="s">
        <v>143</v>
      </c>
      <c r="N1189" s="45" t="s">
        <v>181</v>
      </c>
      <c r="O1189" s="45" t="s">
        <v>182</v>
      </c>
      <c r="P1189" t="str">
        <f>VLOOKUP($A1189,RevenueData!$A$2:$L$2321,10,FALSE)</f>
        <v>NV</v>
      </c>
      <c r="Q1189" t="str">
        <f>VLOOKUP($A1189,RevenueData!$A$2:$L$2321,11,FALSE)</f>
        <v>SW</v>
      </c>
      <c r="R1189" t="str">
        <f>VLOOKUP($A1189,RevenueData!$A$2:$L$2321,12,FALSE)</f>
        <v>SW</v>
      </c>
    </row>
    <row r="1190" spans="1:18">
      <c r="A1190" s="40">
        <v>39</v>
      </c>
      <c r="B1190" s="41" t="s">
        <v>183</v>
      </c>
      <c r="C1190" s="41" t="s">
        <v>19</v>
      </c>
      <c r="D1190" s="40">
        <v>92660</v>
      </c>
      <c r="E1190" s="42">
        <v>40029</v>
      </c>
      <c r="F1190" s="43">
        <v>1003</v>
      </c>
      <c r="G1190" s="41" t="s">
        <v>125</v>
      </c>
      <c r="H1190" s="40">
        <v>13</v>
      </c>
      <c r="I1190" s="40">
        <v>13</v>
      </c>
      <c r="J1190" s="40">
        <v>0</v>
      </c>
      <c r="K1190" s="40">
        <v>0</v>
      </c>
      <c r="L1190" s="44">
        <v>0</v>
      </c>
      <c r="M1190" s="41" t="s">
        <v>126</v>
      </c>
      <c r="N1190" s="45" t="s">
        <v>149</v>
      </c>
      <c r="O1190" s="45" t="s">
        <v>150</v>
      </c>
      <c r="P1190" t="str">
        <f>VLOOKUP($A1190,RevenueData!$A$2:$L$2321,10,FALSE)</f>
        <v>CA</v>
      </c>
      <c r="Q1190" t="str">
        <f>VLOOKUP($A1190,RevenueData!$A$2:$L$2321,11,FALSE)</f>
        <v>LA</v>
      </c>
      <c r="R1190" t="str">
        <f>VLOOKUP($A1190,RevenueData!$A$2:$L$2321,12,FALSE)</f>
        <v>SD</v>
      </c>
    </row>
    <row r="1191" spans="1:18">
      <c r="A1191" s="40">
        <v>47</v>
      </c>
      <c r="B1191" s="41" t="s">
        <v>189</v>
      </c>
      <c r="C1191" s="41" t="s">
        <v>43</v>
      </c>
      <c r="D1191" s="40">
        <v>2467</v>
      </c>
      <c r="E1191" s="42">
        <v>40029</v>
      </c>
      <c r="F1191" s="43">
        <v>1156</v>
      </c>
      <c r="G1191" s="41" t="s">
        <v>125</v>
      </c>
      <c r="H1191" s="40">
        <v>10</v>
      </c>
      <c r="I1191" s="40">
        <v>10</v>
      </c>
      <c r="J1191" s="40">
        <v>0</v>
      </c>
      <c r="K1191" s="40">
        <v>0</v>
      </c>
      <c r="L1191" s="44">
        <v>0</v>
      </c>
      <c r="M1191" s="41" t="s">
        <v>126</v>
      </c>
      <c r="N1191" s="45" t="s">
        <v>190</v>
      </c>
      <c r="O1191" s="45" t="s">
        <v>191</v>
      </c>
      <c r="P1191" t="str">
        <f>VLOOKUP($A1191,RevenueData!$A$2:$L$2321,10,FALSE)</f>
        <v>MA</v>
      </c>
      <c r="Q1191" t="str">
        <f>VLOOKUP($A1191,RevenueData!$A$2:$L$2321,11,FALSE)</f>
        <v>NE</v>
      </c>
      <c r="R1191" t="str">
        <f>VLOOKUP($A1191,RevenueData!$A$2:$L$2321,12,FALSE)</f>
        <v>MA</v>
      </c>
    </row>
    <row r="1192" spans="1:18">
      <c r="A1192" s="40">
        <v>48</v>
      </c>
      <c r="B1192" s="41" t="s">
        <v>192</v>
      </c>
      <c r="C1192" s="41" t="s">
        <v>44</v>
      </c>
      <c r="D1192" s="40">
        <v>85251</v>
      </c>
      <c r="E1192" s="42">
        <v>40029</v>
      </c>
      <c r="F1192" s="43">
        <v>1139</v>
      </c>
      <c r="G1192" s="41" t="s">
        <v>131</v>
      </c>
      <c r="H1192" s="40">
        <v>14</v>
      </c>
      <c r="I1192" s="40">
        <v>14</v>
      </c>
      <c r="J1192" s="40">
        <v>0</v>
      </c>
      <c r="K1192" s="40">
        <v>0</v>
      </c>
      <c r="L1192" s="44">
        <v>0</v>
      </c>
      <c r="M1192" s="41" t="s">
        <v>126</v>
      </c>
      <c r="N1192" s="45" t="s">
        <v>181</v>
      </c>
      <c r="O1192" s="45" t="s">
        <v>182</v>
      </c>
      <c r="P1192" t="str">
        <f>VLOOKUP($A1192,RevenueData!$A$2:$L$2321,10,FALSE)</f>
        <v>AZ</v>
      </c>
      <c r="Q1192" t="str">
        <f>VLOOKUP($A1192,RevenueData!$A$2:$L$2321,11,FALSE)</f>
        <v>SW</v>
      </c>
      <c r="R1192" t="str">
        <f>VLOOKUP($A1192,RevenueData!$A$2:$L$2321,12,FALSE)</f>
        <v>AZ</v>
      </c>
    </row>
    <row r="1193" spans="1:18">
      <c r="A1193" s="40">
        <v>49</v>
      </c>
      <c r="B1193" s="41" t="s">
        <v>193</v>
      </c>
      <c r="C1193" s="41" t="s">
        <v>45</v>
      </c>
      <c r="D1193" s="40">
        <v>19406</v>
      </c>
      <c r="E1193" s="42">
        <v>40029</v>
      </c>
      <c r="F1193" s="43">
        <v>1002</v>
      </c>
      <c r="G1193" s="41" t="s">
        <v>125</v>
      </c>
      <c r="H1193" s="40">
        <v>14</v>
      </c>
      <c r="I1193" s="40">
        <v>13</v>
      </c>
      <c r="J1193" s="40">
        <v>0</v>
      </c>
      <c r="K1193" s="40">
        <v>0</v>
      </c>
      <c r="L1193" s="44">
        <v>1</v>
      </c>
      <c r="M1193" s="41" t="s">
        <v>126</v>
      </c>
      <c r="N1193" s="45" t="s">
        <v>194</v>
      </c>
      <c r="O1193" s="45" t="s">
        <v>195</v>
      </c>
      <c r="P1193" t="str">
        <f>VLOOKUP($A1193,RevenueData!$A$2:$L$2321,10,FALSE)</f>
        <v>PA</v>
      </c>
      <c r="Q1193" t="str">
        <f>VLOOKUP($A1193,RevenueData!$A$2:$L$2321,11,FALSE)</f>
        <v>NE</v>
      </c>
      <c r="R1193" t="str">
        <f>VLOOKUP($A1193,RevenueData!$A$2:$L$2321,12,FALSE)</f>
        <v>PHILI</v>
      </c>
    </row>
    <row r="1194" spans="1:18">
      <c r="A1194" s="40">
        <v>56</v>
      </c>
      <c r="B1194" s="41" t="s">
        <v>176</v>
      </c>
      <c r="C1194" s="41" t="s">
        <v>19</v>
      </c>
      <c r="D1194" s="40">
        <v>94132</v>
      </c>
      <c r="E1194" s="42">
        <v>40029</v>
      </c>
      <c r="F1194" s="43">
        <v>1101</v>
      </c>
      <c r="G1194" s="41" t="s">
        <v>125</v>
      </c>
      <c r="H1194" s="40">
        <v>9</v>
      </c>
      <c r="I1194" s="40">
        <v>9</v>
      </c>
      <c r="J1194" s="40">
        <v>0</v>
      </c>
      <c r="K1194" s="40">
        <v>0</v>
      </c>
      <c r="L1194" s="44">
        <v>0</v>
      </c>
      <c r="M1194" s="41" t="s">
        <v>126</v>
      </c>
      <c r="N1194" s="45" t="s">
        <v>156</v>
      </c>
      <c r="O1194" s="45" t="s">
        <v>157</v>
      </c>
      <c r="P1194" t="str">
        <f>VLOOKUP($A1194,RevenueData!$A$2:$L$2321,10,FALSE)</f>
        <v>CA</v>
      </c>
      <c r="Q1194" t="str">
        <f>VLOOKUP($A1194,RevenueData!$A$2:$L$2321,11,FALSE)</f>
        <v>NW</v>
      </c>
      <c r="R1194" t="str">
        <f>VLOOKUP($A1194,RevenueData!$A$2:$L$2321,12,FALSE)</f>
        <v>SF</v>
      </c>
    </row>
    <row r="1195" spans="1:18">
      <c r="A1195" s="40">
        <v>57</v>
      </c>
      <c r="B1195" s="41" t="s">
        <v>201</v>
      </c>
      <c r="C1195" s="41" t="s">
        <v>33</v>
      </c>
      <c r="D1195" s="40">
        <v>97223</v>
      </c>
      <c r="E1195" s="42">
        <v>40029</v>
      </c>
      <c r="F1195" s="43">
        <v>1113</v>
      </c>
      <c r="G1195" s="41" t="s">
        <v>125</v>
      </c>
      <c r="H1195" s="40">
        <v>22</v>
      </c>
      <c r="I1195" s="40">
        <v>22</v>
      </c>
      <c r="J1195" s="40">
        <v>0</v>
      </c>
      <c r="K1195" s="40">
        <v>0</v>
      </c>
      <c r="L1195" s="44">
        <v>0</v>
      </c>
      <c r="M1195" s="41" t="s">
        <v>126</v>
      </c>
      <c r="N1195" s="45" t="s">
        <v>169</v>
      </c>
      <c r="O1195" s="45" t="s">
        <v>170</v>
      </c>
      <c r="P1195" t="str">
        <f>VLOOKUP($A1195,RevenueData!$A$2:$L$2321,10,FALSE)</f>
        <v>OR</v>
      </c>
      <c r="Q1195" t="str">
        <f>VLOOKUP($A1195,RevenueData!$A$2:$L$2321,11,FALSE)</f>
        <v>NW</v>
      </c>
      <c r="R1195" t="str">
        <f>VLOOKUP($A1195,RevenueData!$A$2:$L$2321,12,FALSE)</f>
        <v>NW</v>
      </c>
    </row>
    <row r="1196" spans="1:18">
      <c r="A1196" s="40">
        <v>60</v>
      </c>
      <c r="B1196" s="41" t="s">
        <v>203</v>
      </c>
      <c r="C1196" s="41" t="s">
        <v>35</v>
      </c>
      <c r="D1196" s="40">
        <v>44122</v>
      </c>
      <c r="E1196" s="42">
        <v>40029</v>
      </c>
      <c r="F1196" s="43">
        <v>943</v>
      </c>
      <c r="G1196" s="41" t="s">
        <v>129</v>
      </c>
      <c r="H1196" s="40">
        <v>13</v>
      </c>
      <c r="I1196" s="40">
        <v>13</v>
      </c>
      <c r="J1196" s="40">
        <v>0</v>
      </c>
      <c r="K1196" s="40">
        <v>0</v>
      </c>
      <c r="L1196" s="44">
        <v>0</v>
      </c>
      <c r="M1196" s="41" t="s">
        <v>126</v>
      </c>
      <c r="N1196" s="45" t="s">
        <v>204</v>
      </c>
      <c r="O1196" s="45" t="s">
        <v>205</v>
      </c>
      <c r="P1196" t="str">
        <f>VLOOKUP($A1196,RevenueData!$A$2:$L$2321,10,FALSE)</f>
        <v>OH</v>
      </c>
      <c r="Q1196" t="str">
        <f>VLOOKUP($A1196,RevenueData!$A$2:$L$2321,11,FALSE)</f>
        <v>MW</v>
      </c>
      <c r="R1196" t="str">
        <f>VLOOKUP($A1196,RevenueData!$A$2:$L$2321,12,FALSE)</f>
        <v>MW</v>
      </c>
    </row>
    <row r="1197" spans="1:18">
      <c r="A1197" s="40">
        <v>61</v>
      </c>
      <c r="B1197" s="41" t="s">
        <v>206</v>
      </c>
      <c r="C1197" s="41" t="s">
        <v>31</v>
      </c>
      <c r="D1197" s="40">
        <v>80206</v>
      </c>
      <c r="E1197" s="42">
        <v>40029</v>
      </c>
      <c r="F1197" s="43">
        <v>1000</v>
      </c>
      <c r="G1197" s="41" t="s">
        <v>125</v>
      </c>
      <c r="H1197" s="40">
        <v>33</v>
      </c>
      <c r="I1197" s="40">
        <v>32</v>
      </c>
      <c r="J1197" s="40">
        <v>0</v>
      </c>
      <c r="K1197" s="40">
        <v>1</v>
      </c>
      <c r="L1197" s="44">
        <v>0</v>
      </c>
      <c r="M1197" s="41" t="s">
        <v>143</v>
      </c>
      <c r="N1197" s="45" t="s">
        <v>166</v>
      </c>
      <c r="O1197" s="45" t="s">
        <v>167</v>
      </c>
      <c r="P1197" t="str">
        <f>VLOOKUP($A1197,RevenueData!$A$2:$L$2321,10,FALSE)</f>
        <v>CO</v>
      </c>
      <c r="Q1197" t="str">
        <f>VLOOKUP($A1197,RevenueData!$A$2:$L$2321,11,FALSE)</f>
        <v>SW</v>
      </c>
      <c r="R1197" t="str">
        <f>VLOOKUP($A1197,RevenueData!$A$2:$L$2321,12,FALSE)</f>
        <v>DEN</v>
      </c>
    </row>
    <row r="1198" spans="1:18">
      <c r="A1198" s="40">
        <v>62</v>
      </c>
      <c r="B1198" s="41" t="s">
        <v>207</v>
      </c>
      <c r="C1198" s="41" t="s">
        <v>27</v>
      </c>
      <c r="D1198" s="40">
        <v>33607</v>
      </c>
      <c r="E1198" s="42">
        <v>40029</v>
      </c>
      <c r="F1198" s="43">
        <v>1112</v>
      </c>
      <c r="G1198" s="41" t="s">
        <v>125</v>
      </c>
      <c r="H1198" s="40">
        <v>20</v>
      </c>
      <c r="I1198" s="40">
        <v>20</v>
      </c>
      <c r="J1198" s="40">
        <v>0</v>
      </c>
      <c r="K1198" s="40">
        <v>0</v>
      </c>
      <c r="L1198" s="44">
        <v>0</v>
      </c>
      <c r="M1198" s="41" t="s">
        <v>126</v>
      </c>
      <c r="N1198" s="45" t="s">
        <v>208</v>
      </c>
      <c r="O1198" s="45" t="s">
        <v>209</v>
      </c>
      <c r="P1198" t="str">
        <f>VLOOKUP($A1198,RevenueData!$A$2:$L$2321,10,FALSE)</f>
        <v>FL</v>
      </c>
      <c r="Q1198" t="str">
        <f>VLOOKUP($A1198,RevenueData!$A$2:$L$2321,11,FALSE)</f>
        <v>SE</v>
      </c>
      <c r="R1198" t="str">
        <f>VLOOKUP($A1198,RevenueData!$A$2:$L$2321,12,FALSE)</f>
        <v>NFL</v>
      </c>
    </row>
    <row r="1199" spans="1:18">
      <c r="A1199" s="40">
        <v>68</v>
      </c>
      <c r="B1199" s="41" t="s">
        <v>171</v>
      </c>
      <c r="C1199" s="41" t="s">
        <v>19</v>
      </c>
      <c r="D1199" s="40">
        <v>90036</v>
      </c>
      <c r="E1199" s="42">
        <v>40029</v>
      </c>
      <c r="F1199" s="43">
        <v>922</v>
      </c>
      <c r="G1199" s="41" t="s">
        <v>125</v>
      </c>
      <c r="H1199" s="40">
        <v>22</v>
      </c>
      <c r="I1199" s="40">
        <v>21</v>
      </c>
      <c r="J1199" s="40">
        <v>0</v>
      </c>
      <c r="K1199" s="40">
        <v>0</v>
      </c>
      <c r="L1199" s="44">
        <v>1</v>
      </c>
      <c r="M1199" s="41" t="s">
        <v>126</v>
      </c>
      <c r="N1199" s="45" t="s">
        <v>149</v>
      </c>
      <c r="O1199" s="45" t="s">
        <v>150</v>
      </c>
      <c r="P1199" t="str">
        <f>VLOOKUP($A1199,RevenueData!$A$2:$L$2321,10,FALSE)</f>
        <v>CA</v>
      </c>
      <c r="Q1199" t="str">
        <f>VLOOKUP($A1199,RevenueData!$A$2:$L$2321,11,FALSE)</f>
        <v>LA</v>
      </c>
      <c r="R1199" t="str">
        <f>VLOOKUP($A1199,RevenueData!$A$2:$L$2321,12,FALSE)</f>
        <v>LA</v>
      </c>
    </row>
    <row r="1200" spans="1:18">
      <c r="A1200" s="40">
        <v>73</v>
      </c>
      <c r="B1200" s="41" t="s">
        <v>176</v>
      </c>
      <c r="C1200" s="41" t="s">
        <v>19</v>
      </c>
      <c r="D1200" s="40">
        <v>94103</v>
      </c>
      <c r="E1200" s="42">
        <v>40029</v>
      </c>
      <c r="F1200" s="43">
        <v>1002</v>
      </c>
      <c r="G1200" s="41" t="s">
        <v>125</v>
      </c>
      <c r="H1200" s="40">
        <v>25</v>
      </c>
      <c r="I1200" s="40">
        <v>22</v>
      </c>
      <c r="J1200" s="40">
        <v>0</v>
      </c>
      <c r="K1200" s="40">
        <v>3</v>
      </c>
      <c r="L1200" s="44">
        <v>0</v>
      </c>
      <c r="M1200" s="41" t="s">
        <v>126</v>
      </c>
      <c r="N1200" s="45" t="s">
        <v>156</v>
      </c>
      <c r="O1200" s="45" t="s">
        <v>157</v>
      </c>
      <c r="P1200" t="str">
        <f>VLOOKUP($A1200,RevenueData!$A$2:$L$2321,10,FALSE)</f>
        <v>CA</v>
      </c>
      <c r="Q1200" t="str">
        <f>VLOOKUP($A1200,RevenueData!$A$2:$L$2321,11,FALSE)</f>
        <v>NW</v>
      </c>
      <c r="R1200" t="str">
        <f>VLOOKUP($A1200,RevenueData!$A$2:$L$2321,12,FALSE)</f>
        <v>SF</v>
      </c>
    </row>
    <row r="1201" spans="1:18">
      <c r="A1201" s="40">
        <v>75</v>
      </c>
      <c r="B1201" s="41" t="s">
        <v>196</v>
      </c>
      <c r="C1201" s="41" t="s">
        <v>47</v>
      </c>
      <c r="D1201" s="40">
        <v>30326</v>
      </c>
      <c r="E1201" s="42">
        <v>40029</v>
      </c>
      <c r="F1201" s="43">
        <v>1203</v>
      </c>
      <c r="G1201" s="41" t="s">
        <v>125</v>
      </c>
      <c r="H1201" s="40">
        <v>26</v>
      </c>
      <c r="I1201" s="40">
        <v>26</v>
      </c>
      <c r="J1201" s="40">
        <v>0</v>
      </c>
      <c r="K1201" s="40">
        <v>0</v>
      </c>
      <c r="L1201" s="44">
        <v>0</v>
      </c>
      <c r="M1201" s="41" t="s">
        <v>126</v>
      </c>
      <c r="N1201" s="45" t="s">
        <v>197</v>
      </c>
      <c r="O1201" s="45" t="s">
        <v>198</v>
      </c>
      <c r="P1201" t="str">
        <f>VLOOKUP($A1201,RevenueData!$A$2:$L$2321,10,FALSE)</f>
        <v>GA</v>
      </c>
      <c r="Q1201" t="str">
        <f>VLOOKUP($A1201,RevenueData!$A$2:$L$2321,11,FALSE)</f>
        <v>SE</v>
      </c>
      <c r="R1201" t="str">
        <f>VLOOKUP($A1201,RevenueData!$A$2:$L$2321,12,FALSE)</f>
        <v>ATL</v>
      </c>
    </row>
    <row r="1202" spans="1:18">
      <c r="A1202" s="40">
        <v>78</v>
      </c>
      <c r="B1202" s="41" t="s">
        <v>225</v>
      </c>
      <c r="C1202" s="41" t="s">
        <v>27</v>
      </c>
      <c r="D1202" s="40">
        <v>32839</v>
      </c>
      <c r="E1202" s="42">
        <v>40029</v>
      </c>
      <c r="F1202" s="43">
        <v>1206</v>
      </c>
      <c r="G1202" s="41" t="s">
        <v>125</v>
      </c>
      <c r="H1202" s="40">
        <v>21</v>
      </c>
      <c r="I1202" s="40">
        <v>21</v>
      </c>
      <c r="J1202" s="40">
        <v>0</v>
      </c>
      <c r="K1202" s="40">
        <v>0</v>
      </c>
      <c r="L1202" s="44">
        <v>0</v>
      </c>
      <c r="M1202" s="41" t="s">
        <v>126</v>
      </c>
      <c r="N1202" s="45" t="s">
        <v>208</v>
      </c>
      <c r="O1202" s="45" t="s">
        <v>209</v>
      </c>
      <c r="P1202" t="str">
        <f>VLOOKUP($A1202,RevenueData!$A$2:$L$2321,10,FALSE)</f>
        <v>FL</v>
      </c>
      <c r="Q1202" t="str">
        <f>VLOOKUP($A1202,RevenueData!$A$2:$L$2321,11,FALSE)</f>
        <v>SE</v>
      </c>
      <c r="R1202" t="str">
        <f>VLOOKUP($A1202,RevenueData!$A$2:$L$2321,12,FALSE)</f>
        <v>NFL</v>
      </c>
    </row>
    <row r="1203" spans="1:18">
      <c r="A1203" s="40">
        <v>80</v>
      </c>
      <c r="B1203" s="41" t="s">
        <v>227</v>
      </c>
      <c r="C1203" s="41" t="s">
        <v>52</v>
      </c>
      <c r="D1203" s="40">
        <v>46240</v>
      </c>
      <c r="E1203" s="42">
        <v>40029</v>
      </c>
      <c r="F1203" s="43">
        <v>1047</v>
      </c>
      <c r="G1203" s="41" t="s">
        <v>125</v>
      </c>
      <c r="H1203" s="40">
        <v>14</v>
      </c>
      <c r="I1203" s="40">
        <v>13</v>
      </c>
      <c r="J1203" s="40">
        <v>0</v>
      </c>
      <c r="K1203" s="40">
        <v>1</v>
      </c>
      <c r="L1203" s="44">
        <v>0</v>
      </c>
      <c r="M1203" s="41" t="s">
        <v>126</v>
      </c>
      <c r="N1203" s="45" t="s">
        <v>228</v>
      </c>
      <c r="O1203" s="45" t="s">
        <v>229</v>
      </c>
      <c r="P1203" t="str">
        <f>VLOOKUP($A1203,RevenueData!$A$2:$L$2321,10,FALSE)</f>
        <v>IN</v>
      </c>
      <c r="Q1203" t="str">
        <f>VLOOKUP($A1203,RevenueData!$A$2:$L$2321,11,FALSE)</f>
        <v>MW</v>
      </c>
      <c r="R1203" t="str">
        <f>VLOOKUP($A1203,RevenueData!$A$2:$L$2321,12,FALSE)</f>
        <v>GL</v>
      </c>
    </row>
    <row r="1204" spans="1:18">
      <c r="A1204" s="40">
        <v>81</v>
      </c>
      <c r="B1204" s="41" t="s">
        <v>230</v>
      </c>
      <c r="C1204" s="41" t="s">
        <v>19</v>
      </c>
      <c r="D1204" s="40">
        <v>94304</v>
      </c>
      <c r="E1204" s="42">
        <v>40029</v>
      </c>
      <c r="F1204" s="43">
        <v>943</v>
      </c>
      <c r="G1204" s="41" t="s">
        <v>129</v>
      </c>
      <c r="H1204" s="40">
        <v>28</v>
      </c>
      <c r="I1204" s="40">
        <v>27</v>
      </c>
      <c r="J1204" s="40">
        <v>0</v>
      </c>
      <c r="K1204" s="40">
        <v>1</v>
      </c>
      <c r="L1204" s="44">
        <v>0</v>
      </c>
      <c r="M1204" s="41" t="s">
        <v>126</v>
      </c>
      <c r="N1204" s="45" t="s">
        <v>156</v>
      </c>
      <c r="O1204" s="45" t="s">
        <v>157</v>
      </c>
      <c r="P1204" t="str">
        <f>VLOOKUP($A1204,RevenueData!$A$2:$L$2321,10,FALSE)</f>
        <v>CA</v>
      </c>
      <c r="Q1204" t="str">
        <f>VLOOKUP($A1204,RevenueData!$A$2:$L$2321,11,FALSE)</f>
        <v>NW</v>
      </c>
      <c r="R1204" t="str">
        <f>VLOOKUP($A1204,RevenueData!$A$2:$L$2321,12,FALSE)</f>
        <v>SEA</v>
      </c>
    </row>
    <row r="1205" spans="1:18">
      <c r="A1205" s="40">
        <v>82</v>
      </c>
      <c r="B1205" s="41" t="s">
        <v>231</v>
      </c>
      <c r="C1205" s="41" t="s">
        <v>19</v>
      </c>
      <c r="D1205" s="40">
        <v>95050</v>
      </c>
      <c r="E1205" s="42">
        <v>40029</v>
      </c>
      <c r="F1205" s="43">
        <v>1020</v>
      </c>
      <c r="G1205" s="41" t="s">
        <v>125</v>
      </c>
      <c r="H1205" s="40">
        <v>23</v>
      </c>
      <c r="I1205" s="40">
        <v>22</v>
      </c>
      <c r="J1205" s="40">
        <v>0</v>
      </c>
      <c r="K1205" s="40">
        <v>1</v>
      </c>
      <c r="L1205" s="44">
        <v>0</v>
      </c>
      <c r="M1205" s="41" t="s">
        <v>126</v>
      </c>
      <c r="N1205" s="45" t="s">
        <v>156</v>
      </c>
      <c r="O1205" s="45" t="s">
        <v>157</v>
      </c>
      <c r="P1205" t="str">
        <f>VLOOKUP($A1205,RevenueData!$A$2:$L$2321,10,FALSE)</f>
        <v>CA</v>
      </c>
      <c r="Q1205" t="str">
        <f>VLOOKUP($A1205,RevenueData!$A$2:$L$2321,11,FALSE)</f>
        <v>NW</v>
      </c>
      <c r="R1205" t="str">
        <f>VLOOKUP($A1205,RevenueData!$A$2:$L$2321,12,FALSE)</f>
        <v>EB</v>
      </c>
    </row>
    <row r="1206" spans="1:18">
      <c r="A1206" s="40">
        <v>84</v>
      </c>
      <c r="B1206" s="41" t="s">
        <v>178</v>
      </c>
      <c r="C1206" s="41" t="s">
        <v>38</v>
      </c>
      <c r="D1206" s="40">
        <v>89109</v>
      </c>
      <c r="E1206" s="42">
        <v>40029</v>
      </c>
      <c r="F1206" s="43">
        <v>1000</v>
      </c>
      <c r="G1206" s="41" t="s">
        <v>125</v>
      </c>
      <c r="H1206" s="40">
        <v>11</v>
      </c>
      <c r="I1206" s="40">
        <v>11</v>
      </c>
      <c r="J1206" s="40">
        <v>0</v>
      </c>
      <c r="K1206" s="40">
        <v>0</v>
      </c>
      <c r="L1206" s="44">
        <v>0</v>
      </c>
      <c r="M1206" s="41" t="s">
        <v>143</v>
      </c>
      <c r="N1206" s="45" t="s">
        <v>181</v>
      </c>
      <c r="O1206" s="45" t="s">
        <v>182</v>
      </c>
      <c r="P1206" t="str">
        <f>VLOOKUP($A1206,RevenueData!$A$2:$L$2321,10,FALSE)</f>
        <v>NV</v>
      </c>
      <c r="Q1206" t="str">
        <f>VLOOKUP($A1206,RevenueData!$A$2:$L$2321,11,FALSE)</f>
        <v>SW</v>
      </c>
      <c r="R1206" t="str">
        <f>VLOOKUP($A1206,RevenueData!$A$2:$L$2321,12,FALSE)</f>
        <v>SW</v>
      </c>
    </row>
    <row r="1207" spans="1:18">
      <c r="A1207" s="40">
        <v>86</v>
      </c>
      <c r="B1207" s="41" t="s">
        <v>233</v>
      </c>
      <c r="C1207" s="41" t="s">
        <v>41</v>
      </c>
      <c r="D1207" s="40">
        <v>77056</v>
      </c>
      <c r="E1207" s="42">
        <v>40029</v>
      </c>
      <c r="F1207" s="43">
        <v>1049</v>
      </c>
      <c r="G1207" s="41" t="s">
        <v>125</v>
      </c>
      <c r="H1207" s="40">
        <v>18</v>
      </c>
      <c r="I1207" s="40">
        <v>17</v>
      </c>
      <c r="J1207" s="40">
        <v>0</v>
      </c>
      <c r="K1207" s="40">
        <v>0</v>
      </c>
      <c r="L1207" s="44">
        <v>1</v>
      </c>
      <c r="M1207" s="41" t="s">
        <v>126</v>
      </c>
      <c r="N1207" s="45" t="s">
        <v>234</v>
      </c>
      <c r="O1207" s="45" t="s">
        <v>235</v>
      </c>
      <c r="P1207" t="str">
        <f>VLOOKUP($A1207,RevenueData!$A$2:$L$2321,10,FALSE)</f>
        <v>TX</v>
      </c>
      <c r="Q1207" t="str">
        <f>VLOOKUP($A1207,RevenueData!$A$2:$L$2321,11,FALSE)</f>
        <v>SW</v>
      </c>
      <c r="R1207" t="str">
        <f>VLOOKUP($A1207,RevenueData!$A$2:$L$2321,12,FALSE)</f>
        <v>HOU</v>
      </c>
    </row>
    <row r="1208" spans="1:18">
      <c r="A1208" s="40">
        <v>87</v>
      </c>
      <c r="B1208" s="41" t="s">
        <v>236</v>
      </c>
      <c r="C1208" s="41" t="s">
        <v>16</v>
      </c>
      <c r="D1208" s="40">
        <v>60173</v>
      </c>
      <c r="E1208" s="42">
        <v>40029</v>
      </c>
      <c r="F1208" s="43">
        <v>946</v>
      </c>
      <c r="G1208" s="41" t="s">
        <v>129</v>
      </c>
      <c r="H1208" s="40">
        <v>11</v>
      </c>
      <c r="I1208" s="40">
        <v>11</v>
      </c>
      <c r="J1208" s="40">
        <v>0</v>
      </c>
      <c r="K1208" s="40">
        <v>0</v>
      </c>
      <c r="L1208" s="44">
        <v>0</v>
      </c>
      <c r="M1208" s="41" t="s">
        <v>126</v>
      </c>
      <c r="N1208" s="45" t="s">
        <v>145</v>
      </c>
      <c r="O1208" s="45" t="s">
        <v>146</v>
      </c>
      <c r="P1208" t="str">
        <f>VLOOKUP($A1208,RevenueData!$A$2:$L$2321,10,FALSE)</f>
        <v>IL</v>
      </c>
      <c r="Q1208" t="str">
        <f>VLOOKUP($A1208,RevenueData!$A$2:$L$2321,11,FALSE)</f>
        <v>MW</v>
      </c>
      <c r="R1208" t="str">
        <f>VLOOKUP($A1208,RevenueData!$A$2:$L$2321,12,FALSE)</f>
        <v>SCHI</v>
      </c>
    </row>
    <row r="1209" spans="1:18">
      <c r="A1209" s="40">
        <v>95</v>
      </c>
      <c r="B1209" s="41" t="s">
        <v>178</v>
      </c>
      <c r="C1209" s="41" t="s">
        <v>38</v>
      </c>
      <c r="D1209" s="40">
        <v>89106</v>
      </c>
      <c r="E1209" s="42">
        <v>40029</v>
      </c>
      <c r="F1209" s="43">
        <v>1200</v>
      </c>
      <c r="G1209" s="41" t="s">
        <v>125</v>
      </c>
      <c r="H1209" s="40">
        <v>60</v>
      </c>
      <c r="I1209" s="40">
        <v>58</v>
      </c>
      <c r="J1209" s="40">
        <v>2</v>
      </c>
      <c r="K1209" s="40">
        <v>0</v>
      </c>
      <c r="L1209" s="44">
        <v>0</v>
      </c>
      <c r="M1209" s="41" t="s">
        <v>143</v>
      </c>
      <c r="N1209" s="45" t="s">
        <v>181</v>
      </c>
      <c r="O1209" s="45" t="s">
        <v>182</v>
      </c>
      <c r="P1209" t="str">
        <f>VLOOKUP($A1209,RevenueData!$A$2:$L$2321,10,FALSE)</f>
        <v>NV</v>
      </c>
      <c r="Q1209" t="str">
        <f>VLOOKUP($A1209,RevenueData!$A$2:$L$2321,11,FALSE)</f>
        <v>OUT</v>
      </c>
      <c r="R1209" t="str">
        <f>VLOOKUP($A1209,RevenueData!$A$2:$L$2321,12,FALSE)</f>
        <v>OUT</v>
      </c>
    </row>
    <row r="1210" spans="1:18">
      <c r="A1210" s="40">
        <v>97</v>
      </c>
      <c r="B1210" s="41" t="s">
        <v>246</v>
      </c>
      <c r="C1210" s="41" t="s">
        <v>56</v>
      </c>
      <c r="D1210" s="40">
        <v>20817</v>
      </c>
      <c r="E1210" s="42">
        <v>40029</v>
      </c>
      <c r="F1210" s="43">
        <v>1125</v>
      </c>
      <c r="G1210" s="41" t="s">
        <v>125</v>
      </c>
      <c r="H1210" s="40">
        <v>15</v>
      </c>
      <c r="I1210" s="40">
        <v>15</v>
      </c>
      <c r="J1210" s="40">
        <v>0</v>
      </c>
      <c r="K1210" s="40">
        <v>0</v>
      </c>
      <c r="L1210" s="44">
        <v>0</v>
      </c>
      <c r="M1210" s="41" t="s">
        <v>130</v>
      </c>
      <c r="N1210" s="45" t="s">
        <v>134</v>
      </c>
      <c r="O1210" s="45" t="s">
        <v>135</v>
      </c>
      <c r="P1210" t="str">
        <f>VLOOKUP($A1210,RevenueData!$A$2:$L$2321,10,FALSE)</f>
        <v>MD</v>
      </c>
      <c r="Q1210" t="str">
        <f>VLOOKUP($A1210,RevenueData!$A$2:$L$2321,11,FALSE)</f>
        <v>NE</v>
      </c>
      <c r="R1210" t="str">
        <f>VLOOKUP($A1210,RevenueData!$A$2:$L$2321,12,FALSE)</f>
        <v>MD</v>
      </c>
    </row>
    <row r="1211" spans="1:18">
      <c r="A1211" s="40">
        <v>98</v>
      </c>
      <c r="B1211" s="41" t="s">
        <v>28</v>
      </c>
      <c r="C1211" s="41" t="s">
        <v>27</v>
      </c>
      <c r="D1211" s="40">
        <v>33139</v>
      </c>
      <c r="E1211" s="42">
        <v>40029</v>
      </c>
      <c r="F1211" s="43">
        <v>1223</v>
      </c>
      <c r="G1211" s="41" t="s">
        <v>125</v>
      </c>
      <c r="H1211" s="40">
        <v>15</v>
      </c>
      <c r="I1211" s="40">
        <v>15</v>
      </c>
      <c r="J1211" s="40">
        <v>0</v>
      </c>
      <c r="K1211" s="40">
        <v>0</v>
      </c>
      <c r="L1211" s="44">
        <v>0</v>
      </c>
      <c r="M1211" s="41" t="s">
        <v>126</v>
      </c>
      <c r="N1211" s="45" t="s">
        <v>161</v>
      </c>
      <c r="O1211" s="45" t="s">
        <v>162</v>
      </c>
      <c r="P1211" t="str">
        <f>VLOOKUP($A1211,RevenueData!$A$2:$L$2321,10,FALSE)</f>
        <v>FL</v>
      </c>
      <c r="Q1211" t="str">
        <f>VLOOKUP($A1211,RevenueData!$A$2:$L$2321,11,FALSE)</f>
        <v>SE</v>
      </c>
      <c r="R1211" t="str">
        <f>VLOOKUP($A1211,RevenueData!$A$2:$L$2321,12,FALSE)</f>
        <v>SE</v>
      </c>
    </row>
    <row r="1212" spans="1:18">
      <c r="A1212" s="40">
        <v>100</v>
      </c>
      <c r="B1212" s="41" t="s">
        <v>248</v>
      </c>
      <c r="C1212" s="41" t="s">
        <v>44</v>
      </c>
      <c r="D1212" s="40">
        <v>85718</v>
      </c>
      <c r="E1212" s="42">
        <v>40029</v>
      </c>
      <c r="F1212" s="43">
        <v>935</v>
      </c>
      <c r="G1212" s="41" t="s">
        <v>125</v>
      </c>
      <c r="H1212" s="40">
        <v>9</v>
      </c>
      <c r="I1212" s="40">
        <v>9</v>
      </c>
      <c r="J1212" s="40">
        <v>0</v>
      </c>
      <c r="K1212" s="40">
        <v>0</v>
      </c>
      <c r="L1212" s="44">
        <v>0</v>
      </c>
      <c r="M1212" s="41" t="s">
        <v>130</v>
      </c>
      <c r="N1212" s="45" t="s">
        <v>181</v>
      </c>
      <c r="O1212" s="45" t="s">
        <v>182</v>
      </c>
      <c r="P1212" t="str">
        <f>VLOOKUP($A1212,RevenueData!$A$2:$L$2321,10,FALSE)</f>
        <v>AZ</v>
      </c>
      <c r="Q1212" t="str">
        <f>VLOOKUP($A1212,RevenueData!$A$2:$L$2321,11,FALSE)</f>
        <v>SW</v>
      </c>
      <c r="R1212" t="str">
        <f>VLOOKUP($A1212,RevenueData!$A$2:$L$2321,12,FALSE)</f>
        <v>AZ</v>
      </c>
    </row>
    <row r="1213" spans="1:18">
      <c r="A1213" s="40">
        <v>101</v>
      </c>
      <c r="B1213" s="41" t="s">
        <v>249</v>
      </c>
      <c r="C1213" s="41" t="s">
        <v>57</v>
      </c>
      <c r="D1213" s="40">
        <v>28211</v>
      </c>
      <c r="E1213" s="42">
        <v>40029</v>
      </c>
      <c r="F1213" s="43">
        <v>1005</v>
      </c>
      <c r="G1213" s="41" t="s">
        <v>125</v>
      </c>
      <c r="H1213" s="40">
        <v>14</v>
      </c>
      <c r="I1213" s="40">
        <v>14</v>
      </c>
      <c r="J1213" s="40">
        <v>0</v>
      </c>
      <c r="K1213" s="40">
        <v>0</v>
      </c>
      <c r="L1213" s="44">
        <v>0</v>
      </c>
      <c r="M1213" s="41" t="s">
        <v>126</v>
      </c>
      <c r="N1213" s="45" t="s">
        <v>250</v>
      </c>
      <c r="O1213" s="45" t="s">
        <v>251</v>
      </c>
      <c r="P1213" t="str">
        <f>VLOOKUP($A1213,RevenueData!$A$2:$L$2321,10,FALSE)</f>
        <v>NC</v>
      </c>
      <c r="Q1213" t="str">
        <f>VLOOKUP($A1213,RevenueData!$A$2:$L$2321,11,FALSE)</f>
        <v>SE</v>
      </c>
      <c r="R1213" t="str">
        <f>VLOOKUP($A1213,RevenueData!$A$2:$L$2321,12,FALSE)</f>
        <v>NC</v>
      </c>
    </row>
    <row r="1214" spans="1:18">
      <c r="A1214" s="40">
        <v>103</v>
      </c>
      <c r="B1214" s="41" t="s">
        <v>171</v>
      </c>
      <c r="C1214" s="41" t="s">
        <v>19</v>
      </c>
      <c r="D1214" s="40">
        <v>90048</v>
      </c>
      <c r="E1214" s="42">
        <v>40029</v>
      </c>
      <c r="F1214" s="43">
        <v>959</v>
      </c>
      <c r="G1214" s="41" t="s">
        <v>129</v>
      </c>
      <c r="H1214" s="40">
        <v>9</v>
      </c>
      <c r="I1214" s="40">
        <v>9</v>
      </c>
      <c r="J1214" s="40">
        <v>0</v>
      </c>
      <c r="K1214" s="40">
        <v>0</v>
      </c>
      <c r="L1214" s="44">
        <v>0</v>
      </c>
      <c r="M1214" s="41" t="s">
        <v>126</v>
      </c>
      <c r="N1214" s="45" t="s">
        <v>149</v>
      </c>
      <c r="O1214" s="45" t="s">
        <v>150</v>
      </c>
      <c r="P1214" t="str">
        <f>VLOOKUP($A1214,RevenueData!$A$2:$L$2321,10,FALSE)</f>
        <v>CA</v>
      </c>
      <c r="Q1214" t="str">
        <f>VLOOKUP($A1214,RevenueData!$A$2:$L$2321,11,FALSE)</f>
        <v>LA</v>
      </c>
      <c r="R1214" t="str">
        <f>VLOOKUP($A1214,RevenueData!$A$2:$L$2321,12,FALSE)</f>
        <v>LAPRO</v>
      </c>
    </row>
    <row r="1215" spans="1:18">
      <c r="A1215" s="40">
        <v>106</v>
      </c>
      <c r="B1215" s="41" t="s">
        <v>233</v>
      </c>
      <c r="C1215" s="41" t="s">
        <v>41</v>
      </c>
      <c r="D1215" s="40">
        <v>77027</v>
      </c>
      <c r="E1215" s="42">
        <v>40029</v>
      </c>
      <c r="F1215" s="43">
        <v>1007</v>
      </c>
      <c r="G1215" s="41" t="s">
        <v>125</v>
      </c>
      <c r="H1215" s="40">
        <v>31</v>
      </c>
      <c r="I1215" s="40">
        <v>29</v>
      </c>
      <c r="J1215" s="40">
        <v>0</v>
      </c>
      <c r="K1215" s="40">
        <v>2</v>
      </c>
      <c r="L1215" s="44">
        <v>0</v>
      </c>
      <c r="M1215" s="41" t="s">
        <v>126</v>
      </c>
      <c r="N1215" s="45" t="s">
        <v>234</v>
      </c>
      <c r="O1215" s="45" t="s">
        <v>235</v>
      </c>
      <c r="P1215" t="str">
        <f>VLOOKUP($A1215,RevenueData!$A$2:$L$2321,10,FALSE)</f>
        <v>TX</v>
      </c>
      <c r="Q1215" t="str">
        <f>VLOOKUP($A1215,RevenueData!$A$2:$L$2321,11,FALSE)</f>
        <v>SW</v>
      </c>
      <c r="R1215" t="str">
        <f>VLOOKUP($A1215,RevenueData!$A$2:$L$2321,12,FALSE)</f>
        <v>HOU</v>
      </c>
    </row>
    <row r="1216" spans="1:18">
      <c r="A1216" s="40">
        <v>107</v>
      </c>
      <c r="B1216" s="41" t="s">
        <v>256</v>
      </c>
      <c r="C1216" s="41" t="s">
        <v>43</v>
      </c>
      <c r="D1216" s="40">
        <v>2199</v>
      </c>
      <c r="E1216" s="42">
        <v>40029</v>
      </c>
      <c r="F1216" s="43">
        <v>1024</v>
      </c>
      <c r="G1216" s="41" t="s">
        <v>125</v>
      </c>
      <c r="H1216" s="40">
        <v>28</v>
      </c>
      <c r="I1216" s="40">
        <v>28</v>
      </c>
      <c r="J1216" s="40">
        <v>0</v>
      </c>
      <c r="K1216" s="40">
        <v>0</v>
      </c>
      <c r="L1216" s="44">
        <v>0</v>
      </c>
      <c r="M1216" s="41" t="s">
        <v>126</v>
      </c>
      <c r="N1216" s="45" t="s">
        <v>190</v>
      </c>
      <c r="O1216" s="45" t="s">
        <v>191</v>
      </c>
      <c r="P1216" t="str">
        <f>VLOOKUP($A1216,RevenueData!$A$2:$L$2321,10,FALSE)</f>
        <v>MA</v>
      </c>
      <c r="Q1216" t="str">
        <f>VLOOKUP($A1216,RevenueData!$A$2:$L$2321,11,FALSE)</f>
        <v>NE</v>
      </c>
      <c r="R1216" t="str">
        <f>VLOOKUP($A1216,RevenueData!$A$2:$L$2321,12,FALSE)</f>
        <v>MA</v>
      </c>
    </row>
    <row r="1217" spans="1:18">
      <c r="A1217" s="40">
        <v>111</v>
      </c>
      <c r="B1217" s="41" t="s">
        <v>263</v>
      </c>
      <c r="C1217" s="41" t="s">
        <v>19</v>
      </c>
      <c r="D1217" s="40">
        <v>90401</v>
      </c>
      <c r="E1217" s="42">
        <v>40029</v>
      </c>
      <c r="F1217" s="43">
        <v>1001</v>
      </c>
      <c r="G1217" s="41" t="s">
        <v>125</v>
      </c>
      <c r="H1217" s="40">
        <v>13</v>
      </c>
      <c r="I1217" s="40">
        <v>13</v>
      </c>
      <c r="J1217" s="40">
        <v>0</v>
      </c>
      <c r="K1217" s="40">
        <v>0</v>
      </c>
      <c r="L1217" s="44">
        <v>0</v>
      </c>
      <c r="M1217" s="41" t="s">
        <v>126</v>
      </c>
      <c r="N1217" s="45" t="s">
        <v>149</v>
      </c>
      <c r="O1217" s="45" t="s">
        <v>150</v>
      </c>
      <c r="P1217" t="str">
        <f>VLOOKUP($A1217,RevenueData!$A$2:$L$2321,10,FALSE)</f>
        <v>CA</v>
      </c>
      <c r="Q1217" t="str">
        <f>VLOOKUP($A1217,RevenueData!$A$2:$L$2321,11,FALSE)</f>
        <v>LA</v>
      </c>
      <c r="R1217" t="str">
        <f>VLOOKUP($A1217,RevenueData!$A$2:$L$2321,12,FALSE)</f>
        <v>LAPRO</v>
      </c>
    </row>
    <row r="1218" spans="1:18">
      <c r="A1218" s="40">
        <v>112</v>
      </c>
      <c r="B1218" s="41" t="s">
        <v>138</v>
      </c>
      <c r="C1218" s="41" t="s">
        <v>12</v>
      </c>
      <c r="D1218" s="40">
        <v>20002</v>
      </c>
      <c r="E1218" s="42">
        <v>40029</v>
      </c>
      <c r="F1218" s="43">
        <v>1000</v>
      </c>
      <c r="G1218" s="41" t="s">
        <v>125</v>
      </c>
      <c r="H1218" s="40">
        <v>23</v>
      </c>
      <c r="I1218" s="40">
        <v>23</v>
      </c>
      <c r="J1218" s="40">
        <v>0</v>
      </c>
      <c r="K1218" s="40">
        <v>0</v>
      </c>
      <c r="L1218" s="44">
        <v>0</v>
      </c>
      <c r="M1218" s="41" t="s">
        <v>130</v>
      </c>
      <c r="N1218" s="45" t="s">
        <v>134</v>
      </c>
      <c r="O1218" s="45" t="s">
        <v>135</v>
      </c>
      <c r="P1218" t="str">
        <f>VLOOKUP($A1218,RevenueData!$A$2:$L$2321,10,FALSE)</f>
        <v>DC</v>
      </c>
      <c r="Q1218" t="str">
        <f>VLOOKUP($A1218,RevenueData!$A$2:$L$2321,11,FALSE)</f>
        <v>NE</v>
      </c>
      <c r="R1218" t="str">
        <f>VLOOKUP($A1218,RevenueData!$A$2:$L$2321,12,FALSE)</f>
        <v>DC</v>
      </c>
    </row>
    <row r="1219" spans="1:18">
      <c r="A1219" s="40">
        <v>116</v>
      </c>
      <c r="B1219" s="41" t="s">
        <v>266</v>
      </c>
      <c r="C1219" s="41" t="s">
        <v>10</v>
      </c>
      <c r="D1219" s="40">
        <v>8807</v>
      </c>
      <c r="E1219" s="42">
        <v>40029</v>
      </c>
      <c r="F1219" s="43">
        <v>1106</v>
      </c>
      <c r="G1219" s="41" t="s">
        <v>125</v>
      </c>
      <c r="H1219" s="40">
        <v>14</v>
      </c>
      <c r="I1219" s="40">
        <v>14</v>
      </c>
      <c r="J1219" s="40">
        <v>0</v>
      </c>
      <c r="K1219" s="40">
        <v>0</v>
      </c>
      <c r="L1219" s="44">
        <v>0</v>
      </c>
      <c r="M1219" s="41" t="s">
        <v>126</v>
      </c>
      <c r="N1219" s="45" t="s">
        <v>127</v>
      </c>
      <c r="O1219" s="45" t="s">
        <v>128</v>
      </c>
      <c r="P1219" t="str">
        <f>VLOOKUP($A1219,RevenueData!$A$2:$L$2321,10,FALSE)</f>
        <v>NJ</v>
      </c>
      <c r="Q1219" t="str">
        <f>VLOOKUP($A1219,RevenueData!$A$2:$L$2321,11,FALSE)</f>
        <v>NE</v>
      </c>
      <c r="R1219" t="str">
        <f>VLOOKUP($A1219,RevenueData!$A$2:$L$2321,12,FALSE)</f>
        <v>NJ</v>
      </c>
    </row>
    <row r="1220" spans="1:18">
      <c r="A1220" s="40">
        <v>119</v>
      </c>
      <c r="B1220" s="41" t="s">
        <v>268</v>
      </c>
      <c r="C1220" s="41" t="s">
        <v>19</v>
      </c>
      <c r="D1220" s="40">
        <v>94596</v>
      </c>
      <c r="E1220" s="42">
        <v>40029</v>
      </c>
      <c r="F1220" s="43">
        <v>1116</v>
      </c>
      <c r="G1220" s="41" t="s">
        <v>125</v>
      </c>
      <c r="H1220" s="40">
        <v>25</v>
      </c>
      <c r="I1220" s="40">
        <v>25</v>
      </c>
      <c r="J1220" s="40">
        <v>0</v>
      </c>
      <c r="K1220" s="40">
        <v>0</v>
      </c>
      <c r="L1220" s="44">
        <v>0</v>
      </c>
      <c r="M1220" s="41" t="s">
        <v>126</v>
      </c>
      <c r="N1220" s="45" t="s">
        <v>156</v>
      </c>
      <c r="O1220" s="45" t="s">
        <v>157</v>
      </c>
      <c r="P1220" t="str">
        <f>VLOOKUP($A1220,RevenueData!$A$2:$L$2321,10,FALSE)</f>
        <v>CA</v>
      </c>
      <c r="Q1220" t="str">
        <f>VLOOKUP($A1220,RevenueData!$A$2:$L$2321,11,FALSE)</f>
        <v>NW</v>
      </c>
      <c r="R1220" t="str">
        <f>VLOOKUP($A1220,RevenueData!$A$2:$L$2321,12,FALSE)</f>
        <v>EB</v>
      </c>
    </row>
    <row r="1221" spans="1:18">
      <c r="A1221" s="40">
        <v>120</v>
      </c>
      <c r="B1221" s="41" t="s">
        <v>269</v>
      </c>
      <c r="C1221" s="41" t="s">
        <v>11</v>
      </c>
      <c r="D1221" s="40">
        <v>23188</v>
      </c>
      <c r="E1221" s="42">
        <v>40029</v>
      </c>
      <c r="F1221" s="43">
        <v>1216</v>
      </c>
      <c r="G1221" s="41" t="s">
        <v>125</v>
      </c>
      <c r="H1221" s="40">
        <v>71</v>
      </c>
      <c r="I1221" s="40">
        <v>70</v>
      </c>
      <c r="J1221" s="40">
        <v>0</v>
      </c>
      <c r="K1221" s="40">
        <v>0</v>
      </c>
      <c r="L1221" s="44">
        <v>1</v>
      </c>
      <c r="M1221" s="41" t="s">
        <v>126</v>
      </c>
      <c r="N1221" s="45" t="s">
        <v>244</v>
      </c>
      <c r="O1221" s="45" t="s">
        <v>245</v>
      </c>
      <c r="P1221" t="str">
        <f>VLOOKUP($A1221,RevenueData!$A$2:$L$2321,10,FALSE)</f>
        <v>VA</v>
      </c>
      <c r="Q1221" t="str">
        <f>VLOOKUP($A1221,RevenueData!$A$2:$L$2321,11,FALSE)</f>
        <v>OUT</v>
      </c>
      <c r="R1221" t="str">
        <f>VLOOKUP($A1221,RevenueData!$A$2:$L$2321,12,FALSE)</f>
        <v>OUT</v>
      </c>
    </row>
    <row r="1222" spans="1:18">
      <c r="A1222" s="40">
        <v>122</v>
      </c>
      <c r="B1222" s="41" t="s">
        <v>233</v>
      </c>
      <c r="C1222" s="41" t="s">
        <v>41</v>
      </c>
      <c r="D1222" s="40">
        <v>77032</v>
      </c>
      <c r="E1222" s="42">
        <v>40029</v>
      </c>
      <c r="F1222" s="43">
        <v>656</v>
      </c>
      <c r="G1222" s="41" t="s">
        <v>129</v>
      </c>
      <c r="H1222" s="40">
        <v>33</v>
      </c>
      <c r="I1222" s="40">
        <v>32</v>
      </c>
      <c r="J1222" s="40">
        <v>0</v>
      </c>
      <c r="K1222" s="40">
        <v>1</v>
      </c>
      <c r="L1222" s="44">
        <v>0</v>
      </c>
      <c r="M1222" s="41" t="s">
        <v>126</v>
      </c>
      <c r="N1222" s="45" t="s">
        <v>234</v>
      </c>
      <c r="O1222" s="45" t="s">
        <v>235</v>
      </c>
      <c r="P1222" t="str">
        <f>VLOOKUP($A1222,RevenueData!$A$2:$L$2321,10,FALSE)</f>
        <v>TX</v>
      </c>
      <c r="Q1222" t="str">
        <f>VLOOKUP($A1222,RevenueData!$A$2:$L$2321,11,FALSE)</f>
        <v>SW</v>
      </c>
      <c r="R1222" t="str">
        <f>VLOOKUP($A1222,RevenueData!$A$2:$L$2321,12,FALSE)</f>
        <v>HOU</v>
      </c>
    </row>
    <row r="1223" spans="1:18">
      <c r="A1223" s="40">
        <v>127</v>
      </c>
      <c r="B1223" s="41" t="s">
        <v>277</v>
      </c>
      <c r="C1223" s="41" t="s">
        <v>7</v>
      </c>
      <c r="D1223" s="40">
        <v>10917</v>
      </c>
      <c r="E1223" s="42">
        <v>40029</v>
      </c>
      <c r="F1223" s="43">
        <v>1124</v>
      </c>
      <c r="G1223" s="41" t="s">
        <v>125</v>
      </c>
      <c r="H1223" s="40">
        <v>200</v>
      </c>
      <c r="I1223" s="40">
        <v>198</v>
      </c>
      <c r="J1223" s="40">
        <v>0</v>
      </c>
      <c r="K1223" s="40">
        <v>2</v>
      </c>
      <c r="L1223" s="44">
        <v>0</v>
      </c>
      <c r="M1223" s="41" t="s">
        <v>126</v>
      </c>
      <c r="N1223" s="45" t="s">
        <v>127</v>
      </c>
      <c r="O1223" s="45" t="s">
        <v>128</v>
      </c>
      <c r="P1223" t="str">
        <f>VLOOKUP($A1223,RevenueData!$A$2:$L$2321,10,FALSE)</f>
        <v>NY</v>
      </c>
      <c r="Q1223" t="str">
        <f>VLOOKUP($A1223,RevenueData!$A$2:$L$2321,11,FALSE)</f>
        <v>OUT</v>
      </c>
      <c r="R1223" t="str">
        <f>VLOOKUP($A1223,RevenueData!$A$2:$L$2321,12,FALSE)</f>
        <v>OUT</v>
      </c>
    </row>
    <row r="1224" spans="1:18">
      <c r="A1224" s="40">
        <v>129</v>
      </c>
      <c r="B1224" s="41" t="s">
        <v>279</v>
      </c>
      <c r="C1224" s="41" t="s">
        <v>19</v>
      </c>
      <c r="D1224" s="40">
        <v>91360</v>
      </c>
      <c r="E1224" s="42">
        <v>40029</v>
      </c>
      <c r="F1224" s="43">
        <v>1044</v>
      </c>
      <c r="G1224" s="41" t="s">
        <v>125</v>
      </c>
      <c r="H1224" s="40">
        <v>14</v>
      </c>
      <c r="I1224" s="40">
        <v>14</v>
      </c>
      <c r="J1224" s="40">
        <v>0</v>
      </c>
      <c r="K1224" s="40">
        <v>0</v>
      </c>
      <c r="L1224" s="44">
        <v>0</v>
      </c>
      <c r="M1224" s="41" t="s">
        <v>126</v>
      </c>
      <c r="N1224" s="45" t="s">
        <v>149</v>
      </c>
      <c r="O1224" s="45" t="s">
        <v>150</v>
      </c>
      <c r="P1224" t="str">
        <f>VLOOKUP($A1224,RevenueData!$A$2:$L$2321,10,FALSE)</f>
        <v>CA</v>
      </c>
      <c r="Q1224" t="str">
        <f>VLOOKUP($A1224,RevenueData!$A$2:$L$2321,11,FALSE)</f>
        <v>LA</v>
      </c>
      <c r="R1224" t="str">
        <f>VLOOKUP($A1224,RevenueData!$A$2:$L$2321,12,FALSE)</f>
        <v>VENT</v>
      </c>
    </row>
    <row r="1225" spans="1:18">
      <c r="A1225" s="40">
        <v>132</v>
      </c>
      <c r="B1225" s="41" t="s">
        <v>148</v>
      </c>
      <c r="C1225" s="41" t="s">
        <v>19</v>
      </c>
      <c r="D1225" s="40">
        <v>92122</v>
      </c>
      <c r="E1225" s="42">
        <v>40029</v>
      </c>
      <c r="F1225" s="43">
        <v>1056</v>
      </c>
      <c r="G1225" s="41" t="s">
        <v>125</v>
      </c>
      <c r="H1225" s="40">
        <v>31</v>
      </c>
      <c r="I1225" s="40">
        <v>31</v>
      </c>
      <c r="J1225" s="40">
        <v>0</v>
      </c>
      <c r="K1225" s="40">
        <v>0</v>
      </c>
      <c r="L1225" s="44">
        <v>0</v>
      </c>
      <c r="M1225" s="41" t="s">
        <v>126</v>
      </c>
      <c r="N1225" s="45" t="s">
        <v>149</v>
      </c>
      <c r="O1225" s="45" t="s">
        <v>150</v>
      </c>
      <c r="P1225" t="str">
        <f>VLOOKUP($A1225,RevenueData!$A$2:$L$2321,10,FALSE)</f>
        <v>CA</v>
      </c>
      <c r="Q1225" t="str">
        <f>VLOOKUP($A1225,RevenueData!$A$2:$L$2321,11,FALSE)</f>
        <v>LA</v>
      </c>
      <c r="R1225" t="str">
        <f>VLOOKUP($A1225,RevenueData!$A$2:$L$2321,12,FALSE)</f>
        <v>SD</v>
      </c>
    </row>
    <row r="1226" spans="1:18">
      <c r="A1226" s="40">
        <v>133</v>
      </c>
      <c r="B1226" s="41" t="s">
        <v>176</v>
      </c>
      <c r="C1226" s="41" t="s">
        <v>19</v>
      </c>
      <c r="D1226" s="40">
        <v>94111</v>
      </c>
      <c r="E1226" s="42">
        <v>40029</v>
      </c>
      <c r="F1226" s="43">
        <v>1140</v>
      </c>
      <c r="G1226" s="41" t="s">
        <v>125</v>
      </c>
      <c r="H1226" s="40">
        <v>18</v>
      </c>
      <c r="I1226" s="40">
        <v>16</v>
      </c>
      <c r="J1226" s="40">
        <v>0</v>
      </c>
      <c r="K1226" s="40">
        <v>2</v>
      </c>
      <c r="L1226" s="44">
        <v>0</v>
      </c>
      <c r="M1226" s="41" t="s">
        <v>126</v>
      </c>
      <c r="N1226" s="45" t="s">
        <v>156</v>
      </c>
      <c r="O1226" s="45" t="s">
        <v>157</v>
      </c>
      <c r="P1226" t="str">
        <f>VLOOKUP($A1226,RevenueData!$A$2:$L$2321,10,FALSE)</f>
        <v>CA</v>
      </c>
      <c r="Q1226" t="str">
        <f>VLOOKUP($A1226,RevenueData!$A$2:$L$2321,11,FALSE)</f>
        <v>NW</v>
      </c>
      <c r="R1226" t="str">
        <f>VLOOKUP($A1226,RevenueData!$A$2:$L$2321,12,FALSE)</f>
        <v>NW</v>
      </c>
    </row>
    <row r="1227" spans="1:18">
      <c r="A1227" s="40">
        <v>135</v>
      </c>
      <c r="B1227" s="41" t="s">
        <v>283</v>
      </c>
      <c r="C1227" s="41" t="s">
        <v>19</v>
      </c>
      <c r="D1227" s="40">
        <v>91423</v>
      </c>
      <c r="E1227" s="42">
        <v>40029</v>
      </c>
      <c r="F1227" s="43">
        <v>1159</v>
      </c>
      <c r="G1227" s="41" t="s">
        <v>125</v>
      </c>
      <c r="H1227" s="40">
        <v>9</v>
      </c>
      <c r="I1227" s="40">
        <v>9</v>
      </c>
      <c r="J1227" s="40">
        <v>0</v>
      </c>
      <c r="K1227" s="40">
        <v>0</v>
      </c>
      <c r="L1227" s="44">
        <v>0</v>
      </c>
      <c r="M1227" s="41" t="s">
        <v>126</v>
      </c>
      <c r="N1227" s="45" t="s">
        <v>149</v>
      </c>
      <c r="O1227" s="45" t="s">
        <v>150</v>
      </c>
      <c r="P1227" t="str">
        <f>VLOOKUP($A1227,RevenueData!$A$2:$L$2321,10,FALSE)</f>
        <v>CA</v>
      </c>
      <c r="Q1227" t="str">
        <f>VLOOKUP($A1227,RevenueData!$A$2:$L$2321,11,FALSE)</f>
        <v>LA</v>
      </c>
      <c r="R1227" t="str">
        <f>VLOOKUP($A1227,RevenueData!$A$2:$L$2321,12,FALSE)</f>
        <v>DESER</v>
      </c>
    </row>
    <row r="1228" spans="1:18">
      <c r="A1228" s="40">
        <v>136</v>
      </c>
      <c r="B1228" s="41" t="s">
        <v>284</v>
      </c>
      <c r="C1228" s="41" t="s">
        <v>45</v>
      </c>
      <c r="D1228" s="40">
        <v>19103</v>
      </c>
      <c r="E1228" s="42">
        <v>40029</v>
      </c>
      <c r="F1228" s="43">
        <v>1038</v>
      </c>
      <c r="G1228" s="41" t="s">
        <v>125</v>
      </c>
      <c r="H1228" s="40">
        <v>17</v>
      </c>
      <c r="I1228" s="40">
        <v>17</v>
      </c>
      <c r="J1228" s="40">
        <v>0</v>
      </c>
      <c r="K1228" s="40">
        <v>0</v>
      </c>
      <c r="L1228" s="44">
        <v>0</v>
      </c>
      <c r="M1228" s="41" t="s">
        <v>126</v>
      </c>
      <c r="N1228" s="45" t="s">
        <v>194</v>
      </c>
      <c r="O1228" s="45" t="s">
        <v>195</v>
      </c>
      <c r="P1228" t="str">
        <f>VLOOKUP($A1228,RevenueData!$A$2:$L$2321,10,FALSE)</f>
        <v>PA</v>
      </c>
      <c r="Q1228" t="str">
        <f>VLOOKUP($A1228,RevenueData!$A$2:$L$2321,11,FALSE)</f>
        <v>NE</v>
      </c>
      <c r="R1228" t="str">
        <f>VLOOKUP($A1228,RevenueData!$A$2:$L$2321,12,FALSE)</f>
        <v>PHILI</v>
      </c>
    </row>
    <row r="1229" spans="1:18">
      <c r="A1229" s="40">
        <v>138</v>
      </c>
      <c r="B1229" s="41" t="s">
        <v>285</v>
      </c>
      <c r="C1229" s="41" t="s">
        <v>41</v>
      </c>
      <c r="D1229" s="40">
        <v>78256</v>
      </c>
      <c r="E1229" s="42">
        <v>40029</v>
      </c>
      <c r="F1229" s="43">
        <v>900</v>
      </c>
      <c r="G1229" s="41" t="s">
        <v>125</v>
      </c>
      <c r="H1229" s="40">
        <v>18</v>
      </c>
      <c r="I1229" s="40">
        <v>18</v>
      </c>
      <c r="J1229" s="40">
        <v>0</v>
      </c>
      <c r="K1229" s="40">
        <v>0</v>
      </c>
      <c r="L1229" s="44">
        <v>0</v>
      </c>
      <c r="M1229" s="41" t="s">
        <v>126</v>
      </c>
      <c r="N1229" s="45" t="s">
        <v>286</v>
      </c>
      <c r="O1229" s="45" t="s">
        <v>287</v>
      </c>
      <c r="P1229" t="str">
        <f>VLOOKUP($A1229,RevenueData!$A$2:$L$2321,10,FALSE)</f>
        <v>TX</v>
      </c>
      <c r="Q1229" t="str">
        <f>VLOOKUP($A1229,RevenueData!$A$2:$L$2321,11,FALSE)</f>
        <v>SW</v>
      </c>
      <c r="R1229" t="str">
        <f>VLOOKUP($A1229,RevenueData!$A$2:$L$2321,12,FALSE)</f>
        <v>HOU</v>
      </c>
    </row>
    <row r="1230" spans="1:18">
      <c r="A1230" s="40">
        <v>139</v>
      </c>
      <c r="B1230" s="41" t="s">
        <v>288</v>
      </c>
      <c r="C1230" s="41" t="s">
        <v>60</v>
      </c>
      <c r="D1230" s="40">
        <v>37215</v>
      </c>
      <c r="E1230" s="42">
        <v>40029</v>
      </c>
      <c r="F1230" s="43">
        <v>1548</v>
      </c>
      <c r="G1230" s="41" t="s">
        <v>131</v>
      </c>
      <c r="H1230" s="40">
        <v>11</v>
      </c>
      <c r="I1230" s="40">
        <v>11</v>
      </c>
      <c r="J1230" s="40">
        <v>0</v>
      </c>
      <c r="K1230" s="40">
        <v>0</v>
      </c>
      <c r="L1230" s="44">
        <v>0</v>
      </c>
      <c r="M1230" s="41" t="s">
        <v>126</v>
      </c>
      <c r="N1230" s="45" t="s">
        <v>289</v>
      </c>
      <c r="O1230" s="45" t="s">
        <v>290</v>
      </c>
      <c r="P1230" t="str">
        <f>VLOOKUP($A1230,RevenueData!$A$2:$L$2321,10,FALSE)</f>
        <v>TN</v>
      </c>
      <c r="Q1230" t="str">
        <f>VLOOKUP($A1230,RevenueData!$A$2:$L$2321,11,FALSE)</f>
        <v>MW</v>
      </c>
      <c r="R1230" t="str">
        <f>VLOOKUP($A1230,RevenueData!$A$2:$L$2321,12,FALSE)</f>
        <v>MW</v>
      </c>
    </row>
    <row r="1231" spans="1:18">
      <c r="A1231" s="40">
        <v>144</v>
      </c>
      <c r="B1231" s="41" t="s">
        <v>293</v>
      </c>
      <c r="C1231" s="41" t="s">
        <v>19</v>
      </c>
      <c r="D1231" s="40">
        <v>92230</v>
      </c>
      <c r="E1231" s="42">
        <v>40029</v>
      </c>
      <c r="F1231" s="43">
        <v>1228</v>
      </c>
      <c r="G1231" s="41" t="s">
        <v>125</v>
      </c>
      <c r="H1231" s="40">
        <v>35</v>
      </c>
      <c r="I1231" s="40">
        <v>35</v>
      </c>
      <c r="J1231" s="40">
        <v>0</v>
      </c>
      <c r="K1231" s="40">
        <v>0</v>
      </c>
      <c r="L1231" s="44">
        <v>0</v>
      </c>
      <c r="M1231" s="41" t="s">
        <v>126</v>
      </c>
      <c r="N1231" s="45" t="s">
        <v>149</v>
      </c>
      <c r="O1231" s="45" t="s">
        <v>150</v>
      </c>
      <c r="P1231" t="str">
        <f>VLOOKUP($A1231,RevenueData!$A$2:$L$2321,10,FALSE)</f>
        <v>CA</v>
      </c>
      <c r="Q1231" t="str">
        <f>VLOOKUP($A1231,RevenueData!$A$2:$L$2321,11,FALSE)</f>
        <v>OUT</v>
      </c>
      <c r="R1231" t="str">
        <f>VLOOKUP($A1231,RevenueData!$A$2:$L$2321,12,FALSE)</f>
        <v>OUT</v>
      </c>
    </row>
    <row r="1232" spans="1:18">
      <c r="A1232" s="40">
        <v>148</v>
      </c>
      <c r="B1232" s="41" t="s">
        <v>298</v>
      </c>
      <c r="C1232" s="41" t="s">
        <v>43</v>
      </c>
      <c r="D1232" s="40">
        <v>1803</v>
      </c>
      <c r="E1232" s="42">
        <v>40029</v>
      </c>
      <c r="F1232" s="43">
        <v>1040</v>
      </c>
      <c r="G1232" s="41" t="s">
        <v>125</v>
      </c>
      <c r="H1232" s="40">
        <v>15</v>
      </c>
      <c r="I1232" s="40">
        <v>15</v>
      </c>
      <c r="J1232" s="40">
        <v>0</v>
      </c>
      <c r="K1232" s="40">
        <v>0</v>
      </c>
      <c r="L1232" s="44">
        <v>0</v>
      </c>
      <c r="M1232" s="41" t="s">
        <v>143</v>
      </c>
      <c r="N1232" s="45" t="s">
        <v>190</v>
      </c>
      <c r="O1232" s="45" t="s">
        <v>191</v>
      </c>
      <c r="P1232" t="str">
        <f>VLOOKUP($A1232,RevenueData!$A$2:$L$2321,10,FALSE)</f>
        <v>MA</v>
      </c>
      <c r="Q1232" t="str">
        <f>VLOOKUP($A1232,RevenueData!$A$2:$L$2321,11,FALSE)</f>
        <v>NE</v>
      </c>
      <c r="R1232" t="str">
        <f>VLOOKUP($A1232,RevenueData!$A$2:$L$2321,12,FALSE)</f>
        <v>MA</v>
      </c>
    </row>
    <row r="1233" spans="1:18">
      <c r="A1233" s="40">
        <v>153</v>
      </c>
      <c r="B1233" s="41" t="s">
        <v>301</v>
      </c>
      <c r="C1233" s="41" t="s">
        <v>62</v>
      </c>
      <c r="D1233" s="40">
        <v>55425</v>
      </c>
      <c r="E1233" s="42">
        <v>40029</v>
      </c>
      <c r="F1233" s="43">
        <v>704</v>
      </c>
      <c r="G1233" s="41" t="s">
        <v>125</v>
      </c>
      <c r="H1233" s="40">
        <v>18</v>
      </c>
      <c r="I1233" s="40">
        <v>18</v>
      </c>
      <c r="J1233" s="40">
        <v>0</v>
      </c>
      <c r="K1233" s="40">
        <v>0</v>
      </c>
      <c r="L1233" s="44">
        <v>0</v>
      </c>
      <c r="M1233" s="41" t="s">
        <v>143</v>
      </c>
      <c r="N1233" s="45" t="s">
        <v>302</v>
      </c>
      <c r="O1233" s="45" t="s">
        <v>303</v>
      </c>
      <c r="P1233" t="str">
        <f>VLOOKUP($A1233,RevenueData!$A$2:$L$2321,10,FALSE)</f>
        <v>MN</v>
      </c>
      <c r="Q1233" t="str">
        <f>VLOOKUP($A1233,RevenueData!$A$2:$L$2321,11,FALSE)</f>
        <v>MW</v>
      </c>
      <c r="R1233" t="str">
        <f>VLOOKUP($A1233,RevenueData!$A$2:$L$2321,12,FALSE)</f>
        <v>MW</v>
      </c>
    </row>
    <row r="1234" spans="1:18">
      <c r="A1234" s="40">
        <v>154</v>
      </c>
      <c r="B1234" s="41" t="s">
        <v>304</v>
      </c>
      <c r="C1234" s="41" t="s">
        <v>19</v>
      </c>
      <c r="D1234" s="40">
        <v>91303</v>
      </c>
      <c r="E1234" s="42">
        <v>40029</v>
      </c>
      <c r="F1234" s="43">
        <v>1147</v>
      </c>
      <c r="G1234" s="41" t="s">
        <v>125</v>
      </c>
      <c r="H1234" s="40">
        <v>12</v>
      </c>
      <c r="I1234" s="40">
        <v>12</v>
      </c>
      <c r="J1234" s="40">
        <v>0</v>
      </c>
      <c r="K1234" s="40">
        <v>0</v>
      </c>
      <c r="L1234" s="44">
        <v>0</v>
      </c>
      <c r="M1234" s="41" t="s">
        <v>126</v>
      </c>
      <c r="N1234" s="45" t="s">
        <v>149</v>
      </c>
      <c r="O1234" s="45" t="s">
        <v>150</v>
      </c>
      <c r="P1234" t="str">
        <f>VLOOKUP($A1234,RevenueData!$A$2:$L$2321,10,FALSE)</f>
        <v>CA</v>
      </c>
      <c r="Q1234" t="str">
        <f>VLOOKUP($A1234,RevenueData!$A$2:$L$2321,11,FALSE)</f>
        <v>LA</v>
      </c>
      <c r="R1234" t="str">
        <f>VLOOKUP($A1234,RevenueData!$A$2:$L$2321,12,FALSE)</f>
        <v>VENT</v>
      </c>
    </row>
    <row r="1235" spans="1:18">
      <c r="A1235" s="40">
        <v>157</v>
      </c>
      <c r="B1235" s="41" t="s">
        <v>275</v>
      </c>
      <c r="C1235" s="41" t="s">
        <v>41</v>
      </c>
      <c r="D1235" s="40">
        <v>75225</v>
      </c>
      <c r="E1235" s="42">
        <v>40029</v>
      </c>
      <c r="F1235" s="43">
        <v>1230</v>
      </c>
      <c r="G1235" s="41" t="s">
        <v>125</v>
      </c>
      <c r="H1235" s="40">
        <v>16</v>
      </c>
      <c r="I1235" s="40">
        <v>16</v>
      </c>
      <c r="J1235" s="40">
        <v>0</v>
      </c>
      <c r="K1235" s="40">
        <v>0</v>
      </c>
      <c r="L1235" s="44">
        <v>0</v>
      </c>
      <c r="M1235" s="41" t="s">
        <v>126</v>
      </c>
      <c r="N1235" s="45" t="s">
        <v>187</v>
      </c>
      <c r="O1235" s="45" t="s">
        <v>188</v>
      </c>
      <c r="P1235" t="str">
        <f>VLOOKUP($A1235,RevenueData!$A$2:$L$2321,10,FALSE)</f>
        <v>TX</v>
      </c>
      <c r="Q1235" t="str">
        <f>VLOOKUP($A1235,RevenueData!$A$2:$L$2321,11,FALSE)</f>
        <v>SW</v>
      </c>
      <c r="R1235" t="str">
        <f>VLOOKUP($A1235,RevenueData!$A$2:$L$2321,12,FALSE)</f>
        <v>DAL</v>
      </c>
    </row>
    <row r="1236" spans="1:18">
      <c r="A1236" s="40">
        <v>181</v>
      </c>
      <c r="B1236" s="41" t="s">
        <v>339</v>
      </c>
      <c r="C1236" s="41" t="s">
        <v>67</v>
      </c>
      <c r="D1236" s="40">
        <v>918</v>
      </c>
      <c r="E1236" s="42">
        <v>40029</v>
      </c>
      <c r="F1236" s="43">
        <v>700</v>
      </c>
      <c r="G1236" s="41" t="s">
        <v>125</v>
      </c>
      <c r="H1236" s="40">
        <v>15</v>
      </c>
      <c r="I1236" s="40">
        <v>15</v>
      </c>
      <c r="J1236" s="40">
        <v>0</v>
      </c>
      <c r="K1236" s="40">
        <v>0</v>
      </c>
      <c r="L1236" s="44">
        <v>0</v>
      </c>
      <c r="M1236" s="41" t="s">
        <v>130</v>
      </c>
      <c r="N1236" s="45" t="s">
        <v>340</v>
      </c>
      <c r="O1236" s="45" t="s">
        <v>341</v>
      </c>
      <c r="P1236" t="str">
        <f>VLOOKUP($A1236,RevenueData!$A$2:$L$2321,10,FALSE)</f>
        <v>PR</v>
      </c>
      <c r="Q1236" t="str">
        <f>VLOOKUP($A1236,RevenueData!$A$2:$L$2321,11,FALSE)</f>
        <v>SE</v>
      </c>
      <c r="R1236" t="str">
        <f>VLOOKUP($A1236,RevenueData!$A$2:$L$2321,12,FALSE)</f>
        <v>SE</v>
      </c>
    </row>
    <row r="1237" spans="1:18">
      <c r="A1237" s="40">
        <v>187</v>
      </c>
      <c r="B1237" s="41" t="s">
        <v>343</v>
      </c>
      <c r="C1237" s="41" t="s">
        <v>19</v>
      </c>
      <c r="D1237" s="40">
        <v>92618</v>
      </c>
      <c r="E1237" s="42">
        <v>40029</v>
      </c>
      <c r="F1237" s="43">
        <v>1041</v>
      </c>
      <c r="G1237" s="41" t="s">
        <v>125</v>
      </c>
      <c r="H1237" s="40">
        <v>9</v>
      </c>
      <c r="I1237" s="40">
        <v>9</v>
      </c>
      <c r="J1237" s="40">
        <v>0</v>
      </c>
      <c r="K1237" s="40">
        <v>0</v>
      </c>
      <c r="L1237" s="44">
        <v>0</v>
      </c>
      <c r="M1237" s="41" t="s">
        <v>126</v>
      </c>
      <c r="N1237" s="45" t="s">
        <v>149</v>
      </c>
      <c r="O1237" s="45" t="s">
        <v>150</v>
      </c>
      <c r="P1237" t="str">
        <f>VLOOKUP($A1237,RevenueData!$A$2:$L$2321,10,FALSE)</f>
        <v>CA</v>
      </c>
      <c r="Q1237" t="str">
        <f>VLOOKUP($A1237,RevenueData!$A$2:$L$2321,11,FALSE)</f>
        <v>LA</v>
      </c>
      <c r="R1237" t="str">
        <f>VLOOKUP($A1237,RevenueData!$A$2:$L$2321,12,FALSE)</f>
        <v>SD</v>
      </c>
    </row>
    <row r="1238" spans="1:18">
      <c r="A1238" s="40">
        <v>18</v>
      </c>
      <c r="B1238" s="41" t="s">
        <v>151</v>
      </c>
      <c r="C1238" s="41" t="s">
        <v>21</v>
      </c>
      <c r="D1238" s="40">
        <v>98101</v>
      </c>
      <c r="E1238" s="42">
        <v>40030</v>
      </c>
      <c r="F1238" s="43">
        <v>1029</v>
      </c>
      <c r="G1238" s="41" t="s">
        <v>125</v>
      </c>
      <c r="H1238" s="40">
        <v>34</v>
      </c>
      <c r="I1238" s="40">
        <v>32</v>
      </c>
      <c r="J1238" s="40">
        <v>0</v>
      </c>
      <c r="K1238" s="40">
        <v>0</v>
      </c>
      <c r="L1238" s="44">
        <v>2</v>
      </c>
      <c r="M1238" s="41" t="s">
        <v>126</v>
      </c>
      <c r="N1238" s="45" t="s">
        <v>152</v>
      </c>
      <c r="O1238" s="45" t="s">
        <v>153</v>
      </c>
      <c r="P1238" t="str">
        <f>VLOOKUP($A1238,RevenueData!$A$2:$L$2321,10,FALSE)</f>
        <v>WA</v>
      </c>
      <c r="Q1238" t="str">
        <f>VLOOKUP($A1238,RevenueData!$A$2:$L$2321,11,FALSE)</f>
        <v>NW</v>
      </c>
      <c r="R1238" t="str">
        <f>VLOOKUP($A1238,RevenueData!$A$2:$L$2321,12,FALSE)</f>
        <v>SEA</v>
      </c>
    </row>
    <row r="1239" spans="1:18">
      <c r="A1239" s="40">
        <v>45</v>
      </c>
      <c r="B1239" s="41" t="s">
        <v>151</v>
      </c>
      <c r="C1239" s="41" t="s">
        <v>21</v>
      </c>
      <c r="D1239" s="40">
        <v>98105</v>
      </c>
      <c r="E1239" s="42">
        <v>40030</v>
      </c>
      <c r="F1239" s="43">
        <v>1128</v>
      </c>
      <c r="G1239" s="41" t="s">
        <v>125</v>
      </c>
      <c r="H1239" s="40">
        <v>29</v>
      </c>
      <c r="I1239" s="40">
        <v>29</v>
      </c>
      <c r="J1239" s="40">
        <v>0</v>
      </c>
      <c r="K1239" s="40">
        <v>0</v>
      </c>
      <c r="L1239" s="44">
        <v>0</v>
      </c>
      <c r="M1239" s="41" t="s">
        <v>126</v>
      </c>
      <c r="N1239" s="45" t="s">
        <v>152</v>
      </c>
      <c r="O1239" s="45" t="s">
        <v>153</v>
      </c>
      <c r="P1239" t="str">
        <f>VLOOKUP($A1239,RevenueData!$A$2:$L$2321,10,FALSE)</f>
        <v>WA</v>
      </c>
      <c r="Q1239" t="str">
        <f>VLOOKUP($A1239,RevenueData!$A$2:$L$2321,11,FALSE)</f>
        <v>NW</v>
      </c>
      <c r="R1239" t="str">
        <f>VLOOKUP($A1239,RevenueData!$A$2:$L$2321,12,FALSE)</f>
        <v>SEA</v>
      </c>
    </row>
    <row r="1240" spans="1:18">
      <c r="A1240" s="40">
        <v>66</v>
      </c>
      <c r="B1240" s="41" t="s">
        <v>215</v>
      </c>
      <c r="C1240" s="41" t="s">
        <v>21</v>
      </c>
      <c r="D1240" s="40">
        <v>98004</v>
      </c>
      <c r="E1240" s="42">
        <v>40030</v>
      </c>
      <c r="F1240" s="43">
        <v>1033</v>
      </c>
      <c r="G1240" s="41" t="s">
        <v>125</v>
      </c>
      <c r="H1240" s="40">
        <v>13</v>
      </c>
      <c r="I1240" s="40">
        <v>13</v>
      </c>
      <c r="J1240" s="40">
        <v>0</v>
      </c>
      <c r="K1240" s="40">
        <v>0</v>
      </c>
      <c r="L1240" s="44">
        <v>0</v>
      </c>
      <c r="M1240" s="41" t="s">
        <v>126</v>
      </c>
      <c r="N1240" s="45" t="s">
        <v>152</v>
      </c>
      <c r="O1240" s="45" t="s">
        <v>153</v>
      </c>
      <c r="P1240" t="str">
        <f>VLOOKUP($A1240,RevenueData!$A$2:$L$2321,10,FALSE)</f>
        <v>WA</v>
      </c>
      <c r="Q1240" t="str">
        <f>VLOOKUP($A1240,RevenueData!$A$2:$L$2321,11,FALSE)</f>
        <v>NW</v>
      </c>
      <c r="R1240" t="str">
        <f>VLOOKUP($A1240,RevenueData!$A$2:$L$2321,12,FALSE)</f>
        <v>SEA</v>
      </c>
    </row>
    <row r="1241" spans="1:18">
      <c r="A1241" s="40">
        <v>183</v>
      </c>
      <c r="B1241" s="41" t="s">
        <v>225</v>
      </c>
      <c r="C1241" s="41" t="s">
        <v>27</v>
      </c>
      <c r="D1241" s="40">
        <v>32819</v>
      </c>
      <c r="E1241" s="42">
        <v>40030</v>
      </c>
      <c r="F1241" s="43">
        <v>1145</v>
      </c>
      <c r="G1241" s="41" t="s">
        <v>125</v>
      </c>
      <c r="H1241" s="40">
        <v>37</v>
      </c>
      <c r="I1241" s="40">
        <v>37</v>
      </c>
      <c r="J1241" s="40">
        <v>0</v>
      </c>
      <c r="K1241" s="40">
        <v>0</v>
      </c>
      <c r="L1241" s="44">
        <v>0</v>
      </c>
      <c r="M1241" s="41" t="s">
        <v>126</v>
      </c>
      <c r="N1241" s="45" t="s">
        <v>208</v>
      </c>
      <c r="O1241" s="45" t="s">
        <v>209</v>
      </c>
      <c r="P1241" t="str">
        <f>VLOOKUP($A1241,RevenueData!$A$2:$L$2321,10,FALSE)</f>
        <v>FL</v>
      </c>
      <c r="Q1241" t="str">
        <f>VLOOKUP($A1241,RevenueData!$A$2:$L$2321,11,FALSE)</f>
        <v>OUT</v>
      </c>
      <c r="R1241" t="str">
        <f>VLOOKUP($A1241,RevenueData!$A$2:$L$2321,12,FALSE)</f>
        <v>OUT</v>
      </c>
    </row>
    <row r="1242" spans="1:18">
      <c r="A1242" s="40">
        <v>185</v>
      </c>
      <c r="B1242" s="41" t="s">
        <v>342</v>
      </c>
      <c r="C1242" s="41" t="s">
        <v>62</v>
      </c>
      <c r="D1242" s="40">
        <v>55435</v>
      </c>
      <c r="E1242" s="42">
        <v>40030</v>
      </c>
      <c r="F1242" s="43">
        <v>735</v>
      </c>
      <c r="G1242" s="41" t="s">
        <v>125</v>
      </c>
      <c r="H1242" s="40">
        <v>20</v>
      </c>
      <c r="I1242" s="40">
        <v>20</v>
      </c>
      <c r="J1242" s="40">
        <v>0</v>
      </c>
      <c r="K1242" s="40">
        <v>0</v>
      </c>
      <c r="L1242" s="44">
        <v>0</v>
      </c>
      <c r="M1242" s="41" t="s">
        <v>126</v>
      </c>
      <c r="N1242" s="45" t="s">
        <v>302</v>
      </c>
      <c r="O1242" s="45" t="s">
        <v>303</v>
      </c>
      <c r="P1242" t="str">
        <f>VLOOKUP($A1242,RevenueData!$A$2:$L$2321,10,FALSE)</f>
        <v>MN</v>
      </c>
      <c r="Q1242" t="str">
        <f>VLOOKUP($A1242,RevenueData!$A$2:$L$2321,11,FALSE)</f>
        <v>MW</v>
      </c>
      <c r="R1242" t="str">
        <f>VLOOKUP($A1242,RevenueData!$A$2:$L$2321,12,FALSE)</f>
        <v>MW</v>
      </c>
    </row>
    <row r="1243" spans="1:18">
      <c r="A1243" s="40">
        <v>189</v>
      </c>
      <c r="B1243" s="41" t="s">
        <v>124</v>
      </c>
      <c r="C1243" s="41" t="s">
        <v>7</v>
      </c>
      <c r="D1243" s="40">
        <v>10017</v>
      </c>
      <c r="E1243" s="42">
        <v>40030</v>
      </c>
      <c r="F1243" s="43">
        <v>903</v>
      </c>
      <c r="G1243" s="41" t="s">
        <v>125</v>
      </c>
      <c r="H1243" s="40">
        <v>16</v>
      </c>
      <c r="I1243" s="40">
        <v>16</v>
      </c>
      <c r="J1243" s="40">
        <v>0</v>
      </c>
      <c r="K1243" s="40">
        <v>0</v>
      </c>
      <c r="L1243" s="44">
        <v>0</v>
      </c>
      <c r="M1243" s="41" t="s">
        <v>126</v>
      </c>
      <c r="N1243" s="45" t="s">
        <v>127</v>
      </c>
      <c r="O1243" s="45" t="s">
        <v>128</v>
      </c>
      <c r="P1243" t="str">
        <f>VLOOKUP($A1243,RevenueData!$A$2:$L$2321,10,FALSE)</f>
        <v>NY</v>
      </c>
      <c r="Q1243" t="str">
        <f>VLOOKUP($A1243,RevenueData!$A$2:$L$2321,11,FALSE)</f>
        <v>NY</v>
      </c>
      <c r="R1243" t="str">
        <f>VLOOKUP($A1243,RevenueData!$A$2:$L$2321,12,FALSE)</f>
        <v>DOWN</v>
      </c>
    </row>
    <row r="1244" spans="1:18">
      <c r="A1244" s="40">
        <v>26</v>
      </c>
      <c r="B1244" s="41" t="s">
        <v>163</v>
      </c>
      <c r="C1244" s="41" t="s">
        <v>11</v>
      </c>
      <c r="D1244" s="40">
        <v>22102</v>
      </c>
      <c r="E1244" s="42">
        <v>40031</v>
      </c>
      <c r="F1244" s="43">
        <v>1000</v>
      </c>
      <c r="G1244" s="41" t="s">
        <v>125</v>
      </c>
      <c r="H1244" s="40">
        <v>34</v>
      </c>
      <c r="I1244" s="40">
        <v>33</v>
      </c>
      <c r="J1244" s="40">
        <v>1</v>
      </c>
      <c r="K1244" s="40">
        <v>0</v>
      </c>
      <c r="L1244" s="44">
        <v>0</v>
      </c>
      <c r="M1244" s="41" t="s">
        <v>143</v>
      </c>
      <c r="N1244" s="45" t="s">
        <v>134</v>
      </c>
      <c r="O1244" s="45" t="s">
        <v>135</v>
      </c>
      <c r="P1244" t="str">
        <f>VLOOKUP($A1244,RevenueData!$A$2:$L$2321,10,FALSE)</f>
        <v>VA</v>
      </c>
      <c r="Q1244" t="str">
        <f>VLOOKUP($A1244,RevenueData!$A$2:$L$2321,11,FALSE)</f>
        <v>SE</v>
      </c>
      <c r="R1244" t="str">
        <f>VLOOKUP($A1244,RevenueData!$A$2:$L$2321,12,FALSE)</f>
        <v>NOVA</v>
      </c>
    </row>
    <row r="1245" spans="1:18">
      <c r="A1245" s="40">
        <v>69</v>
      </c>
      <c r="B1245" s="41" t="s">
        <v>219</v>
      </c>
      <c r="C1245" s="41" t="s">
        <v>11</v>
      </c>
      <c r="D1245" s="40">
        <v>22033</v>
      </c>
      <c r="E1245" s="42">
        <v>40031</v>
      </c>
      <c r="F1245" s="43">
        <v>1000</v>
      </c>
      <c r="G1245" s="41" t="s">
        <v>125</v>
      </c>
      <c r="H1245" s="40">
        <v>25</v>
      </c>
      <c r="I1245" s="40">
        <v>24</v>
      </c>
      <c r="J1245" s="40">
        <v>1</v>
      </c>
      <c r="K1245" s="40">
        <v>0</v>
      </c>
      <c r="L1245" s="44">
        <v>0</v>
      </c>
      <c r="M1245" s="41" t="s">
        <v>143</v>
      </c>
      <c r="N1245" s="45" t="s">
        <v>134</v>
      </c>
      <c r="O1245" s="45" t="s">
        <v>135</v>
      </c>
      <c r="P1245" t="str">
        <f>VLOOKUP($A1245,RevenueData!$A$2:$L$2321,10,FALSE)</f>
        <v>VA</v>
      </c>
      <c r="Q1245" t="str">
        <f>VLOOKUP($A1245,RevenueData!$A$2:$L$2321,11,FALSE)</f>
        <v>SE</v>
      </c>
      <c r="R1245" t="str">
        <f>VLOOKUP($A1245,RevenueData!$A$2:$L$2321,12,FALSE)</f>
        <v>SE</v>
      </c>
    </row>
    <row r="1246" spans="1:18">
      <c r="A1246" s="40">
        <v>143</v>
      </c>
      <c r="B1246" s="41" t="s">
        <v>163</v>
      </c>
      <c r="C1246" s="41" t="s">
        <v>11</v>
      </c>
      <c r="D1246" s="40">
        <v>22102</v>
      </c>
      <c r="E1246" s="42">
        <v>40031</v>
      </c>
      <c r="F1246" s="43">
        <v>1000</v>
      </c>
      <c r="G1246" s="41" t="s">
        <v>125</v>
      </c>
      <c r="H1246" s="40">
        <v>34</v>
      </c>
      <c r="I1246" s="40">
        <v>34</v>
      </c>
      <c r="J1246" s="40">
        <v>0</v>
      </c>
      <c r="K1246" s="40">
        <v>0</v>
      </c>
      <c r="L1246" s="44">
        <v>0</v>
      </c>
      <c r="M1246" s="41" t="s">
        <v>143</v>
      </c>
      <c r="N1246" s="45" t="s">
        <v>134</v>
      </c>
      <c r="O1246" s="45" t="s">
        <v>135</v>
      </c>
      <c r="P1246" t="str">
        <f>VLOOKUP($A1246,RevenueData!$A$2:$L$2321,10,FALSE)</f>
        <v>VA</v>
      </c>
      <c r="Q1246" t="str">
        <f>VLOOKUP($A1246,RevenueData!$A$2:$L$2321,11,FALSE)</f>
        <v>SE</v>
      </c>
      <c r="R1246" t="str">
        <f>VLOOKUP($A1246,RevenueData!$A$2:$L$2321,12,FALSE)</f>
        <v>NOVA</v>
      </c>
    </row>
    <row r="1247" spans="1:18">
      <c r="A1247" s="40">
        <v>22</v>
      </c>
      <c r="B1247" s="41" t="s">
        <v>158</v>
      </c>
      <c r="C1247" s="41" t="s">
        <v>19</v>
      </c>
      <c r="D1247" s="40">
        <v>91210</v>
      </c>
      <c r="E1247" s="42">
        <v>40032</v>
      </c>
      <c r="F1247" s="43">
        <v>945</v>
      </c>
      <c r="G1247" s="41" t="s">
        <v>125</v>
      </c>
      <c r="H1247" s="40">
        <v>1</v>
      </c>
      <c r="I1247" s="40">
        <v>1</v>
      </c>
      <c r="J1247" s="40">
        <v>0</v>
      </c>
      <c r="K1247" s="40">
        <v>0</v>
      </c>
      <c r="L1247" s="44">
        <v>0</v>
      </c>
      <c r="M1247" s="41" t="s">
        <v>126</v>
      </c>
      <c r="N1247" s="45" t="s">
        <v>149</v>
      </c>
      <c r="O1247" s="45" t="s">
        <v>150</v>
      </c>
      <c r="P1247" t="str">
        <f>VLOOKUP($A1247,RevenueData!$A$2:$L$2321,10,FALSE)</f>
        <v>CA</v>
      </c>
      <c r="Q1247" t="str">
        <f>VLOOKUP($A1247,RevenueData!$A$2:$L$2321,11,FALSE)</f>
        <v>LA</v>
      </c>
      <c r="R1247" t="str">
        <f>VLOOKUP($A1247,RevenueData!$A$2:$L$2321,12,FALSE)</f>
        <v>DESER</v>
      </c>
    </row>
    <row r="1248" spans="1:18">
      <c r="A1248" s="40">
        <v>2</v>
      </c>
      <c r="B1248" s="41" t="s">
        <v>124</v>
      </c>
      <c r="C1248" s="41" t="s">
        <v>7</v>
      </c>
      <c r="D1248" s="40">
        <v>10021</v>
      </c>
      <c r="E1248" s="42">
        <v>40035</v>
      </c>
      <c r="F1248" s="43">
        <v>1024</v>
      </c>
      <c r="G1248" s="41" t="s">
        <v>125</v>
      </c>
      <c r="H1248" s="40">
        <v>26</v>
      </c>
      <c r="I1248" s="40">
        <v>26</v>
      </c>
      <c r="J1248" s="40">
        <v>0</v>
      </c>
      <c r="K1248" s="40">
        <v>0</v>
      </c>
      <c r="L1248" s="44">
        <v>0</v>
      </c>
      <c r="M1248" s="41" t="s">
        <v>126</v>
      </c>
      <c r="N1248" s="45" t="s">
        <v>127</v>
      </c>
      <c r="O1248" s="45" t="s">
        <v>128</v>
      </c>
      <c r="P1248" t="str">
        <f>VLOOKUP($A1248,RevenueData!$A$2:$L$2321,10,FALSE)</f>
        <v>NY</v>
      </c>
      <c r="Q1248" t="str">
        <f>VLOOKUP($A1248,RevenueData!$A$2:$L$2321,11,FALSE)</f>
        <v>NY</v>
      </c>
      <c r="R1248" t="str">
        <f>VLOOKUP($A1248,RevenueData!$A$2:$L$2321,12,FALSE)</f>
        <v>MID</v>
      </c>
    </row>
    <row r="1249" spans="1:18">
      <c r="A1249" s="40">
        <v>3</v>
      </c>
      <c r="B1249" s="41" t="s">
        <v>124</v>
      </c>
      <c r="C1249" s="41" t="s">
        <v>7</v>
      </c>
      <c r="D1249" s="40">
        <v>10023</v>
      </c>
      <c r="E1249" s="42">
        <v>40035</v>
      </c>
      <c r="F1249" s="43">
        <v>1157</v>
      </c>
      <c r="G1249" s="41" t="s">
        <v>125</v>
      </c>
      <c r="H1249" s="40">
        <v>40</v>
      </c>
      <c r="I1249" s="40">
        <v>39</v>
      </c>
      <c r="J1249" s="40">
        <v>1</v>
      </c>
      <c r="K1249" s="40">
        <v>0</v>
      </c>
      <c r="L1249" s="44">
        <v>0</v>
      </c>
      <c r="M1249" s="41" t="s">
        <v>130</v>
      </c>
      <c r="N1249" s="45" t="s">
        <v>127</v>
      </c>
      <c r="O1249" s="45" t="s">
        <v>128</v>
      </c>
      <c r="P1249" t="str">
        <f>VLOOKUP($A1249,RevenueData!$A$2:$L$2321,10,FALSE)</f>
        <v>NY</v>
      </c>
      <c r="Q1249" t="str">
        <f>VLOOKUP($A1249,RevenueData!$A$2:$L$2321,11,FALSE)</f>
        <v>NY</v>
      </c>
      <c r="R1249" t="str">
        <f>VLOOKUP($A1249,RevenueData!$A$2:$L$2321,12,FALSE)</f>
        <v>DOWN</v>
      </c>
    </row>
    <row r="1250" spans="1:18">
      <c r="A1250" s="40">
        <v>13</v>
      </c>
      <c r="B1250" s="41" t="s">
        <v>142</v>
      </c>
      <c r="C1250" s="41" t="s">
        <v>7</v>
      </c>
      <c r="D1250" s="40">
        <v>11746</v>
      </c>
      <c r="E1250" s="42">
        <v>40035</v>
      </c>
      <c r="F1250" s="43">
        <v>1239</v>
      </c>
      <c r="G1250" s="41" t="s">
        <v>131</v>
      </c>
      <c r="H1250" s="40">
        <v>32</v>
      </c>
      <c r="I1250" s="40">
        <v>30</v>
      </c>
      <c r="J1250" s="40">
        <v>2</v>
      </c>
      <c r="K1250" s="40">
        <v>0</v>
      </c>
      <c r="L1250" s="44">
        <v>0</v>
      </c>
      <c r="M1250" s="41" t="s">
        <v>130</v>
      </c>
      <c r="N1250" s="45" t="s">
        <v>127</v>
      </c>
      <c r="O1250" s="45" t="s">
        <v>128</v>
      </c>
      <c r="P1250" t="str">
        <f>VLOOKUP($A1250,RevenueData!$A$2:$L$2321,10,FALSE)</f>
        <v>NY</v>
      </c>
      <c r="Q1250" t="str">
        <f>VLOOKUP($A1250,RevenueData!$A$2:$L$2321,11,FALSE)</f>
        <v>NY</v>
      </c>
      <c r="R1250" t="str">
        <f>VLOOKUP($A1250,RevenueData!$A$2:$L$2321,12,FALSE)</f>
        <v>LI</v>
      </c>
    </row>
    <row r="1251" spans="1:18">
      <c r="A1251" s="40">
        <v>23</v>
      </c>
      <c r="B1251" s="41" t="s">
        <v>159</v>
      </c>
      <c r="C1251" s="41" t="s">
        <v>7</v>
      </c>
      <c r="D1251" s="40">
        <v>10601</v>
      </c>
      <c r="E1251" s="42">
        <v>40035</v>
      </c>
      <c r="F1251" s="43">
        <v>1002</v>
      </c>
      <c r="G1251" s="41" t="s">
        <v>125</v>
      </c>
      <c r="H1251" s="40">
        <v>21</v>
      </c>
      <c r="I1251" s="40">
        <v>21</v>
      </c>
      <c r="J1251" s="40">
        <v>0</v>
      </c>
      <c r="K1251" s="40">
        <v>0</v>
      </c>
      <c r="L1251" s="44">
        <v>0</v>
      </c>
      <c r="M1251" s="41" t="s">
        <v>126</v>
      </c>
      <c r="N1251" s="45" t="s">
        <v>127</v>
      </c>
      <c r="O1251" s="45" t="s">
        <v>128</v>
      </c>
      <c r="P1251" t="str">
        <f>VLOOKUP($A1251,RevenueData!$A$2:$L$2321,10,FALSE)</f>
        <v>NY</v>
      </c>
      <c r="Q1251" t="str">
        <f>VLOOKUP($A1251,RevenueData!$A$2:$L$2321,11,FALSE)</f>
        <v>NE</v>
      </c>
      <c r="R1251" t="str">
        <f>VLOOKUP($A1251,RevenueData!$A$2:$L$2321,12,FALSE)</f>
        <v>CT</v>
      </c>
    </row>
    <row r="1252" spans="1:18">
      <c r="A1252" s="40">
        <v>34</v>
      </c>
      <c r="B1252" s="41" t="s">
        <v>175</v>
      </c>
      <c r="C1252" s="41" t="s">
        <v>25</v>
      </c>
      <c r="D1252" s="40">
        <v>6880</v>
      </c>
      <c r="E1252" s="42">
        <v>40035</v>
      </c>
      <c r="F1252" s="43">
        <v>951</v>
      </c>
      <c r="G1252" s="41" t="s">
        <v>129</v>
      </c>
      <c r="H1252" s="40">
        <v>38</v>
      </c>
      <c r="I1252" s="40">
        <v>38</v>
      </c>
      <c r="J1252" s="40">
        <v>0</v>
      </c>
      <c r="K1252" s="40">
        <v>0</v>
      </c>
      <c r="L1252" s="44">
        <v>0</v>
      </c>
      <c r="M1252" s="41" t="s">
        <v>126</v>
      </c>
      <c r="N1252" s="45" t="s">
        <v>127</v>
      </c>
      <c r="O1252" s="45" t="s">
        <v>128</v>
      </c>
      <c r="P1252" t="str">
        <f>VLOOKUP($A1252,RevenueData!$A$2:$L$2321,10,FALSE)</f>
        <v>CT</v>
      </c>
      <c r="Q1252" t="str">
        <f>VLOOKUP($A1252,RevenueData!$A$2:$L$2321,11,FALSE)</f>
        <v>NE</v>
      </c>
      <c r="R1252" t="str">
        <f>VLOOKUP($A1252,RevenueData!$A$2:$L$2321,12,FALSE)</f>
        <v>CT</v>
      </c>
    </row>
    <row r="1253" spans="1:18">
      <c r="A1253" s="40">
        <v>42</v>
      </c>
      <c r="B1253" s="41" t="s">
        <v>124</v>
      </c>
      <c r="C1253" s="41" t="s">
        <v>7</v>
      </c>
      <c r="D1253" s="40">
        <v>10024</v>
      </c>
      <c r="E1253" s="42">
        <v>40035</v>
      </c>
      <c r="F1253" s="43">
        <v>1039</v>
      </c>
      <c r="G1253" s="41" t="s">
        <v>125</v>
      </c>
      <c r="H1253" s="40">
        <v>43</v>
      </c>
      <c r="I1253" s="40">
        <v>43</v>
      </c>
      <c r="J1253" s="40">
        <v>0</v>
      </c>
      <c r="K1253" s="40">
        <v>0</v>
      </c>
      <c r="L1253" s="44">
        <v>0</v>
      </c>
      <c r="M1253" s="41" t="s">
        <v>126</v>
      </c>
      <c r="N1253" s="45" t="s">
        <v>127</v>
      </c>
      <c r="O1253" s="45" t="s">
        <v>128</v>
      </c>
      <c r="P1253" t="str">
        <f>VLOOKUP($A1253,RevenueData!$A$2:$L$2321,10,FALSE)</f>
        <v>NY</v>
      </c>
      <c r="Q1253" t="str">
        <f>VLOOKUP($A1253,RevenueData!$A$2:$L$2321,11,FALSE)</f>
        <v>NY</v>
      </c>
      <c r="R1253" t="str">
        <f>VLOOKUP($A1253,RevenueData!$A$2:$L$2321,12,FALSE)</f>
        <v>DOWN</v>
      </c>
    </row>
    <row r="1254" spans="1:18">
      <c r="A1254" s="40">
        <v>51</v>
      </c>
      <c r="B1254" s="41" t="s">
        <v>124</v>
      </c>
      <c r="C1254" s="41" t="s">
        <v>7</v>
      </c>
      <c r="D1254" s="40">
        <v>10003</v>
      </c>
      <c r="E1254" s="42">
        <v>40035</v>
      </c>
      <c r="F1254" s="43">
        <v>1049</v>
      </c>
      <c r="G1254" s="41" t="s">
        <v>125</v>
      </c>
      <c r="H1254" s="40">
        <v>24</v>
      </c>
      <c r="I1254" s="40">
        <v>23</v>
      </c>
      <c r="J1254" s="40">
        <v>1</v>
      </c>
      <c r="K1254" s="40">
        <v>0</v>
      </c>
      <c r="L1254" s="44">
        <v>0</v>
      </c>
      <c r="M1254" s="41" t="s">
        <v>126</v>
      </c>
      <c r="N1254" s="45" t="s">
        <v>127</v>
      </c>
      <c r="O1254" s="45" t="s">
        <v>128</v>
      </c>
      <c r="P1254" t="str">
        <f>VLOOKUP($A1254,RevenueData!$A$2:$L$2321,10,FALSE)</f>
        <v>NY</v>
      </c>
      <c r="Q1254" t="str">
        <f>VLOOKUP($A1254,RevenueData!$A$2:$L$2321,11,FALSE)</f>
        <v>NY</v>
      </c>
      <c r="R1254" t="str">
        <f>VLOOKUP($A1254,RevenueData!$A$2:$L$2321,12,FALSE)</f>
        <v>DOWN</v>
      </c>
    </row>
    <row r="1255" spans="1:18">
      <c r="A1255" s="40">
        <v>53</v>
      </c>
      <c r="B1255" s="41" t="s">
        <v>124</v>
      </c>
      <c r="C1255" s="41" t="s">
        <v>7</v>
      </c>
      <c r="D1255" s="40">
        <v>10021</v>
      </c>
      <c r="E1255" s="42">
        <v>40035</v>
      </c>
      <c r="F1255" s="43">
        <v>1101</v>
      </c>
      <c r="G1255" s="41" t="s">
        <v>125</v>
      </c>
      <c r="H1255" s="40">
        <v>33</v>
      </c>
      <c r="I1255" s="40">
        <v>32</v>
      </c>
      <c r="J1255" s="40">
        <v>1</v>
      </c>
      <c r="K1255" s="40">
        <v>0</v>
      </c>
      <c r="L1255" s="44">
        <v>0</v>
      </c>
      <c r="M1255" s="41" t="s">
        <v>130</v>
      </c>
      <c r="N1255" s="45" t="s">
        <v>127</v>
      </c>
      <c r="O1255" s="45" t="s">
        <v>128</v>
      </c>
      <c r="P1255" t="str">
        <f>VLOOKUP($A1255,RevenueData!$A$2:$L$2321,10,FALSE)</f>
        <v>NY</v>
      </c>
      <c r="Q1255" t="str">
        <f>VLOOKUP($A1255,RevenueData!$A$2:$L$2321,11,FALSE)</f>
        <v>NY</v>
      </c>
      <c r="R1255" t="str">
        <f>VLOOKUP($A1255,RevenueData!$A$2:$L$2321,12,FALSE)</f>
        <v>MID</v>
      </c>
    </row>
    <row r="1256" spans="1:18">
      <c r="A1256" s="40">
        <v>54</v>
      </c>
      <c r="B1256" s="41" t="s">
        <v>124</v>
      </c>
      <c r="C1256" s="41" t="s">
        <v>7</v>
      </c>
      <c r="D1256" s="40">
        <v>10028</v>
      </c>
      <c r="E1256" s="42">
        <v>40035</v>
      </c>
      <c r="F1256" s="43">
        <v>1039</v>
      </c>
      <c r="G1256" s="41" t="s">
        <v>125</v>
      </c>
      <c r="H1256" s="40">
        <v>27</v>
      </c>
      <c r="I1256" s="40">
        <v>27</v>
      </c>
      <c r="J1256" s="40">
        <v>0</v>
      </c>
      <c r="K1256" s="40">
        <v>0</v>
      </c>
      <c r="L1256" s="44">
        <v>0</v>
      </c>
      <c r="M1256" s="41" t="s">
        <v>126</v>
      </c>
      <c r="N1256" s="45" t="s">
        <v>127</v>
      </c>
      <c r="O1256" s="45" t="s">
        <v>128</v>
      </c>
      <c r="P1256" t="str">
        <f>VLOOKUP($A1256,RevenueData!$A$2:$L$2321,10,FALSE)</f>
        <v>NY</v>
      </c>
      <c r="Q1256" t="str">
        <f>VLOOKUP($A1256,RevenueData!$A$2:$L$2321,11,FALSE)</f>
        <v>NY</v>
      </c>
      <c r="R1256" t="str">
        <f>VLOOKUP($A1256,RevenueData!$A$2:$L$2321,12,FALSE)</f>
        <v>MID</v>
      </c>
    </row>
    <row r="1257" spans="1:18">
      <c r="A1257" s="40">
        <v>55</v>
      </c>
      <c r="B1257" s="41" t="s">
        <v>124</v>
      </c>
      <c r="C1257" s="41" t="s">
        <v>7</v>
      </c>
      <c r="D1257" s="40">
        <v>10014</v>
      </c>
      <c r="E1257" s="42">
        <v>40035</v>
      </c>
      <c r="F1257" s="43">
        <v>1206</v>
      </c>
      <c r="G1257" s="41" t="s">
        <v>125</v>
      </c>
      <c r="H1257" s="40">
        <v>40</v>
      </c>
      <c r="I1257" s="40">
        <v>40</v>
      </c>
      <c r="J1257" s="40">
        <v>0</v>
      </c>
      <c r="K1257" s="40">
        <v>0</v>
      </c>
      <c r="L1257" s="44">
        <v>0</v>
      </c>
      <c r="M1257" s="41" t="s">
        <v>130</v>
      </c>
      <c r="N1257" s="45" t="s">
        <v>127</v>
      </c>
      <c r="O1257" s="45" t="s">
        <v>128</v>
      </c>
      <c r="P1257" t="str">
        <f>VLOOKUP($A1257,RevenueData!$A$2:$L$2321,10,FALSE)</f>
        <v>NY</v>
      </c>
      <c r="Q1257" t="str">
        <f>VLOOKUP($A1257,RevenueData!$A$2:$L$2321,11,FALSE)</f>
        <v>NY</v>
      </c>
      <c r="R1257" t="str">
        <f>VLOOKUP($A1257,RevenueData!$A$2:$L$2321,12,FALSE)</f>
        <v>DOWN</v>
      </c>
    </row>
    <row r="1258" spans="1:18">
      <c r="A1258" s="40">
        <v>95</v>
      </c>
      <c r="B1258" s="41" t="s">
        <v>178</v>
      </c>
      <c r="C1258" s="41" t="s">
        <v>38</v>
      </c>
      <c r="D1258" s="40">
        <v>89106</v>
      </c>
      <c r="E1258" s="42">
        <v>40035</v>
      </c>
      <c r="F1258" s="43">
        <v>1030</v>
      </c>
      <c r="G1258" s="41" t="s">
        <v>125</v>
      </c>
      <c r="H1258" s="40">
        <v>1</v>
      </c>
      <c r="I1258" s="40">
        <v>0</v>
      </c>
      <c r="J1258" s="40">
        <v>1</v>
      </c>
      <c r="K1258" s="40">
        <v>0</v>
      </c>
      <c r="L1258" s="44">
        <v>0</v>
      </c>
      <c r="M1258" s="41" t="s">
        <v>143</v>
      </c>
      <c r="N1258" s="45" t="s">
        <v>181</v>
      </c>
      <c r="O1258" s="45" t="s">
        <v>182</v>
      </c>
      <c r="P1258" t="str">
        <f>VLOOKUP($A1258,RevenueData!$A$2:$L$2321,10,FALSE)</f>
        <v>NV</v>
      </c>
      <c r="Q1258" t="str">
        <f>VLOOKUP($A1258,RevenueData!$A$2:$L$2321,11,FALSE)</f>
        <v>OUT</v>
      </c>
      <c r="R1258" t="str">
        <f>VLOOKUP($A1258,RevenueData!$A$2:$L$2321,12,FALSE)</f>
        <v>OUT</v>
      </c>
    </row>
    <row r="1259" spans="1:18">
      <c r="A1259" s="40">
        <v>108</v>
      </c>
      <c r="B1259" s="41" t="s">
        <v>124</v>
      </c>
      <c r="C1259" s="41" t="s">
        <v>7</v>
      </c>
      <c r="D1259" s="40">
        <v>10019</v>
      </c>
      <c r="E1259" s="42">
        <v>40035</v>
      </c>
      <c r="F1259" s="43">
        <v>1036</v>
      </c>
      <c r="G1259" s="41" t="s">
        <v>125</v>
      </c>
      <c r="H1259" s="40">
        <v>52</v>
      </c>
      <c r="I1259" s="40">
        <v>52</v>
      </c>
      <c r="J1259" s="40">
        <v>0</v>
      </c>
      <c r="K1259" s="40">
        <v>0</v>
      </c>
      <c r="L1259" s="44">
        <v>0</v>
      </c>
      <c r="M1259" s="41" t="s">
        <v>126</v>
      </c>
      <c r="N1259" s="45" t="s">
        <v>127</v>
      </c>
      <c r="O1259" s="45" t="s">
        <v>128</v>
      </c>
      <c r="P1259" t="str">
        <f>VLOOKUP($A1259,RevenueData!$A$2:$L$2321,10,FALSE)</f>
        <v>NY</v>
      </c>
      <c r="Q1259" t="str">
        <f>VLOOKUP($A1259,RevenueData!$A$2:$L$2321,11,FALSE)</f>
        <v>NY</v>
      </c>
      <c r="R1259" t="str">
        <f>VLOOKUP($A1259,RevenueData!$A$2:$L$2321,12,FALSE)</f>
        <v>DOWN</v>
      </c>
    </row>
    <row r="1260" spans="1:18">
      <c r="A1260" s="40">
        <v>114</v>
      </c>
      <c r="B1260" s="41" t="s">
        <v>124</v>
      </c>
      <c r="C1260" s="41" t="s">
        <v>7</v>
      </c>
      <c r="D1260" s="40">
        <v>10020</v>
      </c>
      <c r="E1260" s="42">
        <v>40035</v>
      </c>
      <c r="F1260" s="43">
        <v>940</v>
      </c>
      <c r="G1260" s="41" t="s">
        <v>129</v>
      </c>
      <c r="H1260" s="40">
        <v>33</v>
      </c>
      <c r="I1260" s="40">
        <v>33</v>
      </c>
      <c r="J1260" s="40">
        <v>0</v>
      </c>
      <c r="K1260" s="40">
        <v>0</v>
      </c>
      <c r="L1260" s="44">
        <v>0</v>
      </c>
      <c r="M1260" s="41" t="s">
        <v>126</v>
      </c>
      <c r="N1260" s="45" t="s">
        <v>127</v>
      </c>
      <c r="O1260" s="45" t="s">
        <v>128</v>
      </c>
      <c r="P1260" t="str">
        <f>VLOOKUP($A1260,RevenueData!$A$2:$L$2321,10,FALSE)</f>
        <v>NY</v>
      </c>
      <c r="Q1260" t="str">
        <f>VLOOKUP($A1260,RevenueData!$A$2:$L$2321,11,FALSE)</f>
        <v>NY</v>
      </c>
      <c r="R1260" t="str">
        <f>VLOOKUP($A1260,RevenueData!$A$2:$L$2321,12,FALSE)</f>
        <v>MID</v>
      </c>
    </row>
    <row r="1261" spans="1:18">
      <c r="A1261" s="40">
        <v>117</v>
      </c>
      <c r="B1261" s="41" t="s">
        <v>267</v>
      </c>
      <c r="C1261" s="41" t="s">
        <v>25</v>
      </c>
      <c r="D1261" s="40">
        <v>6810</v>
      </c>
      <c r="E1261" s="42">
        <v>40035</v>
      </c>
      <c r="F1261" s="43">
        <v>954</v>
      </c>
      <c r="G1261" s="41" t="s">
        <v>125</v>
      </c>
      <c r="H1261" s="40">
        <v>25</v>
      </c>
      <c r="I1261" s="40">
        <v>25</v>
      </c>
      <c r="J1261" s="40">
        <v>0</v>
      </c>
      <c r="K1261" s="40">
        <v>0</v>
      </c>
      <c r="L1261" s="44">
        <v>0</v>
      </c>
      <c r="M1261" s="41" t="s">
        <v>126</v>
      </c>
      <c r="N1261" s="45" t="s">
        <v>127</v>
      </c>
      <c r="O1261" s="45" t="s">
        <v>128</v>
      </c>
      <c r="P1261" t="str">
        <f>VLOOKUP($A1261,RevenueData!$A$2:$L$2321,10,FALSE)</f>
        <v>CT</v>
      </c>
      <c r="Q1261" t="str">
        <f>VLOOKUP($A1261,RevenueData!$A$2:$L$2321,11,FALSE)</f>
        <v>NE</v>
      </c>
      <c r="R1261" t="str">
        <f>VLOOKUP($A1261,RevenueData!$A$2:$L$2321,12,FALSE)</f>
        <v>CT</v>
      </c>
    </row>
    <row r="1262" spans="1:18">
      <c r="A1262" s="40">
        <v>123</v>
      </c>
      <c r="B1262" s="41" t="s">
        <v>271</v>
      </c>
      <c r="C1262" s="41" t="s">
        <v>25</v>
      </c>
      <c r="D1262" s="40">
        <v>6830</v>
      </c>
      <c r="E1262" s="42">
        <v>40035</v>
      </c>
      <c r="F1262" s="43">
        <v>1014</v>
      </c>
      <c r="G1262" s="41" t="s">
        <v>125</v>
      </c>
      <c r="H1262" s="40">
        <v>33</v>
      </c>
      <c r="I1262" s="40">
        <v>33</v>
      </c>
      <c r="J1262" s="40">
        <v>0</v>
      </c>
      <c r="K1262" s="40">
        <v>0</v>
      </c>
      <c r="L1262" s="44">
        <v>0</v>
      </c>
      <c r="M1262" s="41" t="s">
        <v>130</v>
      </c>
      <c r="N1262" s="45" t="s">
        <v>127</v>
      </c>
      <c r="O1262" s="45" t="s">
        <v>128</v>
      </c>
      <c r="P1262" t="str">
        <f>VLOOKUP($A1262,RevenueData!$A$2:$L$2321,10,FALSE)</f>
        <v>CT</v>
      </c>
      <c r="Q1262" t="str">
        <f>VLOOKUP($A1262,RevenueData!$A$2:$L$2321,11,FALSE)</f>
        <v>NE</v>
      </c>
      <c r="R1262" t="str">
        <f>VLOOKUP($A1262,RevenueData!$A$2:$L$2321,12,FALSE)</f>
        <v>CT</v>
      </c>
    </row>
    <row r="1263" spans="1:18">
      <c r="A1263" s="40">
        <v>124</v>
      </c>
      <c r="B1263" s="41" t="s">
        <v>272</v>
      </c>
      <c r="C1263" s="41" t="s">
        <v>25</v>
      </c>
      <c r="D1263" s="40">
        <v>6074</v>
      </c>
      <c r="E1263" s="42">
        <v>40035</v>
      </c>
      <c r="F1263" s="43">
        <v>1003</v>
      </c>
      <c r="G1263" s="41" t="s">
        <v>125</v>
      </c>
      <c r="H1263" s="40">
        <v>23</v>
      </c>
      <c r="I1263" s="40">
        <v>23</v>
      </c>
      <c r="J1263" s="40">
        <v>0</v>
      </c>
      <c r="K1263" s="40">
        <v>0</v>
      </c>
      <c r="L1263" s="44">
        <v>0</v>
      </c>
      <c r="M1263" s="41" t="s">
        <v>126</v>
      </c>
      <c r="N1263" s="45" t="s">
        <v>273</v>
      </c>
      <c r="O1263" s="45" t="s">
        <v>274</v>
      </c>
      <c r="P1263" t="str">
        <f>VLOOKUP($A1263,RevenueData!$A$2:$L$2321,10,FALSE)</f>
        <v>CT</v>
      </c>
      <c r="Q1263" t="str">
        <f>VLOOKUP($A1263,RevenueData!$A$2:$L$2321,11,FALSE)</f>
        <v>NE</v>
      </c>
      <c r="R1263" t="str">
        <f>VLOOKUP($A1263,RevenueData!$A$2:$L$2321,12,FALSE)</f>
        <v>CT</v>
      </c>
    </row>
    <row r="1264" spans="1:18">
      <c r="A1264" s="40">
        <v>131</v>
      </c>
      <c r="B1264" s="41" t="s">
        <v>281</v>
      </c>
      <c r="C1264" s="41" t="s">
        <v>7</v>
      </c>
      <c r="D1264" s="40">
        <v>11430</v>
      </c>
      <c r="E1264" s="42">
        <v>40035</v>
      </c>
      <c r="F1264" s="43">
        <v>1125</v>
      </c>
      <c r="G1264" s="41" t="s">
        <v>125</v>
      </c>
      <c r="H1264" s="40">
        <v>27</v>
      </c>
      <c r="I1264" s="40">
        <v>27</v>
      </c>
      <c r="J1264" s="40">
        <v>0</v>
      </c>
      <c r="K1264" s="40">
        <v>0</v>
      </c>
      <c r="L1264" s="44">
        <v>0</v>
      </c>
      <c r="M1264" s="41" t="s">
        <v>126</v>
      </c>
      <c r="N1264" s="45" t="s">
        <v>127</v>
      </c>
      <c r="O1264" s="45" t="s">
        <v>128</v>
      </c>
      <c r="P1264" t="str">
        <f>VLOOKUP($A1264,RevenueData!$A$2:$L$2321,10,FALSE)</f>
        <v>NY</v>
      </c>
      <c r="Q1264" t="str">
        <f>VLOOKUP($A1264,RevenueData!$A$2:$L$2321,11,FALSE)</f>
        <v>NY</v>
      </c>
      <c r="R1264" t="str">
        <f>VLOOKUP($A1264,RevenueData!$A$2:$L$2321,12,FALSE)</f>
        <v>LI</v>
      </c>
    </row>
    <row r="1265" spans="1:18">
      <c r="A1265" s="40">
        <v>140</v>
      </c>
      <c r="B1265" s="41" t="s">
        <v>291</v>
      </c>
      <c r="C1265" s="41" t="s">
        <v>7</v>
      </c>
      <c r="D1265" s="40">
        <v>11530</v>
      </c>
      <c r="E1265" s="42">
        <v>40035</v>
      </c>
      <c r="F1265" s="43">
        <v>955</v>
      </c>
      <c r="G1265" s="41" t="s">
        <v>125</v>
      </c>
      <c r="H1265" s="40">
        <v>40</v>
      </c>
      <c r="I1265" s="40">
        <v>40</v>
      </c>
      <c r="J1265" s="40">
        <v>0</v>
      </c>
      <c r="K1265" s="40">
        <v>0</v>
      </c>
      <c r="L1265" s="44">
        <v>0</v>
      </c>
      <c r="M1265" s="41" t="s">
        <v>130</v>
      </c>
      <c r="N1265" s="45" t="s">
        <v>127</v>
      </c>
      <c r="O1265" s="45" t="s">
        <v>128</v>
      </c>
      <c r="P1265" t="str">
        <f>VLOOKUP($A1265,RevenueData!$A$2:$L$2321,10,FALSE)</f>
        <v>NY</v>
      </c>
      <c r="Q1265" t="str">
        <f>VLOOKUP($A1265,RevenueData!$A$2:$L$2321,11,FALSE)</f>
        <v>NY</v>
      </c>
      <c r="R1265" t="str">
        <f>VLOOKUP($A1265,RevenueData!$A$2:$L$2321,12,FALSE)</f>
        <v>LI</v>
      </c>
    </row>
    <row r="1266" spans="1:18">
      <c r="A1266" s="40">
        <v>145</v>
      </c>
      <c r="B1266" s="41" t="s">
        <v>294</v>
      </c>
      <c r="C1266" s="41" t="s">
        <v>21</v>
      </c>
      <c r="D1266" s="40">
        <v>98271</v>
      </c>
      <c r="E1266" s="42">
        <v>40035</v>
      </c>
      <c r="F1266" s="43">
        <v>1330</v>
      </c>
      <c r="G1266" s="41" t="s">
        <v>131</v>
      </c>
      <c r="H1266" s="40">
        <v>90</v>
      </c>
      <c r="I1266" s="40">
        <v>88</v>
      </c>
      <c r="J1266" s="40">
        <v>0</v>
      </c>
      <c r="K1266" s="40">
        <v>0</v>
      </c>
      <c r="L1266" s="44">
        <v>2</v>
      </c>
      <c r="M1266" s="41" t="s">
        <v>126</v>
      </c>
      <c r="N1266" s="45" t="s">
        <v>152</v>
      </c>
      <c r="O1266" s="45" t="s">
        <v>153</v>
      </c>
      <c r="P1266" t="str">
        <f>VLOOKUP($A1266,RevenueData!$A$2:$L$2321,10,FALSE)</f>
        <v>WA</v>
      </c>
      <c r="Q1266" t="str">
        <f>VLOOKUP($A1266,RevenueData!$A$2:$L$2321,11,FALSE)</f>
        <v>OUT</v>
      </c>
      <c r="R1266" t="str">
        <f>VLOOKUP($A1266,RevenueData!$A$2:$L$2321,12,FALSE)</f>
        <v>OUT</v>
      </c>
    </row>
    <row r="1267" spans="1:18">
      <c r="A1267" s="40">
        <v>146</v>
      </c>
      <c r="B1267" s="41" t="s">
        <v>295</v>
      </c>
      <c r="C1267" s="41" t="s">
        <v>61</v>
      </c>
      <c r="D1267" s="40">
        <v>96814</v>
      </c>
      <c r="E1267" s="42">
        <v>40035</v>
      </c>
      <c r="F1267" s="43">
        <v>1021</v>
      </c>
      <c r="G1267" s="41" t="s">
        <v>131</v>
      </c>
      <c r="H1267" s="40">
        <v>48</v>
      </c>
      <c r="I1267" s="40">
        <v>48</v>
      </c>
      <c r="J1267" s="40">
        <v>0</v>
      </c>
      <c r="K1267" s="40">
        <v>0</v>
      </c>
      <c r="L1267" s="44">
        <v>0</v>
      </c>
      <c r="M1267" s="41" t="s">
        <v>130</v>
      </c>
      <c r="N1267" s="45" t="s">
        <v>296</v>
      </c>
      <c r="O1267" s="45" t="s">
        <v>297</v>
      </c>
      <c r="P1267" t="str">
        <f>VLOOKUP($A1267,RevenueData!$A$2:$L$2321,10,FALSE)</f>
        <v>HI</v>
      </c>
      <c r="Q1267" t="str">
        <f>VLOOKUP($A1267,RevenueData!$A$2:$L$2321,11,FALSE)</f>
        <v>NW</v>
      </c>
      <c r="R1267" t="str">
        <f>VLOOKUP($A1267,RevenueData!$A$2:$L$2321,12,FALSE)</f>
        <v>HI</v>
      </c>
    </row>
    <row r="1268" spans="1:18">
      <c r="A1268" s="40">
        <v>151</v>
      </c>
      <c r="B1268" s="41" t="s">
        <v>295</v>
      </c>
      <c r="C1268" s="41" t="s">
        <v>61</v>
      </c>
      <c r="D1268" s="40">
        <v>96815</v>
      </c>
      <c r="E1268" s="42">
        <v>40035</v>
      </c>
      <c r="F1268" s="43">
        <v>1127</v>
      </c>
      <c r="G1268" s="41" t="s">
        <v>125</v>
      </c>
      <c r="H1268" s="40">
        <v>36</v>
      </c>
      <c r="I1268" s="40">
        <v>36</v>
      </c>
      <c r="J1268" s="40">
        <v>0</v>
      </c>
      <c r="K1268" s="40">
        <v>0</v>
      </c>
      <c r="L1268" s="44">
        <v>0</v>
      </c>
      <c r="M1268" s="41" t="s">
        <v>130</v>
      </c>
      <c r="N1268" s="45" t="s">
        <v>296</v>
      </c>
      <c r="O1268" s="45" t="s">
        <v>297</v>
      </c>
      <c r="P1268" t="str">
        <f>VLOOKUP($A1268,RevenueData!$A$2:$L$2321,10,FALSE)</f>
        <v>HI</v>
      </c>
      <c r="Q1268" t="str">
        <f>VLOOKUP($A1268,RevenueData!$A$2:$L$2321,11,FALSE)</f>
        <v>NW</v>
      </c>
      <c r="R1268" t="str">
        <f>VLOOKUP($A1268,RevenueData!$A$2:$L$2321,12,FALSE)</f>
        <v>HI</v>
      </c>
    </row>
    <row r="1269" spans="1:18">
      <c r="A1269" s="40">
        <v>158</v>
      </c>
      <c r="B1269" s="41" t="s">
        <v>124</v>
      </c>
      <c r="C1269" s="41" t="s">
        <v>7</v>
      </c>
      <c r="D1269" s="40">
        <v>10019</v>
      </c>
      <c r="E1269" s="42">
        <v>40035</v>
      </c>
      <c r="F1269" s="43">
        <v>1003</v>
      </c>
      <c r="G1269" s="41" t="s">
        <v>125</v>
      </c>
      <c r="H1269" s="40">
        <v>29</v>
      </c>
      <c r="I1269" s="40">
        <v>29</v>
      </c>
      <c r="J1269" s="40">
        <v>0</v>
      </c>
      <c r="K1269" s="40">
        <v>0</v>
      </c>
      <c r="L1269" s="44">
        <v>0</v>
      </c>
      <c r="M1269" s="41" t="s">
        <v>126</v>
      </c>
      <c r="N1269" s="45" t="s">
        <v>127</v>
      </c>
      <c r="O1269" s="45" t="s">
        <v>128</v>
      </c>
      <c r="P1269" t="str">
        <f>VLOOKUP($A1269,RevenueData!$A$2:$L$2321,10,FALSE)</f>
        <v>NY</v>
      </c>
      <c r="Q1269" t="str">
        <f>VLOOKUP($A1269,RevenueData!$A$2:$L$2321,11,FALSE)</f>
        <v>NY</v>
      </c>
      <c r="R1269" t="str">
        <f>VLOOKUP($A1269,RevenueData!$A$2:$L$2321,12,FALSE)</f>
        <v>MID</v>
      </c>
    </row>
    <row r="1270" spans="1:18">
      <c r="A1270" s="40">
        <v>158</v>
      </c>
      <c r="B1270" s="41" t="s">
        <v>124</v>
      </c>
      <c r="C1270" s="41" t="s">
        <v>7</v>
      </c>
      <c r="D1270" s="40">
        <v>10019</v>
      </c>
      <c r="E1270" s="42">
        <v>40035</v>
      </c>
      <c r="F1270" s="43">
        <v>1003</v>
      </c>
      <c r="G1270" s="41" t="s">
        <v>125</v>
      </c>
      <c r="H1270" s="40">
        <v>2</v>
      </c>
      <c r="I1270" s="40">
        <v>2</v>
      </c>
      <c r="J1270" s="40">
        <v>0</v>
      </c>
      <c r="K1270" s="40">
        <v>0</v>
      </c>
      <c r="L1270" s="44">
        <v>0</v>
      </c>
      <c r="M1270" s="41" t="s">
        <v>126</v>
      </c>
      <c r="N1270" s="45" t="s">
        <v>127</v>
      </c>
      <c r="O1270" s="45" t="s">
        <v>128</v>
      </c>
      <c r="P1270" t="str">
        <f>VLOOKUP($A1270,RevenueData!$A$2:$L$2321,10,FALSE)</f>
        <v>NY</v>
      </c>
      <c r="Q1270" t="str">
        <f>VLOOKUP($A1270,RevenueData!$A$2:$L$2321,11,FALSE)</f>
        <v>NY</v>
      </c>
      <c r="R1270" t="str">
        <f>VLOOKUP($A1270,RevenueData!$A$2:$L$2321,12,FALSE)</f>
        <v>MID</v>
      </c>
    </row>
    <row r="1271" spans="1:18">
      <c r="A1271" s="40">
        <v>170</v>
      </c>
      <c r="B1271" s="41" t="s">
        <v>28</v>
      </c>
      <c r="C1271" s="41" t="s">
        <v>27</v>
      </c>
      <c r="D1271" s="40">
        <v>33126</v>
      </c>
      <c r="E1271" s="42">
        <v>40035</v>
      </c>
      <c r="F1271" s="43">
        <v>1504</v>
      </c>
      <c r="G1271" s="41" t="s">
        <v>125</v>
      </c>
      <c r="H1271" s="40">
        <v>26</v>
      </c>
      <c r="I1271" s="40">
        <v>26</v>
      </c>
      <c r="J1271" s="40">
        <v>0</v>
      </c>
      <c r="K1271" s="40">
        <v>0</v>
      </c>
      <c r="L1271" s="44">
        <v>0</v>
      </c>
      <c r="M1271" s="41" t="s">
        <v>126</v>
      </c>
      <c r="N1271" s="45" t="s">
        <v>161</v>
      </c>
      <c r="O1271" s="45" t="s">
        <v>162</v>
      </c>
      <c r="P1271" t="str">
        <f>VLOOKUP($A1271,RevenueData!$A$2:$L$2321,10,FALSE)</f>
        <v>FL</v>
      </c>
      <c r="Q1271" t="str">
        <f>VLOOKUP($A1271,RevenueData!$A$2:$L$2321,11,FALSE)</f>
        <v>SE</v>
      </c>
      <c r="R1271" t="str">
        <f>VLOOKUP($A1271,RevenueData!$A$2:$L$2321,12,FALSE)</f>
        <v>MIAMI</v>
      </c>
    </row>
    <row r="1272" spans="1:18">
      <c r="A1272" s="40">
        <v>179</v>
      </c>
      <c r="B1272" s="41" t="s">
        <v>336</v>
      </c>
      <c r="C1272" s="41" t="s">
        <v>61</v>
      </c>
      <c r="D1272" s="40">
        <v>96738</v>
      </c>
      <c r="E1272" s="42">
        <v>40035</v>
      </c>
      <c r="F1272" s="43">
        <v>1208</v>
      </c>
      <c r="G1272" s="41" t="s">
        <v>125</v>
      </c>
      <c r="H1272" s="40">
        <v>16</v>
      </c>
      <c r="I1272" s="40">
        <v>14</v>
      </c>
      <c r="J1272" s="40">
        <v>0</v>
      </c>
      <c r="K1272" s="40">
        <v>0</v>
      </c>
      <c r="L1272" s="44">
        <v>2</v>
      </c>
      <c r="M1272" s="41" t="s">
        <v>126</v>
      </c>
      <c r="N1272" s="45" t="s">
        <v>337</v>
      </c>
      <c r="O1272" s="45" t="s">
        <v>338</v>
      </c>
      <c r="P1272" t="str">
        <f>VLOOKUP($A1272,RevenueData!$A$2:$L$2321,10,FALSE)</f>
        <v>HI</v>
      </c>
      <c r="Q1272" t="str">
        <f>VLOOKUP($A1272,RevenueData!$A$2:$L$2321,11,FALSE)</f>
        <v>NW</v>
      </c>
      <c r="R1272" t="str">
        <f>VLOOKUP($A1272,RevenueData!$A$2:$L$2321,12,FALSE)</f>
        <v>HI</v>
      </c>
    </row>
    <row r="1273" spans="1:18">
      <c r="A1273" s="40">
        <v>189</v>
      </c>
      <c r="B1273" s="41" t="s">
        <v>124</v>
      </c>
      <c r="C1273" s="41" t="s">
        <v>7</v>
      </c>
      <c r="D1273" s="40">
        <v>10017</v>
      </c>
      <c r="E1273" s="42">
        <v>40035</v>
      </c>
      <c r="F1273" s="43">
        <v>846</v>
      </c>
      <c r="G1273" s="41" t="s">
        <v>125</v>
      </c>
      <c r="H1273" s="40">
        <v>29</v>
      </c>
      <c r="I1273" s="40">
        <v>28</v>
      </c>
      <c r="J1273" s="40">
        <v>1</v>
      </c>
      <c r="K1273" s="40">
        <v>0</v>
      </c>
      <c r="L1273" s="44">
        <v>0</v>
      </c>
      <c r="M1273" s="41" t="s">
        <v>130</v>
      </c>
      <c r="N1273" s="45" t="s">
        <v>127</v>
      </c>
      <c r="O1273" s="45" t="s">
        <v>128</v>
      </c>
      <c r="P1273" t="str">
        <f>VLOOKUP($A1273,RevenueData!$A$2:$L$2321,10,FALSE)</f>
        <v>NY</v>
      </c>
      <c r="Q1273" t="str">
        <f>VLOOKUP($A1273,RevenueData!$A$2:$L$2321,11,FALSE)</f>
        <v>NY</v>
      </c>
      <c r="R1273" t="str">
        <f>VLOOKUP($A1273,RevenueData!$A$2:$L$2321,12,FALSE)</f>
        <v>DOWN</v>
      </c>
    </row>
    <row r="1274" spans="1:18">
      <c r="A1274" s="40">
        <v>189</v>
      </c>
      <c r="B1274" s="41" t="s">
        <v>124</v>
      </c>
      <c r="C1274" s="41" t="s">
        <v>7</v>
      </c>
      <c r="D1274" s="40">
        <v>10017</v>
      </c>
      <c r="E1274" s="42">
        <v>40035</v>
      </c>
      <c r="F1274" s="43">
        <v>846</v>
      </c>
      <c r="G1274" s="41" t="s">
        <v>125</v>
      </c>
      <c r="H1274" s="40">
        <v>14</v>
      </c>
      <c r="I1274" s="40">
        <v>14</v>
      </c>
      <c r="J1274" s="40">
        <v>1</v>
      </c>
      <c r="K1274" s="40">
        <v>0</v>
      </c>
      <c r="L1274" s="44">
        <v>0</v>
      </c>
      <c r="M1274" s="41" t="s">
        <v>130</v>
      </c>
      <c r="N1274" s="45" t="s">
        <v>127</v>
      </c>
      <c r="O1274" s="45" t="s">
        <v>128</v>
      </c>
      <c r="P1274" t="str">
        <f>VLOOKUP($A1274,RevenueData!$A$2:$L$2321,10,FALSE)</f>
        <v>NY</v>
      </c>
      <c r="Q1274" t="str">
        <f>VLOOKUP($A1274,RevenueData!$A$2:$L$2321,11,FALSE)</f>
        <v>NY</v>
      </c>
      <c r="R1274" t="str">
        <f>VLOOKUP($A1274,RevenueData!$A$2:$L$2321,12,FALSE)</f>
        <v>DOWN</v>
      </c>
    </row>
    <row r="1275" spans="1:18">
      <c r="A1275" s="40">
        <v>5</v>
      </c>
      <c r="B1275" s="41" t="s">
        <v>132</v>
      </c>
      <c r="C1275" s="41" t="s">
        <v>10</v>
      </c>
      <c r="D1275" s="40">
        <v>7078</v>
      </c>
      <c r="E1275" s="42">
        <v>40036</v>
      </c>
      <c r="F1275" s="43">
        <v>859</v>
      </c>
      <c r="G1275" s="41" t="s">
        <v>125</v>
      </c>
      <c r="H1275" s="40">
        <v>57</v>
      </c>
      <c r="I1275" s="40">
        <v>55</v>
      </c>
      <c r="J1275" s="40">
        <v>0</v>
      </c>
      <c r="K1275" s="40">
        <v>1</v>
      </c>
      <c r="L1275" s="44">
        <v>1</v>
      </c>
      <c r="M1275" s="41" t="s">
        <v>126</v>
      </c>
      <c r="N1275" s="45" t="s">
        <v>127</v>
      </c>
      <c r="O1275" s="45" t="s">
        <v>128</v>
      </c>
      <c r="P1275" t="str">
        <f>VLOOKUP($A1275,RevenueData!$A$2:$L$2321,10,FALSE)</f>
        <v>NJ</v>
      </c>
      <c r="Q1275" t="str">
        <f>VLOOKUP($A1275,RevenueData!$A$2:$L$2321,11,FALSE)</f>
        <v>NE</v>
      </c>
      <c r="R1275" t="str">
        <f>VLOOKUP($A1275,RevenueData!$A$2:$L$2321,12,FALSE)</f>
        <v>NJ</v>
      </c>
    </row>
    <row r="1276" spans="1:18">
      <c r="A1276" s="40">
        <v>10</v>
      </c>
      <c r="B1276" s="41" t="s">
        <v>133</v>
      </c>
      <c r="C1276" s="41" t="s">
        <v>11</v>
      </c>
      <c r="D1276" s="40">
        <v>22202</v>
      </c>
      <c r="E1276" s="42">
        <v>40036</v>
      </c>
      <c r="F1276" s="43">
        <v>1446</v>
      </c>
      <c r="G1276" s="41" t="s">
        <v>131</v>
      </c>
      <c r="H1276" s="40">
        <v>33</v>
      </c>
      <c r="I1276" s="40">
        <v>33</v>
      </c>
      <c r="J1276" s="40">
        <v>0</v>
      </c>
      <c r="K1276" s="40">
        <v>0</v>
      </c>
      <c r="L1276" s="44">
        <v>0</v>
      </c>
      <c r="M1276" s="41" t="s">
        <v>126</v>
      </c>
      <c r="N1276" s="45" t="s">
        <v>136</v>
      </c>
      <c r="O1276" s="45" t="s">
        <v>137</v>
      </c>
      <c r="P1276" t="str">
        <f>VLOOKUP($A1276,RevenueData!$A$2:$L$2321,10,FALSE)</f>
        <v>VA</v>
      </c>
      <c r="Q1276" t="str">
        <f>VLOOKUP($A1276,RevenueData!$A$2:$L$2321,11,FALSE)</f>
        <v>NE</v>
      </c>
      <c r="R1276" t="str">
        <f>VLOOKUP($A1276,RevenueData!$A$2:$L$2321,12,FALSE)</f>
        <v>DC</v>
      </c>
    </row>
    <row r="1277" spans="1:18">
      <c r="A1277" s="40">
        <v>11</v>
      </c>
      <c r="B1277" s="41" t="s">
        <v>138</v>
      </c>
      <c r="C1277" s="41" t="s">
        <v>12</v>
      </c>
      <c r="D1277" s="40">
        <v>20007</v>
      </c>
      <c r="E1277" s="42">
        <v>40036</v>
      </c>
      <c r="F1277" s="43">
        <v>1251</v>
      </c>
      <c r="G1277" s="41" t="s">
        <v>125</v>
      </c>
      <c r="H1277" s="40">
        <v>28</v>
      </c>
      <c r="I1277" s="40">
        <v>27</v>
      </c>
      <c r="J1277" s="40">
        <v>0</v>
      </c>
      <c r="K1277" s="40">
        <v>0</v>
      </c>
      <c r="L1277" s="44">
        <v>1</v>
      </c>
      <c r="M1277" s="41" t="s">
        <v>126</v>
      </c>
      <c r="N1277" s="45" t="s">
        <v>136</v>
      </c>
      <c r="O1277" s="45" t="s">
        <v>137</v>
      </c>
      <c r="P1277" t="str">
        <f>VLOOKUP($A1277,RevenueData!$A$2:$L$2321,10,FALSE)</f>
        <v>DC</v>
      </c>
      <c r="Q1277" t="str">
        <f>VLOOKUP($A1277,RevenueData!$A$2:$L$2321,11,FALSE)</f>
        <v>NE</v>
      </c>
      <c r="R1277" t="str">
        <f>VLOOKUP($A1277,RevenueData!$A$2:$L$2321,12,FALSE)</f>
        <v>DC</v>
      </c>
    </row>
    <row r="1278" spans="1:18">
      <c r="A1278" s="40">
        <v>12</v>
      </c>
      <c r="B1278" s="41" t="s">
        <v>139</v>
      </c>
      <c r="C1278" s="41" t="s">
        <v>13</v>
      </c>
      <c r="D1278" s="40">
        <v>48084</v>
      </c>
      <c r="E1278" s="42">
        <v>40036</v>
      </c>
      <c r="F1278" s="43">
        <v>1031</v>
      </c>
      <c r="G1278" s="41" t="s">
        <v>125</v>
      </c>
      <c r="H1278" s="40">
        <v>31</v>
      </c>
      <c r="I1278" s="40">
        <v>31</v>
      </c>
      <c r="J1278" s="40">
        <v>0</v>
      </c>
      <c r="K1278" s="40">
        <v>0</v>
      </c>
      <c r="L1278" s="44">
        <v>0</v>
      </c>
      <c r="M1278" s="41" t="s">
        <v>126</v>
      </c>
      <c r="N1278" s="45" t="s">
        <v>140</v>
      </c>
      <c r="O1278" s="45" t="s">
        <v>141</v>
      </c>
      <c r="P1278" t="str">
        <f>VLOOKUP($A1278,RevenueData!$A$2:$L$2321,10,FALSE)</f>
        <v>MI</v>
      </c>
      <c r="Q1278" t="str">
        <f>VLOOKUP($A1278,RevenueData!$A$2:$L$2321,11,FALSE)</f>
        <v>MW</v>
      </c>
      <c r="R1278" t="str">
        <f>VLOOKUP($A1278,RevenueData!$A$2:$L$2321,12,FALSE)</f>
        <v>MW</v>
      </c>
    </row>
    <row r="1279" spans="1:18">
      <c r="A1279" s="40">
        <v>14</v>
      </c>
      <c r="B1279" s="41" t="s">
        <v>144</v>
      </c>
      <c r="C1279" s="41" t="s">
        <v>16</v>
      </c>
      <c r="D1279" s="40">
        <v>60077</v>
      </c>
      <c r="E1279" s="42">
        <v>40036</v>
      </c>
      <c r="F1279" s="43">
        <v>1127</v>
      </c>
      <c r="G1279" s="41" t="s">
        <v>131</v>
      </c>
      <c r="H1279" s="40">
        <v>1</v>
      </c>
      <c r="I1279" s="40">
        <v>1</v>
      </c>
      <c r="J1279" s="40">
        <v>0</v>
      </c>
      <c r="K1279" s="40">
        <v>0</v>
      </c>
      <c r="L1279" s="44">
        <v>0</v>
      </c>
      <c r="M1279" s="41" t="s">
        <v>130</v>
      </c>
      <c r="N1279" s="45" t="s">
        <v>145</v>
      </c>
      <c r="O1279" s="45" t="s">
        <v>146</v>
      </c>
      <c r="P1279" t="str">
        <f>VLOOKUP($A1279,RevenueData!$A$2:$L$2321,10,FALSE)</f>
        <v>IL</v>
      </c>
      <c r="Q1279" t="str">
        <f>VLOOKUP($A1279,RevenueData!$A$2:$L$2321,11,FALSE)</f>
        <v>MW</v>
      </c>
      <c r="R1279" t="str">
        <f>VLOOKUP($A1279,RevenueData!$A$2:$L$2321,12,FALSE)</f>
        <v>NCHI</v>
      </c>
    </row>
    <row r="1280" spans="1:18">
      <c r="A1280" s="40">
        <v>14</v>
      </c>
      <c r="B1280" s="41" t="s">
        <v>144</v>
      </c>
      <c r="C1280" s="41" t="s">
        <v>16</v>
      </c>
      <c r="D1280" s="40">
        <v>60077</v>
      </c>
      <c r="E1280" s="42">
        <v>40036</v>
      </c>
      <c r="F1280" s="43">
        <v>1126</v>
      </c>
      <c r="G1280" s="41" t="s">
        <v>131</v>
      </c>
      <c r="H1280" s="40">
        <v>35</v>
      </c>
      <c r="I1280" s="40">
        <v>35</v>
      </c>
      <c r="J1280" s="40">
        <v>0</v>
      </c>
      <c r="K1280" s="40">
        <v>0</v>
      </c>
      <c r="L1280" s="44">
        <v>0</v>
      </c>
      <c r="M1280" s="41" t="s">
        <v>126</v>
      </c>
      <c r="N1280" s="45" t="s">
        <v>145</v>
      </c>
      <c r="O1280" s="45" t="s">
        <v>146</v>
      </c>
      <c r="P1280" t="str">
        <f>VLOOKUP($A1280,RevenueData!$A$2:$L$2321,10,FALSE)</f>
        <v>IL</v>
      </c>
      <c r="Q1280" t="str">
        <f>VLOOKUP($A1280,RevenueData!$A$2:$L$2321,11,FALSE)</f>
        <v>MW</v>
      </c>
      <c r="R1280" t="str">
        <f>VLOOKUP($A1280,RevenueData!$A$2:$L$2321,12,FALSE)</f>
        <v>NCHI</v>
      </c>
    </row>
    <row r="1281" spans="1:18">
      <c r="A1281" s="40">
        <v>15</v>
      </c>
      <c r="B1281" s="41" t="s">
        <v>147</v>
      </c>
      <c r="C1281" s="41" t="s">
        <v>16</v>
      </c>
      <c r="D1281" s="40">
        <v>60523</v>
      </c>
      <c r="E1281" s="42">
        <v>40036</v>
      </c>
      <c r="F1281" s="43">
        <v>1018</v>
      </c>
      <c r="G1281" s="41" t="s">
        <v>125</v>
      </c>
      <c r="H1281" s="40">
        <v>40</v>
      </c>
      <c r="I1281" s="40">
        <v>38</v>
      </c>
      <c r="J1281" s="40">
        <v>0</v>
      </c>
      <c r="K1281" s="40">
        <v>2</v>
      </c>
      <c r="L1281" s="44">
        <v>0</v>
      </c>
      <c r="M1281" s="41" t="s">
        <v>126</v>
      </c>
      <c r="N1281" s="45" t="s">
        <v>145</v>
      </c>
      <c r="O1281" s="45" t="s">
        <v>146</v>
      </c>
      <c r="P1281" t="str">
        <f>VLOOKUP($A1281,RevenueData!$A$2:$L$2321,10,FALSE)</f>
        <v>IL</v>
      </c>
      <c r="Q1281" t="str">
        <f>VLOOKUP($A1281,RevenueData!$A$2:$L$2321,11,FALSE)</f>
        <v>MW</v>
      </c>
      <c r="R1281" t="str">
        <f>VLOOKUP($A1281,RevenueData!$A$2:$L$2321,12,FALSE)</f>
        <v>SCHI</v>
      </c>
    </row>
    <row r="1282" spans="1:18">
      <c r="A1282" s="40">
        <v>17</v>
      </c>
      <c r="B1282" s="41" t="s">
        <v>148</v>
      </c>
      <c r="C1282" s="41" t="s">
        <v>19</v>
      </c>
      <c r="D1282" s="40">
        <v>92108</v>
      </c>
      <c r="E1282" s="42">
        <v>40036</v>
      </c>
      <c r="F1282" s="43">
        <v>1025</v>
      </c>
      <c r="G1282" s="41" t="s">
        <v>125</v>
      </c>
      <c r="H1282" s="40">
        <v>3</v>
      </c>
      <c r="I1282" s="40">
        <v>3</v>
      </c>
      <c r="J1282" s="40">
        <v>0</v>
      </c>
      <c r="K1282" s="40">
        <v>0</v>
      </c>
      <c r="L1282" s="44">
        <v>0</v>
      </c>
      <c r="M1282" s="41" t="s">
        <v>130</v>
      </c>
      <c r="N1282" s="45" t="s">
        <v>149</v>
      </c>
      <c r="O1282" s="45" t="s">
        <v>150</v>
      </c>
      <c r="P1282" t="str">
        <f>VLOOKUP($A1282,RevenueData!$A$2:$L$2321,10,FALSE)</f>
        <v>CA</v>
      </c>
      <c r="Q1282" t="str">
        <f>VLOOKUP($A1282,RevenueData!$A$2:$L$2321,11,FALSE)</f>
        <v>LA</v>
      </c>
      <c r="R1282" t="str">
        <f>VLOOKUP($A1282,RevenueData!$A$2:$L$2321,12,FALSE)</f>
        <v>SD</v>
      </c>
    </row>
    <row r="1283" spans="1:18">
      <c r="A1283" s="40">
        <v>18</v>
      </c>
      <c r="B1283" s="41" t="s">
        <v>151</v>
      </c>
      <c r="C1283" s="41" t="s">
        <v>21</v>
      </c>
      <c r="D1283" s="40">
        <v>98101</v>
      </c>
      <c r="E1283" s="42">
        <v>40036</v>
      </c>
      <c r="F1283" s="43">
        <v>1152</v>
      </c>
      <c r="G1283" s="41" t="s">
        <v>125</v>
      </c>
      <c r="H1283" s="40">
        <v>30</v>
      </c>
      <c r="I1283" s="40">
        <v>30</v>
      </c>
      <c r="J1283" s="40">
        <v>0</v>
      </c>
      <c r="K1283" s="40">
        <v>0</v>
      </c>
      <c r="L1283" s="44">
        <v>0</v>
      </c>
      <c r="M1283" s="41" t="s">
        <v>126</v>
      </c>
      <c r="N1283" s="45" t="s">
        <v>152</v>
      </c>
      <c r="O1283" s="45" t="s">
        <v>153</v>
      </c>
      <c r="P1283" t="str">
        <f>VLOOKUP($A1283,RevenueData!$A$2:$L$2321,10,FALSE)</f>
        <v>WA</v>
      </c>
      <c r="Q1283" t="str">
        <f>VLOOKUP($A1283,RevenueData!$A$2:$L$2321,11,FALSE)</f>
        <v>NW</v>
      </c>
      <c r="R1283" t="str">
        <f>VLOOKUP($A1283,RevenueData!$A$2:$L$2321,12,FALSE)</f>
        <v>SEA</v>
      </c>
    </row>
    <row r="1284" spans="1:18">
      <c r="A1284" s="40">
        <v>19</v>
      </c>
      <c r="B1284" s="41" t="s">
        <v>154</v>
      </c>
      <c r="C1284" s="41" t="s">
        <v>16</v>
      </c>
      <c r="D1284" s="40">
        <v>60611</v>
      </c>
      <c r="E1284" s="42">
        <v>40036</v>
      </c>
      <c r="F1284" s="43">
        <v>916</v>
      </c>
      <c r="G1284" s="41" t="s">
        <v>129</v>
      </c>
      <c r="H1284" s="40">
        <v>46</v>
      </c>
      <c r="I1284" s="40">
        <v>46</v>
      </c>
      <c r="J1284" s="40">
        <v>0</v>
      </c>
      <c r="K1284" s="40">
        <v>0</v>
      </c>
      <c r="L1284" s="44">
        <v>0</v>
      </c>
      <c r="M1284" s="41" t="s">
        <v>126</v>
      </c>
      <c r="N1284" s="45" t="s">
        <v>145</v>
      </c>
      <c r="O1284" s="45" t="s">
        <v>146</v>
      </c>
      <c r="P1284" t="str">
        <f>VLOOKUP($A1284,RevenueData!$A$2:$L$2321,10,FALSE)</f>
        <v>IL</v>
      </c>
      <c r="Q1284" t="str">
        <f>VLOOKUP($A1284,RevenueData!$A$2:$L$2321,11,FALSE)</f>
        <v>MW</v>
      </c>
      <c r="R1284" t="str">
        <f>VLOOKUP($A1284,RevenueData!$A$2:$L$2321,12,FALSE)</f>
        <v>MW</v>
      </c>
    </row>
    <row r="1285" spans="1:18">
      <c r="A1285" s="40">
        <v>20</v>
      </c>
      <c r="B1285" s="41" t="s">
        <v>155</v>
      </c>
      <c r="C1285" s="41" t="s">
        <v>19</v>
      </c>
      <c r="D1285" s="40">
        <v>95815</v>
      </c>
      <c r="E1285" s="42">
        <v>40036</v>
      </c>
      <c r="F1285" s="43">
        <v>1113</v>
      </c>
      <c r="G1285" s="41" t="s">
        <v>125</v>
      </c>
      <c r="H1285" s="40">
        <v>33</v>
      </c>
      <c r="I1285" s="40">
        <v>33</v>
      </c>
      <c r="J1285" s="40">
        <v>0</v>
      </c>
      <c r="K1285" s="40">
        <v>0</v>
      </c>
      <c r="L1285" s="44">
        <v>0</v>
      </c>
      <c r="M1285" s="41" t="s">
        <v>126</v>
      </c>
      <c r="N1285" s="45" t="s">
        <v>156</v>
      </c>
      <c r="O1285" s="45" t="s">
        <v>157</v>
      </c>
      <c r="P1285" t="str">
        <f>VLOOKUP($A1285,RevenueData!$A$2:$L$2321,10,FALSE)</f>
        <v>CA</v>
      </c>
      <c r="Q1285" t="str">
        <f>VLOOKUP($A1285,RevenueData!$A$2:$L$2321,11,FALSE)</f>
        <v>NW</v>
      </c>
      <c r="R1285" t="str">
        <f>VLOOKUP($A1285,RevenueData!$A$2:$L$2321,12,FALSE)</f>
        <v>NW</v>
      </c>
    </row>
    <row r="1286" spans="1:18">
      <c r="A1286" s="40">
        <v>22</v>
      </c>
      <c r="B1286" s="41" t="s">
        <v>158</v>
      </c>
      <c r="C1286" s="41" t="s">
        <v>19</v>
      </c>
      <c r="D1286" s="40">
        <v>91210</v>
      </c>
      <c r="E1286" s="42">
        <v>40036</v>
      </c>
      <c r="F1286" s="43">
        <v>935</v>
      </c>
      <c r="G1286" s="41" t="s">
        <v>125</v>
      </c>
      <c r="H1286" s="40">
        <v>24</v>
      </c>
      <c r="I1286" s="40">
        <v>24</v>
      </c>
      <c r="J1286" s="40">
        <v>0</v>
      </c>
      <c r="K1286" s="40">
        <v>0</v>
      </c>
      <c r="L1286" s="44">
        <v>0</v>
      </c>
      <c r="M1286" s="41" t="s">
        <v>126</v>
      </c>
      <c r="N1286" s="45" t="s">
        <v>149</v>
      </c>
      <c r="O1286" s="45" t="s">
        <v>150</v>
      </c>
      <c r="P1286" t="str">
        <f>VLOOKUP($A1286,RevenueData!$A$2:$L$2321,10,FALSE)</f>
        <v>CA</v>
      </c>
      <c r="Q1286" t="str">
        <f>VLOOKUP($A1286,RevenueData!$A$2:$L$2321,11,FALSE)</f>
        <v>LA</v>
      </c>
      <c r="R1286" t="str">
        <f>VLOOKUP($A1286,RevenueData!$A$2:$L$2321,12,FALSE)</f>
        <v>DESER</v>
      </c>
    </row>
    <row r="1287" spans="1:18">
      <c r="A1287" s="40">
        <v>24</v>
      </c>
      <c r="B1287" s="41" t="s">
        <v>160</v>
      </c>
      <c r="C1287" s="41" t="s">
        <v>19</v>
      </c>
      <c r="D1287" s="40">
        <v>90210</v>
      </c>
      <c r="E1287" s="42">
        <v>40036</v>
      </c>
      <c r="F1287" s="43">
        <v>1257</v>
      </c>
      <c r="G1287" s="41" t="s">
        <v>125</v>
      </c>
      <c r="H1287" s="40">
        <v>20</v>
      </c>
      <c r="I1287" s="40">
        <v>20</v>
      </c>
      <c r="J1287" s="40">
        <v>0</v>
      </c>
      <c r="K1287" s="40">
        <v>0</v>
      </c>
      <c r="L1287" s="44">
        <v>0</v>
      </c>
      <c r="M1287" s="41" t="s">
        <v>126</v>
      </c>
      <c r="N1287" s="45" t="s">
        <v>149</v>
      </c>
      <c r="O1287" s="45" t="s">
        <v>150</v>
      </c>
      <c r="P1287" t="str">
        <f>VLOOKUP($A1287,RevenueData!$A$2:$L$2321,10,FALSE)</f>
        <v>CA</v>
      </c>
      <c r="Q1287" t="str">
        <f>VLOOKUP($A1287,RevenueData!$A$2:$L$2321,11,FALSE)</f>
        <v>LA</v>
      </c>
      <c r="R1287" t="str">
        <f>VLOOKUP($A1287,RevenueData!$A$2:$L$2321,12,FALSE)</f>
        <v>LA</v>
      </c>
    </row>
    <row r="1288" spans="1:18">
      <c r="A1288" s="40">
        <v>25</v>
      </c>
      <c r="B1288" s="41" t="s">
        <v>28</v>
      </c>
      <c r="C1288" s="41" t="s">
        <v>27</v>
      </c>
      <c r="D1288" s="40">
        <v>33156</v>
      </c>
      <c r="E1288" s="42">
        <v>40036</v>
      </c>
      <c r="F1288" s="43">
        <v>945</v>
      </c>
      <c r="G1288" s="41" t="s">
        <v>125</v>
      </c>
      <c r="H1288" s="40">
        <v>22</v>
      </c>
      <c r="I1288" s="40">
        <v>22</v>
      </c>
      <c r="J1288" s="40">
        <v>0</v>
      </c>
      <c r="K1288" s="40">
        <v>0</v>
      </c>
      <c r="L1288" s="44">
        <v>0</v>
      </c>
      <c r="M1288" s="41" t="s">
        <v>126</v>
      </c>
      <c r="N1288" s="45" t="s">
        <v>161</v>
      </c>
      <c r="O1288" s="45" t="s">
        <v>162</v>
      </c>
      <c r="P1288" t="str">
        <f>VLOOKUP($A1288,RevenueData!$A$2:$L$2321,10,FALSE)</f>
        <v>FL</v>
      </c>
      <c r="Q1288" t="str">
        <f>VLOOKUP($A1288,RevenueData!$A$2:$L$2321,11,FALSE)</f>
        <v>SE</v>
      </c>
      <c r="R1288" t="str">
        <f>VLOOKUP($A1288,RevenueData!$A$2:$L$2321,12,FALSE)</f>
        <v>MIAMI</v>
      </c>
    </row>
    <row r="1289" spans="1:18">
      <c r="A1289" s="40">
        <v>26</v>
      </c>
      <c r="B1289" s="41" t="s">
        <v>163</v>
      </c>
      <c r="C1289" s="41" t="s">
        <v>11</v>
      </c>
      <c r="D1289" s="40">
        <v>22102</v>
      </c>
      <c r="E1289" s="42">
        <v>40036</v>
      </c>
      <c r="F1289" s="43">
        <v>1015</v>
      </c>
      <c r="G1289" s="41" t="s">
        <v>125</v>
      </c>
      <c r="H1289" s="40">
        <v>33</v>
      </c>
      <c r="I1289" s="40">
        <v>33</v>
      </c>
      <c r="J1289" s="40">
        <v>1</v>
      </c>
      <c r="K1289" s="40">
        <v>0</v>
      </c>
      <c r="L1289" s="44">
        <v>0</v>
      </c>
      <c r="M1289" s="41" t="s">
        <v>126</v>
      </c>
      <c r="N1289" s="45" t="s">
        <v>136</v>
      </c>
      <c r="O1289" s="45" t="s">
        <v>137</v>
      </c>
      <c r="P1289" t="str">
        <f>VLOOKUP($A1289,RevenueData!$A$2:$L$2321,10,FALSE)</f>
        <v>VA</v>
      </c>
      <c r="Q1289" t="str">
        <f>VLOOKUP($A1289,RevenueData!$A$2:$L$2321,11,FALSE)</f>
        <v>SE</v>
      </c>
      <c r="R1289" t="str">
        <f>VLOOKUP($A1289,RevenueData!$A$2:$L$2321,12,FALSE)</f>
        <v>NOVA</v>
      </c>
    </row>
    <row r="1290" spans="1:18">
      <c r="A1290" s="40">
        <v>27</v>
      </c>
      <c r="B1290" s="41" t="s">
        <v>164</v>
      </c>
      <c r="C1290" s="41" t="s">
        <v>27</v>
      </c>
      <c r="D1290" s="40">
        <v>33431</v>
      </c>
      <c r="E1290" s="42">
        <v>40036</v>
      </c>
      <c r="F1290" s="43">
        <v>1126</v>
      </c>
      <c r="G1290" s="41" t="s">
        <v>125</v>
      </c>
      <c r="H1290" s="40">
        <v>25</v>
      </c>
      <c r="I1290" s="40">
        <v>25</v>
      </c>
      <c r="J1290" s="40">
        <v>0</v>
      </c>
      <c r="K1290" s="40">
        <v>0</v>
      </c>
      <c r="L1290" s="44">
        <v>0</v>
      </c>
      <c r="M1290" s="41" t="s">
        <v>126</v>
      </c>
      <c r="N1290" s="45" t="s">
        <v>161</v>
      </c>
      <c r="O1290" s="45" t="s">
        <v>162</v>
      </c>
      <c r="P1290" t="str">
        <f>VLOOKUP($A1290,RevenueData!$A$2:$L$2321,10,FALSE)</f>
        <v>FL</v>
      </c>
      <c r="Q1290" t="str">
        <f>VLOOKUP($A1290,RevenueData!$A$2:$L$2321,11,FALSE)</f>
        <v>SE</v>
      </c>
      <c r="R1290" t="str">
        <f>VLOOKUP($A1290,RevenueData!$A$2:$L$2321,12,FALSE)</f>
        <v>PB</v>
      </c>
    </row>
    <row r="1291" spans="1:18">
      <c r="A1291" s="40">
        <v>28</v>
      </c>
      <c r="B1291" s="41" t="s">
        <v>154</v>
      </c>
      <c r="C1291" s="41" t="s">
        <v>16</v>
      </c>
      <c r="D1291" s="40">
        <v>60614</v>
      </c>
      <c r="E1291" s="42">
        <v>40036</v>
      </c>
      <c r="F1291" s="43">
        <v>1237</v>
      </c>
      <c r="G1291" s="41" t="s">
        <v>125</v>
      </c>
      <c r="H1291" s="40">
        <v>20</v>
      </c>
      <c r="I1291" s="40">
        <v>20</v>
      </c>
      <c r="J1291" s="40">
        <v>0</v>
      </c>
      <c r="K1291" s="40">
        <v>0</v>
      </c>
      <c r="L1291" s="44">
        <v>0</v>
      </c>
      <c r="M1291" s="41" t="s">
        <v>126</v>
      </c>
      <c r="N1291" s="45" t="s">
        <v>145</v>
      </c>
      <c r="O1291" s="45" t="s">
        <v>146</v>
      </c>
      <c r="P1291" t="str">
        <f>VLOOKUP($A1291,RevenueData!$A$2:$L$2321,10,FALSE)</f>
        <v>IL</v>
      </c>
      <c r="Q1291" t="str">
        <f>VLOOKUP($A1291,RevenueData!$A$2:$L$2321,11,FALSE)</f>
        <v>MW</v>
      </c>
      <c r="R1291" t="str">
        <f>VLOOKUP($A1291,RevenueData!$A$2:$L$2321,12,FALSE)</f>
        <v>MW</v>
      </c>
    </row>
    <row r="1292" spans="1:18">
      <c r="A1292" s="40">
        <v>29</v>
      </c>
      <c r="B1292" s="41" t="s">
        <v>165</v>
      </c>
      <c r="C1292" s="41" t="s">
        <v>31</v>
      </c>
      <c r="D1292" s="40">
        <v>80302</v>
      </c>
      <c r="E1292" s="42">
        <v>40036</v>
      </c>
      <c r="F1292" s="43">
        <v>1259</v>
      </c>
      <c r="G1292" s="41" t="s">
        <v>125</v>
      </c>
      <c r="H1292" s="40">
        <v>18</v>
      </c>
      <c r="I1292" s="40">
        <v>18</v>
      </c>
      <c r="J1292" s="40">
        <v>0</v>
      </c>
      <c r="K1292" s="40">
        <v>0</v>
      </c>
      <c r="L1292" s="44">
        <v>0</v>
      </c>
      <c r="M1292" s="41" t="s">
        <v>126</v>
      </c>
      <c r="N1292" s="45" t="s">
        <v>166</v>
      </c>
      <c r="O1292" s="45" t="s">
        <v>167</v>
      </c>
      <c r="P1292" t="str">
        <f>VLOOKUP($A1292,RevenueData!$A$2:$L$2321,10,FALSE)</f>
        <v>CO</v>
      </c>
      <c r="Q1292" t="str">
        <f>VLOOKUP($A1292,RevenueData!$A$2:$L$2321,11,FALSE)</f>
        <v>SW</v>
      </c>
      <c r="R1292" t="str">
        <f>VLOOKUP($A1292,RevenueData!$A$2:$L$2321,12,FALSE)</f>
        <v>DEN</v>
      </c>
    </row>
    <row r="1293" spans="1:18">
      <c r="A1293" s="40">
        <v>30</v>
      </c>
      <c r="B1293" s="41" t="s">
        <v>168</v>
      </c>
      <c r="C1293" s="41" t="s">
        <v>33</v>
      </c>
      <c r="D1293" s="40">
        <v>97204</v>
      </c>
      <c r="E1293" s="42">
        <v>40036</v>
      </c>
      <c r="F1293" s="43">
        <v>948</v>
      </c>
      <c r="G1293" s="41" t="s">
        <v>125</v>
      </c>
      <c r="H1293" s="40">
        <v>24</v>
      </c>
      <c r="I1293" s="40">
        <v>24</v>
      </c>
      <c r="J1293" s="40">
        <v>0</v>
      </c>
      <c r="K1293" s="40">
        <v>0</v>
      </c>
      <c r="L1293" s="44">
        <v>0</v>
      </c>
      <c r="M1293" s="41" t="s">
        <v>126</v>
      </c>
      <c r="N1293" s="45" t="s">
        <v>169</v>
      </c>
      <c r="O1293" s="45" t="s">
        <v>170</v>
      </c>
      <c r="P1293" t="str">
        <f>VLOOKUP($A1293,RevenueData!$A$2:$L$2321,10,FALSE)</f>
        <v>OR</v>
      </c>
      <c r="Q1293" t="str">
        <f>VLOOKUP($A1293,RevenueData!$A$2:$L$2321,11,FALSE)</f>
        <v>NW</v>
      </c>
      <c r="R1293" t="str">
        <f>VLOOKUP($A1293,RevenueData!$A$2:$L$2321,12,FALSE)</f>
        <v>NW</v>
      </c>
    </row>
    <row r="1294" spans="1:18">
      <c r="A1294" s="40">
        <v>31</v>
      </c>
      <c r="B1294" s="41" t="s">
        <v>171</v>
      </c>
      <c r="C1294" s="41" t="s">
        <v>19</v>
      </c>
      <c r="D1294" s="40">
        <v>90067</v>
      </c>
      <c r="E1294" s="42">
        <v>40036</v>
      </c>
      <c r="F1294" s="43">
        <v>956</v>
      </c>
      <c r="G1294" s="41" t="s">
        <v>125</v>
      </c>
      <c r="H1294" s="40">
        <v>35</v>
      </c>
      <c r="I1294" s="40">
        <v>35</v>
      </c>
      <c r="J1294" s="40">
        <v>0</v>
      </c>
      <c r="K1294" s="40">
        <v>0</v>
      </c>
      <c r="L1294" s="44">
        <v>0</v>
      </c>
      <c r="M1294" s="41" t="s">
        <v>126</v>
      </c>
      <c r="N1294" s="45" t="s">
        <v>149</v>
      </c>
      <c r="O1294" s="45" t="s">
        <v>150</v>
      </c>
      <c r="P1294" t="str">
        <f>VLOOKUP($A1294,RevenueData!$A$2:$L$2321,10,FALSE)</f>
        <v>CA</v>
      </c>
      <c r="Q1294" t="str">
        <f>VLOOKUP($A1294,RevenueData!$A$2:$L$2321,11,FALSE)</f>
        <v>LA</v>
      </c>
      <c r="R1294" t="str">
        <f>VLOOKUP($A1294,RevenueData!$A$2:$L$2321,12,FALSE)</f>
        <v>LAPRO</v>
      </c>
    </row>
    <row r="1295" spans="1:18">
      <c r="A1295" s="40">
        <v>32</v>
      </c>
      <c r="B1295" s="41" t="s">
        <v>28</v>
      </c>
      <c r="C1295" s="41" t="s">
        <v>27</v>
      </c>
      <c r="D1295" s="40">
        <v>33180</v>
      </c>
      <c r="E1295" s="42">
        <v>40036</v>
      </c>
      <c r="F1295" s="43">
        <v>1156</v>
      </c>
      <c r="G1295" s="41" t="s">
        <v>125</v>
      </c>
      <c r="H1295" s="40">
        <v>41</v>
      </c>
      <c r="I1295" s="40">
        <v>41</v>
      </c>
      <c r="J1295" s="40">
        <v>0</v>
      </c>
      <c r="K1295" s="40">
        <v>0</v>
      </c>
      <c r="L1295" s="44">
        <v>0</v>
      </c>
      <c r="M1295" s="41" t="s">
        <v>126</v>
      </c>
      <c r="N1295" s="45" t="s">
        <v>161</v>
      </c>
      <c r="O1295" s="45" t="s">
        <v>162</v>
      </c>
      <c r="P1295" t="str">
        <f>VLOOKUP($A1295,RevenueData!$A$2:$L$2321,10,FALSE)</f>
        <v>FL</v>
      </c>
      <c r="Q1295" t="str">
        <f>VLOOKUP($A1295,RevenueData!$A$2:$L$2321,11,FALSE)</f>
        <v>SE</v>
      </c>
      <c r="R1295" t="str">
        <f>VLOOKUP($A1295,RevenueData!$A$2:$L$2321,12,FALSE)</f>
        <v>MIAMI</v>
      </c>
    </row>
    <row r="1296" spans="1:18">
      <c r="A1296" s="40">
        <v>33</v>
      </c>
      <c r="B1296" s="41" t="s">
        <v>172</v>
      </c>
      <c r="C1296" s="41" t="s">
        <v>35</v>
      </c>
      <c r="D1296" s="40">
        <v>45236</v>
      </c>
      <c r="E1296" s="42">
        <v>40036</v>
      </c>
      <c r="F1296" s="43">
        <v>1104</v>
      </c>
      <c r="G1296" s="41" t="s">
        <v>125</v>
      </c>
      <c r="H1296" s="40">
        <v>21</v>
      </c>
      <c r="I1296" s="40">
        <v>21</v>
      </c>
      <c r="J1296" s="40">
        <v>0</v>
      </c>
      <c r="K1296" s="40">
        <v>0</v>
      </c>
      <c r="L1296" s="44">
        <v>0</v>
      </c>
      <c r="M1296" s="41" t="s">
        <v>126</v>
      </c>
      <c r="N1296" s="45" t="s">
        <v>173</v>
      </c>
      <c r="O1296" s="45" t="s">
        <v>174</v>
      </c>
      <c r="P1296" t="str">
        <f>VLOOKUP($A1296,RevenueData!$A$2:$L$2321,10,FALSE)</f>
        <v>OH</v>
      </c>
      <c r="Q1296" t="str">
        <f>VLOOKUP($A1296,RevenueData!$A$2:$L$2321,11,FALSE)</f>
        <v>MW</v>
      </c>
      <c r="R1296" t="str">
        <f>VLOOKUP($A1296,RevenueData!$A$2:$L$2321,12,FALSE)</f>
        <v>GL</v>
      </c>
    </row>
    <row r="1297" spans="1:18">
      <c r="A1297" s="40">
        <v>35</v>
      </c>
      <c r="B1297" s="41" t="s">
        <v>176</v>
      </c>
      <c r="C1297" s="41" t="s">
        <v>19</v>
      </c>
      <c r="D1297" s="40">
        <v>94115</v>
      </c>
      <c r="E1297" s="42">
        <v>40036</v>
      </c>
      <c r="F1297" s="43">
        <v>1240</v>
      </c>
      <c r="G1297" s="41" t="s">
        <v>125</v>
      </c>
      <c r="H1297" s="40">
        <v>25</v>
      </c>
      <c r="I1297" s="40">
        <v>25</v>
      </c>
      <c r="J1297" s="40">
        <v>0</v>
      </c>
      <c r="K1297" s="40">
        <v>0</v>
      </c>
      <c r="L1297" s="44">
        <v>0</v>
      </c>
      <c r="M1297" s="41" t="s">
        <v>126</v>
      </c>
      <c r="N1297" s="45" t="s">
        <v>156</v>
      </c>
      <c r="O1297" s="45" t="s">
        <v>157</v>
      </c>
      <c r="P1297" t="str">
        <f>VLOOKUP($A1297,RevenueData!$A$2:$L$2321,10,FALSE)</f>
        <v>CA</v>
      </c>
      <c r="Q1297" t="str">
        <f>VLOOKUP($A1297,RevenueData!$A$2:$L$2321,11,FALSE)</f>
        <v>NW</v>
      </c>
      <c r="R1297" t="str">
        <f>VLOOKUP($A1297,RevenueData!$A$2:$L$2321,12,FALSE)</f>
        <v>SF</v>
      </c>
    </row>
    <row r="1298" spans="1:18">
      <c r="A1298" s="40">
        <v>37</v>
      </c>
      <c r="B1298" s="41" t="s">
        <v>177</v>
      </c>
      <c r="C1298" s="41" t="s">
        <v>31</v>
      </c>
      <c r="D1298" s="40">
        <v>80021</v>
      </c>
      <c r="E1298" s="42">
        <v>40036</v>
      </c>
      <c r="F1298" s="43">
        <v>1316</v>
      </c>
      <c r="G1298" s="41" t="s">
        <v>131</v>
      </c>
      <c r="H1298" s="40">
        <v>27</v>
      </c>
      <c r="I1298" s="40">
        <v>25</v>
      </c>
      <c r="J1298" s="40">
        <v>0</v>
      </c>
      <c r="K1298" s="40">
        <v>0</v>
      </c>
      <c r="L1298" s="44">
        <v>2</v>
      </c>
      <c r="M1298" s="41" t="s">
        <v>126</v>
      </c>
      <c r="N1298" s="45" t="s">
        <v>166</v>
      </c>
      <c r="O1298" s="45" t="s">
        <v>167</v>
      </c>
      <c r="P1298" t="str">
        <f>VLOOKUP($A1298,RevenueData!$A$2:$L$2321,10,FALSE)</f>
        <v>CO</v>
      </c>
      <c r="Q1298" t="str">
        <f>VLOOKUP($A1298,RevenueData!$A$2:$L$2321,11,FALSE)</f>
        <v>SW</v>
      </c>
      <c r="R1298" t="str">
        <f>VLOOKUP($A1298,RevenueData!$A$2:$L$2321,12,FALSE)</f>
        <v>DEN</v>
      </c>
    </row>
    <row r="1299" spans="1:18">
      <c r="A1299" s="40">
        <v>38</v>
      </c>
      <c r="B1299" s="41" t="s">
        <v>178</v>
      </c>
      <c r="C1299" s="41" t="s">
        <v>38</v>
      </c>
      <c r="D1299" s="40">
        <v>89109</v>
      </c>
      <c r="E1299" s="42">
        <v>40036</v>
      </c>
      <c r="F1299" s="43">
        <v>1217</v>
      </c>
      <c r="G1299" s="41" t="s">
        <v>125</v>
      </c>
      <c r="H1299" s="40">
        <v>30</v>
      </c>
      <c r="I1299" s="40">
        <v>29</v>
      </c>
      <c r="J1299" s="40">
        <v>0</v>
      </c>
      <c r="K1299" s="40">
        <v>1</v>
      </c>
      <c r="L1299" s="44">
        <v>0</v>
      </c>
      <c r="M1299" s="41" t="s">
        <v>126</v>
      </c>
      <c r="N1299" s="45" t="s">
        <v>181</v>
      </c>
      <c r="O1299" s="45" t="s">
        <v>182</v>
      </c>
      <c r="P1299" t="str">
        <f>VLOOKUP($A1299,RevenueData!$A$2:$L$2321,10,FALSE)</f>
        <v>NV</v>
      </c>
      <c r="Q1299" t="str">
        <f>VLOOKUP($A1299,RevenueData!$A$2:$L$2321,11,FALSE)</f>
        <v>SW</v>
      </c>
      <c r="R1299" t="str">
        <f>VLOOKUP($A1299,RevenueData!$A$2:$L$2321,12,FALSE)</f>
        <v>SW</v>
      </c>
    </row>
    <row r="1300" spans="1:18">
      <c r="A1300" s="40">
        <v>39</v>
      </c>
      <c r="B1300" s="41" t="s">
        <v>183</v>
      </c>
      <c r="C1300" s="41" t="s">
        <v>19</v>
      </c>
      <c r="D1300" s="40">
        <v>92660</v>
      </c>
      <c r="E1300" s="42">
        <v>40036</v>
      </c>
      <c r="F1300" s="43">
        <v>1000</v>
      </c>
      <c r="G1300" s="41" t="s">
        <v>125</v>
      </c>
      <c r="H1300" s="40">
        <v>46</v>
      </c>
      <c r="I1300" s="40">
        <v>44</v>
      </c>
      <c r="J1300" s="40">
        <v>0</v>
      </c>
      <c r="K1300" s="40">
        <v>2</v>
      </c>
      <c r="L1300" s="44">
        <v>0</v>
      </c>
      <c r="M1300" s="41" t="s">
        <v>126</v>
      </c>
      <c r="N1300" s="45" t="s">
        <v>149</v>
      </c>
      <c r="O1300" s="45" t="s">
        <v>150</v>
      </c>
      <c r="P1300" t="str">
        <f>VLOOKUP($A1300,RevenueData!$A$2:$L$2321,10,FALSE)</f>
        <v>CA</v>
      </c>
      <c r="Q1300" t="str">
        <f>VLOOKUP($A1300,RevenueData!$A$2:$L$2321,11,FALSE)</f>
        <v>LA</v>
      </c>
      <c r="R1300" t="str">
        <f>VLOOKUP($A1300,RevenueData!$A$2:$L$2321,12,FALSE)</f>
        <v>SD</v>
      </c>
    </row>
    <row r="1301" spans="1:18">
      <c r="A1301" s="40">
        <v>40</v>
      </c>
      <c r="B1301" s="41" t="s">
        <v>184</v>
      </c>
      <c r="C1301" s="41" t="s">
        <v>19</v>
      </c>
      <c r="D1301" s="40">
        <v>93101</v>
      </c>
      <c r="E1301" s="42">
        <v>40036</v>
      </c>
      <c r="F1301" s="43">
        <v>1022</v>
      </c>
      <c r="G1301" s="41" t="s">
        <v>125</v>
      </c>
      <c r="H1301" s="40">
        <v>27</v>
      </c>
      <c r="I1301" s="40">
        <v>27</v>
      </c>
      <c r="J1301" s="40">
        <v>0</v>
      </c>
      <c r="K1301" s="40">
        <v>0</v>
      </c>
      <c r="L1301" s="44">
        <v>0</v>
      </c>
      <c r="M1301" s="41" t="s">
        <v>126</v>
      </c>
      <c r="N1301" s="45" t="s">
        <v>149</v>
      </c>
      <c r="O1301" s="45" t="s">
        <v>150</v>
      </c>
      <c r="P1301" t="str">
        <f>VLOOKUP($A1301,RevenueData!$A$2:$L$2321,10,FALSE)</f>
        <v>CA</v>
      </c>
      <c r="Q1301" t="str">
        <f>VLOOKUP($A1301,RevenueData!$A$2:$L$2321,11,FALSE)</f>
        <v>LA</v>
      </c>
      <c r="R1301" t="str">
        <f>VLOOKUP($A1301,RevenueData!$A$2:$L$2321,12,FALSE)</f>
        <v>VENT</v>
      </c>
    </row>
    <row r="1302" spans="1:18">
      <c r="A1302" s="40">
        <v>41</v>
      </c>
      <c r="B1302" s="41" t="s">
        <v>185</v>
      </c>
      <c r="C1302" s="41" t="s">
        <v>16</v>
      </c>
      <c r="D1302" s="40">
        <v>60010</v>
      </c>
      <c r="E1302" s="42">
        <v>40036</v>
      </c>
      <c r="F1302" s="43">
        <v>937</v>
      </c>
      <c r="G1302" s="41" t="s">
        <v>129</v>
      </c>
      <c r="H1302" s="40">
        <v>25</v>
      </c>
      <c r="I1302" s="40">
        <v>25</v>
      </c>
      <c r="J1302" s="40">
        <v>0</v>
      </c>
      <c r="K1302" s="40">
        <v>0</v>
      </c>
      <c r="L1302" s="44">
        <v>0</v>
      </c>
      <c r="M1302" s="41" t="s">
        <v>126</v>
      </c>
      <c r="N1302" s="45" t="s">
        <v>145</v>
      </c>
      <c r="O1302" s="45" t="s">
        <v>146</v>
      </c>
      <c r="P1302" t="str">
        <f>VLOOKUP($A1302,RevenueData!$A$2:$L$2321,10,FALSE)</f>
        <v>IL</v>
      </c>
      <c r="Q1302" t="str">
        <f>VLOOKUP($A1302,RevenueData!$A$2:$L$2321,11,FALSE)</f>
        <v>MW</v>
      </c>
      <c r="R1302" t="str">
        <f>VLOOKUP($A1302,RevenueData!$A$2:$L$2321,12,FALSE)</f>
        <v>SCHI</v>
      </c>
    </row>
    <row r="1303" spans="1:18">
      <c r="A1303" s="40">
        <v>45</v>
      </c>
      <c r="B1303" s="41" t="s">
        <v>151</v>
      </c>
      <c r="C1303" s="41" t="s">
        <v>21</v>
      </c>
      <c r="D1303" s="40">
        <v>98105</v>
      </c>
      <c r="E1303" s="42">
        <v>40036</v>
      </c>
      <c r="F1303" s="43">
        <v>1230</v>
      </c>
      <c r="G1303" s="41" t="s">
        <v>125</v>
      </c>
      <c r="H1303" s="40">
        <v>23</v>
      </c>
      <c r="I1303" s="40">
        <v>23</v>
      </c>
      <c r="J1303" s="40">
        <v>0</v>
      </c>
      <c r="K1303" s="40">
        <v>0</v>
      </c>
      <c r="L1303" s="44">
        <v>0</v>
      </c>
      <c r="M1303" s="41" t="s">
        <v>126</v>
      </c>
      <c r="N1303" s="45" t="s">
        <v>152</v>
      </c>
      <c r="O1303" s="45" t="s">
        <v>153</v>
      </c>
      <c r="P1303" t="str">
        <f>VLOOKUP($A1303,RevenueData!$A$2:$L$2321,10,FALSE)</f>
        <v>WA</v>
      </c>
      <c r="Q1303" t="str">
        <f>VLOOKUP($A1303,RevenueData!$A$2:$L$2321,11,FALSE)</f>
        <v>NW</v>
      </c>
      <c r="R1303" t="str">
        <f>VLOOKUP($A1303,RevenueData!$A$2:$L$2321,12,FALSE)</f>
        <v>SEA</v>
      </c>
    </row>
    <row r="1304" spans="1:18">
      <c r="A1304" s="40">
        <v>46</v>
      </c>
      <c r="B1304" s="41" t="s">
        <v>186</v>
      </c>
      <c r="C1304" s="41" t="s">
        <v>41</v>
      </c>
      <c r="D1304" s="40">
        <v>76092</v>
      </c>
      <c r="E1304" s="42">
        <v>40036</v>
      </c>
      <c r="F1304" s="43">
        <v>1030</v>
      </c>
      <c r="G1304" s="41" t="s">
        <v>125</v>
      </c>
      <c r="H1304" s="40">
        <v>36</v>
      </c>
      <c r="I1304" s="40">
        <v>36</v>
      </c>
      <c r="J1304" s="40">
        <v>0</v>
      </c>
      <c r="K1304" s="40">
        <v>0</v>
      </c>
      <c r="L1304" s="44">
        <v>0</v>
      </c>
      <c r="M1304" s="41" t="s">
        <v>126</v>
      </c>
      <c r="N1304" s="45" t="s">
        <v>187</v>
      </c>
      <c r="O1304" s="45" t="s">
        <v>188</v>
      </c>
      <c r="P1304" t="str">
        <f>VLOOKUP($A1304,RevenueData!$A$2:$L$2321,10,FALSE)</f>
        <v>TX</v>
      </c>
      <c r="Q1304" t="str">
        <f>VLOOKUP($A1304,RevenueData!$A$2:$L$2321,11,FALSE)</f>
        <v>SW</v>
      </c>
      <c r="R1304" t="str">
        <f>VLOOKUP($A1304,RevenueData!$A$2:$L$2321,12,FALSE)</f>
        <v>DAL</v>
      </c>
    </row>
    <row r="1305" spans="1:18">
      <c r="A1305" s="40">
        <v>47</v>
      </c>
      <c r="B1305" s="41" t="s">
        <v>189</v>
      </c>
      <c r="C1305" s="41" t="s">
        <v>43</v>
      </c>
      <c r="D1305" s="40">
        <v>2467</v>
      </c>
      <c r="E1305" s="42">
        <v>40036</v>
      </c>
      <c r="F1305" s="43">
        <v>1108</v>
      </c>
      <c r="G1305" s="41" t="s">
        <v>125</v>
      </c>
      <c r="H1305" s="40">
        <v>18</v>
      </c>
      <c r="I1305" s="40">
        <v>18</v>
      </c>
      <c r="J1305" s="40">
        <v>0</v>
      </c>
      <c r="K1305" s="40">
        <v>0</v>
      </c>
      <c r="L1305" s="44">
        <v>0</v>
      </c>
      <c r="M1305" s="41" t="s">
        <v>126</v>
      </c>
      <c r="N1305" s="45" t="s">
        <v>190</v>
      </c>
      <c r="O1305" s="45" t="s">
        <v>191</v>
      </c>
      <c r="P1305" t="str">
        <f>VLOOKUP($A1305,RevenueData!$A$2:$L$2321,10,FALSE)</f>
        <v>MA</v>
      </c>
      <c r="Q1305" t="str">
        <f>VLOOKUP($A1305,RevenueData!$A$2:$L$2321,11,FALSE)</f>
        <v>NE</v>
      </c>
      <c r="R1305" t="str">
        <f>VLOOKUP($A1305,RevenueData!$A$2:$L$2321,12,FALSE)</f>
        <v>MA</v>
      </c>
    </row>
    <row r="1306" spans="1:18">
      <c r="A1306" s="40">
        <v>48</v>
      </c>
      <c r="B1306" s="41" t="s">
        <v>192</v>
      </c>
      <c r="C1306" s="41" t="s">
        <v>44</v>
      </c>
      <c r="D1306" s="40">
        <v>85251</v>
      </c>
      <c r="E1306" s="42">
        <v>40036</v>
      </c>
      <c r="F1306" s="43">
        <v>1000</v>
      </c>
      <c r="G1306" s="41" t="s">
        <v>125</v>
      </c>
      <c r="H1306" s="40">
        <v>17</v>
      </c>
      <c r="I1306" s="40">
        <v>17</v>
      </c>
      <c r="J1306" s="40">
        <v>0</v>
      </c>
      <c r="K1306" s="40">
        <v>0</v>
      </c>
      <c r="L1306" s="44">
        <v>0</v>
      </c>
      <c r="M1306" s="41" t="s">
        <v>143</v>
      </c>
      <c r="N1306" s="45" t="s">
        <v>181</v>
      </c>
      <c r="O1306" s="45" t="s">
        <v>182</v>
      </c>
      <c r="P1306" t="str">
        <f>VLOOKUP($A1306,RevenueData!$A$2:$L$2321,10,FALSE)</f>
        <v>AZ</v>
      </c>
      <c r="Q1306" t="str">
        <f>VLOOKUP($A1306,RevenueData!$A$2:$L$2321,11,FALSE)</f>
        <v>SW</v>
      </c>
      <c r="R1306" t="str">
        <f>VLOOKUP($A1306,RevenueData!$A$2:$L$2321,12,FALSE)</f>
        <v>AZ</v>
      </c>
    </row>
    <row r="1307" spans="1:18">
      <c r="A1307" s="40">
        <v>49</v>
      </c>
      <c r="B1307" s="41" t="s">
        <v>193</v>
      </c>
      <c r="C1307" s="41" t="s">
        <v>45</v>
      </c>
      <c r="D1307" s="40">
        <v>19406</v>
      </c>
      <c r="E1307" s="42">
        <v>40036</v>
      </c>
      <c r="F1307" s="43">
        <v>1309</v>
      </c>
      <c r="G1307" s="41" t="s">
        <v>131</v>
      </c>
      <c r="H1307" s="40">
        <v>30</v>
      </c>
      <c r="I1307" s="40">
        <v>29</v>
      </c>
      <c r="J1307" s="40">
        <v>0</v>
      </c>
      <c r="K1307" s="40">
        <v>0</v>
      </c>
      <c r="L1307" s="44">
        <v>1</v>
      </c>
      <c r="M1307" s="41" t="s">
        <v>126</v>
      </c>
      <c r="N1307" s="45" t="s">
        <v>194</v>
      </c>
      <c r="O1307" s="45" t="s">
        <v>195</v>
      </c>
      <c r="P1307" t="str">
        <f>VLOOKUP($A1307,RevenueData!$A$2:$L$2321,10,FALSE)</f>
        <v>PA</v>
      </c>
      <c r="Q1307" t="str">
        <f>VLOOKUP($A1307,RevenueData!$A$2:$L$2321,11,FALSE)</f>
        <v>NE</v>
      </c>
      <c r="R1307" t="str">
        <f>VLOOKUP($A1307,RevenueData!$A$2:$L$2321,12,FALSE)</f>
        <v>PHILI</v>
      </c>
    </row>
    <row r="1308" spans="1:18">
      <c r="A1308" s="40">
        <v>52</v>
      </c>
      <c r="B1308" s="41" t="s">
        <v>196</v>
      </c>
      <c r="C1308" s="41" t="s">
        <v>47</v>
      </c>
      <c r="D1308" s="40">
        <v>30346</v>
      </c>
      <c r="E1308" s="42">
        <v>40036</v>
      </c>
      <c r="F1308" s="43">
        <v>1226</v>
      </c>
      <c r="G1308" s="41" t="s">
        <v>125</v>
      </c>
      <c r="H1308" s="40">
        <v>29</v>
      </c>
      <c r="I1308" s="40">
        <v>29</v>
      </c>
      <c r="J1308" s="40">
        <v>0</v>
      </c>
      <c r="K1308" s="40">
        <v>0</v>
      </c>
      <c r="L1308" s="44">
        <v>0</v>
      </c>
      <c r="M1308" s="41" t="s">
        <v>126</v>
      </c>
      <c r="N1308" s="45" t="s">
        <v>197</v>
      </c>
      <c r="O1308" s="45" t="s">
        <v>198</v>
      </c>
      <c r="P1308" t="str">
        <f>VLOOKUP($A1308,RevenueData!$A$2:$L$2321,10,FALSE)</f>
        <v>GA</v>
      </c>
      <c r="Q1308" t="str">
        <f>VLOOKUP($A1308,RevenueData!$A$2:$L$2321,11,FALSE)</f>
        <v>SE</v>
      </c>
      <c r="R1308" t="str">
        <f>VLOOKUP($A1308,RevenueData!$A$2:$L$2321,12,FALSE)</f>
        <v>ATL</v>
      </c>
    </row>
    <row r="1309" spans="1:18">
      <c r="A1309" s="40">
        <v>56</v>
      </c>
      <c r="B1309" s="41" t="s">
        <v>176</v>
      </c>
      <c r="C1309" s="41" t="s">
        <v>19</v>
      </c>
      <c r="D1309" s="40">
        <v>94132</v>
      </c>
      <c r="E1309" s="42">
        <v>40036</v>
      </c>
      <c r="F1309" s="43">
        <v>1127</v>
      </c>
      <c r="G1309" s="41" t="s">
        <v>125</v>
      </c>
      <c r="H1309" s="40">
        <v>24</v>
      </c>
      <c r="I1309" s="40">
        <v>23</v>
      </c>
      <c r="J1309" s="40">
        <v>0</v>
      </c>
      <c r="K1309" s="40">
        <v>1</v>
      </c>
      <c r="L1309" s="44">
        <v>0</v>
      </c>
      <c r="M1309" s="41" t="s">
        <v>126</v>
      </c>
      <c r="N1309" s="45" t="s">
        <v>156</v>
      </c>
      <c r="O1309" s="45" t="s">
        <v>157</v>
      </c>
      <c r="P1309" t="str">
        <f>VLOOKUP($A1309,RevenueData!$A$2:$L$2321,10,FALSE)</f>
        <v>CA</v>
      </c>
      <c r="Q1309" t="str">
        <f>VLOOKUP($A1309,RevenueData!$A$2:$L$2321,11,FALSE)</f>
        <v>NW</v>
      </c>
      <c r="R1309" t="str">
        <f>VLOOKUP($A1309,RevenueData!$A$2:$L$2321,12,FALSE)</f>
        <v>SF</v>
      </c>
    </row>
    <row r="1310" spans="1:18">
      <c r="A1310" s="40">
        <v>57</v>
      </c>
      <c r="B1310" s="41" t="s">
        <v>201</v>
      </c>
      <c r="C1310" s="41" t="s">
        <v>33</v>
      </c>
      <c r="D1310" s="40">
        <v>97223</v>
      </c>
      <c r="E1310" s="42">
        <v>40036</v>
      </c>
      <c r="F1310" s="43">
        <v>1046</v>
      </c>
      <c r="G1310" s="41" t="s">
        <v>125</v>
      </c>
      <c r="H1310" s="40">
        <v>29</v>
      </c>
      <c r="I1310" s="40">
        <v>28</v>
      </c>
      <c r="J1310" s="40">
        <v>0</v>
      </c>
      <c r="K1310" s="40">
        <v>1</v>
      </c>
      <c r="L1310" s="44">
        <v>0</v>
      </c>
      <c r="M1310" s="41" t="s">
        <v>126</v>
      </c>
      <c r="N1310" s="45" t="s">
        <v>169</v>
      </c>
      <c r="O1310" s="45" t="s">
        <v>170</v>
      </c>
      <c r="P1310" t="str">
        <f>VLOOKUP($A1310,RevenueData!$A$2:$L$2321,10,FALSE)</f>
        <v>OR</v>
      </c>
      <c r="Q1310" t="str">
        <f>VLOOKUP($A1310,RevenueData!$A$2:$L$2321,11,FALSE)</f>
        <v>NW</v>
      </c>
      <c r="R1310" t="str">
        <f>VLOOKUP($A1310,RevenueData!$A$2:$L$2321,12,FALSE)</f>
        <v>NW</v>
      </c>
    </row>
    <row r="1311" spans="1:18">
      <c r="A1311" s="40">
        <v>59</v>
      </c>
      <c r="B1311" s="41" t="s">
        <v>202</v>
      </c>
      <c r="C1311" s="41" t="s">
        <v>41</v>
      </c>
      <c r="D1311" s="40">
        <v>75093</v>
      </c>
      <c r="E1311" s="42">
        <v>40036</v>
      </c>
      <c r="F1311" s="43">
        <v>1141</v>
      </c>
      <c r="G1311" s="41" t="s">
        <v>125</v>
      </c>
      <c r="H1311" s="40">
        <v>27</v>
      </c>
      <c r="I1311" s="40">
        <v>27</v>
      </c>
      <c r="J1311" s="40">
        <v>0</v>
      </c>
      <c r="K1311" s="40">
        <v>0</v>
      </c>
      <c r="L1311" s="44">
        <v>0</v>
      </c>
      <c r="M1311" s="41" t="s">
        <v>126</v>
      </c>
      <c r="N1311" s="45" t="s">
        <v>187</v>
      </c>
      <c r="O1311" s="45" t="s">
        <v>188</v>
      </c>
      <c r="P1311" t="str">
        <f>VLOOKUP($A1311,RevenueData!$A$2:$L$2321,10,FALSE)</f>
        <v>TX</v>
      </c>
      <c r="Q1311" t="str">
        <f>VLOOKUP($A1311,RevenueData!$A$2:$L$2321,11,FALSE)</f>
        <v>SW</v>
      </c>
      <c r="R1311" t="str">
        <f>VLOOKUP($A1311,RevenueData!$A$2:$L$2321,12,FALSE)</f>
        <v>DAL</v>
      </c>
    </row>
    <row r="1312" spans="1:18">
      <c r="A1312" s="40">
        <v>60</v>
      </c>
      <c r="B1312" s="41" t="s">
        <v>203</v>
      </c>
      <c r="C1312" s="41" t="s">
        <v>35</v>
      </c>
      <c r="D1312" s="40">
        <v>44122</v>
      </c>
      <c r="E1312" s="42">
        <v>40036</v>
      </c>
      <c r="F1312" s="43">
        <v>933</v>
      </c>
      <c r="G1312" s="41" t="s">
        <v>129</v>
      </c>
      <c r="H1312" s="40">
        <v>22</v>
      </c>
      <c r="I1312" s="40">
        <v>22</v>
      </c>
      <c r="J1312" s="40">
        <v>0</v>
      </c>
      <c r="K1312" s="40">
        <v>0</v>
      </c>
      <c r="L1312" s="44">
        <v>0</v>
      </c>
      <c r="M1312" s="41" t="s">
        <v>126</v>
      </c>
      <c r="N1312" s="45" t="s">
        <v>204</v>
      </c>
      <c r="O1312" s="45" t="s">
        <v>205</v>
      </c>
      <c r="P1312" t="str">
        <f>VLOOKUP($A1312,RevenueData!$A$2:$L$2321,10,FALSE)</f>
        <v>OH</v>
      </c>
      <c r="Q1312" t="str">
        <f>VLOOKUP($A1312,RevenueData!$A$2:$L$2321,11,FALSE)</f>
        <v>MW</v>
      </c>
      <c r="R1312" t="str">
        <f>VLOOKUP($A1312,RevenueData!$A$2:$L$2321,12,FALSE)</f>
        <v>MW</v>
      </c>
    </row>
    <row r="1313" spans="1:18">
      <c r="A1313" s="40">
        <v>61</v>
      </c>
      <c r="B1313" s="41" t="s">
        <v>206</v>
      </c>
      <c r="C1313" s="41" t="s">
        <v>31</v>
      </c>
      <c r="D1313" s="40">
        <v>80206</v>
      </c>
      <c r="E1313" s="42">
        <v>40036</v>
      </c>
      <c r="F1313" s="43">
        <v>1008</v>
      </c>
      <c r="G1313" s="41" t="s">
        <v>131</v>
      </c>
      <c r="H1313" s="40">
        <v>33</v>
      </c>
      <c r="I1313" s="40">
        <v>33</v>
      </c>
      <c r="J1313" s="40">
        <v>0</v>
      </c>
      <c r="K1313" s="40">
        <v>0</v>
      </c>
      <c r="L1313" s="44">
        <v>0</v>
      </c>
      <c r="M1313" s="41" t="s">
        <v>126</v>
      </c>
      <c r="N1313" s="45" t="s">
        <v>166</v>
      </c>
      <c r="O1313" s="45" t="s">
        <v>167</v>
      </c>
      <c r="P1313" t="str">
        <f>VLOOKUP($A1313,RevenueData!$A$2:$L$2321,10,FALSE)</f>
        <v>CO</v>
      </c>
      <c r="Q1313" t="str">
        <f>VLOOKUP($A1313,RevenueData!$A$2:$L$2321,11,FALSE)</f>
        <v>SW</v>
      </c>
      <c r="R1313" t="str">
        <f>VLOOKUP($A1313,RevenueData!$A$2:$L$2321,12,FALSE)</f>
        <v>DEN</v>
      </c>
    </row>
    <row r="1314" spans="1:18">
      <c r="A1314" s="40">
        <v>62</v>
      </c>
      <c r="B1314" s="41" t="s">
        <v>207</v>
      </c>
      <c r="C1314" s="41" t="s">
        <v>27</v>
      </c>
      <c r="D1314" s="40">
        <v>33607</v>
      </c>
      <c r="E1314" s="42">
        <v>40036</v>
      </c>
      <c r="F1314" s="43">
        <v>1118</v>
      </c>
      <c r="G1314" s="41" t="s">
        <v>125</v>
      </c>
      <c r="H1314" s="40">
        <v>18</v>
      </c>
      <c r="I1314" s="40">
        <v>18</v>
      </c>
      <c r="J1314" s="40">
        <v>0</v>
      </c>
      <c r="K1314" s="40">
        <v>0</v>
      </c>
      <c r="L1314" s="44">
        <v>0</v>
      </c>
      <c r="M1314" s="41" t="s">
        <v>126</v>
      </c>
      <c r="N1314" s="45" t="s">
        <v>208</v>
      </c>
      <c r="O1314" s="45" t="s">
        <v>209</v>
      </c>
      <c r="P1314" t="str">
        <f>VLOOKUP($A1314,RevenueData!$A$2:$L$2321,10,FALSE)</f>
        <v>FL</v>
      </c>
      <c r="Q1314" t="str">
        <f>VLOOKUP($A1314,RevenueData!$A$2:$L$2321,11,FALSE)</f>
        <v>SE</v>
      </c>
      <c r="R1314" t="str">
        <f>VLOOKUP($A1314,RevenueData!$A$2:$L$2321,12,FALSE)</f>
        <v>NFL</v>
      </c>
    </row>
    <row r="1315" spans="1:18">
      <c r="A1315" s="40">
        <v>63</v>
      </c>
      <c r="B1315" s="41" t="s">
        <v>210</v>
      </c>
      <c r="C1315" s="41" t="s">
        <v>44</v>
      </c>
      <c r="D1315" s="40">
        <v>85226</v>
      </c>
      <c r="E1315" s="42">
        <v>40036</v>
      </c>
      <c r="F1315" s="43">
        <v>956</v>
      </c>
      <c r="G1315" s="41" t="s">
        <v>125</v>
      </c>
      <c r="H1315" s="40">
        <v>23</v>
      </c>
      <c r="I1315" s="40">
        <v>23</v>
      </c>
      <c r="J1315" s="40">
        <v>0</v>
      </c>
      <c r="K1315" s="40">
        <v>0</v>
      </c>
      <c r="L1315" s="44">
        <v>0</v>
      </c>
      <c r="M1315" s="41" t="s">
        <v>126</v>
      </c>
      <c r="N1315" s="45" t="s">
        <v>181</v>
      </c>
      <c r="O1315" s="45" t="s">
        <v>182</v>
      </c>
      <c r="P1315" t="str">
        <f>VLOOKUP($A1315,RevenueData!$A$2:$L$2321,10,FALSE)</f>
        <v>AZ</v>
      </c>
      <c r="Q1315" t="str">
        <f>VLOOKUP($A1315,RevenueData!$A$2:$L$2321,11,FALSE)</f>
        <v>SW</v>
      </c>
      <c r="R1315" t="str">
        <f>VLOOKUP($A1315,RevenueData!$A$2:$L$2321,12,FALSE)</f>
        <v>AZ</v>
      </c>
    </row>
    <row r="1316" spans="1:18">
      <c r="A1316" s="40">
        <v>64</v>
      </c>
      <c r="B1316" s="41" t="s">
        <v>211</v>
      </c>
      <c r="C1316" s="41" t="s">
        <v>35</v>
      </c>
      <c r="D1316" s="40">
        <v>43240</v>
      </c>
      <c r="E1316" s="42">
        <v>40036</v>
      </c>
      <c r="F1316" s="43">
        <v>1036</v>
      </c>
      <c r="G1316" s="41" t="s">
        <v>125</v>
      </c>
      <c r="H1316" s="40">
        <v>30</v>
      </c>
      <c r="I1316" s="40">
        <v>30</v>
      </c>
      <c r="J1316" s="40">
        <v>0</v>
      </c>
      <c r="K1316" s="40">
        <v>0</v>
      </c>
      <c r="L1316" s="44">
        <v>0</v>
      </c>
      <c r="M1316" s="41" t="s">
        <v>126</v>
      </c>
      <c r="N1316" s="45" t="s">
        <v>173</v>
      </c>
      <c r="O1316" s="45" t="s">
        <v>174</v>
      </c>
      <c r="P1316" t="str">
        <f>VLOOKUP($A1316,RevenueData!$A$2:$L$2321,10,FALSE)</f>
        <v>OH</v>
      </c>
      <c r="Q1316" t="str">
        <f>VLOOKUP($A1316,RevenueData!$A$2:$L$2321,11,FALSE)</f>
        <v>MW</v>
      </c>
      <c r="R1316" t="str">
        <f>VLOOKUP($A1316,RevenueData!$A$2:$L$2321,12,FALSE)</f>
        <v>GL</v>
      </c>
    </row>
    <row r="1317" spans="1:18">
      <c r="A1317" s="40">
        <v>65</v>
      </c>
      <c r="B1317" s="41" t="s">
        <v>212</v>
      </c>
      <c r="C1317" s="41" t="s">
        <v>50</v>
      </c>
      <c r="D1317" s="40">
        <v>53226</v>
      </c>
      <c r="E1317" s="42">
        <v>40036</v>
      </c>
      <c r="F1317" s="43">
        <v>1235</v>
      </c>
      <c r="G1317" s="41" t="s">
        <v>125</v>
      </c>
      <c r="H1317" s="40">
        <v>1</v>
      </c>
      <c r="I1317" s="40">
        <v>1</v>
      </c>
      <c r="J1317" s="40">
        <v>0</v>
      </c>
      <c r="K1317" s="40">
        <v>0</v>
      </c>
      <c r="L1317" s="44">
        <v>0</v>
      </c>
      <c r="M1317" s="41" t="s">
        <v>126</v>
      </c>
      <c r="N1317" s="45" t="s">
        <v>213</v>
      </c>
      <c r="O1317" s="45" t="s">
        <v>214</v>
      </c>
      <c r="P1317" t="str">
        <f>VLOOKUP($A1317,RevenueData!$A$2:$L$2321,10,FALSE)</f>
        <v>WI</v>
      </c>
      <c r="Q1317" t="str">
        <f>VLOOKUP($A1317,RevenueData!$A$2:$L$2321,11,FALSE)</f>
        <v>MW</v>
      </c>
      <c r="R1317" t="str">
        <f>VLOOKUP($A1317,RevenueData!$A$2:$L$2321,12,FALSE)</f>
        <v>NCHI</v>
      </c>
    </row>
    <row r="1318" spans="1:18">
      <c r="A1318" s="40">
        <v>65</v>
      </c>
      <c r="B1318" s="41" t="s">
        <v>212</v>
      </c>
      <c r="C1318" s="41" t="s">
        <v>50</v>
      </c>
      <c r="D1318" s="40">
        <v>53226</v>
      </c>
      <c r="E1318" s="42">
        <v>40036</v>
      </c>
      <c r="F1318" s="43">
        <v>1235</v>
      </c>
      <c r="G1318" s="41" t="s">
        <v>125</v>
      </c>
      <c r="H1318" s="40">
        <v>40</v>
      </c>
      <c r="I1318" s="40">
        <v>40</v>
      </c>
      <c r="J1318" s="40">
        <v>0</v>
      </c>
      <c r="K1318" s="40">
        <v>0</v>
      </c>
      <c r="L1318" s="44">
        <v>0</v>
      </c>
      <c r="M1318" s="41" t="s">
        <v>126</v>
      </c>
      <c r="N1318" s="45" t="s">
        <v>213</v>
      </c>
      <c r="O1318" s="45" t="s">
        <v>214</v>
      </c>
      <c r="P1318" t="str">
        <f>VLOOKUP($A1318,RevenueData!$A$2:$L$2321,10,FALSE)</f>
        <v>WI</v>
      </c>
      <c r="Q1318" t="str">
        <f>VLOOKUP($A1318,RevenueData!$A$2:$L$2321,11,FALSE)</f>
        <v>MW</v>
      </c>
      <c r="R1318" t="str">
        <f>VLOOKUP($A1318,RevenueData!$A$2:$L$2321,12,FALSE)</f>
        <v>NCHI</v>
      </c>
    </row>
    <row r="1319" spans="1:18">
      <c r="A1319" s="40">
        <v>66</v>
      </c>
      <c r="B1319" s="41" t="s">
        <v>215</v>
      </c>
      <c r="C1319" s="41" t="s">
        <v>21</v>
      </c>
      <c r="D1319" s="40">
        <v>98004</v>
      </c>
      <c r="E1319" s="42">
        <v>40036</v>
      </c>
      <c r="F1319" s="43">
        <v>1346</v>
      </c>
      <c r="G1319" s="41" t="s">
        <v>131</v>
      </c>
      <c r="H1319" s="40">
        <v>32</v>
      </c>
      <c r="I1319" s="40">
        <v>30</v>
      </c>
      <c r="J1319" s="40">
        <v>0</v>
      </c>
      <c r="K1319" s="40">
        <v>2</v>
      </c>
      <c r="L1319" s="44">
        <v>0</v>
      </c>
      <c r="M1319" s="41" t="s">
        <v>126</v>
      </c>
      <c r="N1319" s="45" t="s">
        <v>152</v>
      </c>
      <c r="O1319" s="45" t="s">
        <v>153</v>
      </c>
      <c r="P1319" t="str">
        <f>VLOOKUP($A1319,RevenueData!$A$2:$L$2321,10,FALSE)</f>
        <v>WA</v>
      </c>
      <c r="Q1319" t="str">
        <f>VLOOKUP($A1319,RevenueData!$A$2:$L$2321,11,FALSE)</f>
        <v>NW</v>
      </c>
      <c r="R1319" t="str">
        <f>VLOOKUP($A1319,RevenueData!$A$2:$L$2321,12,FALSE)</f>
        <v>SEA</v>
      </c>
    </row>
    <row r="1320" spans="1:18">
      <c r="A1320" s="40">
        <v>67</v>
      </c>
      <c r="B1320" s="41" t="s">
        <v>216</v>
      </c>
      <c r="C1320" s="41" t="s">
        <v>26</v>
      </c>
      <c r="D1320" s="40">
        <v>70130</v>
      </c>
      <c r="E1320" s="42">
        <v>40036</v>
      </c>
      <c r="F1320" s="43">
        <v>1055</v>
      </c>
      <c r="G1320" s="41" t="s">
        <v>125</v>
      </c>
      <c r="H1320" s="40">
        <v>20</v>
      </c>
      <c r="I1320" s="40">
        <v>20</v>
      </c>
      <c r="J1320" s="40">
        <v>0</v>
      </c>
      <c r="K1320" s="40">
        <v>0</v>
      </c>
      <c r="L1320" s="44">
        <v>0</v>
      </c>
      <c r="M1320" s="41" t="s">
        <v>126</v>
      </c>
      <c r="N1320" s="45" t="s">
        <v>217</v>
      </c>
      <c r="O1320" s="45" t="s">
        <v>218</v>
      </c>
      <c r="P1320" t="str">
        <f>VLOOKUP($A1320,RevenueData!$A$2:$L$2321,10,FALSE)</f>
        <v>LA</v>
      </c>
      <c r="Q1320" t="str">
        <f>VLOOKUP($A1320,RevenueData!$A$2:$L$2321,11,FALSE)</f>
        <v>SW</v>
      </c>
      <c r="R1320" t="str">
        <f>VLOOKUP($A1320,RevenueData!$A$2:$L$2321,12,FALSE)</f>
        <v>SW</v>
      </c>
    </row>
    <row r="1321" spans="1:18">
      <c r="A1321" s="40">
        <v>68</v>
      </c>
      <c r="B1321" s="41" t="s">
        <v>171</v>
      </c>
      <c r="C1321" s="41" t="s">
        <v>19</v>
      </c>
      <c r="D1321" s="40">
        <v>90036</v>
      </c>
      <c r="E1321" s="42">
        <v>40036</v>
      </c>
      <c r="F1321" s="43">
        <v>958</v>
      </c>
      <c r="G1321" s="41" t="s">
        <v>125</v>
      </c>
      <c r="H1321" s="40">
        <v>28</v>
      </c>
      <c r="I1321" s="40">
        <v>28</v>
      </c>
      <c r="J1321" s="40">
        <v>0</v>
      </c>
      <c r="K1321" s="40">
        <v>0</v>
      </c>
      <c r="L1321" s="44">
        <v>0</v>
      </c>
      <c r="M1321" s="41" t="s">
        <v>126</v>
      </c>
      <c r="N1321" s="45" t="s">
        <v>149</v>
      </c>
      <c r="O1321" s="45" t="s">
        <v>150</v>
      </c>
      <c r="P1321" t="str">
        <f>VLOOKUP($A1321,RevenueData!$A$2:$L$2321,10,FALSE)</f>
        <v>CA</v>
      </c>
      <c r="Q1321" t="str">
        <f>VLOOKUP($A1321,RevenueData!$A$2:$L$2321,11,FALSE)</f>
        <v>LA</v>
      </c>
      <c r="R1321" t="str">
        <f>VLOOKUP($A1321,RevenueData!$A$2:$L$2321,12,FALSE)</f>
        <v>LA</v>
      </c>
    </row>
    <row r="1322" spans="1:18">
      <c r="A1322" s="40">
        <v>69</v>
      </c>
      <c r="B1322" s="41" t="s">
        <v>219</v>
      </c>
      <c r="C1322" s="41" t="s">
        <v>11</v>
      </c>
      <c r="D1322" s="40">
        <v>22033</v>
      </c>
      <c r="E1322" s="42">
        <v>40036</v>
      </c>
      <c r="F1322" s="43">
        <v>1000</v>
      </c>
      <c r="G1322" s="41" t="s">
        <v>125</v>
      </c>
      <c r="H1322" s="40">
        <v>23</v>
      </c>
      <c r="I1322" s="40">
        <v>22</v>
      </c>
      <c r="J1322" s="40">
        <v>1</v>
      </c>
      <c r="K1322" s="40">
        <v>0</v>
      </c>
      <c r="L1322" s="44">
        <v>0</v>
      </c>
      <c r="M1322" s="41" t="s">
        <v>126</v>
      </c>
      <c r="N1322" s="45" t="s">
        <v>136</v>
      </c>
      <c r="O1322" s="45" t="s">
        <v>137</v>
      </c>
      <c r="P1322" t="str">
        <f>VLOOKUP($A1322,RevenueData!$A$2:$L$2321,10,FALSE)</f>
        <v>VA</v>
      </c>
      <c r="Q1322" t="str">
        <f>VLOOKUP($A1322,RevenueData!$A$2:$L$2321,11,FALSE)</f>
        <v>SE</v>
      </c>
      <c r="R1322" t="str">
        <f>VLOOKUP($A1322,RevenueData!$A$2:$L$2321,12,FALSE)</f>
        <v>SE</v>
      </c>
    </row>
    <row r="1323" spans="1:18">
      <c r="A1323" s="40">
        <v>70</v>
      </c>
      <c r="B1323" s="41" t="s">
        <v>220</v>
      </c>
      <c r="C1323" s="41" t="s">
        <v>13</v>
      </c>
      <c r="D1323" s="40">
        <v>48377</v>
      </c>
      <c r="E1323" s="42">
        <v>40036</v>
      </c>
      <c r="F1323" s="43">
        <v>931</v>
      </c>
      <c r="G1323" s="41" t="s">
        <v>129</v>
      </c>
      <c r="H1323" s="40">
        <v>33</v>
      </c>
      <c r="I1323" s="40">
        <v>33</v>
      </c>
      <c r="J1323" s="40">
        <v>0</v>
      </c>
      <c r="K1323" s="40">
        <v>0</v>
      </c>
      <c r="L1323" s="44">
        <v>0</v>
      </c>
      <c r="M1323" s="41" t="s">
        <v>126</v>
      </c>
      <c r="N1323" s="45" t="s">
        <v>140</v>
      </c>
      <c r="O1323" s="45" t="s">
        <v>141</v>
      </c>
      <c r="P1323" t="str">
        <f>VLOOKUP($A1323,RevenueData!$A$2:$L$2321,10,FALSE)</f>
        <v>MI</v>
      </c>
      <c r="Q1323" t="str">
        <f>VLOOKUP($A1323,RevenueData!$A$2:$L$2321,11,FALSE)</f>
        <v>MW</v>
      </c>
      <c r="R1323" t="str">
        <f>VLOOKUP($A1323,RevenueData!$A$2:$L$2321,12,FALSE)</f>
        <v>MW</v>
      </c>
    </row>
    <row r="1324" spans="1:18">
      <c r="A1324" s="40">
        <v>71</v>
      </c>
      <c r="B1324" s="41" t="s">
        <v>221</v>
      </c>
      <c r="C1324" s="41" t="s">
        <v>47</v>
      </c>
      <c r="D1324" s="40">
        <v>30022</v>
      </c>
      <c r="E1324" s="42">
        <v>40036</v>
      </c>
      <c r="F1324" s="43">
        <v>1004</v>
      </c>
      <c r="G1324" s="41" t="s">
        <v>125</v>
      </c>
      <c r="H1324" s="40">
        <v>22</v>
      </c>
      <c r="I1324" s="40">
        <v>21</v>
      </c>
      <c r="J1324" s="40">
        <v>0</v>
      </c>
      <c r="K1324" s="40">
        <v>0</v>
      </c>
      <c r="L1324" s="44">
        <v>1</v>
      </c>
      <c r="M1324" s="41" t="s">
        <v>126</v>
      </c>
      <c r="N1324" s="45" t="s">
        <v>197</v>
      </c>
      <c r="O1324" s="45" t="s">
        <v>198</v>
      </c>
      <c r="P1324" t="str">
        <f>VLOOKUP($A1324,RevenueData!$A$2:$L$2321,10,FALSE)</f>
        <v>GA</v>
      </c>
      <c r="Q1324" t="str">
        <f>VLOOKUP($A1324,RevenueData!$A$2:$L$2321,11,FALSE)</f>
        <v>SE</v>
      </c>
      <c r="R1324" t="str">
        <f>VLOOKUP($A1324,RevenueData!$A$2:$L$2321,12,FALSE)</f>
        <v>ATL</v>
      </c>
    </row>
    <row r="1325" spans="1:18">
      <c r="A1325" s="40">
        <v>73</v>
      </c>
      <c r="B1325" s="41" t="s">
        <v>176</v>
      </c>
      <c r="C1325" s="41" t="s">
        <v>19</v>
      </c>
      <c r="D1325" s="40">
        <v>94103</v>
      </c>
      <c r="E1325" s="42">
        <v>40036</v>
      </c>
      <c r="F1325" s="43">
        <v>1140</v>
      </c>
      <c r="G1325" s="41" t="s">
        <v>125</v>
      </c>
      <c r="H1325" s="40">
        <v>45</v>
      </c>
      <c r="I1325" s="40">
        <v>45</v>
      </c>
      <c r="J1325" s="40">
        <v>0</v>
      </c>
      <c r="K1325" s="40">
        <v>0</v>
      </c>
      <c r="L1325" s="44">
        <v>0</v>
      </c>
      <c r="M1325" s="41" t="s">
        <v>126</v>
      </c>
      <c r="N1325" s="45" t="s">
        <v>156</v>
      </c>
      <c r="O1325" s="45" t="s">
        <v>157</v>
      </c>
      <c r="P1325" t="str">
        <f>VLOOKUP($A1325,RevenueData!$A$2:$L$2321,10,FALSE)</f>
        <v>CA</v>
      </c>
      <c r="Q1325" t="str">
        <f>VLOOKUP($A1325,RevenueData!$A$2:$L$2321,11,FALSE)</f>
        <v>NW</v>
      </c>
      <c r="R1325" t="str">
        <f>VLOOKUP($A1325,RevenueData!$A$2:$L$2321,12,FALSE)</f>
        <v>SF</v>
      </c>
    </row>
    <row r="1326" spans="1:18">
      <c r="A1326" s="40">
        <v>75</v>
      </c>
      <c r="B1326" s="41" t="s">
        <v>196</v>
      </c>
      <c r="C1326" s="41" t="s">
        <v>47</v>
      </c>
      <c r="D1326" s="40">
        <v>30326</v>
      </c>
      <c r="E1326" s="42">
        <v>40036</v>
      </c>
      <c r="F1326" s="43">
        <v>1111</v>
      </c>
      <c r="G1326" s="41" t="s">
        <v>125</v>
      </c>
      <c r="H1326" s="40">
        <v>31</v>
      </c>
      <c r="I1326" s="40">
        <v>31</v>
      </c>
      <c r="J1326" s="40">
        <v>0</v>
      </c>
      <c r="K1326" s="40">
        <v>0</v>
      </c>
      <c r="L1326" s="44">
        <v>0</v>
      </c>
      <c r="M1326" s="41" t="s">
        <v>126</v>
      </c>
      <c r="N1326" s="45" t="s">
        <v>197</v>
      </c>
      <c r="O1326" s="45" t="s">
        <v>198</v>
      </c>
      <c r="P1326" t="str">
        <f>VLOOKUP($A1326,RevenueData!$A$2:$L$2321,10,FALSE)</f>
        <v>GA</v>
      </c>
      <c r="Q1326" t="str">
        <f>VLOOKUP($A1326,RevenueData!$A$2:$L$2321,11,FALSE)</f>
        <v>SE</v>
      </c>
      <c r="R1326" t="str">
        <f>VLOOKUP($A1326,RevenueData!$A$2:$L$2321,12,FALSE)</f>
        <v>ATL</v>
      </c>
    </row>
    <row r="1327" spans="1:18">
      <c r="A1327" s="40">
        <v>76</v>
      </c>
      <c r="B1327" s="41" t="s">
        <v>223</v>
      </c>
      <c r="C1327" s="41" t="s">
        <v>16</v>
      </c>
      <c r="D1327" s="40">
        <v>60134</v>
      </c>
      <c r="E1327" s="42">
        <v>40036</v>
      </c>
      <c r="F1327" s="43">
        <v>947</v>
      </c>
      <c r="G1327" s="41" t="s">
        <v>125</v>
      </c>
      <c r="H1327" s="40">
        <v>24</v>
      </c>
      <c r="I1327" s="40">
        <v>24</v>
      </c>
      <c r="J1327" s="40">
        <v>0</v>
      </c>
      <c r="K1327" s="40">
        <v>0</v>
      </c>
      <c r="L1327" s="44">
        <v>0</v>
      </c>
      <c r="M1327" s="41" t="s">
        <v>126</v>
      </c>
      <c r="N1327" s="45" t="s">
        <v>145</v>
      </c>
      <c r="O1327" s="45" t="s">
        <v>146</v>
      </c>
      <c r="P1327" t="str">
        <f>VLOOKUP($A1327,RevenueData!$A$2:$L$2321,10,FALSE)</f>
        <v>IL</v>
      </c>
      <c r="Q1327" t="str">
        <f>VLOOKUP($A1327,RevenueData!$A$2:$L$2321,11,FALSE)</f>
        <v>MW</v>
      </c>
      <c r="R1327" t="str">
        <f>VLOOKUP($A1327,RevenueData!$A$2:$L$2321,12,FALSE)</f>
        <v>SCHI</v>
      </c>
    </row>
    <row r="1328" spans="1:18">
      <c r="A1328" s="40">
        <v>77</v>
      </c>
      <c r="B1328" s="41" t="s">
        <v>224</v>
      </c>
      <c r="C1328" s="41" t="s">
        <v>27</v>
      </c>
      <c r="D1328" s="40">
        <v>33146</v>
      </c>
      <c r="E1328" s="42">
        <v>40036</v>
      </c>
      <c r="F1328" s="43">
        <v>1049</v>
      </c>
      <c r="G1328" s="41" t="s">
        <v>125</v>
      </c>
      <c r="H1328" s="40">
        <v>24</v>
      </c>
      <c r="I1328" s="40">
        <v>24</v>
      </c>
      <c r="J1328" s="40">
        <v>0</v>
      </c>
      <c r="K1328" s="40">
        <v>0</v>
      </c>
      <c r="L1328" s="44">
        <v>0</v>
      </c>
      <c r="M1328" s="41" t="s">
        <v>126</v>
      </c>
      <c r="N1328" s="45" t="s">
        <v>161</v>
      </c>
      <c r="O1328" s="45" t="s">
        <v>162</v>
      </c>
      <c r="P1328" t="str">
        <f>VLOOKUP($A1328,RevenueData!$A$2:$L$2321,10,FALSE)</f>
        <v>FL</v>
      </c>
      <c r="Q1328" t="str">
        <f>VLOOKUP($A1328,RevenueData!$A$2:$L$2321,11,FALSE)</f>
        <v>SE</v>
      </c>
      <c r="R1328" t="str">
        <f>VLOOKUP($A1328,RevenueData!$A$2:$L$2321,12,FALSE)</f>
        <v>MIAMI</v>
      </c>
    </row>
    <row r="1329" spans="1:18">
      <c r="A1329" s="40">
        <v>78</v>
      </c>
      <c r="B1329" s="41" t="s">
        <v>225</v>
      </c>
      <c r="C1329" s="41" t="s">
        <v>27</v>
      </c>
      <c r="D1329" s="40">
        <v>32839</v>
      </c>
      <c r="E1329" s="42">
        <v>40036</v>
      </c>
      <c r="F1329" s="43">
        <v>1210</v>
      </c>
      <c r="G1329" s="41" t="s">
        <v>125</v>
      </c>
      <c r="H1329" s="40">
        <v>48</v>
      </c>
      <c r="I1329" s="40">
        <v>48</v>
      </c>
      <c r="J1329" s="40">
        <v>0</v>
      </c>
      <c r="K1329" s="40">
        <v>0</v>
      </c>
      <c r="L1329" s="44">
        <v>0</v>
      </c>
      <c r="M1329" s="41" t="s">
        <v>126</v>
      </c>
      <c r="N1329" s="45" t="s">
        <v>208</v>
      </c>
      <c r="O1329" s="45" t="s">
        <v>209</v>
      </c>
      <c r="P1329" t="str">
        <f>VLOOKUP($A1329,RevenueData!$A$2:$L$2321,10,FALSE)</f>
        <v>FL</v>
      </c>
      <c r="Q1329" t="str">
        <f>VLOOKUP($A1329,RevenueData!$A$2:$L$2321,11,FALSE)</f>
        <v>SE</v>
      </c>
      <c r="R1329" t="str">
        <f>VLOOKUP($A1329,RevenueData!$A$2:$L$2321,12,FALSE)</f>
        <v>NFL</v>
      </c>
    </row>
    <row r="1330" spans="1:18">
      <c r="A1330" s="40">
        <v>79</v>
      </c>
      <c r="B1330" s="41" t="s">
        <v>226</v>
      </c>
      <c r="C1330" s="41" t="s">
        <v>21</v>
      </c>
      <c r="D1330" s="40">
        <v>98037</v>
      </c>
      <c r="E1330" s="42">
        <v>40036</v>
      </c>
      <c r="F1330" s="43">
        <v>1224</v>
      </c>
      <c r="G1330" s="41" t="s">
        <v>125</v>
      </c>
      <c r="H1330" s="40">
        <v>27</v>
      </c>
      <c r="I1330" s="40">
        <v>26</v>
      </c>
      <c r="J1330" s="40">
        <v>0</v>
      </c>
      <c r="K1330" s="40">
        <v>0</v>
      </c>
      <c r="L1330" s="44">
        <v>1</v>
      </c>
      <c r="M1330" s="41" t="s">
        <v>126</v>
      </c>
      <c r="N1330" s="45" t="s">
        <v>152</v>
      </c>
      <c r="O1330" s="45" t="s">
        <v>153</v>
      </c>
      <c r="P1330" t="str">
        <f>VLOOKUP($A1330,RevenueData!$A$2:$L$2321,10,FALSE)</f>
        <v>WA</v>
      </c>
      <c r="Q1330" t="str">
        <f>VLOOKUP($A1330,RevenueData!$A$2:$L$2321,11,FALSE)</f>
        <v>NW</v>
      </c>
      <c r="R1330" t="str">
        <f>VLOOKUP($A1330,RevenueData!$A$2:$L$2321,12,FALSE)</f>
        <v>SEA</v>
      </c>
    </row>
    <row r="1331" spans="1:18">
      <c r="A1331" s="40">
        <v>80</v>
      </c>
      <c r="B1331" s="41" t="s">
        <v>227</v>
      </c>
      <c r="C1331" s="41" t="s">
        <v>52</v>
      </c>
      <c r="D1331" s="40">
        <v>46240</v>
      </c>
      <c r="E1331" s="42">
        <v>40036</v>
      </c>
      <c r="F1331" s="43">
        <v>1102</v>
      </c>
      <c r="G1331" s="41" t="s">
        <v>125</v>
      </c>
      <c r="H1331" s="40">
        <v>29</v>
      </c>
      <c r="I1331" s="40">
        <v>29</v>
      </c>
      <c r="J1331" s="40">
        <v>0</v>
      </c>
      <c r="K1331" s="40">
        <v>0</v>
      </c>
      <c r="L1331" s="44">
        <v>0</v>
      </c>
      <c r="M1331" s="41" t="s">
        <v>126</v>
      </c>
      <c r="N1331" s="45" t="s">
        <v>228</v>
      </c>
      <c r="O1331" s="45" t="s">
        <v>229</v>
      </c>
      <c r="P1331" t="str">
        <f>VLOOKUP($A1331,RevenueData!$A$2:$L$2321,10,FALSE)</f>
        <v>IN</v>
      </c>
      <c r="Q1331" t="str">
        <f>VLOOKUP($A1331,RevenueData!$A$2:$L$2321,11,FALSE)</f>
        <v>MW</v>
      </c>
      <c r="R1331" t="str">
        <f>VLOOKUP($A1331,RevenueData!$A$2:$L$2321,12,FALSE)</f>
        <v>GL</v>
      </c>
    </row>
    <row r="1332" spans="1:18">
      <c r="A1332" s="40">
        <v>81</v>
      </c>
      <c r="B1332" s="41" t="s">
        <v>230</v>
      </c>
      <c r="C1332" s="41" t="s">
        <v>19</v>
      </c>
      <c r="D1332" s="40">
        <v>94304</v>
      </c>
      <c r="E1332" s="42">
        <v>40036</v>
      </c>
      <c r="F1332" s="43">
        <v>1039</v>
      </c>
      <c r="G1332" s="41" t="s">
        <v>125</v>
      </c>
      <c r="H1332" s="40">
        <v>47</v>
      </c>
      <c r="I1332" s="40">
        <v>46</v>
      </c>
      <c r="J1332" s="40">
        <v>0</v>
      </c>
      <c r="K1332" s="40">
        <v>1</v>
      </c>
      <c r="L1332" s="44">
        <v>0</v>
      </c>
      <c r="M1332" s="41" t="s">
        <v>126</v>
      </c>
      <c r="N1332" s="45" t="s">
        <v>156</v>
      </c>
      <c r="O1332" s="45" t="s">
        <v>157</v>
      </c>
      <c r="P1332" t="str">
        <f>VLOOKUP($A1332,RevenueData!$A$2:$L$2321,10,FALSE)</f>
        <v>CA</v>
      </c>
      <c r="Q1332" t="str">
        <f>VLOOKUP($A1332,RevenueData!$A$2:$L$2321,11,FALSE)</f>
        <v>NW</v>
      </c>
      <c r="R1332" t="str">
        <f>VLOOKUP($A1332,RevenueData!$A$2:$L$2321,12,FALSE)</f>
        <v>SEA</v>
      </c>
    </row>
    <row r="1333" spans="1:18">
      <c r="A1333" s="40">
        <v>82</v>
      </c>
      <c r="B1333" s="41" t="s">
        <v>231</v>
      </c>
      <c r="C1333" s="41" t="s">
        <v>19</v>
      </c>
      <c r="D1333" s="40">
        <v>95050</v>
      </c>
      <c r="E1333" s="42">
        <v>40036</v>
      </c>
      <c r="F1333" s="43">
        <v>1022</v>
      </c>
      <c r="G1333" s="41" t="s">
        <v>125</v>
      </c>
      <c r="H1333" s="40">
        <v>32</v>
      </c>
      <c r="I1333" s="40">
        <v>32</v>
      </c>
      <c r="J1333" s="40">
        <v>0</v>
      </c>
      <c r="K1333" s="40">
        <v>0</v>
      </c>
      <c r="L1333" s="44">
        <v>0</v>
      </c>
      <c r="M1333" s="41" t="s">
        <v>126</v>
      </c>
      <c r="N1333" s="45" t="s">
        <v>156</v>
      </c>
      <c r="O1333" s="45" t="s">
        <v>157</v>
      </c>
      <c r="P1333" t="str">
        <f>VLOOKUP($A1333,RevenueData!$A$2:$L$2321,10,FALSE)</f>
        <v>CA</v>
      </c>
      <c r="Q1333" t="str">
        <f>VLOOKUP($A1333,RevenueData!$A$2:$L$2321,11,FALSE)</f>
        <v>NW</v>
      </c>
      <c r="R1333" t="str">
        <f>VLOOKUP($A1333,RevenueData!$A$2:$L$2321,12,FALSE)</f>
        <v>EB</v>
      </c>
    </row>
    <row r="1334" spans="1:18">
      <c r="A1334" s="40">
        <v>83</v>
      </c>
      <c r="B1334" s="41" t="s">
        <v>176</v>
      </c>
      <c r="C1334" s="41" t="s">
        <v>19</v>
      </c>
      <c r="D1334" s="40">
        <v>94114</v>
      </c>
      <c r="E1334" s="42">
        <v>40036</v>
      </c>
      <c r="F1334" s="43">
        <v>1250</v>
      </c>
      <c r="G1334" s="41" t="s">
        <v>125</v>
      </c>
      <c r="H1334" s="40">
        <v>21</v>
      </c>
      <c r="I1334" s="40">
        <v>21</v>
      </c>
      <c r="J1334" s="40">
        <v>0</v>
      </c>
      <c r="K1334" s="40">
        <v>0</v>
      </c>
      <c r="L1334" s="44">
        <v>0</v>
      </c>
      <c r="M1334" s="41" t="s">
        <v>126</v>
      </c>
      <c r="N1334" s="45" t="s">
        <v>156</v>
      </c>
      <c r="O1334" s="45" t="s">
        <v>157</v>
      </c>
      <c r="P1334" t="str">
        <f>VLOOKUP($A1334,RevenueData!$A$2:$L$2321,10,FALSE)</f>
        <v>CA</v>
      </c>
      <c r="Q1334" t="str">
        <f>VLOOKUP($A1334,RevenueData!$A$2:$L$2321,11,FALSE)</f>
        <v>NW</v>
      </c>
      <c r="R1334" t="str">
        <f>VLOOKUP($A1334,RevenueData!$A$2:$L$2321,12,FALSE)</f>
        <v>NW</v>
      </c>
    </row>
    <row r="1335" spans="1:18">
      <c r="A1335" s="40">
        <v>85</v>
      </c>
      <c r="B1335" s="41" t="s">
        <v>232</v>
      </c>
      <c r="C1335" s="41" t="s">
        <v>26</v>
      </c>
      <c r="D1335" s="40">
        <v>70002</v>
      </c>
      <c r="E1335" s="42">
        <v>40036</v>
      </c>
      <c r="F1335" s="43">
        <v>1009</v>
      </c>
      <c r="G1335" s="41" t="s">
        <v>125</v>
      </c>
      <c r="H1335" s="40">
        <v>38</v>
      </c>
      <c r="I1335" s="40">
        <v>38</v>
      </c>
      <c r="J1335" s="40">
        <v>0</v>
      </c>
      <c r="K1335" s="40">
        <v>0</v>
      </c>
      <c r="L1335" s="44">
        <v>0</v>
      </c>
      <c r="M1335" s="41" t="s">
        <v>126</v>
      </c>
      <c r="N1335" s="45" t="s">
        <v>217</v>
      </c>
      <c r="O1335" s="45" t="s">
        <v>218</v>
      </c>
      <c r="P1335" t="str">
        <f>VLOOKUP($A1335,RevenueData!$A$2:$L$2321,10,FALSE)</f>
        <v>LA</v>
      </c>
      <c r="Q1335" t="str">
        <f>VLOOKUP($A1335,RevenueData!$A$2:$L$2321,11,FALSE)</f>
        <v>SW</v>
      </c>
      <c r="R1335" t="str">
        <f>VLOOKUP($A1335,RevenueData!$A$2:$L$2321,12,FALSE)</f>
        <v>SW</v>
      </c>
    </row>
    <row r="1336" spans="1:18">
      <c r="A1336" s="40">
        <v>86</v>
      </c>
      <c r="B1336" s="41" t="s">
        <v>233</v>
      </c>
      <c r="C1336" s="41" t="s">
        <v>41</v>
      </c>
      <c r="D1336" s="40">
        <v>77056</v>
      </c>
      <c r="E1336" s="42">
        <v>40036</v>
      </c>
      <c r="F1336" s="43">
        <v>1140</v>
      </c>
      <c r="G1336" s="41" t="s">
        <v>125</v>
      </c>
      <c r="H1336" s="40">
        <v>41</v>
      </c>
      <c r="I1336" s="40">
        <v>41</v>
      </c>
      <c r="J1336" s="40">
        <v>0</v>
      </c>
      <c r="K1336" s="40">
        <v>0</v>
      </c>
      <c r="L1336" s="44">
        <v>0</v>
      </c>
      <c r="M1336" s="41" t="s">
        <v>126</v>
      </c>
      <c r="N1336" s="45" t="s">
        <v>234</v>
      </c>
      <c r="O1336" s="45" t="s">
        <v>235</v>
      </c>
      <c r="P1336" t="str">
        <f>VLOOKUP($A1336,RevenueData!$A$2:$L$2321,10,FALSE)</f>
        <v>TX</v>
      </c>
      <c r="Q1336" t="str">
        <f>VLOOKUP($A1336,RevenueData!$A$2:$L$2321,11,FALSE)</f>
        <v>SW</v>
      </c>
      <c r="R1336" t="str">
        <f>VLOOKUP($A1336,RevenueData!$A$2:$L$2321,12,FALSE)</f>
        <v>HOU</v>
      </c>
    </row>
    <row r="1337" spans="1:18">
      <c r="A1337" s="40">
        <v>87</v>
      </c>
      <c r="B1337" s="41" t="s">
        <v>236</v>
      </c>
      <c r="C1337" s="41" t="s">
        <v>16</v>
      </c>
      <c r="D1337" s="40">
        <v>60173</v>
      </c>
      <c r="E1337" s="42">
        <v>40036</v>
      </c>
      <c r="F1337" s="43">
        <v>1034</v>
      </c>
      <c r="G1337" s="41" t="s">
        <v>125</v>
      </c>
      <c r="H1337" s="40">
        <v>26</v>
      </c>
      <c r="I1337" s="40">
        <v>26</v>
      </c>
      <c r="J1337" s="40">
        <v>0</v>
      </c>
      <c r="K1337" s="40">
        <v>0</v>
      </c>
      <c r="L1337" s="44">
        <v>0</v>
      </c>
      <c r="M1337" s="41" t="s">
        <v>126</v>
      </c>
      <c r="N1337" s="45" t="s">
        <v>145</v>
      </c>
      <c r="O1337" s="45" t="s">
        <v>146</v>
      </c>
      <c r="P1337" t="str">
        <f>VLOOKUP($A1337,RevenueData!$A$2:$L$2321,10,FALSE)</f>
        <v>IL</v>
      </c>
      <c r="Q1337" t="str">
        <f>VLOOKUP($A1337,RevenueData!$A$2:$L$2321,11,FALSE)</f>
        <v>MW</v>
      </c>
      <c r="R1337" t="str">
        <f>VLOOKUP($A1337,RevenueData!$A$2:$L$2321,12,FALSE)</f>
        <v>SCHI</v>
      </c>
    </row>
    <row r="1338" spans="1:18">
      <c r="A1338" s="40">
        <v>88</v>
      </c>
      <c r="B1338" s="41" t="s">
        <v>237</v>
      </c>
      <c r="C1338" s="41" t="s">
        <v>19</v>
      </c>
      <c r="D1338" s="40">
        <v>91302</v>
      </c>
      <c r="E1338" s="42">
        <v>40036</v>
      </c>
      <c r="F1338" s="43">
        <v>1227</v>
      </c>
      <c r="G1338" s="41" t="s">
        <v>125</v>
      </c>
      <c r="H1338" s="40">
        <v>22</v>
      </c>
      <c r="I1338" s="40">
        <v>21</v>
      </c>
      <c r="J1338" s="40">
        <v>0</v>
      </c>
      <c r="K1338" s="40">
        <v>1</v>
      </c>
      <c r="L1338" s="44">
        <v>0</v>
      </c>
      <c r="M1338" s="41" t="s">
        <v>126</v>
      </c>
      <c r="N1338" s="45" t="s">
        <v>149</v>
      </c>
      <c r="O1338" s="45" t="s">
        <v>150</v>
      </c>
      <c r="P1338" t="str">
        <f>VLOOKUP($A1338,RevenueData!$A$2:$L$2321,10,FALSE)</f>
        <v>CA</v>
      </c>
      <c r="Q1338" t="str">
        <f>VLOOKUP($A1338,RevenueData!$A$2:$L$2321,11,FALSE)</f>
        <v>LA</v>
      </c>
      <c r="R1338" t="str">
        <f>VLOOKUP($A1338,RevenueData!$A$2:$L$2321,12,FALSE)</f>
        <v>VENT</v>
      </c>
    </row>
    <row r="1339" spans="1:18">
      <c r="A1339" s="40">
        <v>89</v>
      </c>
      <c r="B1339" s="41" t="s">
        <v>238</v>
      </c>
      <c r="C1339" s="41" t="s">
        <v>19</v>
      </c>
      <c r="D1339" s="40">
        <v>90265</v>
      </c>
      <c r="E1339" s="42">
        <v>40036</v>
      </c>
      <c r="F1339" s="43">
        <v>900</v>
      </c>
      <c r="G1339" s="41" t="s">
        <v>125</v>
      </c>
      <c r="H1339" s="40">
        <v>25</v>
      </c>
      <c r="I1339" s="40">
        <v>25</v>
      </c>
      <c r="J1339" s="40">
        <v>0</v>
      </c>
      <c r="K1339" s="40">
        <v>0</v>
      </c>
      <c r="L1339" s="44">
        <v>0</v>
      </c>
      <c r="M1339" s="41" t="s">
        <v>126</v>
      </c>
      <c r="N1339" s="45" t="s">
        <v>149</v>
      </c>
      <c r="O1339" s="45" t="s">
        <v>150</v>
      </c>
      <c r="P1339" t="str">
        <f>VLOOKUP($A1339,RevenueData!$A$2:$L$2321,10,FALSE)</f>
        <v>CA</v>
      </c>
      <c r="Q1339" t="str">
        <f>VLOOKUP($A1339,RevenueData!$A$2:$L$2321,11,FALSE)</f>
        <v>LA</v>
      </c>
      <c r="R1339" t="str">
        <f>VLOOKUP($A1339,RevenueData!$A$2:$L$2321,12,FALSE)</f>
        <v>VENT</v>
      </c>
    </row>
    <row r="1340" spans="1:18">
      <c r="A1340" s="40">
        <v>90</v>
      </c>
      <c r="B1340" s="41" t="s">
        <v>239</v>
      </c>
      <c r="C1340" s="41" t="s">
        <v>27</v>
      </c>
      <c r="D1340" s="40">
        <v>33414</v>
      </c>
      <c r="E1340" s="42">
        <v>40036</v>
      </c>
      <c r="F1340" s="43">
        <v>1057</v>
      </c>
      <c r="G1340" s="41" t="s">
        <v>125</v>
      </c>
      <c r="H1340" s="40">
        <v>24</v>
      </c>
      <c r="I1340" s="40">
        <v>23</v>
      </c>
      <c r="J1340" s="40">
        <v>0</v>
      </c>
      <c r="K1340" s="40">
        <v>0</v>
      </c>
      <c r="L1340" s="44">
        <v>1</v>
      </c>
      <c r="M1340" s="41" t="s">
        <v>126</v>
      </c>
      <c r="N1340" s="45" t="s">
        <v>161</v>
      </c>
      <c r="O1340" s="45" t="s">
        <v>162</v>
      </c>
      <c r="P1340" t="str">
        <f>VLOOKUP($A1340,RevenueData!$A$2:$L$2321,10,FALSE)</f>
        <v>FL</v>
      </c>
      <c r="Q1340" t="str">
        <f>VLOOKUP($A1340,RevenueData!$A$2:$L$2321,11,FALSE)</f>
        <v>SE</v>
      </c>
      <c r="R1340" t="str">
        <f>VLOOKUP($A1340,RevenueData!$A$2:$L$2321,12,FALSE)</f>
        <v>PB</v>
      </c>
    </row>
    <row r="1341" spans="1:18">
      <c r="A1341" s="40">
        <v>91</v>
      </c>
      <c r="B1341" s="41" t="s">
        <v>233</v>
      </c>
      <c r="C1341" s="41" t="s">
        <v>41</v>
      </c>
      <c r="D1341" s="40">
        <v>77024</v>
      </c>
      <c r="E1341" s="42">
        <v>40036</v>
      </c>
      <c r="F1341" s="43">
        <v>1510</v>
      </c>
      <c r="G1341" s="41" t="s">
        <v>131</v>
      </c>
      <c r="H1341" s="40">
        <v>25</v>
      </c>
      <c r="I1341" s="40">
        <v>24</v>
      </c>
      <c r="J1341" s="40">
        <v>0</v>
      </c>
      <c r="K1341" s="40">
        <v>0</v>
      </c>
      <c r="L1341" s="44">
        <v>1</v>
      </c>
      <c r="M1341" s="41" t="s">
        <v>126</v>
      </c>
      <c r="N1341" s="45" t="s">
        <v>234</v>
      </c>
      <c r="O1341" s="45" t="s">
        <v>235</v>
      </c>
      <c r="P1341" t="str">
        <f>VLOOKUP($A1341,RevenueData!$A$2:$L$2321,10,FALSE)</f>
        <v>TX</v>
      </c>
      <c r="Q1341" t="str">
        <f>VLOOKUP($A1341,RevenueData!$A$2:$L$2321,11,FALSE)</f>
        <v>SW</v>
      </c>
      <c r="R1341" t="str">
        <f>VLOOKUP($A1341,RevenueData!$A$2:$L$2321,12,FALSE)</f>
        <v>HOU</v>
      </c>
    </row>
    <row r="1342" spans="1:18">
      <c r="A1342" s="40">
        <v>92</v>
      </c>
      <c r="B1342" s="41" t="s">
        <v>240</v>
      </c>
      <c r="C1342" s="41" t="s">
        <v>19</v>
      </c>
      <c r="D1342" s="40">
        <v>94588</v>
      </c>
      <c r="E1342" s="42">
        <v>40036</v>
      </c>
      <c r="F1342" s="43">
        <v>1005</v>
      </c>
      <c r="G1342" s="41" t="s">
        <v>125</v>
      </c>
      <c r="H1342" s="40">
        <v>31</v>
      </c>
      <c r="I1342" s="40">
        <v>31</v>
      </c>
      <c r="J1342" s="40">
        <v>0</v>
      </c>
      <c r="K1342" s="40">
        <v>0</v>
      </c>
      <c r="L1342" s="44">
        <v>0</v>
      </c>
      <c r="M1342" s="41" t="s">
        <v>126</v>
      </c>
      <c r="N1342" s="45" t="s">
        <v>156</v>
      </c>
      <c r="O1342" s="45" t="s">
        <v>157</v>
      </c>
      <c r="P1342" t="str">
        <f>VLOOKUP($A1342,RevenueData!$A$2:$L$2321,10,FALSE)</f>
        <v>CA</v>
      </c>
      <c r="Q1342" t="str">
        <f>VLOOKUP($A1342,RevenueData!$A$2:$L$2321,11,FALSE)</f>
        <v>NW</v>
      </c>
      <c r="R1342" t="str">
        <f>VLOOKUP($A1342,RevenueData!$A$2:$L$2321,12,FALSE)</f>
        <v>EB</v>
      </c>
    </row>
    <row r="1343" spans="1:18">
      <c r="A1343" s="40">
        <v>93</v>
      </c>
      <c r="B1343" s="41" t="s">
        <v>241</v>
      </c>
      <c r="C1343" s="41" t="s">
        <v>11</v>
      </c>
      <c r="D1343" s="40">
        <v>23235</v>
      </c>
      <c r="E1343" s="42">
        <v>40036</v>
      </c>
      <c r="F1343" s="43">
        <v>1100</v>
      </c>
      <c r="G1343" s="41" t="s">
        <v>125</v>
      </c>
      <c r="H1343" s="40">
        <v>19</v>
      </c>
      <c r="I1343" s="40">
        <v>19</v>
      </c>
      <c r="J1343" s="40">
        <v>0</v>
      </c>
      <c r="K1343" s="40">
        <v>0</v>
      </c>
      <c r="L1343" s="44">
        <v>0</v>
      </c>
      <c r="M1343" s="41" t="s">
        <v>143</v>
      </c>
      <c r="N1343" s="45" t="s">
        <v>244</v>
      </c>
      <c r="O1343" s="45" t="s">
        <v>245</v>
      </c>
      <c r="P1343" t="str">
        <f>VLOOKUP($A1343,RevenueData!$A$2:$L$2321,10,FALSE)</f>
        <v>VA</v>
      </c>
      <c r="Q1343" t="str">
        <f>VLOOKUP($A1343,RevenueData!$A$2:$L$2321,11,FALSE)</f>
        <v>SE</v>
      </c>
      <c r="R1343" t="str">
        <f>VLOOKUP($A1343,RevenueData!$A$2:$L$2321,12,FALSE)</f>
        <v>NOVA</v>
      </c>
    </row>
    <row r="1344" spans="1:18">
      <c r="A1344" s="40">
        <v>94</v>
      </c>
      <c r="B1344" s="41" t="s">
        <v>225</v>
      </c>
      <c r="C1344" s="41" t="s">
        <v>27</v>
      </c>
      <c r="D1344" s="40">
        <v>32827</v>
      </c>
      <c r="E1344" s="42">
        <v>40036</v>
      </c>
      <c r="F1344" s="43">
        <v>822</v>
      </c>
      <c r="G1344" s="41" t="s">
        <v>125</v>
      </c>
      <c r="H1344" s="40">
        <v>30</v>
      </c>
      <c r="I1344" s="40">
        <v>30</v>
      </c>
      <c r="J1344" s="40">
        <v>0</v>
      </c>
      <c r="K1344" s="40">
        <v>0</v>
      </c>
      <c r="L1344" s="44">
        <v>0</v>
      </c>
      <c r="M1344" s="41" t="s">
        <v>126</v>
      </c>
      <c r="N1344" s="45" t="s">
        <v>208</v>
      </c>
      <c r="O1344" s="45" t="s">
        <v>209</v>
      </c>
      <c r="P1344" t="str">
        <f>VLOOKUP($A1344,RevenueData!$A$2:$L$2321,10,FALSE)</f>
        <v>FL</v>
      </c>
      <c r="Q1344" t="str">
        <f>VLOOKUP($A1344,RevenueData!$A$2:$L$2321,11,FALSE)</f>
        <v>SE</v>
      </c>
      <c r="R1344" t="str">
        <f>VLOOKUP($A1344,RevenueData!$A$2:$L$2321,12,FALSE)</f>
        <v>NFL</v>
      </c>
    </row>
    <row r="1345" spans="1:18">
      <c r="A1345" s="40">
        <v>95</v>
      </c>
      <c r="B1345" s="41" t="s">
        <v>178</v>
      </c>
      <c r="C1345" s="41" t="s">
        <v>38</v>
      </c>
      <c r="D1345" s="40">
        <v>89106</v>
      </c>
      <c r="E1345" s="42">
        <v>40036</v>
      </c>
      <c r="F1345" s="43">
        <v>1053</v>
      </c>
      <c r="G1345" s="41" t="s">
        <v>125</v>
      </c>
      <c r="H1345" s="40">
        <v>203</v>
      </c>
      <c r="I1345" s="40">
        <v>197</v>
      </c>
      <c r="J1345" s="40">
        <v>0</v>
      </c>
      <c r="K1345" s="40">
        <v>1</v>
      </c>
      <c r="L1345" s="44">
        <v>5</v>
      </c>
      <c r="M1345" s="41" t="s">
        <v>126</v>
      </c>
      <c r="N1345" s="45" t="s">
        <v>181</v>
      </c>
      <c r="O1345" s="45" t="s">
        <v>182</v>
      </c>
      <c r="P1345" t="str">
        <f>VLOOKUP($A1345,RevenueData!$A$2:$L$2321,10,FALSE)</f>
        <v>NV</v>
      </c>
      <c r="Q1345" t="str">
        <f>VLOOKUP($A1345,RevenueData!$A$2:$L$2321,11,FALSE)</f>
        <v>OUT</v>
      </c>
      <c r="R1345" t="str">
        <f>VLOOKUP($A1345,RevenueData!$A$2:$L$2321,12,FALSE)</f>
        <v>OUT</v>
      </c>
    </row>
    <row r="1346" spans="1:18">
      <c r="A1346" s="40">
        <v>96</v>
      </c>
      <c r="B1346" s="41" t="s">
        <v>211</v>
      </c>
      <c r="C1346" s="41" t="s">
        <v>35</v>
      </c>
      <c r="D1346" s="40">
        <v>43219</v>
      </c>
      <c r="E1346" s="42">
        <v>40036</v>
      </c>
      <c r="F1346" s="43">
        <v>1118</v>
      </c>
      <c r="G1346" s="41" t="s">
        <v>125</v>
      </c>
      <c r="H1346" s="40">
        <v>29</v>
      </c>
      <c r="I1346" s="40">
        <v>28</v>
      </c>
      <c r="J1346" s="40">
        <v>0</v>
      </c>
      <c r="K1346" s="40">
        <v>0</v>
      </c>
      <c r="L1346" s="44">
        <v>1</v>
      </c>
      <c r="M1346" s="41" t="s">
        <v>126</v>
      </c>
      <c r="N1346" s="45" t="s">
        <v>173</v>
      </c>
      <c r="O1346" s="45" t="s">
        <v>174</v>
      </c>
      <c r="P1346" t="str">
        <f>VLOOKUP($A1346,RevenueData!$A$2:$L$2321,10,FALSE)</f>
        <v>OH</v>
      </c>
      <c r="Q1346" t="str">
        <f>VLOOKUP($A1346,RevenueData!$A$2:$L$2321,11,FALSE)</f>
        <v>MW</v>
      </c>
      <c r="R1346" t="str">
        <f>VLOOKUP($A1346,RevenueData!$A$2:$L$2321,12,FALSE)</f>
        <v>GL</v>
      </c>
    </row>
    <row r="1347" spans="1:18">
      <c r="A1347" s="40">
        <v>97</v>
      </c>
      <c r="B1347" s="41" t="s">
        <v>246</v>
      </c>
      <c r="C1347" s="41" t="s">
        <v>56</v>
      </c>
      <c r="D1347" s="40">
        <v>20817</v>
      </c>
      <c r="E1347" s="42">
        <v>40036</v>
      </c>
      <c r="F1347" s="43">
        <v>1448</v>
      </c>
      <c r="G1347" s="41" t="s">
        <v>131</v>
      </c>
      <c r="H1347" s="40">
        <v>30</v>
      </c>
      <c r="I1347" s="40">
        <v>30</v>
      </c>
      <c r="J1347" s="40">
        <v>0</v>
      </c>
      <c r="K1347" s="40">
        <v>0</v>
      </c>
      <c r="L1347" s="44">
        <v>0</v>
      </c>
      <c r="M1347" s="41" t="s">
        <v>126</v>
      </c>
      <c r="N1347" s="45" t="s">
        <v>136</v>
      </c>
      <c r="O1347" s="45" t="s">
        <v>137</v>
      </c>
      <c r="P1347" t="str">
        <f>VLOOKUP($A1347,RevenueData!$A$2:$L$2321,10,FALSE)</f>
        <v>MD</v>
      </c>
      <c r="Q1347" t="str">
        <f>VLOOKUP($A1347,RevenueData!$A$2:$L$2321,11,FALSE)</f>
        <v>NE</v>
      </c>
      <c r="R1347" t="str">
        <f>VLOOKUP($A1347,RevenueData!$A$2:$L$2321,12,FALSE)</f>
        <v>MD</v>
      </c>
    </row>
    <row r="1348" spans="1:18">
      <c r="A1348" s="40">
        <v>98</v>
      </c>
      <c r="B1348" s="41" t="s">
        <v>28</v>
      </c>
      <c r="C1348" s="41" t="s">
        <v>27</v>
      </c>
      <c r="D1348" s="40">
        <v>33139</v>
      </c>
      <c r="E1348" s="42">
        <v>40036</v>
      </c>
      <c r="F1348" s="43">
        <v>1137</v>
      </c>
      <c r="G1348" s="41" t="s">
        <v>125</v>
      </c>
      <c r="H1348" s="40">
        <v>25</v>
      </c>
      <c r="I1348" s="40">
        <v>24</v>
      </c>
      <c r="J1348" s="40">
        <v>0</v>
      </c>
      <c r="K1348" s="40">
        <v>0</v>
      </c>
      <c r="L1348" s="44">
        <v>1</v>
      </c>
      <c r="M1348" s="41" t="s">
        <v>126</v>
      </c>
      <c r="N1348" s="45" t="s">
        <v>161</v>
      </c>
      <c r="O1348" s="45" t="s">
        <v>162</v>
      </c>
      <c r="P1348" t="str">
        <f>VLOOKUP($A1348,RevenueData!$A$2:$L$2321,10,FALSE)</f>
        <v>FL</v>
      </c>
      <c r="Q1348" t="str">
        <f>VLOOKUP($A1348,RevenueData!$A$2:$L$2321,11,FALSE)</f>
        <v>SE</v>
      </c>
      <c r="R1348" t="str">
        <f>VLOOKUP($A1348,RevenueData!$A$2:$L$2321,12,FALSE)</f>
        <v>SE</v>
      </c>
    </row>
    <row r="1349" spans="1:18">
      <c r="A1349" s="40">
        <v>99</v>
      </c>
      <c r="B1349" s="41" t="s">
        <v>247</v>
      </c>
      <c r="C1349" s="41" t="s">
        <v>56</v>
      </c>
      <c r="D1349" s="40">
        <v>21044</v>
      </c>
      <c r="E1349" s="42">
        <v>40036</v>
      </c>
      <c r="F1349" s="43">
        <v>1112</v>
      </c>
      <c r="G1349" s="41" t="s">
        <v>125</v>
      </c>
      <c r="H1349" s="40">
        <v>14</v>
      </c>
      <c r="I1349" s="40">
        <v>14</v>
      </c>
      <c r="J1349" s="40">
        <v>0</v>
      </c>
      <c r="K1349" s="40">
        <v>0</v>
      </c>
      <c r="L1349" s="44">
        <v>0</v>
      </c>
      <c r="M1349" s="41" t="s">
        <v>126</v>
      </c>
      <c r="N1349" s="45" t="s">
        <v>136</v>
      </c>
      <c r="O1349" s="45" t="s">
        <v>137</v>
      </c>
      <c r="P1349" t="str">
        <f>VLOOKUP($A1349,RevenueData!$A$2:$L$2321,10,FALSE)</f>
        <v>MD</v>
      </c>
      <c r="Q1349" t="str">
        <f>VLOOKUP($A1349,RevenueData!$A$2:$L$2321,11,FALSE)</f>
        <v>NE</v>
      </c>
      <c r="R1349" t="str">
        <f>VLOOKUP($A1349,RevenueData!$A$2:$L$2321,12,FALSE)</f>
        <v>MD</v>
      </c>
    </row>
    <row r="1350" spans="1:18">
      <c r="A1350" s="40">
        <v>100</v>
      </c>
      <c r="B1350" s="41" t="s">
        <v>248</v>
      </c>
      <c r="C1350" s="41" t="s">
        <v>44</v>
      </c>
      <c r="D1350" s="40">
        <v>85718</v>
      </c>
      <c r="E1350" s="42">
        <v>40036</v>
      </c>
      <c r="F1350" s="43">
        <v>1133</v>
      </c>
      <c r="G1350" s="41" t="s">
        <v>131</v>
      </c>
      <c r="H1350" s="40">
        <v>29</v>
      </c>
      <c r="I1350" s="40">
        <v>28</v>
      </c>
      <c r="J1350" s="40">
        <v>0</v>
      </c>
      <c r="K1350" s="40">
        <v>1</v>
      </c>
      <c r="L1350" s="44">
        <v>0</v>
      </c>
      <c r="M1350" s="41" t="s">
        <v>126</v>
      </c>
      <c r="N1350" s="45" t="s">
        <v>181</v>
      </c>
      <c r="O1350" s="45" t="s">
        <v>182</v>
      </c>
      <c r="P1350" t="str">
        <f>VLOOKUP($A1350,RevenueData!$A$2:$L$2321,10,FALSE)</f>
        <v>AZ</v>
      </c>
      <c r="Q1350" t="str">
        <f>VLOOKUP($A1350,RevenueData!$A$2:$L$2321,11,FALSE)</f>
        <v>SW</v>
      </c>
      <c r="R1350" t="str">
        <f>VLOOKUP($A1350,RevenueData!$A$2:$L$2321,12,FALSE)</f>
        <v>AZ</v>
      </c>
    </row>
    <row r="1351" spans="1:18">
      <c r="A1351" s="40">
        <v>101</v>
      </c>
      <c r="B1351" s="41" t="s">
        <v>249</v>
      </c>
      <c r="C1351" s="41" t="s">
        <v>57</v>
      </c>
      <c r="D1351" s="40">
        <v>28211</v>
      </c>
      <c r="E1351" s="42">
        <v>40036</v>
      </c>
      <c r="F1351" s="43">
        <v>1337</v>
      </c>
      <c r="G1351" s="41" t="s">
        <v>131</v>
      </c>
      <c r="H1351" s="40">
        <v>29</v>
      </c>
      <c r="I1351" s="40">
        <v>24</v>
      </c>
      <c r="J1351" s="40">
        <v>0</v>
      </c>
      <c r="K1351" s="40">
        <v>5</v>
      </c>
      <c r="L1351" s="44">
        <v>0</v>
      </c>
      <c r="M1351" s="41" t="s">
        <v>126</v>
      </c>
      <c r="N1351" s="45" t="s">
        <v>252</v>
      </c>
      <c r="O1351" s="45" t="s">
        <v>253</v>
      </c>
      <c r="P1351" t="str">
        <f>VLOOKUP($A1351,RevenueData!$A$2:$L$2321,10,FALSE)</f>
        <v>NC</v>
      </c>
      <c r="Q1351" t="str">
        <f>VLOOKUP($A1351,RevenueData!$A$2:$L$2321,11,FALSE)</f>
        <v>SE</v>
      </c>
      <c r="R1351" t="str">
        <f>VLOOKUP($A1351,RevenueData!$A$2:$L$2321,12,FALSE)</f>
        <v>NC</v>
      </c>
    </row>
    <row r="1352" spans="1:18">
      <c r="A1352" s="40">
        <v>102</v>
      </c>
      <c r="B1352" s="41" t="s">
        <v>254</v>
      </c>
      <c r="C1352" s="41" t="s">
        <v>31</v>
      </c>
      <c r="D1352" s="40">
        <v>81611</v>
      </c>
      <c r="E1352" s="42">
        <v>40036</v>
      </c>
      <c r="F1352" s="43">
        <v>1251</v>
      </c>
      <c r="G1352" s="41" t="s">
        <v>125</v>
      </c>
      <c r="H1352" s="40">
        <v>26</v>
      </c>
      <c r="I1352" s="40">
        <v>26</v>
      </c>
      <c r="J1352" s="40">
        <v>0</v>
      </c>
      <c r="K1352" s="40">
        <v>0</v>
      </c>
      <c r="L1352" s="44">
        <v>0</v>
      </c>
      <c r="M1352" s="41" t="s">
        <v>143</v>
      </c>
      <c r="N1352" s="45" t="s">
        <v>166</v>
      </c>
      <c r="O1352" s="45" t="s">
        <v>167</v>
      </c>
      <c r="P1352" t="str">
        <f>VLOOKUP($A1352,RevenueData!$A$2:$L$2321,10,FALSE)</f>
        <v>CO</v>
      </c>
      <c r="Q1352" t="str">
        <f>VLOOKUP($A1352,RevenueData!$A$2:$L$2321,11,FALSE)</f>
        <v>SW</v>
      </c>
      <c r="R1352" t="str">
        <f>VLOOKUP($A1352,RevenueData!$A$2:$L$2321,12,FALSE)</f>
        <v>SW</v>
      </c>
    </row>
    <row r="1353" spans="1:18">
      <c r="A1353" s="40">
        <v>103</v>
      </c>
      <c r="B1353" s="41" t="s">
        <v>171</v>
      </c>
      <c r="C1353" s="41" t="s">
        <v>19</v>
      </c>
      <c r="D1353" s="40">
        <v>90048</v>
      </c>
      <c r="E1353" s="42">
        <v>40036</v>
      </c>
      <c r="F1353" s="43">
        <v>1048</v>
      </c>
      <c r="G1353" s="41" t="s">
        <v>125</v>
      </c>
      <c r="H1353" s="40">
        <v>24</v>
      </c>
      <c r="I1353" s="40">
        <v>24</v>
      </c>
      <c r="J1353" s="40">
        <v>0</v>
      </c>
      <c r="K1353" s="40">
        <v>0</v>
      </c>
      <c r="L1353" s="44">
        <v>0</v>
      </c>
      <c r="M1353" s="41" t="s">
        <v>126</v>
      </c>
      <c r="N1353" s="45" t="s">
        <v>149</v>
      </c>
      <c r="O1353" s="45" t="s">
        <v>150</v>
      </c>
      <c r="P1353" t="str">
        <f>VLOOKUP($A1353,RevenueData!$A$2:$L$2321,10,FALSE)</f>
        <v>CA</v>
      </c>
      <c r="Q1353" t="str">
        <f>VLOOKUP($A1353,RevenueData!$A$2:$L$2321,11,FALSE)</f>
        <v>LA</v>
      </c>
      <c r="R1353" t="str">
        <f>VLOOKUP($A1353,RevenueData!$A$2:$L$2321,12,FALSE)</f>
        <v>LAPRO</v>
      </c>
    </row>
    <row r="1354" spans="1:18">
      <c r="A1354" s="40">
        <v>105</v>
      </c>
      <c r="B1354" s="41" t="s">
        <v>255</v>
      </c>
      <c r="C1354" s="41" t="s">
        <v>27</v>
      </c>
      <c r="D1354" s="40">
        <v>33304</v>
      </c>
      <c r="E1354" s="42">
        <v>40036</v>
      </c>
      <c r="F1354" s="43">
        <v>1002</v>
      </c>
      <c r="G1354" s="41" t="s">
        <v>125</v>
      </c>
      <c r="H1354" s="40">
        <v>27</v>
      </c>
      <c r="I1354" s="40">
        <v>27</v>
      </c>
      <c r="J1354" s="40">
        <v>0</v>
      </c>
      <c r="K1354" s="40">
        <v>0</v>
      </c>
      <c r="L1354" s="44">
        <v>0</v>
      </c>
      <c r="M1354" s="41" t="s">
        <v>126</v>
      </c>
      <c r="N1354" s="45" t="s">
        <v>161</v>
      </c>
      <c r="O1354" s="45" t="s">
        <v>162</v>
      </c>
      <c r="P1354" t="str">
        <f>VLOOKUP($A1354,RevenueData!$A$2:$L$2321,10,FALSE)</f>
        <v>FL</v>
      </c>
      <c r="Q1354" t="str">
        <f>VLOOKUP($A1354,RevenueData!$A$2:$L$2321,11,FALSE)</f>
        <v>SE</v>
      </c>
      <c r="R1354" t="str">
        <f>VLOOKUP($A1354,RevenueData!$A$2:$L$2321,12,FALSE)</f>
        <v>PB</v>
      </c>
    </row>
    <row r="1355" spans="1:18">
      <c r="A1355" s="40">
        <v>106</v>
      </c>
      <c r="B1355" s="41" t="s">
        <v>233</v>
      </c>
      <c r="C1355" s="41" t="s">
        <v>41</v>
      </c>
      <c r="D1355" s="40">
        <v>77027</v>
      </c>
      <c r="E1355" s="42">
        <v>40036</v>
      </c>
      <c r="F1355" s="43">
        <v>1007</v>
      </c>
      <c r="G1355" s="41" t="s">
        <v>125</v>
      </c>
      <c r="H1355" s="40">
        <v>21</v>
      </c>
      <c r="I1355" s="40">
        <v>20</v>
      </c>
      <c r="J1355" s="40">
        <v>0</v>
      </c>
      <c r="K1355" s="40">
        <v>0</v>
      </c>
      <c r="L1355" s="44">
        <v>1</v>
      </c>
      <c r="M1355" s="41" t="s">
        <v>126</v>
      </c>
      <c r="N1355" s="45" t="s">
        <v>234</v>
      </c>
      <c r="O1355" s="45" t="s">
        <v>235</v>
      </c>
      <c r="P1355" t="str">
        <f>VLOOKUP($A1355,RevenueData!$A$2:$L$2321,10,FALSE)</f>
        <v>TX</v>
      </c>
      <c r="Q1355" t="str">
        <f>VLOOKUP($A1355,RevenueData!$A$2:$L$2321,11,FALSE)</f>
        <v>SW</v>
      </c>
      <c r="R1355" t="str">
        <f>VLOOKUP($A1355,RevenueData!$A$2:$L$2321,12,FALSE)</f>
        <v>HOU</v>
      </c>
    </row>
    <row r="1356" spans="1:18">
      <c r="A1356" s="40">
        <v>107</v>
      </c>
      <c r="B1356" s="41" t="s">
        <v>256</v>
      </c>
      <c r="C1356" s="41" t="s">
        <v>43</v>
      </c>
      <c r="D1356" s="40">
        <v>2199</v>
      </c>
      <c r="E1356" s="42">
        <v>40036</v>
      </c>
      <c r="F1356" s="43">
        <v>1036</v>
      </c>
      <c r="G1356" s="41" t="s">
        <v>125</v>
      </c>
      <c r="H1356" s="40">
        <v>51</v>
      </c>
      <c r="I1356" s="40">
        <v>50</v>
      </c>
      <c r="J1356" s="40">
        <v>0</v>
      </c>
      <c r="K1356" s="40">
        <v>1</v>
      </c>
      <c r="L1356" s="44">
        <v>0</v>
      </c>
      <c r="M1356" s="41" t="s">
        <v>126</v>
      </c>
      <c r="N1356" s="45" t="s">
        <v>190</v>
      </c>
      <c r="O1356" s="45" t="s">
        <v>191</v>
      </c>
      <c r="P1356" t="str">
        <f>VLOOKUP($A1356,RevenueData!$A$2:$L$2321,10,FALSE)</f>
        <v>MA</v>
      </c>
      <c r="Q1356" t="str">
        <f>VLOOKUP($A1356,RevenueData!$A$2:$L$2321,11,FALSE)</f>
        <v>NE</v>
      </c>
      <c r="R1356" t="str">
        <f>VLOOKUP($A1356,RevenueData!$A$2:$L$2321,12,FALSE)</f>
        <v>MA</v>
      </c>
    </row>
    <row r="1357" spans="1:18">
      <c r="A1357" s="40">
        <v>109</v>
      </c>
      <c r="B1357" s="41" t="s">
        <v>257</v>
      </c>
      <c r="C1357" s="41" t="s">
        <v>58</v>
      </c>
      <c r="D1357" s="40">
        <v>63131</v>
      </c>
      <c r="E1357" s="42">
        <v>40036</v>
      </c>
      <c r="F1357" s="43">
        <v>1013</v>
      </c>
      <c r="G1357" s="41" t="s">
        <v>125</v>
      </c>
      <c r="H1357" s="40">
        <v>27</v>
      </c>
      <c r="I1357" s="40">
        <v>27</v>
      </c>
      <c r="J1357" s="40">
        <v>0</v>
      </c>
      <c r="K1357" s="40">
        <v>0</v>
      </c>
      <c r="L1357" s="44">
        <v>0</v>
      </c>
      <c r="M1357" s="41" t="s">
        <v>126</v>
      </c>
      <c r="N1357" s="45" t="s">
        <v>258</v>
      </c>
      <c r="O1357" s="45" t="s">
        <v>259</v>
      </c>
      <c r="P1357" t="str">
        <f>VLOOKUP($A1357,RevenueData!$A$2:$L$2321,10,FALSE)</f>
        <v>MO</v>
      </c>
      <c r="Q1357" t="str">
        <f>VLOOKUP($A1357,RevenueData!$A$2:$L$2321,11,FALSE)</f>
        <v>MW</v>
      </c>
      <c r="R1357" t="str">
        <f>VLOOKUP($A1357,RevenueData!$A$2:$L$2321,12,FALSE)</f>
        <v>TRI</v>
      </c>
    </row>
    <row r="1358" spans="1:18">
      <c r="A1358" s="40">
        <v>110</v>
      </c>
      <c r="B1358" s="41" t="s">
        <v>260</v>
      </c>
      <c r="C1358" s="41" t="s">
        <v>45</v>
      </c>
      <c r="D1358" s="40">
        <v>15232</v>
      </c>
      <c r="E1358" s="42">
        <v>40036</v>
      </c>
      <c r="F1358" s="43">
        <v>1237</v>
      </c>
      <c r="G1358" s="41" t="s">
        <v>125</v>
      </c>
      <c r="H1358" s="40">
        <v>24</v>
      </c>
      <c r="I1358" s="40">
        <v>24</v>
      </c>
      <c r="J1358" s="40">
        <v>0</v>
      </c>
      <c r="K1358" s="40">
        <v>0</v>
      </c>
      <c r="L1358" s="44">
        <v>0</v>
      </c>
      <c r="M1358" s="41" t="s">
        <v>126</v>
      </c>
      <c r="N1358" s="45" t="s">
        <v>261</v>
      </c>
      <c r="O1358" s="45" t="s">
        <v>262</v>
      </c>
      <c r="P1358" t="str">
        <f>VLOOKUP($A1358,RevenueData!$A$2:$L$2321,10,FALSE)</f>
        <v>PA</v>
      </c>
      <c r="Q1358" t="str">
        <f>VLOOKUP($A1358,RevenueData!$A$2:$L$2321,11,FALSE)</f>
        <v>NE</v>
      </c>
      <c r="R1358" t="str">
        <f>VLOOKUP($A1358,RevenueData!$A$2:$L$2321,12,FALSE)</f>
        <v>PHILI</v>
      </c>
    </row>
    <row r="1359" spans="1:18">
      <c r="A1359" s="40">
        <v>111</v>
      </c>
      <c r="B1359" s="41" t="s">
        <v>263</v>
      </c>
      <c r="C1359" s="41" t="s">
        <v>19</v>
      </c>
      <c r="D1359" s="40">
        <v>90401</v>
      </c>
      <c r="E1359" s="42">
        <v>40036</v>
      </c>
      <c r="F1359" s="43">
        <v>1005</v>
      </c>
      <c r="G1359" s="41" t="s">
        <v>125</v>
      </c>
      <c r="H1359" s="40">
        <v>31</v>
      </c>
      <c r="I1359" s="40">
        <v>31</v>
      </c>
      <c r="J1359" s="40">
        <v>0</v>
      </c>
      <c r="K1359" s="40">
        <v>0</v>
      </c>
      <c r="L1359" s="44">
        <v>0</v>
      </c>
      <c r="M1359" s="41" t="s">
        <v>126</v>
      </c>
      <c r="N1359" s="45" t="s">
        <v>149</v>
      </c>
      <c r="O1359" s="45" t="s">
        <v>150</v>
      </c>
      <c r="P1359" t="str">
        <f>VLOOKUP($A1359,RevenueData!$A$2:$L$2321,10,FALSE)</f>
        <v>CA</v>
      </c>
      <c r="Q1359" t="str">
        <f>VLOOKUP($A1359,RevenueData!$A$2:$L$2321,11,FALSE)</f>
        <v>LA</v>
      </c>
      <c r="R1359" t="str">
        <f>VLOOKUP($A1359,RevenueData!$A$2:$L$2321,12,FALSE)</f>
        <v>LAPRO</v>
      </c>
    </row>
    <row r="1360" spans="1:18">
      <c r="A1360" s="40">
        <v>112</v>
      </c>
      <c r="B1360" s="41" t="s">
        <v>138</v>
      </c>
      <c r="C1360" s="41" t="s">
        <v>12</v>
      </c>
      <c r="D1360" s="40">
        <v>20002</v>
      </c>
      <c r="E1360" s="42">
        <v>40036</v>
      </c>
      <c r="F1360" s="43">
        <v>1044</v>
      </c>
      <c r="G1360" s="41" t="s">
        <v>125</v>
      </c>
      <c r="H1360" s="40">
        <v>31</v>
      </c>
      <c r="I1360" s="40">
        <v>31</v>
      </c>
      <c r="J1360" s="40">
        <v>0</v>
      </c>
      <c r="K1360" s="40">
        <v>0</v>
      </c>
      <c r="L1360" s="44">
        <v>0</v>
      </c>
      <c r="M1360" s="41" t="s">
        <v>126</v>
      </c>
      <c r="N1360" s="45" t="s">
        <v>136</v>
      </c>
      <c r="O1360" s="45" t="s">
        <v>137</v>
      </c>
      <c r="P1360" t="str">
        <f>VLOOKUP($A1360,RevenueData!$A$2:$L$2321,10,FALSE)</f>
        <v>DC</v>
      </c>
      <c r="Q1360" t="str">
        <f>VLOOKUP($A1360,RevenueData!$A$2:$L$2321,11,FALSE)</f>
        <v>NE</v>
      </c>
      <c r="R1360" t="str">
        <f>VLOOKUP($A1360,RevenueData!$A$2:$L$2321,12,FALSE)</f>
        <v>DC</v>
      </c>
    </row>
    <row r="1361" spans="1:18">
      <c r="A1361" s="40">
        <v>113</v>
      </c>
      <c r="B1361" s="41" t="s">
        <v>264</v>
      </c>
      <c r="C1361" s="41" t="s">
        <v>31</v>
      </c>
      <c r="D1361" s="40">
        <v>80226</v>
      </c>
      <c r="E1361" s="42">
        <v>40036</v>
      </c>
      <c r="F1361" s="43">
        <v>1030</v>
      </c>
      <c r="G1361" s="41" t="s">
        <v>125</v>
      </c>
      <c r="H1361" s="40">
        <v>27</v>
      </c>
      <c r="I1361" s="40">
        <v>27</v>
      </c>
      <c r="J1361" s="40">
        <v>0</v>
      </c>
      <c r="K1361" s="40">
        <v>0</v>
      </c>
      <c r="L1361" s="44">
        <v>0</v>
      </c>
      <c r="M1361" s="41" t="s">
        <v>143</v>
      </c>
      <c r="N1361" s="45" t="s">
        <v>166</v>
      </c>
      <c r="O1361" s="45" t="s">
        <v>167</v>
      </c>
      <c r="P1361" t="str">
        <f>VLOOKUP($A1361,RevenueData!$A$2:$L$2321,10,FALSE)</f>
        <v>CO</v>
      </c>
      <c r="Q1361" t="str">
        <f>VLOOKUP($A1361,RevenueData!$A$2:$L$2321,11,FALSE)</f>
        <v>SW</v>
      </c>
      <c r="R1361" t="str">
        <f>VLOOKUP($A1361,RevenueData!$A$2:$L$2321,12,FALSE)</f>
        <v>DEN</v>
      </c>
    </row>
    <row r="1362" spans="1:18">
      <c r="A1362" s="40">
        <v>113</v>
      </c>
      <c r="B1362" s="41" t="s">
        <v>264</v>
      </c>
      <c r="C1362" s="41" t="s">
        <v>31</v>
      </c>
      <c r="D1362" s="40">
        <v>80226</v>
      </c>
      <c r="E1362" s="42">
        <v>40036</v>
      </c>
      <c r="F1362" s="43">
        <v>1341</v>
      </c>
      <c r="G1362" s="41" t="s">
        <v>131</v>
      </c>
      <c r="H1362" s="40">
        <v>1</v>
      </c>
      <c r="I1362" s="40">
        <v>1</v>
      </c>
      <c r="J1362" s="40">
        <v>0</v>
      </c>
      <c r="K1362" s="40">
        <v>0</v>
      </c>
      <c r="L1362" s="44">
        <v>0</v>
      </c>
      <c r="M1362" s="41" t="s">
        <v>126</v>
      </c>
      <c r="N1362" s="45" t="s">
        <v>166</v>
      </c>
      <c r="O1362" s="45" t="s">
        <v>167</v>
      </c>
      <c r="P1362" t="str">
        <f>VLOOKUP($A1362,RevenueData!$A$2:$L$2321,10,FALSE)</f>
        <v>CO</v>
      </c>
      <c r="Q1362" t="str">
        <f>VLOOKUP($A1362,RevenueData!$A$2:$L$2321,11,FALSE)</f>
        <v>SW</v>
      </c>
      <c r="R1362" t="str">
        <f>VLOOKUP($A1362,RevenueData!$A$2:$L$2321,12,FALSE)</f>
        <v>DEN</v>
      </c>
    </row>
    <row r="1363" spans="1:18">
      <c r="A1363" s="40">
        <v>115</v>
      </c>
      <c r="B1363" s="41" t="s">
        <v>265</v>
      </c>
      <c r="C1363" s="41" t="s">
        <v>27</v>
      </c>
      <c r="D1363" s="40">
        <v>33410</v>
      </c>
      <c r="E1363" s="42">
        <v>40036</v>
      </c>
      <c r="F1363" s="43">
        <v>1156</v>
      </c>
      <c r="G1363" s="41" t="s">
        <v>125</v>
      </c>
      <c r="H1363" s="40">
        <v>23</v>
      </c>
      <c r="I1363" s="40">
        <v>22</v>
      </c>
      <c r="J1363" s="40">
        <v>0</v>
      </c>
      <c r="K1363" s="40">
        <v>0</v>
      </c>
      <c r="L1363" s="44">
        <v>1</v>
      </c>
      <c r="M1363" s="41" t="s">
        <v>126</v>
      </c>
      <c r="N1363" s="45" t="s">
        <v>161</v>
      </c>
      <c r="O1363" s="45" t="s">
        <v>162</v>
      </c>
      <c r="P1363" t="str">
        <f>VLOOKUP($A1363,RevenueData!$A$2:$L$2321,10,FALSE)</f>
        <v>FL</v>
      </c>
      <c r="Q1363" t="str">
        <f>VLOOKUP($A1363,RevenueData!$A$2:$L$2321,11,FALSE)</f>
        <v>SE</v>
      </c>
      <c r="R1363" t="str">
        <f>VLOOKUP($A1363,RevenueData!$A$2:$L$2321,12,FALSE)</f>
        <v>PB</v>
      </c>
    </row>
    <row r="1364" spans="1:18">
      <c r="A1364" s="40">
        <v>116</v>
      </c>
      <c r="B1364" s="41" t="s">
        <v>266</v>
      </c>
      <c r="C1364" s="41" t="s">
        <v>10</v>
      </c>
      <c r="D1364" s="40">
        <v>8807</v>
      </c>
      <c r="E1364" s="42">
        <v>40036</v>
      </c>
      <c r="F1364" s="43">
        <v>1233</v>
      </c>
      <c r="G1364" s="41" t="s">
        <v>125</v>
      </c>
      <c r="H1364" s="40">
        <v>27</v>
      </c>
      <c r="I1364" s="40">
        <v>27</v>
      </c>
      <c r="J1364" s="40">
        <v>0</v>
      </c>
      <c r="K1364" s="40">
        <v>0</v>
      </c>
      <c r="L1364" s="44">
        <v>0</v>
      </c>
      <c r="M1364" s="41" t="s">
        <v>126</v>
      </c>
      <c r="N1364" s="45" t="s">
        <v>127</v>
      </c>
      <c r="O1364" s="45" t="s">
        <v>128</v>
      </c>
      <c r="P1364" t="str">
        <f>VLOOKUP($A1364,RevenueData!$A$2:$L$2321,10,FALSE)</f>
        <v>NJ</v>
      </c>
      <c r="Q1364" t="str">
        <f>VLOOKUP($A1364,RevenueData!$A$2:$L$2321,11,FALSE)</f>
        <v>NE</v>
      </c>
      <c r="R1364" t="str">
        <f>VLOOKUP($A1364,RevenueData!$A$2:$L$2321,12,FALSE)</f>
        <v>NJ</v>
      </c>
    </row>
    <row r="1365" spans="1:18">
      <c r="A1365" s="40">
        <v>118</v>
      </c>
      <c r="B1365" s="41" t="s">
        <v>260</v>
      </c>
      <c r="C1365" s="41" t="s">
        <v>45</v>
      </c>
      <c r="D1365" s="40">
        <v>15231</v>
      </c>
      <c r="E1365" s="42">
        <v>40036</v>
      </c>
      <c r="F1365" s="43">
        <v>943</v>
      </c>
      <c r="G1365" s="41" t="s">
        <v>125</v>
      </c>
      <c r="H1365" s="40">
        <v>30</v>
      </c>
      <c r="I1365" s="40">
        <v>29</v>
      </c>
      <c r="J1365" s="40">
        <v>0</v>
      </c>
      <c r="K1365" s="40">
        <v>0</v>
      </c>
      <c r="L1365" s="44">
        <v>1</v>
      </c>
      <c r="M1365" s="41" t="s">
        <v>126</v>
      </c>
      <c r="N1365" s="45" t="s">
        <v>261</v>
      </c>
      <c r="O1365" s="45" t="s">
        <v>262</v>
      </c>
      <c r="P1365" t="str">
        <f>VLOOKUP($A1365,RevenueData!$A$2:$L$2321,10,FALSE)</f>
        <v>PA</v>
      </c>
      <c r="Q1365" t="str">
        <f>VLOOKUP($A1365,RevenueData!$A$2:$L$2321,11,FALSE)</f>
        <v>NE</v>
      </c>
      <c r="R1365" t="str">
        <f>VLOOKUP($A1365,RevenueData!$A$2:$L$2321,12,FALSE)</f>
        <v>PHILI</v>
      </c>
    </row>
    <row r="1366" spans="1:18">
      <c r="A1366" s="40">
        <v>119</v>
      </c>
      <c r="B1366" s="41" t="s">
        <v>268</v>
      </c>
      <c r="C1366" s="41" t="s">
        <v>19</v>
      </c>
      <c r="D1366" s="40">
        <v>94596</v>
      </c>
      <c r="E1366" s="42">
        <v>40036</v>
      </c>
      <c r="F1366" s="43">
        <v>1128</v>
      </c>
      <c r="G1366" s="41" t="s">
        <v>125</v>
      </c>
      <c r="H1366" s="40">
        <v>26</v>
      </c>
      <c r="I1366" s="40">
        <v>26</v>
      </c>
      <c r="J1366" s="40">
        <v>0</v>
      </c>
      <c r="K1366" s="40">
        <v>0</v>
      </c>
      <c r="L1366" s="44">
        <v>0</v>
      </c>
      <c r="M1366" s="41" t="s">
        <v>126</v>
      </c>
      <c r="N1366" s="45" t="s">
        <v>156</v>
      </c>
      <c r="O1366" s="45" t="s">
        <v>157</v>
      </c>
      <c r="P1366" t="str">
        <f>VLOOKUP($A1366,RevenueData!$A$2:$L$2321,10,FALSE)</f>
        <v>CA</v>
      </c>
      <c r="Q1366" t="str">
        <f>VLOOKUP($A1366,RevenueData!$A$2:$L$2321,11,FALSE)</f>
        <v>NW</v>
      </c>
      <c r="R1366" t="str">
        <f>VLOOKUP($A1366,RevenueData!$A$2:$L$2321,12,FALSE)</f>
        <v>EB</v>
      </c>
    </row>
    <row r="1367" spans="1:18">
      <c r="A1367" s="40">
        <v>120</v>
      </c>
      <c r="B1367" s="41" t="s">
        <v>269</v>
      </c>
      <c r="C1367" s="41" t="s">
        <v>11</v>
      </c>
      <c r="D1367" s="40">
        <v>23188</v>
      </c>
      <c r="E1367" s="42">
        <v>40036</v>
      </c>
      <c r="F1367" s="43">
        <v>956</v>
      </c>
      <c r="G1367" s="41" t="s">
        <v>129</v>
      </c>
      <c r="H1367" s="40">
        <v>108</v>
      </c>
      <c r="I1367" s="40">
        <v>107</v>
      </c>
      <c r="J1367" s="40">
        <v>0</v>
      </c>
      <c r="K1367" s="40">
        <v>0</v>
      </c>
      <c r="L1367" s="44">
        <v>1</v>
      </c>
      <c r="M1367" s="41" t="s">
        <v>126</v>
      </c>
      <c r="N1367" s="45" t="s">
        <v>244</v>
      </c>
      <c r="O1367" s="45" t="s">
        <v>245</v>
      </c>
      <c r="P1367" t="str">
        <f>VLOOKUP($A1367,RevenueData!$A$2:$L$2321,10,FALSE)</f>
        <v>VA</v>
      </c>
      <c r="Q1367" t="str">
        <f>VLOOKUP($A1367,RevenueData!$A$2:$L$2321,11,FALSE)</f>
        <v>OUT</v>
      </c>
      <c r="R1367" t="str">
        <f>VLOOKUP($A1367,RevenueData!$A$2:$L$2321,12,FALSE)</f>
        <v>OUT</v>
      </c>
    </row>
    <row r="1368" spans="1:18">
      <c r="A1368" s="40">
        <v>121</v>
      </c>
      <c r="B1368" s="41" t="s">
        <v>270</v>
      </c>
      <c r="C1368" s="41" t="s">
        <v>19</v>
      </c>
      <c r="D1368" s="40">
        <v>91739</v>
      </c>
      <c r="E1368" s="42">
        <v>40036</v>
      </c>
      <c r="F1368" s="43">
        <v>1207</v>
      </c>
      <c r="G1368" s="41" t="s">
        <v>125</v>
      </c>
      <c r="H1368" s="40">
        <v>21</v>
      </c>
      <c r="I1368" s="40">
        <v>21</v>
      </c>
      <c r="J1368" s="40">
        <v>0</v>
      </c>
      <c r="K1368" s="40">
        <v>0</v>
      </c>
      <c r="L1368" s="44">
        <v>0</v>
      </c>
      <c r="M1368" s="41" t="s">
        <v>126</v>
      </c>
      <c r="N1368" s="45" t="s">
        <v>149</v>
      </c>
      <c r="O1368" s="45" t="s">
        <v>150</v>
      </c>
      <c r="P1368" t="str">
        <f>VLOOKUP($A1368,RevenueData!$A$2:$L$2321,10,FALSE)</f>
        <v>CA</v>
      </c>
      <c r="Q1368" t="str">
        <f>VLOOKUP($A1368,RevenueData!$A$2:$L$2321,11,FALSE)</f>
        <v>LA</v>
      </c>
      <c r="R1368" t="str">
        <f>VLOOKUP($A1368,RevenueData!$A$2:$L$2321,12,FALSE)</f>
        <v>DESER</v>
      </c>
    </row>
    <row r="1369" spans="1:18">
      <c r="A1369" s="40">
        <v>122</v>
      </c>
      <c r="B1369" s="41" t="s">
        <v>233</v>
      </c>
      <c r="C1369" s="41" t="s">
        <v>41</v>
      </c>
      <c r="D1369" s="40">
        <v>77032</v>
      </c>
      <c r="E1369" s="42">
        <v>40036</v>
      </c>
      <c r="F1369" s="43">
        <v>649</v>
      </c>
      <c r="G1369" s="41" t="s">
        <v>129</v>
      </c>
      <c r="H1369" s="40">
        <v>49</v>
      </c>
      <c r="I1369" s="40">
        <v>48</v>
      </c>
      <c r="J1369" s="40">
        <v>0</v>
      </c>
      <c r="K1369" s="40">
        <v>1</v>
      </c>
      <c r="L1369" s="44">
        <v>0</v>
      </c>
      <c r="M1369" s="41" t="s">
        <v>126</v>
      </c>
      <c r="N1369" s="45" t="s">
        <v>234</v>
      </c>
      <c r="O1369" s="45" t="s">
        <v>235</v>
      </c>
      <c r="P1369" t="str">
        <f>VLOOKUP($A1369,RevenueData!$A$2:$L$2321,10,FALSE)</f>
        <v>TX</v>
      </c>
      <c r="Q1369" t="str">
        <f>VLOOKUP($A1369,RevenueData!$A$2:$L$2321,11,FALSE)</f>
        <v>SW</v>
      </c>
      <c r="R1369" t="str">
        <f>VLOOKUP($A1369,RevenueData!$A$2:$L$2321,12,FALSE)</f>
        <v>HOU</v>
      </c>
    </row>
    <row r="1370" spans="1:18">
      <c r="A1370" s="40">
        <v>125</v>
      </c>
      <c r="B1370" s="41" t="s">
        <v>275</v>
      </c>
      <c r="C1370" s="41" t="s">
        <v>41</v>
      </c>
      <c r="D1370" s="40">
        <v>75240</v>
      </c>
      <c r="E1370" s="42">
        <v>40036</v>
      </c>
      <c r="F1370" s="43">
        <v>1000</v>
      </c>
      <c r="G1370" s="41" t="s">
        <v>125</v>
      </c>
      <c r="H1370" s="40">
        <v>33</v>
      </c>
      <c r="I1370" s="40">
        <v>33</v>
      </c>
      <c r="J1370" s="40">
        <v>0</v>
      </c>
      <c r="K1370" s="40">
        <v>0</v>
      </c>
      <c r="L1370" s="44">
        <v>0</v>
      </c>
      <c r="M1370" s="41" t="s">
        <v>126</v>
      </c>
      <c r="N1370" s="45" t="s">
        <v>187</v>
      </c>
      <c r="O1370" s="45" t="s">
        <v>188</v>
      </c>
      <c r="P1370" t="str">
        <f>VLOOKUP($A1370,RevenueData!$A$2:$L$2321,10,FALSE)</f>
        <v>TX</v>
      </c>
      <c r="Q1370" t="str">
        <f>VLOOKUP($A1370,RevenueData!$A$2:$L$2321,11,FALSE)</f>
        <v>SW</v>
      </c>
      <c r="R1370" t="str">
        <f>VLOOKUP($A1370,RevenueData!$A$2:$L$2321,12,FALSE)</f>
        <v>DAL</v>
      </c>
    </row>
    <row r="1371" spans="1:18">
      <c r="A1371" s="40">
        <v>126</v>
      </c>
      <c r="B1371" s="41" t="s">
        <v>276</v>
      </c>
      <c r="C1371" s="41" t="s">
        <v>19</v>
      </c>
      <c r="D1371" s="40">
        <v>92260</v>
      </c>
      <c r="E1371" s="42">
        <v>40036</v>
      </c>
      <c r="F1371" s="43">
        <v>1440</v>
      </c>
      <c r="G1371" s="41" t="s">
        <v>131</v>
      </c>
      <c r="H1371" s="40">
        <v>25</v>
      </c>
      <c r="I1371" s="40">
        <v>25</v>
      </c>
      <c r="J1371" s="40">
        <v>0</v>
      </c>
      <c r="K1371" s="40">
        <v>0</v>
      </c>
      <c r="L1371" s="44">
        <v>0</v>
      </c>
      <c r="M1371" s="41" t="s">
        <v>126</v>
      </c>
      <c r="N1371" s="45" t="s">
        <v>149</v>
      </c>
      <c r="O1371" s="45" t="s">
        <v>150</v>
      </c>
      <c r="P1371" t="str">
        <f>VLOOKUP($A1371,RevenueData!$A$2:$L$2321,10,FALSE)</f>
        <v>CA</v>
      </c>
      <c r="Q1371" t="str">
        <f>VLOOKUP($A1371,RevenueData!$A$2:$L$2321,11,FALSE)</f>
        <v>LA</v>
      </c>
      <c r="R1371" t="str">
        <f>VLOOKUP($A1371,RevenueData!$A$2:$L$2321,12,FALSE)</f>
        <v>SD</v>
      </c>
    </row>
    <row r="1372" spans="1:18">
      <c r="A1372" s="40">
        <v>127</v>
      </c>
      <c r="B1372" s="41" t="s">
        <v>277</v>
      </c>
      <c r="C1372" s="41" t="s">
        <v>7</v>
      </c>
      <c r="D1372" s="40">
        <v>10917</v>
      </c>
      <c r="E1372" s="42">
        <v>40036</v>
      </c>
      <c r="F1372" s="43">
        <v>1244</v>
      </c>
      <c r="G1372" s="41" t="s">
        <v>125</v>
      </c>
      <c r="H1372" s="40">
        <v>215</v>
      </c>
      <c r="I1372" s="40">
        <v>211</v>
      </c>
      <c r="J1372" s="40">
        <v>0</v>
      </c>
      <c r="K1372" s="40">
        <v>4</v>
      </c>
      <c r="L1372" s="44">
        <v>0</v>
      </c>
      <c r="M1372" s="41" t="s">
        <v>126</v>
      </c>
      <c r="N1372" s="45" t="s">
        <v>127</v>
      </c>
      <c r="O1372" s="45" t="s">
        <v>128</v>
      </c>
      <c r="P1372" t="str">
        <f>VLOOKUP($A1372,RevenueData!$A$2:$L$2321,10,FALSE)</f>
        <v>NY</v>
      </c>
      <c r="Q1372" t="str">
        <f>VLOOKUP($A1372,RevenueData!$A$2:$L$2321,11,FALSE)</f>
        <v>OUT</v>
      </c>
      <c r="R1372" t="str">
        <f>VLOOKUP($A1372,RevenueData!$A$2:$L$2321,12,FALSE)</f>
        <v>OUT</v>
      </c>
    </row>
    <row r="1373" spans="1:18">
      <c r="A1373" s="40">
        <v>128</v>
      </c>
      <c r="B1373" s="41" t="s">
        <v>278</v>
      </c>
      <c r="C1373" s="41" t="s">
        <v>19</v>
      </c>
      <c r="D1373" s="40">
        <v>95678</v>
      </c>
      <c r="E1373" s="42">
        <v>40036</v>
      </c>
      <c r="F1373" s="43">
        <v>1245</v>
      </c>
      <c r="G1373" s="41" t="s">
        <v>125</v>
      </c>
      <c r="H1373" s="40">
        <v>24</v>
      </c>
      <c r="I1373" s="40">
        <v>23</v>
      </c>
      <c r="J1373" s="40">
        <v>0</v>
      </c>
      <c r="K1373" s="40">
        <v>1</v>
      </c>
      <c r="L1373" s="44">
        <v>0</v>
      </c>
      <c r="M1373" s="41" t="s">
        <v>126</v>
      </c>
      <c r="N1373" s="45" t="s">
        <v>156</v>
      </c>
      <c r="O1373" s="45" t="s">
        <v>157</v>
      </c>
      <c r="P1373" t="str">
        <f>VLOOKUP($A1373,RevenueData!$A$2:$L$2321,10,FALSE)</f>
        <v>CA</v>
      </c>
      <c r="Q1373" t="str">
        <f>VLOOKUP($A1373,RevenueData!$A$2:$L$2321,11,FALSE)</f>
        <v>NW</v>
      </c>
      <c r="R1373" t="str">
        <f>VLOOKUP($A1373,RevenueData!$A$2:$L$2321,12,FALSE)</f>
        <v>NW</v>
      </c>
    </row>
    <row r="1374" spans="1:18">
      <c r="A1374" s="40">
        <v>129</v>
      </c>
      <c r="B1374" s="41" t="s">
        <v>279</v>
      </c>
      <c r="C1374" s="41" t="s">
        <v>19</v>
      </c>
      <c r="D1374" s="40">
        <v>91360</v>
      </c>
      <c r="E1374" s="42">
        <v>40036</v>
      </c>
      <c r="F1374" s="43">
        <v>1154</v>
      </c>
      <c r="G1374" s="41" t="s">
        <v>125</v>
      </c>
      <c r="H1374" s="40">
        <v>1</v>
      </c>
      <c r="I1374" s="40">
        <v>1</v>
      </c>
      <c r="J1374" s="40">
        <v>0</v>
      </c>
      <c r="K1374" s="40">
        <v>0</v>
      </c>
      <c r="L1374" s="44">
        <v>0</v>
      </c>
      <c r="M1374" s="41" t="s">
        <v>130</v>
      </c>
      <c r="N1374" s="45" t="s">
        <v>149</v>
      </c>
      <c r="O1374" s="45" t="s">
        <v>150</v>
      </c>
      <c r="P1374" t="str">
        <f>VLOOKUP($A1374,RevenueData!$A$2:$L$2321,10,FALSE)</f>
        <v>CA</v>
      </c>
      <c r="Q1374" t="str">
        <f>VLOOKUP($A1374,RevenueData!$A$2:$L$2321,11,FALSE)</f>
        <v>LA</v>
      </c>
      <c r="R1374" t="str">
        <f>VLOOKUP($A1374,RevenueData!$A$2:$L$2321,12,FALSE)</f>
        <v>VENT</v>
      </c>
    </row>
    <row r="1375" spans="1:18">
      <c r="A1375" s="40">
        <v>129</v>
      </c>
      <c r="B1375" s="41" t="s">
        <v>279</v>
      </c>
      <c r="C1375" s="41" t="s">
        <v>19</v>
      </c>
      <c r="D1375" s="40">
        <v>91360</v>
      </c>
      <c r="E1375" s="42">
        <v>40036</v>
      </c>
      <c r="F1375" s="43">
        <v>1158</v>
      </c>
      <c r="G1375" s="41" t="s">
        <v>125</v>
      </c>
      <c r="H1375" s="40">
        <v>31</v>
      </c>
      <c r="I1375" s="40">
        <v>31</v>
      </c>
      <c r="J1375" s="40">
        <v>0</v>
      </c>
      <c r="K1375" s="40">
        <v>0</v>
      </c>
      <c r="L1375" s="44">
        <v>0</v>
      </c>
      <c r="M1375" s="41" t="s">
        <v>126</v>
      </c>
      <c r="N1375" s="45" t="s">
        <v>149</v>
      </c>
      <c r="O1375" s="45" t="s">
        <v>150</v>
      </c>
      <c r="P1375" t="str">
        <f>VLOOKUP($A1375,RevenueData!$A$2:$L$2321,10,FALSE)</f>
        <v>CA</v>
      </c>
      <c r="Q1375" t="str">
        <f>VLOOKUP($A1375,RevenueData!$A$2:$L$2321,11,FALSE)</f>
        <v>LA</v>
      </c>
      <c r="R1375" t="str">
        <f>VLOOKUP($A1375,RevenueData!$A$2:$L$2321,12,FALSE)</f>
        <v>VENT</v>
      </c>
    </row>
    <row r="1376" spans="1:18">
      <c r="A1376" s="40">
        <v>132</v>
      </c>
      <c r="B1376" s="41" t="s">
        <v>148</v>
      </c>
      <c r="C1376" s="41" t="s">
        <v>19</v>
      </c>
      <c r="D1376" s="40">
        <v>92122</v>
      </c>
      <c r="E1376" s="42">
        <v>40036</v>
      </c>
      <c r="F1376" s="43">
        <v>1113</v>
      </c>
      <c r="G1376" s="41" t="s">
        <v>125</v>
      </c>
      <c r="H1376" s="40">
        <v>35</v>
      </c>
      <c r="I1376" s="40">
        <v>35</v>
      </c>
      <c r="J1376" s="40">
        <v>0</v>
      </c>
      <c r="K1376" s="40">
        <v>0</v>
      </c>
      <c r="L1376" s="44">
        <v>0</v>
      </c>
      <c r="M1376" s="41" t="s">
        <v>126</v>
      </c>
      <c r="N1376" s="45" t="s">
        <v>149</v>
      </c>
      <c r="O1376" s="45" t="s">
        <v>150</v>
      </c>
      <c r="P1376" t="str">
        <f>VLOOKUP($A1376,RevenueData!$A$2:$L$2321,10,FALSE)</f>
        <v>CA</v>
      </c>
      <c r="Q1376" t="str">
        <f>VLOOKUP($A1376,RevenueData!$A$2:$L$2321,11,FALSE)</f>
        <v>LA</v>
      </c>
      <c r="R1376" t="str">
        <f>VLOOKUP($A1376,RevenueData!$A$2:$L$2321,12,FALSE)</f>
        <v>SD</v>
      </c>
    </row>
    <row r="1377" spans="1:18">
      <c r="A1377" s="40">
        <v>133</v>
      </c>
      <c r="B1377" s="41" t="s">
        <v>176</v>
      </c>
      <c r="C1377" s="41" t="s">
        <v>19</v>
      </c>
      <c r="D1377" s="40">
        <v>94111</v>
      </c>
      <c r="E1377" s="42">
        <v>40036</v>
      </c>
      <c r="F1377" s="43">
        <v>1211</v>
      </c>
      <c r="G1377" s="41" t="s">
        <v>125</v>
      </c>
      <c r="H1377" s="40">
        <v>27</v>
      </c>
      <c r="I1377" s="40">
        <v>26</v>
      </c>
      <c r="J1377" s="40">
        <v>0</v>
      </c>
      <c r="K1377" s="40">
        <v>1</v>
      </c>
      <c r="L1377" s="44">
        <v>0</v>
      </c>
      <c r="M1377" s="41" t="s">
        <v>126</v>
      </c>
      <c r="N1377" s="45" t="s">
        <v>156</v>
      </c>
      <c r="O1377" s="45" t="s">
        <v>157</v>
      </c>
      <c r="P1377" t="str">
        <f>VLOOKUP($A1377,RevenueData!$A$2:$L$2321,10,FALSE)</f>
        <v>CA</v>
      </c>
      <c r="Q1377" t="str">
        <f>VLOOKUP($A1377,RevenueData!$A$2:$L$2321,11,FALSE)</f>
        <v>NW</v>
      </c>
      <c r="R1377" t="str">
        <f>VLOOKUP($A1377,RevenueData!$A$2:$L$2321,12,FALSE)</f>
        <v>NW</v>
      </c>
    </row>
    <row r="1378" spans="1:18">
      <c r="A1378" s="40">
        <v>134</v>
      </c>
      <c r="B1378" s="41" t="s">
        <v>282</v>
      </c>
      <c r="C1378" s="41" t="s">
        <v>10</v>
      </c>
      <c r="D1378" s="40">
        <v>7728</v>
      </c>
      <c r="E1378" s="42">
        <v>40036</v>
      </c>
      <c r="F1378" s="43">
        <v>1140</v>
      </c>
      <c r="G1378" s="41" t="s">
        <v>125</v>
      </c>
      <c r="H1378" s="40">
        <v>32</v>
      </c>
      <c r="I1378" s="40">
        <v>32</v>
      </c>
      <c r="J1378" s="40">
        <v>0</v>
      </c>
      <c r="K1378" s="40">
        <v>0</v>
      </c>
      <c r="L1378" s="44">
        <v>0</v>
      </c>
      <c r="M1378" s="41" t="s">
        <v>143</v>
      </c>
      <c r="N1378" s="45" t="s">
        <v>127</v>
      </c>
      <c r="O1378" s="45" t="s">
        <v>128</v>
      </c>
      <c r="P1378" t="str">
        <f>VLOOKUP($A1378,RevenueData!$A$2:$L$2321,10,FALSE)</f>
        <v>NJ</v>
      </c>
      <c r="Q1378" t="str">
        <f>VLOOKUP($A1378,RevenueData!$A$2:$L$2321,11,FALSE)</f>
        <v>NE</v>
      </c>
      <c r="R1378" t="str">
        <f>VLOOKUP($A1378,RevenueData!$A$2:$L$2321,12,FALSE)</f>
        <v>NJ</v>
      </c>
    </row>
    <row r="1379" spans="1:18">
      <c r="A1379" s="40">
        <v>135</v>
      </c>
      <c r="B1379" s="41" t="s">
        <v>283</v>
      </c>
      <c r="C1379" s="41" t="s">
        <v>19</v>
      </c>
      <c r="D1379" s="40">
        <v>91423</v>
      </c>
      <c r="E1379" s="42">
        <v>40036</v>
      </c>
      <c r="F1379" s="43">
        <v>1225</v>
      </c>
      <c r="G1379" s="41" t="s">
        <v>125</v>
      </c>
      <c r="H1379" s="40">
        <v>33</v>
      </c>
      <c r="I1379" s="40">
        <v>33</v>
      </c>
      <c r="J1379" s="40">
        <v>0</v>
      </c>
      <c r="K1379" s="40">
        <v>0</v>
      </c>
      <c r="L1379" s="44">
        <v>0</v>
      </c>
      <c r="M1379" s="41" t="s">
        <v>126</v>
      </c>
      <c r="N1379" s="45" t="s">
        <v>149</v>
      </c>
      <c r="O1379" s="45" t="s">
        <v>150</v>
      </c>
      <c r="P1379" t="str">
        <f>VLOOKUP($A1379,RevenueData!$A$2:$L$2321,10,FALSE)</f>
        <v>CA</v>
      </c>
      <c r="Q1379" t="str">
        <f>VLOOKUP($A1379,RevenueData!$A$2:$L$2321,11,FALSE)</f>
        <v>LA</v>
      </c>
      <c r="R1379" t="str">
        <f>VLOOKUP($A1379,RevenueData!$A$2:$L$2321,12,FALSE)</f>
        <v>DESER</v>
      </c>
    </row>
    <row r="1380" spans="1:18">
      <c r="A1380" s="40">
        <v>136</v>
      </c>
      <c r="B1380" s="41" t="s">
        <v>284</v>
      </c>
      <c r="C1380" s="41" t="s">
        <v>45</v>
      </c>
      <c r="D1380" s="40">
        <v>19103</v>
      </c>
      <c r="E1380" s="42">
        <v>40036</v>
      </c>
      <c r="F1380" s="43">
        <v>1222</v>
      </c>
      <c r="G1380" s="41" t="s">
        <v>125</v>
      </c>
      <c r="H1380" s="40">
        <v>37</v>
      </c>
      <c r="I1380" s="40">
        <v>37</v>
      </c>
      <c r="J1380" s="40">
        <v>0</v>
      </c>
      <c r="K1380" s="40">
        <v>0</v>
      </c>
      <c r="L1380" s="44">
        <v>0</v>
      </c>
      <c r="M1380" s="41" t="s">
        <v>126</v>
      </c>
      <c r="N1380" s="45" t="s">
        <v>194</v>
      </c>
      <c r="O1380" s="45" t="s">
        <v>195</v>
      </c>
      <c r="P1380" t="str">
        <f>VLOOKUP($A1380,RevenueData!$A$2:$L$2321,10,FALSE)</f>
        <v>PA</v>
      </c>
      <c r="Q1380" t="str">
        <f>VLOOKUP($A1380,RevenueData!$A$2:$L$2321,11,FALSE)</f>
        <v>NE</v>
      </c>
      <c r="R1380" t="str">
        <f>VLOOKUP($A1380,RevenueData!$A$2:$L$2321,12,FALSE)</f>
        <v>PHILI</v>
      </c>
    </row>
    <row r="1381" spans="1:18">
      <c r="A1381" s="40">
        <v>137</v>
      </c>
      <c r="B1381" s="41" t="s">
        <v>249</v>
      </c>
      <c r="C1381" s="41" t="s">
        <v>57</v>
      </c>
      <c r="D1381" s="40">
        <v>28216</v>
      </c>
      <c r="E1381" s="42">
        <v>40036</v>
      </c>
      <c r="F1381" s="43">
        <v>1600</v>
      </c>
      <c r="G1381" s="41" t="s">
        <v>131</v>
      </c>
      <c r="H1381" s="40">
        <v>26</v>
      </c>
      <c r="I1381" s="40">
        <v>26</v>
      </c>
      <c r="J1381" s="40">
        <v>0</v>
      </c>
      <c r="K1381" s="40">
        <v>0</v>
      </c>
      <c r="L1381" s="44">
        <v>0</v>
      </c>
      <c r="M1381" s="41" t="s">
        <v>130</v>
      </c>
      <c r="N1381" s="45" t="s">
        <v>252</v>
      </c>
      <c r="O1381" s="45" t="s">
        <v>253</v>
      </c>
      <c r="P1381" t="str">
        <f>VLOOKUP($A1381,RevenueData!$A$2:$L$2321,10,FALSE)</f>
        <v>NC</v>
      </c>
      <c r="Q1381" t="str">
        <f>VLOOKUP($A1381,RevenueData!$A$2:$L$2321,11,FALSE)</f>
        <v>SE</v>
      </c>
      <c r="R1381" t="str">
        <f>VLOOKUP($A1381,RevenueData!$A$2:$L$2321,12,FALSE)</f>
        <v>NC</v>
      </c>
    </row>
    <row r="1382" spans="1:18">
      <c r="A1382" s="40">
        <v>138</v>
      </c>
      <c r="B1382" s="41" t="s">
        <v>285</v>
      </c>
      <c r="C1382" s="41" t="s">
        <v>41</v>
      </c>
      <c r="D1382" s="40">
        <v>78256</v>
      </c>
      <c r="E1382" s="42">
        <v>40036</v>
      </c>
      <c r="F1382" s="43">
        <v>900</v>
      </c>
      <c r="G1382" s="41" t="s">
        <v>125</v>
      </c>
      <c r="H1382" s="40">
        <v>23</v>
      </c>
      <c r="I1382" s="40">
        <v>23</v>
      </c>
      <c r="J1382" s="40">
        <v>0</v>
      </c>
      <c r="K1382" s="40">
        <v>0</v>
      </c>
      <c r="L1382" s="44">
        <v>0</v>
      </c>
      <c r="M1382" s="41" t="s">
        <v>126</v>
      </c>
      <c r="N1382" s="45" t="s">
        <v>286</v>
      </c>
      <c r="O1382" s="45" t="s">
        <v>287</v>
      </c>
      <c r="P1382" t="str">
        <f>VLOOKUP($A1382,RevenueData!$A$2:$L$2321,10,FALSE)</f>
        <v>TX</v>
      </c>
      <c r="Q1382" t="str">
        <f>VLOOKUP($A1382,RevenueData!$A$2:$L$2321,11,FALSE)</f>
        <v>SW</v>
      </c>
      <c r="R1382" t="str">
        <f>VLOOKUP($A1382,RevenueData!$A$2:$L$2321,12,FALSE)</f>
        <v>HOU</v>
      </c>
    </row>
    <row r="1383" spans="1:18">
      <c r="A1383" s="40">
        <v>139</v>
      </c>
      <c r="B1383" s="41" t="s">
        <v>288</v>
      </c>
      <c r="C1383" s="41" t="s">
        <v>60</v>
      </c>
      <c r="D1383" s="40">
        <v>37215</v>
      </c>
      <c r="E1383" s="42">
        <v>40036</v>
      </c>
      <c r="F1383" s="43">
        <v>1728</v>
      </c>
      <c r="G1383" s="41" t="s">
        <v>131</v>
      </c>
      <c r="H1383" s="40">
        <v>22</v>
      </c>
      <c r="I1383" s="40">
        <v>22</v>
      </c>
      <c r="J1383" s="40">
        <v>0</v>
      </c>
      <c r="K1383" s="40">
        <v>0</v>
      </c>
      <c r="L1383" s="44">
        <v>0</v>
      </c>
      <c r="M1383" s="41" t="s">
        <v>126</v>
      </c>
      <c r="N1383" s="45" t="s">
        <v>289</v>
      </c>
      <c r="O1383" s="45" t="s">
        <v>290</v>
      </c>
      <c r="P1383" t="str">
        <f>VLOOKUP($A1383,RevenueData!$A$2:$L$2321,10,FALSE)</f>
        <v>TN</v>
      </c>
      <c r="Q1383" t="str">
        <f>VLOOKUP($A1383,RevenueData!$A$2:$L$2321,11,FALSE)</f>
        <v>MW</v>
      </c>
      <c r="R1383" t="str">
        <f>VLOOKUP($A1383,RevenueData!$A$2:$L$2321,12,FALSE)</f>
        <v>MW</v>
      </c>
    </row>
    <row r="1384" spans="1:18">
      <c r="A1384" s="40">
        <v>141</v>
      </c>
      <c r="B1384" s="41" t="s">
        <v>292</v>
      </c>
      <c r="C1384" s="41" t="s">
        <v>41</v>
      </c>
      <c r="D1384" s="40">
        <v>78666</v>
      </c>
      <c r="E1384" s="42">
        <v>40036</v>
      </c>
      <c r="F1384" s="43">
        <v>1135</v>
      </c>
      <c r="G1384" s="41" t="s">
        <v>125</v>
      </c>
      <c r="H1384" s="40">
        <v>91</v>
      </c>
      <c r="I1384" s="40">
        <v>91</v>
      </c>
      <c r="J1384" s="40">
        <v>0</v>
      </c>
      <c r="K1384" s="40">
        <v>0</v>
      </c>
      <c r="L1384" s="44">
        <v>0</v>
      </c>
      <c r="M1384" s="41" t="s">
        <v>126</v>
      </c>
      <c r="N1384" s="45" t="s">
        <v>286</v>
      </c>
      <c r="O1384" s="45" t="s">
        <v>287</v>
      </c>
      <c r="P1384" t="str">
        <f>VLOOKUP($A1384,RevenueData!$A$2:$L$2321,10,FALSE)</f>
        <v>TX</v>
      </c>
      <c r="Q1384" t="str">
        <f>VLOOKUP($A1384,RevenueData!$A$2:$L$2321,11,FALSE)</f>
        <v>OUT</v>
      </c>
      <c r="R1384" t="str">
        <f>VLOOKUP($A1384,RevenueData!$A$2:$L$2321,12,FALSE)</f>
        <v>OUT</v>
      </c>
    </row>
    <row r="1385" spans="1:18">
      <c r="A1385" s="40">
        <v>142</v>
      </c>
      <c r="B1385" s="41" t="s">
        <v>257</v>
      </c>
      <c r="C1385" s="41" t="s">
        <v>58</v>
      </c>
      <c r="D1385" s="40">
        <v>63105</v>
      </c>
      <c r="E1385" s="42">
        <v>40036</v>
      </c>
      <c r="F1385" s="43">
        <v>1007</v>
      </c>
      <c r="G1385" s="41" t="s">
        <v>131</v>
      </c>
      <c r="H1385" s="40">
        <v>31</v>
      </c>
      <c r="I1385" s="40">
        <v>31</v>
      </c>
      <c r="J1385" s="40">
        <v>0</v>
      </c>
      <c r="K1385" s="40">
        <v>0</v>
      </c>
      <c r="L1385" s="44">
        <v>0</v>
      </c>
      <c r="M1385" s="41" t="s">
        <v>126</v>
      </c>
      <c r="N1385" s="45" t="s">
        <v>258</v>
      </c>
      <c r="O1385" s="45" t="s">
        <v>259</v>
      </c>
      <c r="P1385" t="str">
        <f>VLOOKUP($A1385,RevenueData!$A$2:$L$2321,10,FALSE)</f>
        <v>MO</v>
      </c>
      <c r="Q1385" t="str">
        <f>VLOOKUP($A1385,RevenueData!$A$2:$L$2321,11,FALSE)</f>
        <v>MW</v>
      </c>
      <c r="R1385" t="str">
        <f>VLOOKUP($A1385,RevenueData!$A$2:$L$2321,12,FALSE)</f>
        <v>TRI</v>
      </c>
    </row>
    <row r="1386" spans="1:18">
      <c r="A1386" s="40">
        <v>143</v>
      </c>
      <c r="B1386" s="41" t="s">
        <v>163</v>
      </c>
      <c r="C1386" s="41" t="s">
        <v>11</v>
      </c>
      <c r="D1386" s="40">
        <v>22102</v>
      </c>
      <c r="E1386" s="42">
        <v>40036</v>
      </c>
      <c r="F1386" s="43">
        <v>1220</v>
      </c>
      <c r="G1386" s="41" t="s">
        <v>125</v>
      </c>
      <c r="H1386" s="40">
        <v>34</v>
      </c>
      <c r="I1386" s="40">
        <v>34</v>
      </c>
      <c r="J1386" s="40">
        <v>3</v>
      </c>
      <c r="K1386" s="40">
        <v>0</v>
      </c>
      <c r="L1386" s="44">
        <v>0</v>
      </c>
      <c r="M1386" s="41" t="s">
        <v>126</v>
      </c>
      <c r="N1386" s="45" t="s">
        <v>136</v>
      </c>
      <c r="O1386" s="45" t="s">
        <v>137</v>
      </c>
      <c r="P1386" t="str">
        <f>VLOOKUP($A1386,RevenueData!$A$2:$L$2321,10,FALSE)</f>
        <v>VA</v>
      </c>
      <c r="Q1386" t="str">
        <f>VLOOKUP($A1386,RevenueData!$A$2:$L$2321,11,FALSE)</f>
        <v>SE</v>
      </c>
      <c r="R1386" t="str">
        <f>VLOOKUP($A1386,RevenueData!$A$2:$L$2321,12,FALSE)</f>
        <v>NOVA</v>
      </c>
    </row>
    <row r="1387" spans="1:18">
      <c r="A1387" s="40">
        <v>144</v>
      </c>
      <c r="B1387" s="41" t="s">
        <v>293</v>
      </c>
      <c r="C1387" s="41" t="s">
        <v>19</v>
      </c>
      <c r="D1387" s="40">
        <v>92230</v>
      </c>
      <c r="E1387" s="42">
        <v>40036</v>
      </c>
      <c r="F1387" s="43">
        <v>1236</v>
      </c>
      <c r="G1387" s="41" t="s">
        <v>125</v>
      </c>
      <c r="H1387" s="40">
        <v>42</v>
      </c>
      <c r="I1387" s="40">
        <v>41</v>
      </c>
      <c r="J1387" s="40">
        <v>0</v>
      </c>
      <c r="K1387" s="40">
        <v>1</v>
      </c>
      <c r="L1387" s="44">
        <v>0</v>
      </c>
      <c r="M1387" s="41" t="s">
        <v>126</v>
      </c>
      <c r="N1387" s="45" t="s">
        <v>149</v>
      </c>
      <c r="O1387" s="45" t="s">
        <v>150</v>
      </c>
      <c r="P1387" t="str">
        <f>VLOOKUP($A1387,RevenueData!$A$2:$L$2321,10,FALSE)</f>
        <v>CA</v>
      </c>
      <c r="Q1387" t="str">
        <f>VLOOKUP($A1387,RevenueData!$A$2:$L$2321,11,FALSE)</f>
        <v>OUT</v>
      </c>
      <c r="R1387" t="str">
        <f>VLOOKUP($A1387,RevenueData!$A$2:$L$2321,12,FALSE)</f>
        <v>OUT</v>
      </c>
    </row>
    <row r="1388" spans="1:18">
      <c r="A1388" s="40">
        <v>144</v>
      </c>
      <c r="B1388" s="41" t="s">
        <v>293</v>
      </c>
      <c r="C1388" s="41" t="s">
        <v>19</v>
      </c>
      <c r="D1388" s="40">
        <v>92230</v>
      </c>
      <c r="E1388" s="42">
        <v>40036</v>
      </c>
      <c r="F1388" s="43">
        <v>1236</v>
      </c>
      <c r="G1388" s="41" t="s">
        <v>125</v>
      </c>
      <c r="H1388" s="40">
        <v>1</v>
      </c>
      <c r="I1388" s="40">
        <v>1</v>
      </c>
      <c r="J1388" s="40">
        <v>0</v>
      </c>
      <c r="K1388" s="40">
        <v>0</v>
      </c>
      <c r="L1388" s="44">
        <v>0</v>
      </c>
      <c r="M1388" s="41" t="s">
        <v>126</v>
      </c>
      <c r="N1388" s="45" t="s">
        <v>149</v>
      </c>
      <c r="O1388" s="45" t="s">
        <v>150</v>
      </c>
      <c r="P1388" t="str">
        <f>VLOOKUP($A1388,RevenueData!$A$2:$L$2321,10,FALSE)</f>
        <v>CA</v>
      </c>
      <c r="Q1388" t="str">
        <f>VLOOKUP($A1388,RevenueData!$A$2:$L$2321,11,FALSE)</f>
        <v>OUT</v>
      </c>
      <c r="R1388" t="str">
        <f>VLOOKUP($A1388,RevenueData!$A$2:$L$2321,12,FALSE)</f>
        <v>OUT</v>
      </c>
    </row>
    <row r="1389" spans="1:18">
      <c r="A1389" s="40">
        <v>148</v>
      </c>
      <c r="B1389" s="41" t="s">
        <v>298</v>
      </c>
      <c r="C1389" s="41" t="s">
        <v>43</v>
      </c>
      <c r="D1389" s="40">
        <v>1803</v>
      </c>
      <c r="E1389" s="42">
        <v>40036</v>
      </c>
      <c r="F1389" s="43">
        <v>1130</v>
      </c>
      <c r="G1389" s="41" t="s">
        <v>125</v>
      </c>
      <c r="H1389" s="40">
        <v>26</v>
      </c>
      <c r="I1389" s="40">
        <v>26</v>
      </c>
      <c r="J1389" s="40">
        <v>0</v>
      </c>
      <c r="K1389" s="40">
        <v>0</v>
      </c>
      <c r="L1389" s="44">
        <v>0</v>
      </c>
      <c r="M1389" s="41" t="s">
        <v>126</v>
      </c>
      <c r="N1389" s="45" t="s">
        <v>190</v>
      </c>
      <c r="O1389" s="45" t="s">
        <v>191</v>
      </c>
      <c r="P1389" t="str">
        <f>VLOOKUP($A1389,RevenueData!$A$2:$L$2321,10,FALSE)</f>
        <v>MA</v>
      </c>
      <c r="Q1389" t="str">
        <f>VLOOKUP($A1389,RevenueData!$A$2:$L$2321,11,FALSE)</f>
        <v>NE</v>
      </c>
      <c r="R1389" t="str">
        <f>VLOOKUP($A1389,RevenueData!$A$2:$L$2321,12,FALSE)</f>
        <v>MA</v>
      </c>
    </row>
    <row r="1390" spans="1:18">
      <c r="A1390" s="40">
        <v>150</v>
      </c>
      <c r="B1390" s="41" t="s">
        <v>299</v>
      </c>
      <c r="C1390" s="41" t="s">
        <v>10</v>
      </c>
      <c r="D1390" s="40">
        <v>8401</v>
      </c>
      <c r="E1390" s="42">
        <v>40036</v>
      </c>
      <c r="F1390" s="43">
        <v>944</v>
      </c>
      <c r="G1390" s="41" t="s">
        <v>125</v>
      </c>
      <c r="H1390" s="40">
        <v>30</v>
      </c>
      <c r="I1390" s="40">
        <v>30</v>
      </c>
      <c r="J1390" s="40">
        <v>0</v>
      </c>
      <c r="K1390" s="40">
        <v>0</v>
      </c>
      <c r="L1390" s="44">
        <v>0</v>
      </c>
      <c r="M1390" s="41" t="s">
        <v>126</v>
      </c>
      <c r="N1390" s="45" t="s">
        <v>194</v>
      </c>
      <c r="O1390" s="45" t="s">
        <v>195</v>
      </c>
      <c r="P1390" t="str">
        <f>VLOOKUP($A1390,RevenueData!$A$2:$L$2321,10,FALSE)</f>
        <v>NJ</v>
      </c>
      <c r="Q1390" t="str">
        <f>VLOOKUP($A1390,RevenueData!$A$2:$L$2321,11,FALSE)</f>
        <v>NE</v>
      </c>
      <c r="R1390" t="str">
        <f>VLOOKUP($A1390,RevenueData!$A$2:$L$2321,12,FALSE)</f>
        <v>PHILI</v>
      </c>
    </row>
    <row r="1391" spans="1:18">
      <c r="A1391" s="40">
        <v>152</v>
      </c>
      <c r="B1391" s="41" t="s">
        <v>300</v>
      </c>
      <c r="C1391" s="41" t="s">
        <v>10</v>
      </c>
      <c r="D1391" s="40">
        <v>7601</v>
      </c>
      <c r="E1391" s="42">
        <v>40036</v>
      </c>
      <c r="F1391" s="43">
        <v>1135</v>
      </c>
      <c r="G1391" s="41" t="s">
        <v>125</v>
      </c>
      <c r="H1391" s="40">
        <v>25</v>
      </c>
      <c r="I1391" s="40">
        <v>25</v>
      </c>
      <c r="J1391" s="40">
        <v>0</v>
      </c>
      <c r="K1391" s="40">
        <v>0</v>
      </c>
      <c r="L1391" s="44">
        <v>0</v>
      </c>
      <c r="M1391" s="41" t="s">
        <v>126</v>
      </c>
      <c r="N1391" s="45" t="s">
        <v>127</v>
      </c>
      <c r="O1391" s="45" t="s">
        <v>128</v>
      </c>
      <c r="P1391" t="str">
        <f>VLOOKUP($A1391,RevenueData!$A$2:$L$2321,10,FALSE)</f>
        <v>NJ</v>
      </c>
      <c r="Q1391" t="str">
        <f>VLOOKUP($A1391,RevenueData!$A$2:$L$2321,11,FALSE)</f>
        <v>NE</v>
      </c>
      <c r="R1391" t="str">
        <f>VLOOKUP($A1391,RevenueData!$A$2:$L$2321,12,FALSE)</f>
        <v>NJ</v>
      </c>
    </row>
    <row r="1392" spans="1:18">
      <c r="A1392" s="40">
        <v>153</v>
      </c>
      <c r="B1392" s="41" t="s">
        <v>301</v>
      </c>
      <c r="C1392" s="41" t="s">
        <v>62</v>
      </c>
      <c r="D1392" s="40">
        <v>55425</v>
      </c>
      <c r="E1392" s="42">
        <v>40036</v>
      </c>
      <c r="F1392" s="43">
        <v>730</v>
      </c>
      <c r="G1392" s="41" t="s">
        <v>125</v>
      </c>
      <c r="H1392" s="40">
        <v>30</v>
      </c>
      <c r="I1392" s="40">
        <v>29</v>
      </c>
      <c r="J1392" s="40">
        <v>0</v>
      </c>
      <c r="K1392" s="40">
        <v>1</v>
      </c>
      <c r="L1392" s="44">
        <v>0</v>
      </c>
      <c r="M1392" s="41" t="s">
        <v>143</v>
      </c>
      <c r="N1392" s="45" t="s">
        <v>302</v>
      </c>
      <c r="O1392" s="45" t="s">
        <v>303</v>
      </c>
      <c r="P1392" t="str">
        <f>VLOOKUP($A1392,RevenueData!$A$2:$L$2321,10,FALSE)</f>
        <v>MN</v>
      </c>
      <c r="Q1392" t="str">
        <f>VLOOKUP($A1392,RevenueData!$A$2:$L$2321,11,FALSE)</f>
        <v>MW</v>
      </c>
      <c r="R1392" t="str">
        <f>VLOOKUP($A1392,RevenueData!$A$2:$L$2321,12,FALSE)</f>
        <v>MW</v>
      </c>
    </row>
    <row r="1393" spans="1:18">
      <c r="A1393" s="40">
        <v>154</v>
      </c>
      <c r="B1393" s="41" t="s">
        <v>304</v>
      </c>
      <c r="C1393" s="41" t="s">
        <v>19</v>
      </c>
      <c r="D1393" s="40">
        <v>91303</v>
      </c>
      <c r="E1393" s="42">
        <v>40036</v>
      </c>
      <c r="F1393" s="43">
        <v>1203</v>
      </c>
      <c r="G1393" s="41" t="s">
        <v>125</v>
      </c>
      <c r="H1393" s="40">
        <v>20</v>
      </c>
      <c r="I1393" s="40">
        <v>20</v>
      </c>
      <c r="J1393" s="40">
        <v>0</v>
      </c>
      <c r="K1393" s="40">
        <v>0</v>
      </c>
      <c r="L1393" s="44">
        <v>0</v>
      </c>
      <c r="M1393" s="41" t="s">
        <v>126</v>
      </c>
      <c r="N1393" s="45" t="s">
        <v>149</v>
      </c>
      <c r="O1393" s="45" t="s">
        <v>150</v>
      </c>
      <c r="P1393" t="str">
        <f>VLOOKUP($A1393,RevenueData!$A$2:$L$2321,10,FALSE)</f>
        <v>CA</v>
      </c>
      <c r="Q1393" t="str">
        <f>VLOOKUP($A1393,RevenueData!$A$2:$L$2321,11,FALSE)</f>
        <v>LA</v>
      </c>
      <c r="R1393" t="str">
        <f>VLOOKUP($A1393,RevenueData!$A$2:$L$2321,12,FALSE)</f>
        <v>VENT</v>
      </c>
    </row>
    <row r="1394" spans="1:18">
      <c r="A1394" s="40">
        <v>155</v>
      </c>
      <c r="B1394" s="41" t="s">
        <v>305</v>
      </c>
      <c r="C1394" s="41" t="s">
        <v>58</v>
      </c>
      <c r="D1394" s="40">
        <v>64112</v>
      </c>
      <c r="E1394" s="42">
        <v>40036</v>
      </c>
      <c r="F1394" s="43">
        <v>1208</v>
      </c>
      <c r="G1394" s="41" t="s">
        <v>125</v>
      </c>
      <c r="H1394" s="40">
        <v>31</v>
      </c>
      <c r="I1394" s="40">
        <v>30</v>
      </c>
      <c r="J1394" s="40">
        <v>0</v>
      </c>
      <c r="K1394" s="40">
        <v>1</v>
      </c>
      <c r="L1394" s="44">
        <v>0</v>
      </c>
      <c r="M1394" s="41" t="s">
        <v>126</v>
      </c>
      <c r="N1394" s="45" t="s">
        <v>306</v>
      </c>
      <c r="O1394" s="45" t="s">
        <v>307</v>
      </c>
      <c r="P1394" t="str">
        <f>VLOOKUP($A1394,RevenueData!$A$2:$L$2321,10,FALSE)</f>
        <v>MO</v>
      </c>
      <c r="Q1394" t="str">
        <f>VLOOKUP($A1394,RevenueData!$A$2:$L$2321,11,FALSE)</f>
        <v>MW</v>
      </c>
      <c r="R1394" t="str">
        <f>VLOOKUP($A1394,RevenueData!$A$2:$L$2321,12,FALSE)</f>
        <v>TRI</v>
      </c>
    </row>
    <row r="1395" spans="1:18">
      <c r="A1395" s="40">
        <v>156</v>
      </c>
      <c r="B1395" s="41" t="s">
        <v>308</v>
      </c>
      <c r="C1395" s="41" t="s">
        <v>16</v>
      </c>
      <c r="D1395" s="40">
        <v>60035</v>
      </c>
      <c r="E1395" s="42">
        <v>40036</v>
      </c>
      <c r="F1395" s="43">
        <v>944</v>
      </c>
      <c r="G1395" s="41" t="s">
        <v>125</v>
      </c>
      <c r="H1395" s="40">
        <v>30</v>
      </c>
      <c r="I1395" s="40">
        <v>30</v>
      </c>
      <c r="J1395" s="40">
        <v>0</v>
      </c>
      <c r="K1395" s="40">
        <v>0</v>
      </c>
      <c r="L1395" s="44">
        <v>0</v>
      </c>
      <c r="M1395" s="41" t="s">
        <v>126</v>
      </c>
      <c r="N1395" s="45" t="s">
        <v>145</v>
      </c>
      <c r="O1395" s="45" t="s">
        <v>146</v>
      </c>
      <c r="P1395" t="str">
        <f>VLOOKUP($A1395,RevenueData!$A$2:$L$2321,10,FALSE)</f>
        <v>IL</v>
      </c>
      <c r="Q1395" t="str">
        <f>VLOOKUP($A1395,RevenueData!$A$2:$L$2321,11,FALSE)</f>
        <v>MW</v>
      </c>
      <c r="R1395" t="str">
        <f>VLOOKUP($A1395,RevenueData!$A$2:$L$2321,12,FALSE)</f>
        <v>NCHI</v>
      </c>
    </row>
    <row r="1396" spans="1:18">
      <c r="A1396" s="40">
        <v>157</v>
      </c>
      <c r="B1396" s="41" t="s">
        <v>275</v>
      </c>
      <c r="C1396" s="41" t="s">
        <v>41</v>
      </c>
      <c r="D1396" s="40">
        <v>75225</v>
      </c>
      <c r="E1396" s="42">
        <v>40036</v>
      </c>
      <c r="F1396" s="43">
        <v>1108</v>
      </c>
      <c r="G1396" s="41" t="s">
        <v>125</v>
      </c>
      <c r="H1396" s="40">
        <v>59</v>
      </c>
      <c r="I1396" s="40">
        <v>59</v>
      </c>
      <c r="J1396" s="40">
        <v>0</v>
      </c>
      <c r="K1396" s="40">
        <v>0</v>
      </c>
      <c r="L1396" s="44">
        <v>0</v>
      </c>
      <c r="M1396" s="41" t="s">
        <v>126</v>
      </c>
      <c r="N1396" s="45" t="s">
        <v>187</v>
      </c>
      <c r="O1396" s="45" t="s">
        <v>188</v>
      </c>
      <c r="P1396" t="str">
        <f>VLOOKUP($A1396,RevenueData!$A$2:$L$2321,10,FALSE)</f>
        <v>TX</v>
      </c>
      <c r="Q1396" t="str">
        <f>VLOOKUP($A1396,RevenueData!$A$2:$L$2321,11,FALSE)</f>
        <v>SW</v>
      </c>
      <c r="R1396" t="str">
        <f>VLOOKUP($A1396,RevenueData!$A$2:$L$2321,12,FALSE)</f>
        <v>DAL</v>
      </c>
    </row>
    <row r="1397" spans="1:18">
      <c r="A1397" s="40">
        <v>159</v>
      </c>
      <c r="B1397" s="41" t="s">
        <v>309</v>
      </c>
      <c r="C1397" s="41" t="s">
        <v>41</v>
      </c>
      <c r="D1397" s="40">
        <v>78758</v>
      </c>
      <c r="E1397" s="42">
        <v>40036</v>
      </c>
      <c r="F1397" s="43">
        <v>943</v>
      </c>
      <c r="G1397" s="41" t="s">
        <v>129</v>
      </c>
      <c r="H1397" s="40">
        <v>32</v>
      </c>
      <c r="I1397" s="40">
        <v>32</v>
      </c>
      <c r="J1397" s="40">
        <v>0</v>
      </c>
      <c r="K1397" s="40">
        <v>0</v>
      </c>
      <c r="L1397" s="44">
        <v>0</v>
      </c>
      <c r="M1397" s="41" t="s">
        <v>126</v>
      </c>
      <c r="N1397" s="45" t="s">
        <v>286</v>
      </c>
      <c r="O1397" s="45" t="s">
        <v>287</v>
      </c>
      <c r="P1397" t="str">
        <f>VLOOKUP($A1397,RevenueData!$A$2:$L$2321,10,FALSE)</f>
        <v>TX</v>
      </c>
      <c r="Q1397" t="str">
        <f>VLOOKUP($A1397,RevenueData!$A$2:$L$2321,11,FALSE)</f>
        <v>SW</v>
      </c>
      <c r="R1397" t="str">
        <f>VLOOKUP($A1397,RevenueData!$A$2:$L$2321,12,FALSE)</f>
        <v>DAL</v>
      </c>
    </row>
    <row r="1398" spans="1:18">
      <c r="A1398" s="40">
        <v>161</v>
      </c>
      <c r="B1398" s="41" t="s">
        <v>310</v>
      </c>
      <c r="C1398" s="41" t="s">
        <v>57</v>
      </c>
      <c r="D1398" s="40">
        <v>27713</v>
      </c>
      <c r="E1398" s="42">
        <v>40036</v>
      </c>
      <c r="F1398" s="43">
        <v>1025</v>
      </c>
      <c r="G1398" s="41" t="s">
        <v>125</v>
      </c>
      <c r="H1398" s="40">
        <v>23</v>
      </c>
      <c r="I1398" s="40">
        <v>23</v>
      </c>
      <c r="J1398" s="40">
        <v>0</v>
      </c>
      <c r="K1398" s="40">
        <v>0</v>
      </c>
      <c r="L1398" s="44">
        <v>0</v>
      </c>
      <c r="M1398" s="41" t="s">
        <v>126</v>
      </c>
      <c r="N1398" s="45" t="s">
        <v>252</v>
      </c>
      <c r="O1398" s="45" t="s">
        <v>253</v>
      </c>
      <c r="P1398" t="str">
        <f>VLOOKUP($A1398,RevenueData!$A$2:$L$2321,10,FALSE)</f>
        <v>NC</v>
      </c>
      <c r="Q1398" t="str">
        <f>VLOOKUP($A1398,RevenueData!$A$2:$L$2321,11,FALSE)</f>
        <v>SE</v>
      </c>
      <c r="R1398" t="str">
        <f>VLOOKUP($A1398,RevenueData!$A$2:$L$2321,12,FALSE)</f>
        <v>NC</v>
      </c>
    </row>
    <row r="1399" spans="1:18">
      <c r="A1399" s="40">
        <v>163</v>
      </c>
      <c r="B1399" s="41" t="s">
        <v>311</v>
      </c>
      <c r="C1399" s="41" t="s">
        <v>63</v>
      </c>
      <c r="D1399" s="40">
        <v>40222</v>
      </c>
      <c r="E1399" s="42">
        <v>40036</v>
      </c>
      <c r="F1399" s="43">
        <v>1004</v>
      </c>
      <c r="G1399" s="41" t="s">
        <v>125</v>
      </c>
      <c r="H1399" s="40">
        <v>24</v>
      </c>
      <c r="I1399" s="40">
        <v>24</v>
      </c>
      <c r="J1399" s="40">
        <v>0</v>
      </c>
      <c r="K1399" s="40">
        <v>0</v>
      </c>
      <c r="L1399" s="44">
        <v>0</v>
      </c>
      <c r="M1399" s="41" t="s">
        <v>126</v>
      </c>
      <c r="N1399" s="45" t="s">
        <v>228</v>
      </c>
      <c r="O1399" s="45" t="s">
        <v>229</v>
      </c>
      <c r="P1399" t="str">
        <f>VLOOKUP($A1399,RevenueData!$A$2:$L$2321,10,FALSE)</f>
        <v>KY</v>
      </c>
      <c r="Q1399" t="str">
        <f>VLOOKUP($A1399,RevenueData!$A$2:$L$2321,11,FALSE)</f>
        <v>MW</v>
      </c>
      <c r="R1399" t="str">
        <f>VLOOKUP($A1399,RevenueData!$A$2:$L$2321,12,FALSE)</f>
        <v>GL</v>
      </c>
    </row>
    <row r="1400" spans="1:18">
      <c r="A1400" s="40">
        <v>165</v>
      </c>
      <c r="B1400" s="41" t="s">
        <v>312</v>
      </c>
      <c r="C1400" s="41" t="s">
        <v>35</v>
      </c>
      <c r="D1400" s="40">
        <v>44145</v>
      </c>
      <c r="E1400" s="42">
        <v>40036</v>
      </c>
      <c r="F1400" s="43">
        <v>948</v>
      </c>
      <c r="G1400" s="41" t="s">
        <v>125</v>
      </c>
      <c r="H1400" s="40">
        <v>25</v>
      </c>
      <c r="I1400" s="40">
        <v>25</v>
      </c>
      <c r="J1400" s="40">
        <v>0</v>
      </c>
      <c r="K1400" s="40">
        <v>0</v>
      </c>
      <c r="L1400" s="44">
        <v>0</v>
      </c>
      <c r="M1400" s="41" t="s">
        <v>126</v>
      </c>
      <c r="N1400" s="45" t="s">
        <v>204</v>
      </c>
      <c r="O1400" s="45" t="s">
        <v>205</v>
      </c>
      <c r="P1400" t="str">
        <f>VLOOKUP($A1400,RevenueData!$A$2:$L$2321,10,FALSE)</f>
        <v>OH</v>
      </c>
      <c r="Q1400" t="str">
        <f>VLOOKUP($A1400,RevenueData!$A$2:$L$2321,11,FALSE)</f>
        <v>MW</v>
      </c>
      <c r="R1400" t="str">
        <f>VLOOKUP($A1400,RevenueData!$A$2:$L$2321,12,FALSE)</f>
        <v>MW</v>
      </c>
    </row>
    <row r="1401" spans="1:18">
      <c r="A1401" s="40">
        <v>166</v>
      </c>
      <c r="B1401" s="41" t="s">
        <v>313</v>
      </c>
      <c r="C1401" s="41" t="s">
        <v>43</v>
      </c>
      <c r="D1401" s="40">
        <v>1760</v>
      </c>
      <c r="E1401" s="42">
        <v>40036</v>
      </c>
      <c r="F1401" s="43">
        <v>1155</v>
      </c>
      <c r="G1401" s="41" t="s">
        <v>125</v>
      </c>
      <c r="H1401" s="40">
        <v>30</v>
      </c>
      <c r="I1401" s="40">
        <v>28</v>
      </c>
      <c r="J1401" s="40">
        <v>1</v>
      </c>
      <c r="K1401" s="40">
        <v>0</v>
      </c>
      <c r="L1401" s="44">
        <v>1</v>
      </c>
      <c r="M1401" s="41" t="s">
        <v>126</v>
      </c>
      <c r="N1401" s="45" t="s">
        <v>190</v>
      </c>
      <c r="O1401" s="45" t="s">
        <v>191</v>
      </c>
      <c r="P1401" t="str">
        <f>VLOOKUP($A1401,RevenueData!$A$2:$L$2321,10,FALSE)</f>
        <v>MA</v>
      </c>
      <c r="Q1401" t="str">
        <f>VLOOKUP($A1401,RevenueData!$A$2:$L$2321,11,FALSE)</f>
        <v>NE</v>
      </c>
      <c r="R1401" t="str">
        <f>VLOOKUP($A1401,RevenueData!$A$2:$L$2321,12,FALSE)</f>
        <v>MA</v>
      </c>
    </row>
    <row r="1402" spans="1:18">
      <c r="A1402" s="40">
        <v>167</v>
      </c>
      <c r="B1402" s="41" t="s">
        <v>314</v>
      </c>
      <c r="C1402" s="41" t="s">
        <v>64</v>
      </c>
      <c r="D1402" s="40">
        <v>68114</v>
      </c>
      <c r="E1402" s="42">
        <v>40036</v>
      </c>
      <c r="F1402" s="43">
        <v>1100</v>
      </c>
      <c r="G1402" s="41" t="s">
        <v>125</v>
      </c>
      <c r="H1402" s="40">
        <v>1</v>
      </c>
      <c r="I1402" s="40">
        <v>1</v>
      </c>
      <c r="J1402" s="40">
        <v>0</v>
      </c>
      <c r="K1402" s="40">
        <v>0</v>
      </c>
      <c r="L1402" s="44">
        <v>0</v>
      </c>
      <c r="M1402" s="41" t="s">
        <v>126</v>
      </c>
      <c r="N1402" s="45" t="s">
        <v>315</v>
      </c>
      <c r="O1402" s="45" t="s">
        <v>316</v>
      </c>
      <c r="P1402" t="str">
        <f>VLOOKUP($A1402,RevenueData!$A$2:$L$2321,10,FALSE)</f>
        <v>NE</v>
      </c>
      <c r="Q1402" t="str">
        <f>VLOOKUP($A1402,RevenueData!$A$2:$L$2321,11,FALSE)</f>
        <v>MW</v>
      </c>
      <c r="R1402" t="str">
        <f>VLOOKUP($A1402,RevenueData!$A$2:$L$2321,12,FALSE)</f>
        <v>TRI</v>
      </c>
    </row>
    <row r="1403" spans="1:18">
      <c r="A1403" s="40">
        <v>167</v>
      </c>
      <c r="B1403" s="41" t="s">
        <v>314</v>
      </c>
      <c r="C1403" s="41" t="s">
        <v>64</v>
      </c>
      <c r="D1403" s="40">
        <v>68114</v>
      </c>
      <c r="E1403" s="42">
        <v>40036</v>
      </c>
      <c r="F1403" s="43">
        <v>1100</v>
      </c>
      <c r="G1403" s="41" t="s">
        <v>125</v>
      </c>
      <c r="H1403" s="40">
        <v>28</v>
      </c>
      <c r="I1403" s="40">
        <v>28</v>
      </c>
      <c r="J1403" s="40">
        <v>0</v>
      </c>
      <c r="K1403" s="40">
        <v>0</v>
      </c>
      <c r="L1403" s="44">
        <v>0</v>
      </c>
      <c r="M1403" s="41" t="s">
        <v>126</v>
      </c>
      <c r="N1403" s="45" t="s">
        <v>315</v>
      </c>
      <c r="O1403" s="45" t="s">
        <v>316</v>
      </c>
      <c r="P1403" t="str">
        <f>VLOOKUP($A1403,RevenueData!$A$2:$L$2321,10,FALSE)</f>
        <v>NE</v>
      </c>
      <c r="Q1403" t="str">
        <f>VLOOKUP($A1403,RevenueData!$A$2:$L$2321,11,FALSE)</f>
        <v>MW</v>
      </c>
      <c r="R1403" t="str">
        <f>VLOOKUP($A1403,RevenueData!$A$2:$L$2321,12,FALSE)</f>
        <v>TRI</v>
      </c>
    </row>
    <row r="1404" spans="1:18">
      <c r="A1404" s="40">
        <v>168</v>
      </c>
      <c r="B1404" s="41" t="s">
        <v>319</v>
      </c>
      <c r="C1404" s="41" t="s">
        <v>65</v>
      </c>
      <c r="D1404" s="40">
        <v>87110</v>
      </c>
      <c r="E1404" s="42">
        <v>40036</v>
      </c>
      <c r="F1404" s="43">
        <v>1152</v>
      </c>
      <c r="G1404" s="41" t="s">
        <v>125</v>
      </c>
      <c r="H1404" s="40">
        <v>2</v>
      </c>
      <c r="I1404" s="40">
        <v>2</v>
      </c>
      <c r="J1404" s="40">
        <v>0</v>
      </c>
      <c r="K1404" s="40">
        <v>0</v>
      </c>
      <c r="L1404" s="44">
        <v>0</v>
      </c>
      <c r="M1404" s="41" t="s">
        <v>126</v>
      </c>
      <c r="N1404" s="45" t="s">
        <v>320</v>
      </c>
      <c r="O1404" s="45" t="s">
        <v>321</v>
      </c>
      <c r="P1404" t="str">
        <f>VLOOKUP($A1404,RevenueData!$A$2:$L$2321,10,FALSE)</f>
        <v>NM</v>
      </c>
      <c r="Q1404" t="str">
        <f>VLOOKUP($A1404,RevenueData!$A$2:$L$2321,11,FALSE)</f>
        <v>SW</v>
      </c>
      <c r="R1404" t="str">
        <f>VLOOKUP($A1404,RevenueData!$A$2:$L$2321,12,FALSE)</f>
        <v>AZ</v>
      </c>
    </row>
    <row r="1405" spans="1:18">
      <c r="A1405" s="40">
        <v>168</v>
      </c>
      <c r="B1405" s="41" t="s">
        <v>319</v>
      </c>
      <c r="C1405" s="41" t="s">
        <v>65</v>
      </c>
      <c r="D1405" s="40">
        <v>87110</v>
      </c>
      <c r="E1405" s="42">
        <v>40036</v>
      </c>
      <c r="F1405" s="43">
        <v>1152</v>
      </c>
      <c r="G1405" s="41" t="s">
        <v>125</v>
      </c>
      <c r="H1405" s="40">
        <v>33</v>
      </c>
      <c r="I1405" s="40">
        <v>33</v>
      </c>
      <c r="J1405" s="40">
        <v>0</v>
      </c>
      <c r="K1405" s="40">
        <v>0</v>
      </c>
      <c r="L1405" s="44">
        <v>0</v>
      </c>
      <c r="M1405" s="41" t="s">
        <v>126</v>
      </c>
      <c r="N1405" s="45" t="s">
        <v>320</v>
      </c>
      <c r="O1405" s="45" t="s">
        <v>321</v>
      </c>
      <c r="P1405" t="str">
        <f>VLOOKUP($A1405,RevenueData!$A$2:$L$2321,10,FALSE)</f>
        <v>NM</v>
      </c>
      <c r="Q1405" t="str">
        <f>VLOOKUP($A1405,RevenueData!$A$2:$L$2321,11,FALSE)</f>
        <v>SW</v>
      </c>
      <c r="R1405" t="str">
        <f>VLOOKUP($A1405,RevenueData!$A$2:$L$2321,12,FALSE)</f>
        <v>AZ</v>
      </c>
    </row>
    <row r="1406" spans="1:18">
      <c r="A1406" s="40">
        <v>171</v>
      </c>
      <c r="B1406" s="41" t="s">
        <v>322</v>
      </c>
      <c r="C1406" s="41" t="s">
        <v>56</v>
      </c>
      <c r="D1406" s="40">
        <v>21401</v>
      </c>
      <c r="E1406" s="42">
        <v>40036</v>
      </c>
      <c r="F1406" s="43">
        <v>1149</v>
      </c>
      <c r="G1406" s="41" t="s">
        <v>125</v>
      </c>
      <c r="H1406" s="40">
        <v>26</v>
      </c>
      <c r="I1406" s="40">
        <v>26</v>
      </c>
      <c r="J1406" s="40">
        <v>0</v>
      </c>
      <c r="K1406" s="40">
        <v>0</v>
      </c>
      <c r="L1406" s="44">
        <v>0</v>
      </c>
      <c r="M1406" s="41" t="s">
        <v>126</v>
      </c>
      <c r="N1406" s="45" t="s">
        <v>136</v>
      </c>
      <c r="O1406" s="45" t="s">
        <v>137</v>
      </c>
      <c r="P1406" t="str">
        <f>VLOOKUP($A1406,RevenueData!$A$2:$L$2321,10,FALSE)</f>
        <v>MD</v>
      </c>
      <c r="Q1406" t="str">
        <f>VLOOKUP($A1406,RevenueData!$A$2:$L$2321,11,FALSE)</f>
        <v>NE</v>
      </c>
      <c r="R1406" t="str">
        <f>VLOOKUP($A1406,RevenueData!$A$2:$L$2321,12,FALSE)</f>
        <v>MD</v>
      </c>
    </row>
    <row r="1407" spans="1:18">
      <c r="A1407" s="40">
        <v>172</v>
      </c>
      <c r="B1407" s="41" t="s">
        <v>323</v>
      </c>
      <c r="C1407" s="41" t="s">
        <v>19</v>
      </c>
      <c r="D1407" s="40">
        <v>93923</v>
      </c>
      <c r="E1407" s="42">
        <v>40036</v>
      </c>
      <c r="F1407" s="43">
        <v>1400</v>
      </c>
      <c r="G1407" s="41" t="s">
        <v>125</v>
      </c>
      <c r="H1407" s="40">
        <v>23</v>
      </c>
      <c r="I1407" s="40">
        <v>22</v>
      </c>
      <c r="J1407" s="40">
        <v>0</v>
      </c>
      <c r="K1407" s="40">
        <v>1</v>
      </c>
      <c r="L1407" s="44">
        <v>0</v>
      </c>
      <c r="M1407" s="41" t="s">
        <v>130</v>
      </c>
      <c r="N1407" s="45" t="s">
        <v>156</v>
      </c>
      <c r="O1407" s="45" t="s">
        <v>157</v>
      </c>
      <c r="P1407" t="str">
        <f>VLOOKUP($A1407,RevenueData!$A$2:$L$2321,10,FALSE)</f>
        <v>CA</v>
      </c>
      <c r="Q1407" t="str">
        <f>VLOOKUP($A1407,RevenueData!$A$2:$L$2321,11,FALSE)</f>
        <v>NW</v>
      </c>
      <c r="R1407" t="str">
        <f>VLOOKUP($A1407,RevenueData!$A$2:$L$2321,12,FALSE)</f>
        <v>SF</v>
      </c>
    </row>
    <row r="1408" spans="1:18">
      <c r="A1408" s="40">
        <v>173</v>
      </c>
      <c r="B1408" s="41" t="s">
        <v>324</v>
      </c>
      <c r="C1408" s="41" t="s">
        <v>7</v>
      </c>
      <c r="D1408" s="40">
        <v>14225</v>
      </c>
      <c r="E1408" s="42">
        <v>40036</v>
      </c>
      <c r="F1408" s="43">
        <v>1424</v>
      </c>
      <c r="G1408" s="41" t="s">
        <v>125</v>
      </c>
      <c r="H1408" s="40">
        <v>28</v>
      </c>
      <c r="I1408" s="40">
        <v>28</v>
      </c>
      <c r="J1408" s="40">
        <v>0</v>
      </c>
      <c r="K1408" s="40">
        <v>0</v>
      </c>
      <c r="L1408" s="44">
        <v>0</v>
      </c>
      <c r="M1408" s="41" t="s">
        <v>126</v>
      </c>
      <c r="N1408" s="45" t="s">
        <v>325</v>
      </c>
      <c r="O1408" s="45" t="s">
        <v>326</v>
      </c>
      <c r="P1408" t="str">
        <f>VLOOKUP($A1408,RevenueData!$A$2:$L$2321,10,FALSE)</f>
        <v>NY</v>
      </c>
      <c r="Q1408" t="str">
        <f>VLOOKUP($A1408,RevenueData!$A$2:$L$2321,11,FALSE)</f>
        <v>NY</v>
      </c>
      <c r="R1408" t="str">
        <f>VLOOKUP($A1408,RevenueData!$A$2:$L$2321,12,FALSE)</f>
        <v>LI</v>
      </c>
    </row>
    <row r="1409" spans="1:18">
      <c r="A1409" s="40">
        <v>174</v>
      </c>
      <c r="B1409" s="41" t="s">
        <v>327</v>
      </c>
      <c r="C1409" s="41" t="s">
        <v>10</v>
      </c>
      <c r="D1409" s="40">
        <v>7652</v>
      </c>
      <c r="E1409" s="42">
        <v>40036</v>
      </c>
      <c r="F1409" s="43">
        <v>1203</v>
      </c>
      <c r="G1409" s="41" t="s">
        <v>125</v>
      </c>
      <c r="H1409" s="40">
        <v>25</v>
      </c>
      <c r="I1409" s="40">
        <v>25</v>
      </c>
      <c r="J1409" s="40">
        <v>0</v>
      </c>
      <c r="K1409" s="40">
        <v>0</v>
      </c>
      <c r="L1409" s="44">
        <v>0</v>
      </c>
      <c r="M1409" s="41" t="s">
        <v>126</v>
      </c>
      <c r="N1409" s="45" t="s">
        <v>127</v>
      </c>
      <c r="O1409" s="45" t="s">
        <v>128</v>
      </c>
      <c r="P1409" t="str">
        <f>VLOOKUP($A1409,RevenueData!$A$2:$L$2321,10,FALSE)</f>
        <v>NJ</v>
      </c>
      <c r="Q1409" t="str">
        <f>VLOOKUP($A1409,RevenueData!$A$2:$L$2321,11,FALSE)</f>
        <v>NE</v>
      </c>
      <c r="R1409" t="str">
        <f>VLOOKUP($A1409,RevenueData!$A$2:$L$2321,12,FALSE)</f>
        <v>NJ</v>
      </c>
    </row>
    <row r="1410" spans="1:18">
      <c r="A1410" s="40">
        <v>176</v>
      </c>
      <c r="B1410" s="41" t="s">
        <v>329</v>
      </c>
      <c r="C1410" s="41" t="s">
        <v>50</v>
      </c>
      <c r="D1410" s="40">
        <v>53705</v>
      </c>
      <c r="E1410" s="42">
        <v>40036</v>
      </c>
      <c r="F1410" s="43">
        <v>1208</v>
      </c>
      <c r="G1410" s="41" t="s">
        <v>125</v>
      </c>
      <c r="H1410" s="40">
        <v>30</v>
      </c>
      <c r="I1410" s="40">
        <v>30</v>
      </c>
      <c r="J1410" s="40">
        <v>0</v>
      </c>
      <c r="K1410" s="40">
        <v>0</v>
      </c>
      <c r="L1410" s="44">
        <v>0</v>
      </c>
      <c r="M1410" s="41" t="s">
        <v>126</v>
      </c>
      <c r="N1410" s="45" t="s">
        <v>213</v>
      </c>
      <c r="O1410" s="45" t="s">
        <v>214</v>
      </c>
      <c r="P1410" t="str">
        <f>VLOOKUP($A1410,RevenueData!$A$2:$L$2321,10,FALSE)</f>
        <v>WI</v>
      </c>
      <c r="Q1410" t="str">
        <f>VLOOKUP($A1410,RevenueData!$A$2:$L$2321,11,FALSE)</f>
        <v>MW</v>
      </c>
      <c r="R1410" t="str">
        <f>VLOOKUP($A1410,RevenueData!$A$2:$L$2321,12,FALSE)</f>
        <v>NCHI</v>
      </c>
    </row>
    <row r="1411" spans="1:18">
      <c r="A1411" s="40">
        <v>177</v>
      </c>
      <c r="B1411" s="41" t="s">
        <v>330</v>
      </c>
      <c r="C1411" s="41" t="s">
        <v>66</v>
      </c>
      <c r="D1411" s="40">
        <v>35243</v>
      </c>
      <c r="E1411" s="42">
        <v>40036</v>
      </c>
      <c r="F1411" s="43">
        <v>935</v>
      </c>
      <c r="G1411" s="41" t="s">
        <v>129</v>
      </c>
      <c r="H1411" s="40">
        <v>31</v>
      </c>
      <c r="I1411" s="40">
        <v>31</v>
      </c>
      <c r="J1411" s="40">
        <v>0</v>
      </c>
      <c r="K1411" s="40">
        <v>0</v>
      </c>
      <c r="L1411" s="44">
        <v>0</v>
      </c>
      <c r="M1411" s="41" t="s">
        <v>126</v>
      </c>
      <c r="N1411" s="45" t="s">
        <v>333</v>
      </c>
      <c r="O1411" s="45" t="s">
        <v>334</v>
      </c>
      <c r="P1411" t="str">
        <f>VLOOKUP($A1411,RevenueData!$A$2:$L$2321,10,FALSE)</f>
        <v>AL</v>
      </c>
      <c r="Q1411" t="str">
        <f>VLOOKUP($A1411,RevenueData!$A$2:$L$2321,11,FALSE)</f>
        <v>SE</v>
      </c>
      <c r="R1411" t="str">
        <f>VLOOKUP($A1411,RevenueData!$A$2:$L$2321,12,FALSE)</f>
        <v>ATL</v>
      </c>
    </row>
    <row r="1412" spans="1:18">
      <c r="A1412" s="40">
        <v>178</v>
      </c>
      <c r="B1412" s="41" t="s">
        <v>335</v>
      </c>
      <c r="C1412" s="41" t="s">
        <v>26</v>
      </c>
      <c r="D1412" s="40">
        <v>70836</v>
      </c>
      <c r="E1412" s="42">
        <v>40036</v>
      </c>
      <c r="F1412" s="43">
        <v>1149</v>
      </c>
      <c r="G1412" s="41" t="s">
        <v>125</v>
      </c>
      <c r="H1412" s="40">
        <v>36</v>
      </c>
      <c r="I1412" s="40">
        <v>36</v>
      </c>
      <c r="J1412" s="40">
        <v>0</v>
      </c>
      <c r="K1412" s="40">
        <v>0</v>
      </c>
      <c r="L1412" s="44">
        <v>0</v>
      </c>
      <c r="M1412" s="41" t="s">
        <v>126</v>
      </c>
      <c r="N1412" s="45" t="s">
        <v>217</v>
      </c>
      <c r="O1412" s="45" t="s">
        <v>218</v>
      </c>
      <c r="P1412" t="str">
        <f>VLOOKUP($A1412,RevenueData!$A$2:$L$2321,10,FALSE)</f>
        <v>LA</v>
      </c>
      <c r="Q1412" t="str">
        <f>VLOOKUP($A1412,RevenueData!$A$2:$L$2321,11,FALSE)</f>
        <v>SW</v>
      </c>
      <c r="R1412" t="str">
        <f>VLOOKUP($A1412,RevenueData!$A$2:$L$2321,12,FALSE)</f>
        <v>SW</v>
      </c>
    </row>
    <row r="1413" spans="1:18">
      <c r="A1413" s="40">
        <v>180</v>
      </c>
      <c r="B1413" s="41" t="s">
        <v>138</v>
      </c>
      <c r="C1413" s="41" t="s">
        <v>12</v>
      </c>
      <c r="D1413" s="40">
        <v>20004</v>
      </c>
      <c r="E1413" s="42">
        <v>40036</v>
      </c>
      <c r="F1413" s="43">
        <v>1512</v>
      </c>
      <c r="G1413" s="41" t="s">
        <v>131</v>
      </c>
      <c r="H1413" s="40">
        <v>28</v>
      </c>
      <c r="I1413" s="40">
        <v>28</v>
      </c>
      <c r="J1413" s="40">
        <v>0</v>
      </c>
      <c r="K1413" s="40">
        <v>0</v>
      </c>
      <c r="L1413" s="44">
        <v>0</v>
      </c>
      <c r="M1413" s="41" t="s">
        <v>126</v>
      </c>
      <c r="N1413" s="45" t="s">
        <v>136</v>
      </c>
      <c r="O1413" s="45" t="s">
        <v>137</v>
      </c>
      <c r="P1413" t="str">
        <f>VLOOKUP($A1413,RevenueData!$A$2:$L$2321,10,FALSE)</f>
        <v>DC</v>
      </c>
      <c r="Q1413" t="str">
        <f>VLOOKUP($A1413,RevenueData!$A$2:$L$2321,11,FALSE)</f>
        <v>NE</v>
      </c>
      <c r="R1413" t="str">
        <f>VLOOKUP($A1413,RevenueData!$A$2:$L$2321,12,FALSE)</f>
        <v>DC</v>
      </c>
    </row>
    <row r="1414" spans="1:18">
      <c r="A1414" s="40">
        <v>181</v>
      </c>
      <c r="B1414" s="41" t="s">
        <v>339</v>
      </c>
      <c r="C1414" s="41" t="s">
        <v>67</v>
      </c>
      <c r="D1414" s="40">
        <v>918</v>
      </c>
      <c r="E1414" s="42">
        <v>40036</v>
      </c>
      <c r="F1414" s="43">
        <v>700</v>
      </c>
      <c r="G1414" s="41" t="s">
        <v>125</v>
      </c>
      <c r="H1414" s="40">
        <v>43</v>
      </c>
      <c r="I1414" s="40">
        <v>43</v>
      </c>
      <c r="J1414" s="40">
        <v>0</v>
      </c>
      <c r="K1414" s="40">
        <v>0</v>
      </c>
      <c r="L1414" s="44">
        <v>0</v>
      </c>
      <c r="M1414" s="41" t="s">
        <v>130</v>
      </c>
      <c r="N1414" s="45" t="s">
        <v>340</v>
      </c>
      <c r="O1414" s="45" t="s">
        <v>341</v>
      </c>
      <c r="P1414" t="str">
        <f>VLOOKUP($A1414,RevenueData!$A$2:$L$2321,10,FALSE)</f>
        <v>PR</v>
      </c>
      <c r="Q1414" t="str">
        <f>VLOOKUP($A1414,RevenueData!$A$2:$L$2321,11,FALSE)</f>
        <v>SE</v>
      </c>
      <c r="R1414" t="str">
        <f>VLOOKUP($A1414,RevenueData!$A$2:$L$2321,12,FALSE)</f>
        <v>SE</v>
      </c>
    </row>
    <row r="1415" spans="1:18">
      <c r="A1415" s="40">
        <v>187</v>
      </c>
      <c r="B1415" s="41" t="s">
        <v>343</v>
      </c>
      <c r="C1415" s="41" t="s">
        <v>19</v>
      </c>
      <c r="D1415" s="40">
        <v>92618</v>
      </c>
      <c r="E1415" s="42">
        <v>40036</v>
      </c>
      <c r="F1415" s="43">
        <v>1040</v>
      </c>
      <c r="G1415" s="41" t="s">
        <v>125</v>
      </c>
      <c r="H1415" s="40">
        <v>22</v>
      </c>
      <c r="I1415" s="40">
        <v>22</v>
      </c>
      <c r="J1415" s="40">
        <v>0</v>
      </c>
      <c r="K1415" s="40">
        <v>0</v>
      </c>
      <c r="L1415" s="44">
        <v>0</v>
      </c>
      <c r="M1415" s="41" t="s">
        <v>130</v>
      </c>
      <c r="N1415" s="45" t="s">
        <v>149</v>
      </c>
      <c r="O1415" s="45" t="s">
        <v>150</v>
      </c>
      <c r="P1415" t="str">
        <f>VLOOKUP($A1415,RevenueData!$A$2:$L$2321,10,FALSE)</f>
        <v>CA</v>
      </c>
      <c r="Q1415" t="str">
        <f>VLOOKUP($A1415,RevenueData!$A$2:$L$2321,11,FALSE)</f>
        <v>LA</v>
      </c>
      <c r="R1415" t="str">
        <f>VLOOKUP($A1415,RevenueData!$A$2:$L$2321,12,FALSE)</f>
        <v>SD</v>
      </c>
    </row>
    <row r="1416" spans="1:18">
      <c r="A1416" s="40">
        <v>2</v>
      </c>
      <c r="B1416" s="41" t="s">
        <v>124</v>
      </c>
      <c r="C1416" s="41" t="s">
        <v>7</v>
      </c>
      <c r="D1416" s="40">
        <v>10021</v>
      </c>
      <c r="E1416" s="42">
        <v>40037</v>
      </c>
      <c r="F1416" s="43">
        <v>1021</v>
      </c>
      <c r="G1416" s="41" t="s">
        <v>125</v>
      </c>
      <c r="H1416" s="40">
        <v>12</v>
      </c>
      <c r="I1416" s="40">
        <v>12</v>
      </c>
      <c r="J1416" s="40">
        <v>0</v>
      </c>
      <c r="K1416" s="40">
        <v>0</v>
      </c>
      <c r="L1416" s="44">
        <v>0</v>
      </c>
      <c r="M1416" s="41" t="s">
        <v>126</v>
      </c>
      <c r="N1416" s="45" t="s">
        <v>127</v>
      </c>
      <c r="O1416" s="45" t="s">
        <v>128</v>
      </c>
      <c r="P1416" t="str">
        <f>VLOOKUP($A1416,RevenueData!$A$2:$L$2321,10,FALSE)</f>
        <v>NY</v>
      </c>
      <c r="Q1416" t="str">
        <f>VLOOKUP($A1416,RevenueData!$A$2:$L$2321,11,FALSE)</f>
        <v>NY</v>
      </c>
      <c r="R1416" t="str">
        <f>VLOOKUP($A1416,RevenueData!$A$2:$L$2321,12,FALSE)</f>
        <v>MID</v>
      </c>
    </row>
    <row r="1417" spans="1:18">
      <c r="A1417" s="40">
        <v>3</v>
      </c>
      <c r="B1417" s="41" t="s">
        <v>124</v>
      </c>
      <c r="C1417" s="41" t="s">
        <v>7</v>
      </c>
      <c r="D1417" s="40">
        <v>10023</v>
      </c>
      <c r="E1417" s="42">
        <v>40037</v>
      </c>
      <c r="F1417" s="43">
        <v>1028</v>
      </c>
      <c r="G1417" s="41" t="s">
        <v>125</v>
      </c>
      <c r="H1417" s="40">
        <v>11</v>
      </c>
      <c r="I1417" s="40">
        <v>11</v>
      </c>
      <c r="J1417" s="40">
        <v>0</v>
      </c>
      <c r="K1417" s="40">
        <v>0</v>
      </c>
      <c r="L1417" s="44">
        <v>0</v>
      </c>
      <c r="M1417" s="41" t="s">
        <v>126</v>
      </c>
      <c r="N1417" s="45" t="s">
        <v>127</v>
      </c>
      <c r="O1417" s="45" t="s">
        <v>128</v>
      </c>
      <c r="P1417" t="str">
        <f>VLOOKUP($A1417,RevenueData!$A$2:$L$2321,10,FALSE)</f>
        <v>NY</v>
      </c>
      <c r="Q1417" t="str">
        <f>VLOOKUP($A1417,RevenueData!$A$2:$L$2321,11,FALSE)</f>
        <v>NY</v>
      </c>
      <c r="R1417" t="str">
        <f>VLOOKUP($A1417,RevenueData!$A$2:$L$2321,12,FALSE)</f>
        <v>DOWN</v>
      </c>
    </row>
    <row r="1418" spans="1:18">
      <c r="A1418" s="40">
        <v>42</v>
      </c>
      <c r="B1418" s="41" t="s">
        <v>124</v>
      </c>
      <c r="C1418" s="41" t="s">
        <v>7</v>
      </c>
      <c r="D1418" s="40">
        <v>10024</v>
      </c>
      <c r="E1418" s="42">
        <v>40037</v>
      </c>
      <c r="F1418" s="43">
        <v>1154</v>
      </c>
      <c r="G1418" s="41" t="s">
        <v>125</v>
      </c>
      <c r="H1418" s="40">
        <v>28</v>
      </c>
      <c r="I1418" s="40">
        <v>28</v>
      </c>
      <c r="J1418" s="40">
        <v>0</v>
      </c>
      <c r="K1418" s="40">
        <v>0</v>
      </c>
      <c r="L1418" s="44">
        <v>0</v>
      </c>
      <c r="M1418" s="41" t="s">
        <v>126</v>
      </c>
      <c r="N1418" s="45" t="s">
        <v>127</v>
      </c>
      <c r="O1418" s="45" t="s">
        <v>128</v>
      </c>
      <c r="P1418" t="str">
        <f>VLOOKUP($A1418,RevenueData!$A$2:$L$2321,10,FALSE)</f>
        <v>NY</v>
      </c>
      <c r="Q1418" t="str">
        <f>VLOOKUP($A1418,RevenueData!$A$2:$L$2321,11,FALSE)</f>
        <v>NY</v>
      </c>
      <c r="R1418" t="str">
        <f>VLOOKUP($A1418,RevenueData!$A$2:$L$2321,12,FALSE)</f>
        <v>DOWN</v>
      </c>
    </row>
    <row r="1419" spans="1:18">
      <c r="A1419" s="40">
        <v>53</v>
      </c>
      <c r="B1419" s="41" t="s">
        <v>124</v>
      </c>
      <c r="C1419" s="41" t="s">
        <v>7</v>
      </c>
      <c r="D1419" s="40">
        <v>10021</v>
      </c>
      <c r="E1419" s="42">
        <v>40037</v>
      </c>
      <c r="F1419" s="43">
        <v>1037</v>
      </c>
      <c r="G1419" s="41" t="s">
        <v>125</v>
      </c>
      <c r="H1419" s="40">
        <v>11</v>
      </c>
      <c r="I1419" s="40">
        <v>11</v>
      </c>
      <c r="J1419" s="40">
        <v>0</v>
      </c>
      <c r="K1419" s="40">
        <v>0</v>
      </c>
      <c r="L1419" s="44">
        <v>0</v>
      </c>
      <c r="M1419" s="41" t="s">
        <v>126</v>
      </c>
      <c r="N1419" s="45" t="s">
        <v>127</v>
      </c>
      <c r="O1419" s="45" t="s">
        <v>128</v>
      </c>
      <c r="P1419" t="str">
        <f>VLOOKUP($A1419,RevenueData!$A$2:$L$2321,10,FALSE)</f>
        <v>NY</v>
      </c>
      <c r="Q1419" t="str">
        <f>VLOOKUP($A1419,RevenueData!$A$2:$L$2321,11,FALSE)</f>
        <v>NY</v>
      </c>
      <c r="R1419" t="str">
        <f>VLOOKUP($A1419,RevenueData!$A$2:$L$2321,12,FALSE)</f>
        <v>MID</v>
      </c>
    </row>
    <row r="1420" spans="1:18">
      <c r="A1420" s="40">
        <v>54</v>
      </c>
      <c r="B1420" s="41" t="s">
        <v>124</v>
      </c>
      <c r="C1420" s="41" t="s">
        <v>7</v>
      </c>
      <c r="D1420" s="40">
        <v>10028</v>
      </c>
      <c r="E1420" s="42">
        <v>40037</v>
      </c>
      <c r="F1420" s="43">
        <v>1007</v>
      </c>
      <c r="G1420" s="41" t="s">
        <v>125</v>
      </c>
      <c r="H1420" s="40">
        <v>7</v>
      </c>
      <c r="I1420" s="40">
        <v>7</v>
      </c>
      <c r="J1420" s="40">
        <v>0</v>
      </c>
      <c r="K1420" s="40">
        <v>0</v>
      </c>
      <c r="L1420" s="44">
        <v>0</v>
      </c>
      <c r="M1420" s="41" t="s">
        <v>126</v>
      </c>
      <c r="N1420" s="45" t="s">
        <v>127</v>
      </c>
      <c r="O1420" s="45" t="s">
        <v>128</v>
      </c>
      <c r="P1420" t="str">
        <f>VLOOKUP($A1420,RevenueData!$A$2:$L$2321,10,FALSE)</f>
        <v>NY</v>
      </c>
      <c r="Q1420" t="str">
        <f>VLOOKUP($A1420,RevenueData!$A$2:$L$2321,11,FALSE)</f>
        <v>NY</v>
      </c>
      <c r="R1420" t="str">
        <f>VLOOKUP($A1420,RevenueData!$A$2:$L$2321,12,FALSE)</f>
        <v>MID</v>
      </c>
    </row>
    <row r="1421" spans="1:18">
      <c r="A1421" s="40">
        <v>78</v>
      </c>
      <c r="B1421" s="41" t="s">
        <v>225</v>
      </c>
      <c r="C1421" s="41" t="s">
        <v>27</v>
      </c>
      <c r="D1421" s="40">
        <v>32839</v>
      </c>
      <c r="E1421" s="42">
        <v>40037</v>
      </c>
      <c r="F1421" s="43">
        <v>1400</v>
      </c>
      <c r="G1421" s="41" t="s">
        <v>131</v>
      </c>
      <c r="H1421" s="40">
        <v>4</v>
      </c>
      <c r="I1421" s="40">
        <v>4</v>
      </c>
      <c r="J1421" s="40">
        <v>0</v>
      </c>
      <c r="K1421" s="40">
        <v>0</v>
      </c>
      <c r="L1421" s="44">
        <v>0</v>
      </c>
      <c r="M1421" s="41" t="s">
        <v>126</v>
      </c>
      <c r="N1421" s="45" t="s">
        <v>208</v>
      </c>
      <c r="O1421" s="45" t="s">
        <v>209</v>
      </c>
      <c r="P1421" t="str">
        <f>VLOOKUP($A1421,RevenueData!$A$2:$L$2321,10,FALSE)</f>
        <v>FL</v>
      </c>
      <c r="Q1421" t="str">
        <f>VLOOKUP($A1421,RevenueData!$A$2:$L$2321,11,FALSE)</f>
        <v>SE</v>
      </c>
      <c r="R1421" t="str">
        <f>VLOOKUP($A1421,RevenueData!$A$2:$L$2321,12,FALSE)</f>
        <v>NFL</v>
      </c>
    </row>
    <row r="1422" spans="1:18">
      <c r="A1422" s="40">
        <v>108</v>
      </c>
      <c r="B1422" s="41" t="s">
        <v>124</v>
      </c>
      <c r="C1422" s="41" t="s">
        <v>7</v>
      </c>
      <c r="D1422" s="40">
        <v>10019</v>
      </c>
      <c r="E1422" s="42">
        <v>40037</v>
      </c>
      <c r="F1422" s="43">
        <v>1001</v>
      </c>
      <c r="G1422" s="41" t="s">
        <v>125</v>
      </c>
      <c r="H1422" s="40">
        <v>18</v>
      </c>
      <c r="I1422" s="40">
        <v>18</v>
      </c>
      <c r="J1422" s="40">
        <v>0</v>
      </c>
      <c r="K1422" s="40">
        <v>0</v>
      </c>
      <c r="L1422" s="44">
        <v>0</v>
      </c>
      <c r="M1422" s="41" t="s">
        <v>126</v>
      </c>
      <c r="N1422" s="45" t="s">
        <v>127</v>
      </c>
      <c r="O1422" s="45" t="s">
        <v>128</v>
      </c>
      <c r="P1422" t="str">
        <f>VLOOKUP($A1422,RevenueData!$A$2:$L$2321,10,FALSE)</f>
        <v>NY</v>
      </c>
      <c r="Q1422" t="str">
        <f>VLOOKUP($A1422,RevenueData!$A$2:$L$2321,11,FALSE)</f>
        <v>NY</v>
      </c>
      <c r="R1422" t="str">
        <f>VLOOKUP($A1422,RevenueData!$A$2:$L$2321,12,FALSE)</f>
        <v>DOWN</v>
      </c>
    </row>
    <row r="1423" spans="1:18">
      <c r="A1423" s="40">
        <v>114</v>
      </c>
      <c r="B1423" s="41" t="s">
        <v>124</v>
      </c>
      <c r="C1423" s="41" t="s">
        <v>7</v>
      </c>
      <c r="D1423" s="40">
        <v>10020</v>
      </c>
      <c r="E1423" s="42">
        <v>40037</v>
      </c>
      <c r="F1423" s="43">
        <v>940</v>
      </c>
      <c r="G1423" s="41" t="s">
        <v>129</v>
      </c>
      <c r="H1423" s="40">
        <v>11</v>
      </c>
      <c r="I1423" s="40">
        <v>11</v>
      </c>
      <c r="J1423" s="40">
        <v>0</v>
      </c>
      <c r="K1423" s="40">
        <v>0</v>
      </c>
      <c r="L1423" s="44">
        <v>0</v>
      </c>
      <c r="M1423" s="41" t="s">
        <v>126</v>
      </c>
      <c r="N1423" s="45" t="s">
        <v>127</v>
      </c>
      <c r="O1423" s="45" t="s">
        <v>128</v>
      </c>
      <c r="P1423" t="str">
        <f>VLOOKUP($A1423,RevenueData!$A$2:$L$2321,10,FALSE)</f>
        <v>NY</v>
      </c>
      <c r="Q1423" t="str">
        <f>VLOOKUP($A1423,RevenueData!$A$2:$L$2321,11,FALSE)</f>
        <v>NY</v>
      </c>
      <c r="R1423" t="str">
        <f>VLOOKUP($A1423,RevenueData!$A$2:$L$2321,12,FALSE)</f>
        <v>MID</v>
      </c>
    </row>
    <row r="1424" spans="1:18">
      <c r="A1424" s="40">
        <v>183</v>
      </c>
      <c r="B1424" s="41" t="s">
        <v>225</v>
      </c>
      <c r="C1424" s="41" t="s">
        <v>27</v>
      </c>
      <c r="D1424" s="40">
        <v>32819</v>
      </c>
      <c r="E1424" s="42">
        <v>40037</v>
      </c>
      <c r="F1424" s="43">
        <v>1200</v>
      </c>
      <c r="G1424" s="41" t="s">
        <v>125</v>
      </c>
      <c r="H1424" s="40">
        <v>109</v>
      </c>
      <c r="I1424" s="40">
        <v>108</v>
      </c>
      <c r="J1424" s="40">
        <v>0</v>
      </c>
      <c r="K1424" s="40">
        <v>0</v>
      </c>
      <c r="L1424" s="44">
        <v>1</v>
      </c>
      <c r="M1424" s="41" t="s">
        <v>126</v>
      </c>
      <c r="N1424" s="45" t="s">
        <v>208</v>
      </c>
      <c r="O1424" s="45" t="s">
        <v>209</v>
      </c>
      <c r="P1424" t="str">
        <f>VLOOKUP($A1424,RevenueData!$A$2:$L$2321,10,FALSE)</f>
        <v>FL</v>
      </c>
      <c r="Q1424" t="str">
        <f>VLOOKUP($A1424,RevenueData!$A$2:$L$2321,11,FALSE)</f>
        <v>OUT</v>
      </c>
      <c r="R1424" t="str">
        <f>VLOOKUP($A1424,RevenueData!$A$2:$L$2321,12,FALSE)</f>
        <v>OUT</v>
      </c>
    </row>
    <row r="1425" spans="1:18">
      <c r="A1425" s="40">
        <v>185</v>
      </c>
      <c r="B1425" s="41" t="s">
        <v>342</v>
      </c>
      <c r="C1425" s="41" t="s">
        <v>62</v>
      </c>
      <c r="D1425" s="40">
        <v>55435</v>
      </c>
      <c r="E1425" s="42">
        <v>40037</v>
      </c>
      <c r="F1425" s="43">
        <v>719</v>
      </c>
      <c r="G1425" s="41" t="s">
        <v>129</v>
      </c>
      <c r="H1425" s="40">
        <v>32</v>
      </c>
      <c r="I1425" s="40">
        <v>32</v>
      </c>
      <c r="J1425" s="40">
        <v>0</v>
      </c>
      <c r="K1425" s="40">
        <v>0</v>
      </c>
      <c r="L1425" s="44">
        <v>0</v>
      </c>
      <c r="M1425" s="41" t="s">
        <v>143</v>
      </c>
      <c r="N1425" s="45" t="s">
        <v>302</v>
      </c>
      <c r="O1425" s="45" t="s">
        <v>303</v>
      </c>
      <c r="P1425" t="str">
        <f>VLOOKUP($A1425,RevenueData!$A$2:$L$2321,10,FALSE)</f>
        <v>MN</v>
      </c>
      <c r="Q1425" t="str">
        <f>VLOOKUP($A1425,RevenueData!$A$2:$L$2321,11,FALSE)</f>
        <v>MW</v>
      </c>
      <c r="R1425" t="str">
        <f>VLOOKUP($A1425,RevenueData!$A$2:$L$2321,12,FALSE)</f>
        <v>MW</v>
      </c>
    </row>
    <row r="1426" spans="1:18">
      <c r="A1426" s="40">
        <v>148</v>
      </c>
      <c r="B1426" s="41" t="s">
        <v>298</v>
      </c>
      <c r="C1426" s="41" t="s">
        <v>43</v>
      </c>
      <c r="D1426" s="40">
        <v>1803</v>
      </c>
      <c r="E1426" s="42">
        <v>40038</v>
      </c>
      <c r="F1426" s="43">
        <v>1133</v>
      </c>
      <c r="G1426" s="41" t="s">
        <v>125</v>
      </c>
      <c r="H1426" s="40">
        <v>13</v>
      </c>
      <c r="I1426" s="40">
        <v>13</v>
      </c>
      <c r="J1426" s="40">
        <v>0</v>
      </c>
      <c r="K1426" s="40">
        <v>0</v>
      </c>
      <c r="L1426" s="44">
        <v>0</v>
      </c>
      <c r="M1426" s="41" t="s">
        <v>143</v>
      </c>
      <c r="N1426" s="45" t="s">
        <v>190</v>
      </c>
      <c r="O1426" s="45" t="s">
        <v>191</v>
      </c>
      <c r="P1426" t="str">
        <f>VLOOKUP($A1426,RevenueData!$A$2:$L$2321,10,FALSE)</f>
        <v>MA</v>
      </c>
      <c r="Q1426" t="str">
        <f>VLOOKUP($A1426,RevenueData!$A$2:$L$2321,11,FALSE)</f>
        <v>NE</v>
      </c>
      <c r="R1426" t="str">
        <f>VLOOKUP($A1426,RevenueData!$A$2:$L$2321,12,FALSE)</f>
        <v>MA</v>
      </c>
    </row>
    <row r="1427" spans="1:18">
      <c r="A1427" s="40">
        <v>102</v>
      </c>
      <c r="B1427" s="41" t="s">
        <v>254</v>
      </c>
      <c r="C1427" s="41" t="s">
        <v>31</v>
      </c>
      <c r="D1427" s="40">
        <v>81611</v>
      </c>
      <c r="E1427" s="42">
        <v>40039</v>
      </c>
      <c r="F1427" s="43">
        <v>1000</v>
      </c>
      <c r="G1427" s="41" t="s">
        <v>125</v>
      </c>
      <c r="H1427" s="40">
        <v>1</v>
      </c>
      <c r="I1427" s="40">
        <v>0</v>
      </c>
      <c r="J1427" s="40">
        <v>0</v>
      </c>
      <c r="K1427" s="40">
        <v>1</v>
      </c>
      <c r="L1427" s="44">
        <v>0</v>
      </c>
      <c r="M1427" s="41" t="s">
        <v>143</v>
      </c>
      <c r="N1427" s="45" t="s">
        <v>166</v>
      </c>
      <c r="O1427" s="45" t="s">
        <v>167</v>
      </c>
      <c r="P1427" t="str">
        <f>VLOOKUP($A1427,RevenueData!$A$2:$L$2321,10,FALSE)</f>
        <v>CO</v>
      </c>
      <c r="Q1427" t="str">
        <f>VLOOKUP($A1427,RevenueData!$A$2:$L$2321,11,FALSE)</f>
        <v>SW</v>
      </c>
      <c r="R1427" t="str">
        <f>VLOOKUP($A1427,RevenueData!$A$2:$L$2321,12,FALSE)</f>
        <v>SW</v>
      </c>
    </row>
    <row r="1428" spans="1:18">
      <c r="A1428" s="40">
        <v>2</v>
      </c>
      <c r="B1428" s="41" t="s">
        <v>124</v>
      </c>
      <c r="C1428" s="41" t="s">
        <v>7</v>
      </c>
      <c r="D1428" s="40">
        <v>10021</v>
      </c>
      <c r="E1428" s="42">
        <v>40042</v>
      </c>
      <c r="F1428" s="43">
        <v>1044</v>
      </c>
      <c r="G1428" s="41" t="s">
        <v>125</v>
      </c>
      <c r="H1428" s="40">
        <v>11</v>
      </c>
      <c r="I1428" s="40">
        <v>11</v>
      </c>
      <c r="J1428" s="40">
        <v>0</v>
      </c>
      <c r="K1428" s="40">
        <v>0</v>
      </c>
      <c r="L1428" s="44">
        <v>0</v>
      </c>
      <c r="M1428" s="41" t="s">
        <v>126</v>
      </c>
      <c r="N1428" s="45" t="s">
        <v>127</v>
      </c>
      <c r="O1428" s="45" t="s">
        <v>128</v>
      </c>
      <c r="P1428" t="str">
        <f>VLOOKUP($A1428,RevenueData!$A$2:$L$2321,10,FALSE)</f>
        <v>NY</v>
      </c>
      <c r="Q1428" t="str">
        <f>VLOOKUP($A1428,RevenueData!$A$2:$L$2321,11,FALSE)</f>
        <v>NY</v>
      </c>
      <c r="R1428" t="str">
        <f>VLOOKUP($A1428,RevenueData!$A$2:$L$2321,12,FALSE)</f>
        <v>MID</v>
      </c>
    </row>
    <row r="1429" spans="1:18">
      <c r="A1429" s="40">
        <v>3</v>
      </c>
      <c r="B1429" s="41" t="s">
        <v>124</v>
      </c>
      <c r="C1429" s="41" t="s">
        <v>7</v>
      </c>
      <c r="D1429" s="40">
        <v>10023</v>
      </c>
      <c r="E1429" s="42">
        <v>40042</v>
      </c>
      <c r="F1429" s="43">
        <v>1019</v>
      </c>
      <c r="G1429" s="41" t="s">
        <v>125</v>
      </c>
      <c r="H1429" s="40">
        <v>17</v>
      </c>
      <c r="I1429" s="40">
        <v>17</v>
      </c>
      <c r="J1429" s="40">
        <v>0</v>
      </c>
      <c r="K1429" s="40">
        <v>0</v>
      </c>
      <c r="L1429" s="44">
        <v>0</v>
      </c>
      <c r="M1429" s="41" t="s">
        <v>126</v>
      </c>
      <c r="N1429" s="45" t="s">
        <v>127</v>
      </c>
      <c r="O1429" s="45" t="s">
        <v>128</v>
      </c>
      <c r="P1429" t="str">
        <f>VLOOKUP($A1429,RevenueData!$A$2:$L$2321,10,FALSE)</f>
        <v>NY</v>
      </c>
      <c r="Q1429" t="str">
        <f>VLOOKUP($A1429,RevenueData!$A$2:$L$2321,11,FALSE)</f>
        <v>NY</v>
      </c>
      <c r="R1429" t="str">
        <f>VLOOKUP($A1429,RevenueData!$A$2:$L$2321,12,FALSE)</f>
        <v>DOWN</v>
      </c>
    </row>
    <row r="1430" spans="1:18">
      <c r="A1430" s="40">
        <v>13</v>
      </c>
      <c r="B1430" s="41" t="s">
        <v>142</v>
      </c>
      <c r="C1430" s="41" t="s">
        <v>7</v>
      </c>
      <c r="D1430" s="40">
        <v>11746</v>
      </c>
      <c r="E1430" s="42">
        <v>40042</v>
      </c>
      <c r="F1430" s="43">
        <v>928</v>
      </c>
      <c r="G1430" s="41" t="s">
        <v>125</v>
      </c>
      <c r="H1430" s="40">
        <v>22</v>
      </c>
      <c r="I1430" s="40">
        <v>22</v>
      </c>
      <c r="J1430" s="40">
        <v>0</v>
      </c>
      <c r="K1430" s="40">
        <v>0</v>
      </c>
      <c r="L1430" s="44">
        <v>0</v>
      </c>
      <c r="M1430" s="41" t="s">
        <v>126</v>
      </c>
      <c r="N1430" s="45" t="s">
        <v>127</v>
      </c>
      <c r="O1430" s="45" t="s">
        <v>128</v>
      </c>
      <c r="P1430" t="str">
        <f>VLOOKUP($A1430,RevenueData!$A$2:$L$2321,10,FALSE)</f>
        <v>NY</v>
      </c>
      <c r="Q1430" t="str">
        <f>VLOOKUP($A1430,RevenueData!$A$2:$L$2321,11,FALSE)</f>
        <v>NY</v>
      </c>
      <c r="R1430" t="str">
        <f>VLOOKUP($A1430,RevenueData!$A$2:$L$2321,12,FALSE)</f>
        <v>LI</v>
      </c>
    </row>
    <row r="1431" spans="1:18">
      <c r="A1431" s="40">
        <v>23</v>
      </c>
      <c r="B1431" s="41" t="s">
        <v>159</v>
      </c>
      <c r="C1431" s="41" t="s">
        <v>7</v>
      </c>
      <c r="D1431" s="40">
        <v>10601</v>
      </c>
      <c r="E1431" s="42">
        <v>40042</v>
      </c>
      <c r="F1431" s="43">
        <v>1003</v>
      </c>
      <c r="G1431" s="41" t="s">
        <v>125</v>
      </c>
      <c r="H1431" s="40">
        <v>12</v>
      </c>
      <c r="I1431" s="40">
        <v>12</v>
      </c>
      <c r="J1431" s="40">
        <v>0</v>
      </c>
      <c r="K1431" s="40">
        <v>0</v>
      </c>
      <c r="L1431" s="44">
        <v>0</v>
      </c>
      <c r="M1431" s="41" t="s">
        <v>126</v>
      </c>
      <c r="N1431" s="45" t="s">
        <v>127</v>
      </c>
      <c r="O1431" s="45" t="s">
        <v>128</v>
      </c>
      <c r="P1431" t="str">
        <f>VLOOKUP($A1431,RevenueData!$A$2:$L$2321,10,FALSE)</f>
        <v>NY</v>
      </c>
      <c r="Q1431" t="str">
        <f>VLOOKUP($A1431,RevenueData!$A$2:$L$2321,11,FALSE)</f>
        <v>NE</v>
      </c>
      <c r="R1431" t="str">
        <f>VLOOKUP($A1431,RevenueData!$A$2:$L$2321,12,FALSE)</f>
        <v>CT</v>
      </c>
    </row>
    <row r="1432" spans="1:18">
      <c r="A1432" s="40">
        <v>42</v>
      </c>
      <c r="B1432" s="41" t="s">
        <v>124</v>
      </c>
      <c r="C1432" s="41" t="s">
        <v>7</v>
      </c>
      <c r="D1432" s="40">
        <v>10024</v>
      </c>
      <c r="E1432" s="42">
        <v>40042</v>
      </c>
      <c r="F1432" s="43">
        <v>1050</v>
      </c>
      <c r="G1432" s="41" t="s">
        <v>125</v>
      </c>
      <c r="H1432" s="40">
        <v>4</v>
      </c>
      <c r="I1432" s="40">
        <v>4</v>
      </c>
      <c r="J1432" s="40">
        <v>0</v>
      </c>
      <c r="K1432" s="40">
        <v>0</v>
      </c>
      <c r="L1432" s="44">
        <v>0</v>
      </c>
      <c r="M1432" s="41" t="s">
        <v>126</v>
      </c>
      <c r="N1432" s="45" t="s">
        <v>127</v>
      </c>
      <c r="O1432" s="45" t="s">
        <v>128</v>
      </c>
      <c r="P1432" t="str">
        <f>VLOOKUP($A1432,RevenueData!$A$2:$L$2321,10,FALSE)</f>
        <v>NY</v>
      </c>
      <c r="Q1432" t="str">
        <f>VLOOKUP($A1432,RevenueData!$A$2:$L$2321,11,FALSE)</f>
        <v>NY</v>
      </c>
      <c r="R1432" t="str">
        <f>VLOOKUP($A1432,RevenueData!$A$2:$L$2321,12,FALSE)</f>
        <v>DOWN</v>
      </c>
    </row>
    <row r="1433" spans="1:18">
      <c r="A1433" s="40">
        <v>51</v>
      </c>
      <c r="B1433" s="41" t="s">
        <v>124</v>
      </c>
      <c r="C1433" s="41" t="s">
        <v>7</v>
      </c>
      <c r="D1433" s="40">
        <v>10003</v>
      </c>
      <c r="E1433" s="42">
        <v>40042</v>
      </c>
      <c r="F1433" s="43">
        <v>933</v>
      </c>
      <c r="G1433" s="41" t="s">
        <v>125</v>
      </c>
      <c r="H1433" s="40">
        <v>18</v>
      </c>
      <c r="I1433" s="40">
        <v>18</v>
      </c>
      <c r="J1433" s="40">
        <v>0</v>
      </c>
      <c r="K1433" s="40">
        <v>0</v>
      </c>
      <c r="L1433" s="44">
        <v>0</v>
      </c>
      <c r="M1433" s="41" t="s">
        <v>126</v>
      </c>
      <c r="N1433" s="45" t="s">
        <v>127</v>
      </c>
      <c r="O1433" s="45" t="s">
        <v>128</v>
      </c>
      <c r="P1433" t="str">
        <f>VLOOKUP($A1433,RevenueData!$A$2:$L$2321,10,FALSE)</f>
        <v>NY</v>
      </c>
      <c r="Q1433" t="str">
        <f>VLOOKUP($A1433,RevenueData!$A$2:$L$2321,11,FALSE)</f>
        <v>NY</v>
      </c>
      <c r="R1433" t="str">
        <f>VLOOKUP($A1433,RevenueData!$A$2:$L$2321,12,FALSE)</f>
        <v>DOWN</v>
      </c>
    </row>
    <row r="1434" spans="1:18">
      <c r="A1434" s="40">
        <v>53</v>
      </c>
      <c r="B1434" s="41" t="s">
        <v>124</v>
      </c>
      <c r="C1434" s="41" t="s">
        <v>7</v>
      </c>
      <c r="D1434" s="40">
        <v>10021</v>
      </c>
      <c r="E1434" s="42">
        <v>40042</v>
      </c>
      <c r="F1434" s="43">
        <v>1056</v>
      </c>
      <c r="G1434" s="41" t="s">
        <v>125</v>
      </c>
      <c r="H1434" s="40">
        <v>8</v>
      </c>
      <c r="I1434" s="40">
        <v>8</v>
      </c>
      <c r="J1434" s="40">
        <v>0</v>
      </c>
      <c r="K1434" s="40">
        <v>0</v>
      </c>
      <c r="L1434" s="44">
        <v>0</v>
      </c>
      <c r="M1434" s="41" t="s">
        <v>126</v>
      </c>
      <c r="N1434" s="45" t="s">
        <v>127</v>
      </c>
      <c r="O1434" s="45" t="s">
        <v>128</v>
      </c>
      <c r="P1434" t="str">
        <f>VLOOKUP($A1434,RevenueData!$A$2:$L$2321,10,FALSE)</f>
        <v>NY</v>
      </c>
      <c r="Q1434" t="str">
        <f>VLOOKUP($A1434,RevenueData!$A$2:$L$2321,11,FALSE)</f>
        <v>NY</v>
      </c>
      <c r="R1434" t="str">
        <f>VLOOKUP($A1434,RevenueData!$A$2:$L$2321,12,FALSE)</f>
        <v>MID</v>
      </c>
    </row>
    <row r="1435" spans="1:18">
      <c r="A1435" s="40">
        <v>55</v>
      </c>
      <c r="B1435" s="41" t="s">
        <v>124</v>
      </c>
      <c r="C1435" s="41" t="s">
        <v>7</v>
      </c>
      <c r="D1435" s="40">
        <v>10014</v>
      </c>
      <c r="E1435" s="42">
        <v>40042</v>
      </c>
      <c r="F1435" s="43">
        <v>1103</v>
      </c>
      <c r="G1435" s="41" t="s">
        <v>125</v>
      </c>
      <c r="H1435" s="40">
        <v>1</v>
      </c>
      <c r="I1435" s="40">
        <v>1</v>
      </c>
      <c r="J1435" s="40">
        <v>0</v>
      </c>
      <c r="K1435" s="40">
        <v>0</v>
      </c>
      <c r="L1435" s="44">
        <v>0</v>
      </c>
      <c r="M1435" s="41" t="s">
        <v>126</v>
      </c>
      <c r="N1435" s="45" t="s">
        <v>127</v>
      </c>
      <c r="O1435" s="45" t="s">
        <v>128</v>
      </c>
      <c r="P1435" t="str">
        <f>VLOOKUP($A1435,RevenueData!$A$2:$L$2321,10,FALSE)</f>
        <v>NY</v>
      </c>
      <c r="Q1435" t="str">
        <f>VLOOKUP($A1435,RevenueData!$A$2:$L$2321,11,FALSE)</f>
        <v>NY</v>
      </c>
      <c r="R1435" t="str">
        <f>VLOOKUP($A1435,RevenueData!$A$2:$L$2321,12,FALSE)</f>
        <v>DOWN</v>
      </c>
    </row>
    <row r="1436" spans="1:18">
      <c r="A1436" s="40">
        <v>108</v>
      </c>
      <c r="B1436" s="41" t="s">
        <v>124</v>
      </c>
      <c r="C1436" s="41" t="s">
        <v>7</v>
      </c>
      <c r="D1436" s="40">
        <v>10019</v>
      </c>
      <c r="E1436" s="42">
        <v>40042</v>
      </c>
      <c r="F1436" s="43">
        <v>1003</v>
      </c>
      <c r="G1436" s="41" t="s">
        <v>125</v>
      </c>
      <c r="H1436" s="40">
        <v>7</v>
      </c>
      <c r="I1436" s="40">
        <v>7</v>
      </c>
      <c r="J1436" s="40">
        <v>0</v>
      </c>
      <c r="K1436" s="40">
        <v>0</v>
      </c>
      <c r="L1436" s="44">
        <v>0</v>
      </c>
      <c r="M1436" s="41" t="s">
        <v>126</v>
      </c>
      <c r="N1436" s="45" t="s">
        <v>127</v>
      </c>
      <c r="O1436" s="45" t="s">
        <v>128</v>
      </c>
      <c r="P1436" t="str">
        <f>VLOOKUP($A1436,RevenueData!$A$2:$L$2321,10,FALSE)</f>
        <v>NY</v>
      </c>
      <c r="Q1436" t="str">
        <f>VLOOKUP($A1436,RevenueData!$A$2:$L$2321,11,FALSE)</f>
        <v>NY</v>
      </c>
      <c r="R1436" t="str">
        <f>VLOOKUP($A1436,RevenueData!$A$2:$L$2321,12,FALSE)</f>
        <v>DOWN</v>
      </c>
    </row>
    <row r="1437" spans="1:18">
      <c r="A1437" s="40">
        <v>114</v>
      </c>
      <c r="B1437" s="41" t="s">
        <v>124</v>
      </c>
      <c r="C1437" s="41" t="s">
        <v>7</v>
      </c>
      <c r="D1437" s="40">
        <v>10020</v>
      </c>
      <c r="E1437" s="42">
        <v>40042</v>
      </c>
      <c r="F1437" s="43">
        <v>919</v>
      </c>
      <c r="G1437" s="41" t="s">
        <v>129</v>
      </c>
      <c r="H1437" s="40">
        <v>6</v>
      </c>
      <c r="I1437" s="40">
        <v>6</v>
      </c>
      <c r="J1437" s="40">
        <v>0</v>
      </c>
      <c r="K1437" s="40">
        <v>0</v>
      </c>
      <c r="L1437" s="44">
        <v>0</v>
      </c>
      <c r="M1437" s="41" t="s">
        <v>126</v>
      </c>
      <c r="N1437" s="45" t="s">
        <v>127</v>
      </c>
      <c r="O1437" s="45" t="s">
        <v>128</v>
      </c>
      <c r="P1437" t="str">
        <f>VLOOKUP($A1437,RevenueData!$A$2:$L$2321,10,FALSE)</f>
        <v>NY</v>
      </c>
      <c r="Q1437" t="str">
        <f>VLOOKUP($A1437,RevenueData!$A$2:$L$2321,11,FALSE)</f>
        <v>NY</v>
      </c>
      <c r="R1437" t="str">
        <f>VLOOKUP($A1437,RevenueData!$A$2:$L$2321,12,FALSE)</f>
        <v>MID</v>
      </c>
    </row>
    <row r="1438" spans="1:18">
      <c r="A1438" s="40">
        <v>122</v>
      </c>
      <c r="B1438" s="41" t="s">
        <v>233</v>
      </c>
      <c r="C1438" s="41" t="s">
        <v>41</v>
      </c>
      <c r="D1438" s="40">
        <v>77032</v>
      </c>
      <c r="E1438" s="42">
        <v>40042</v>
      </c>
      <c r="F1438" s="43">
        <v>1512</v>
      </c>
      <c r="G1438" s="41" t="s">
        <v>131</v>
      </c>
      <c r="H1438" s="40">
        <v>27</v>
      </c>
      <c r="I1438" s="40">
        <v>26</v>
      </c>
      <c r="J1438" s="40">
        <v>0</v>
      </c>
      <c r="K1438" s="40">
        <v>0</v>
      </c>
      <c r="L1438" s="44">
        <v>1</v>
      </c>
      <c r="M1438" s="41" t="s">
        <v>126</v>
      </c>
      <c r="N1438" s="45" t="s">
        <v>234</v>
      </c>
      <c r="O1438" s="45" t="s">
        <v>235</v>
      </c>
      <c r="P1438" t="str">
        <f>VLOOKUP($A1438,RevenueData!$A$2:$L$2321,10,FALSE)</f>
        <v>TX</v>
      </c>
      <c r="Q1438" t="str">
        <f>VLOOKUP($A1438,RevenueData!$A$2:$L$2321,11,FALSE)</f>
        <v>SW</v>
      </c>
      <c r="R1438" t="str">
        <f>VLOOKUP($A1438,RevenueData!$A$2:$L$2321,12,FALSE)</f>
        <v>HOU</v>
      </c>
    </row>
    <row r="1439" spans="1:18">
      <c r="A1439" s="40">
        <v>131</v>
      </c>
      <c r="B1439" s="41" t="s">
        <v>281</v>
      </c>
      <c r="C1439" s="41" t="s">
        <v>7</v>
      </c>
      <c r="D1439" s="40">
        <v>11430</v>
      </c>
      <c r="E1439" s="42">
        <v>40042</v>
      </c>
      <c r="F1439" s="43">
        <v>1151</v>
      </c>
      <c r="G1439" s="41" t="s">
        <v>125</v>
      </c>
      <c r="H1439" s="40">
        <v>25</v>
      </c>
      <c r="I1439" s="40">
        <v>24</v>
      </c>
      <c r="J1439" s="40">
        <v>0</v>
      </c>
      <c r="K1439" s="40">
        <v>1</v>
      </c>
      <c r="L1439" s="44">
        <v>0</v>
      </c>
      <c r="M1439" s="41" t="s">
        <v>126</v>
      </c>
      <c r="N1439" s="45" t="s">
        <v>127</v>
      </c>
      <c r="O1439" s="45" t="s">
        <v>128</v>
      </c>
      <c r="P1439" t="str">
        <f>VLOOKUP($A1439,RevenueData!$A$2:$L$2321,10,FALSE)</f>
        <v>NY</v>
      </c>
      <c r="Q1439" t="str">
        <f>VLOOKUP($A1439,RevenueData!$A$2:$L$2321,11,FALSE)</f>
        <v>NY</v>
      </c>
      <c r="R1439" t="str">
        <f>VLOOKUP($A1439,RevenueData!$A$2:$L$2321,12,FALSE)</f>
        <v>LI</v>
      </c>
    </row>
    <row r="1440" spans="1:18">
      <c r="A1440" s="40">
        <v>140</v>
      </c>
      <c r="B1440" s="41" t="s">
        <v>291</v>
      </c>
      <c r="C1440" s="41" t="s">
        <v>7</v>
      </c>
      <c r="D1440" s="40">
        <v>11530</v>
      </c>
      <c r="E1440" s="42">
        <v>40042</v>
      </c>
      <c r="F1440" s="43">
        <v>1018</v>
      </c>
      <c r="G1440" s="41" t="s">
        <v>125</v>
      </c>
      <c r="H1440" s="40">
        <v>12</v>
      </c>
      <c r="I1440" s="40">
        <v>12</v>
      </c>
      <c r="J1440" s="40">
        <v>0</v>
      </c>
      <c r="K1440" s="40">
        <v>0</v>
      </c>
      <c r="L1440" s="44">
        <v>0</v>
      </c>
      <c r="M1440" s="41" t="s">
        <v>126</v>
      </c>
      <c r="N1440" s="45" t="s">
        <v>127</v>
      </c>
      <c r="O1440" s="45" t="s">
        <v>128</v>
      </c>
      <c r="P1440" t="str">
        <f>VLOOKUP($A1440,RevenueData!$A$2:$L$2321,10,FALSE)</f>
        <v>NY</v>
      </c>
      <c r="Q1440" t="str">
        <f>VLOOKUP($A1440,RevenueData!$A$2:$L$2321,11,FALSE)</f>
        <v>NY</v>
      </c>
      <c r="R1440" t="str">
        <f>VLOOKUP($A1440,RevenueData!$A$2:$L$2321,12,FALSE)</f>
        <v>LI</v>
      </c>
    </row>
    <row r="1441" spans="1:18">
      <c r="A1441" s="40">
        <v>145</v>
      </c>
      <c r="B1441" s="41" t="s">
        <v>294</v>
      </c>
      <c r="C1441" s="41" t="s">
        <v>21</v>
      </c>
      <c r="D1441" s="40">
        <v>98271</v>
      </c>
      <c r="E1441" s="42">
        <v>40042</v>
      </c>
      <c r="F1441" s="43">
        <v>1002</v>
      </c>
      <c r="G1441" s="41" t="s">
        <v>125</v>
      </c>
      <c r="H1441" s="40">
        <v>150</v>
      </c>
      <c r="I1441" s="40">
        <v>150</v>
      </c>
      <c r="J1441" s="40">
        <v>0</v>
      </c>
      <c r="K1441" s="40">
        <v>0</v>
      </c>
      <c r="L1441" s="44">
        <v>0</v>
      </c>
      <c r="M1441" s="41" t="s">
        <v>126</v>
      </c>
      <c r="N1441" s="45" t="s">
        <v>152</v>
      </c>
      <c r="O1441" s="45" t="s">
        <v>153</v>
      </c>
      <c r="P1441" t="str">
        <f>VLOOKUP($A1441,RevenueData!$A$2:$L$2321,10,FALSE)</f>
        <v>WA</v>
      </c>
      <c r="Q1441" t="str">
        <f>VLOOKUP($A1441,RevenueData!$A$2:$L$2321,11,FALSE)</f>
        <v>OUT</v>
      </c>
      <c r="R1441" t="str">
        <f>VLOOKUP($A1441,RevenueData!$A$2:$L$2321,12,FALSE)</f>
        <v>OUT</v>
      </c>
    </row>
    <row r="1442" spans="1:18">
      <c r="A1442" s="40">
        <v>146</v>
      </c>
      <c r="B1442" s="41" t="s">
        <v>295</v>
      </c>
      <c r="C1442" s="41" t="s">
        <v>61</v>
      </c>
      <c r="D1442" s="40">
        <v>96814</v>
      </c>
      <c r="E1442" s="42">
        <v>40042</v>
      </c>
      <c r="F1442" s="43">
        <v>917</v>
      </c>
      <c r="G1442" s="41" t="s">
        <v>125</v>
      </c>
      <c r="H1442" s="40">
        <v>30</v>
      </c>
      <c r="I1442" s="40">
        <v>30</v>
      </c>
      <c r="J1442" s="40">
        <v>1</v>
      </c>
      <c r="K1442" s="40">
        <v>0</v>
      </c>
      <c r="L1442" s="44">
        <v>0</v>
      </c>
      <c r="M1442" s="41" t="s">
        <v>130</v>
      </c>
      <c r="N1442" s="45" t="s">
        <v>296</v>
      </c>
      <c r="O1442" s="45" t="s">
        <v>297</v>
      </c>
      <c r="P1442" t="str">
        <f>VLOOKUP($A1442,RevenueData!$A$2:$L$2321,10,FALSE)</f>
        <v>HI</v>
      </c>
      <c r="Q1442" t="str">
        <f>VLOOKUP($A1442,RevenueData!$A$2:$L$2321,11,FALSE)</f>
        <v>NW</v>
      </c>
      <c r="R1442" t="str">
        <f>VLOOKUP($A1442,RevenueData!$A$2:$L$2321,12,FALSE)</f>
        <v>HI</v>
      </c>
    </row>
    <row r="1443" spans="1:18">
      <c r="A1443" s="40">
        <v>151</v>
      </c>
      <c r="B1443" s="41" t="s">
        <v>295</v>
      </c>
      <c r="C1443" s="41" t="s">
        <v>61</v>
      </c>
      <c r="D1443" s="40">
        <v>96815</v>
      </c>
      <c r="E1443" s="42">
        <v>40042</v>
      </c>
      <c r="F1443" s="43">
        <v>1021</v>
      </c>
      <c r="G1443" s="41" t="s">
        <v>125</v>
      </c>
      <c r="H1443" s="40">
        <v>20</v>
      </c>
      <c r="I1443" s="40">
        <v>20</v>
      </c>
      <c r="J1443" s="40">
        <v>0</v>
      </c>
      <c r="K1443" s="40">
        <v>0</v>
      </c>
      <c r="L1443" s="44">
        <v>0</v>
      </c>
      <c r="M1443" s="41" t="s">
        <v>130</v>
      </c>
      <c r="N1443" s="45" t="s">
        <v>296</v>
      </c>
      <c r="O1443" s="45" t="s">
        <v>297</v>
      </c>
      <c r="P1443" t="str">
        <f>VLOOKUP($A1443,RevenueData!$A$2:$L$2321,10,FALSE)</f>
        <v>HI</v>
      </c>
      <c r="Q1443" t="str">
        <f>VLOOKUP($A1443,RevenueData!$A$2:$L$2321,11,FALSE)</f>
        <v>NW</v>
      </c>
      <c r="R1443" t="str">
        <f>VLOOKUP($A1443,RevenueData!$A$2:$L$2321,12,FALSE)</f>
        <v>HI</v>
      </c>
    </row>
    <row r="1444" spans="1:18">
      <c r="A1444" s="40">
        <v>158</v>
      </c>
      <c r="B1444" s="41" t="s">
        <v>124</v>
      </c>
      <c r="C1444" s="41" t="s">
        <v>7</v>
      </c>
      <c r="D1444" s="40">
        <v>10019</v>
      </c>
      <c r="E1444" s="42">
        <v>40042</v>
      </c>
      <c r="F1444" s="43">
        <v>1008</v>
      </c>
      <c r="G1444" s="41" t="s">
        <v>125</v>
      </c>
      <c r="H1444" s="40">
        <v>17</v>
      </c>
      <c r="I1444" s="40">
        <v>17</v>
      </c>
      <c r="J1444" s="40">
        <v>0</v>
      </c>
      <c r="K1444" s="40">
        <v>0</v>
      </c>
      <c r="L1444" s="44">
        <v>0</v>
      </c>
      <c r="M1444" s="41" t="s">
        <v>126</v>
      </c>
      <c r="N1444" s="45" t="s">
        <v>127</v>
      </c>
      <c r="O1444" s="45" t="s">
        <v>128</v>
      </c>
      <c r="P1444" t="str">
        <f>VLOOKUP($A1444,RevenueData!$A$2:$L$2321,10,FALSE)</f>
        <v>NY</v>
      </c>
      <c r="Q1444" t="str">
        <f>VLOOKUP($A1444,RevenueData!$A$2:$L$2321,11,FALSE)</f>
        <v>NY</v>
      </c>
      <c r="R1444" t="str">
        <f>VLOOKUP($A1444,RevenueData!$A$2:$L$2321,12,FALSE)</f>
        <v>MID</v>
      </c>
    </row>
    <row r="1445" spans="1:18">
      <c r="A1445" s="40">
        <v>170</v>
      </c>
      <c r="B1445" s="41" t="s">
        <v>28</v>
      </c>
      <c r="C1445" s="41" t="s">
        <v>27</v>
      </c>
      <c r="D1445" s="40">
        <v>33126</v>
      </c>
      <c r="E1445" s="42">
        <v>40042</v>
      </c>
      <c r="F1445" s="43">
        <v>1302</v>
      </c>
      <c r="G1445" s="41" t="s">
        <v>125</v>
      </c>
      <c r="H1445" s="40">
        <v>1</v>
      </c>
      <c r="I1445" s="40">
        <v>1</v>
      </c>
      <c r="J1445" s="40">
        <v>0</v>
      </c>
      <c r="K1445" s="40">
        <v>0</v>
      </c>
      <c r="L1445" s="44">
        <v>0</v>
      </c>
      <c r="M1445" s="41" t="s">
        <v>126</v>
      </c>
      <c r="N1445" s="45" t="s">
        <v>161</v>
      </c>
      <c r="O1445" s="45" t="s">
        <v>162</v>
      </c>
      <c r="P1445" t="str">
        <f>VLOOKUP($A1445,RevenueData!$A$2:$L$2321,10,FALSE)</f>
        <v>FL</v>
      </c>
      <c r="Q1445" t="str">
        <f>VLOOKUP($A1445,RevenueData!$A$2:$L$2321,11,FALSE)</f>
        <v>SE</v>
      </c>
      <c r="R1445" t="str">
        <f>VLOOKUP($A1445,RevenueData!$A$2:$L$2321,12,FALSE)</f>
        <v>MIAMI</v>
      </c>
    </row>
    <row r="1446" spans="1:18">
      <c r="A1446" s="40">
        <v>179</v>
      </c>
      <c r="B1446" s="41" t="s">
        <v>336</v>
      </c>
      <c r="C1446" s="41" t="s">
        <v>61</v>
      </c>
      <c r="D1446" s="40">
        <v>96738</v>
      </c>
      <c r="E1446" s="42">
        <v>40042</v>
      </c>
      <c r="F1446" s="43">
        <v>1037</v>
      </c>
      <c r="G1446" s="41" t="s">
        <v>125</v>
      </c>
      <c r="H1446" s="40">
        <v>1</v>
      </c>
      <c r="I1446" s="40">
        <v>1</v>
      </c>
      <c r="J1446" s="40">
        <v>0</v>
      </c>
      <c r="K1446" s="40">
        <v>0</v>
      </c>
      <c r="L1446" s="44">
        <v>0</v>
      </c>
      <c r="M1446" s="41" t="s">
        <v>126</v>
      </c>
      <c r="N1446" s="45" t="s">
        <v>337</v>
      </c>
      <c r="O1446" s="45" t="s">
        <v>338</v>
      </c>
      <c r="P1446" t="str">
        <f>VLOOKUP($A1446,RevenueData!$A$2:$L$2321,10,FALSE)</f>
        <v>HI</v>
      </c>
      <c r="Q1446" t="str">
        <f>VLOOKUP($A1446,RevenueData!$A$2:$L$2321,11,FALSE)</f>
        <v>NW</v>
      </c>
      <c r="R1446" t="str">
        <f>VLOOKUP($A1446,RevenueData!$A$2:$L$2321,12,FALSE)</f>
        <v>HI</v>
      </c>
    </row>
    <row r="1447" spans="1:18">
      <c r="A1447" s="40">
        <v>189</v>
      </c>
      <c r="B1447" s="41" t="s">
        <v>124</v>
      </c>
      <c r="C1447" s="41" t="s">
        <v>7</v>
      </c>
      <c r="D1447" s="40">
        <v>10017</v>
      </c>
      <c r="E1447" s="42">
        <v>40042</v>
      </c>
      <c r="F1447" s="43">
        <v>800</v>
      </c>
      <c r="G1447" s="41" t="s">
        <v>125</v>
      </c>
      <c r="H1447" s="40">
        <v>43</v>
      </c>
      <c r="I1447" s="40">
        <v>43</v>
      </c>
      <c r="J1447" s="40">
        <v>0</v>
      </c>
      <c r="K1447" s="40">
        <v>0</v>
      </c>
      <c r="L1447" s="44">
        <v>0</v>
      </c>
      <c r="M1447" s="41" t="s">
        <v>126</v>
      </c>
      <c r="N1447" s="45" t="s">
        <v>127</v>
      </c>
      <c r="O1447" s="45" t="s">
        <v>128</v>
      </c>
      <c r="P1447" t="str">
        <f>VLOOKUP($A1447,RevenueData!$A$2:$L$2321,10,FALSE)</f>
        <v>NY</v>
      </c>
      <c r="Q1447" t="str">
        <f>VLOOKUP($A1447,RevenueData!$A$2:$L$2321,11,FALSE)</f>
        <v>NY</v>
      </c>
      <c r="R1447" t="str">
        <f>VLOOKUP($A1447,RevenueData!$A$2:$L$2321,12,FALSE)</f>
        <v>DOWN</v>
      </c>
    </row>
    <row r="1448" spans="1:18">
      <c r="A1448" s="40">
        <v>5</v>
      </c>
      <c r="B1448" s="41" t="s">
        <v>132</v>
      </c>
      <c r="C1448" s="41" t="s">
        <v>10</v>
      </c>
      <c r="D1448" s="40">
        <v>7078</v>
      </c>
      <c r="E1448" s="42">
        <v>40043</v>
      </c>
      <c r="F1448" s="43">
        <v>843</v>
      </c>
      <c r="G1448" s="41" t="s">
        <v>125</v>
      </c>
      <c r="H1448" s="40">
        <v>26</v>
      </c>
      <c r="I1448" s="40">
        <v>26</v>
      </c>
      <c r="J1448" s="40">
        <v>0</v>
      </c>
      <c r="K1448" s="40">
        <v>0</v>
      </c>
      <c r="L1448" s="44">
        <v>0</v>
      </c>
      <c r="M1448" s="41" t="s">
        <v>126</v>
      </c>
      <c r="N1448" s="45" t="s">
        <v>127</v>
      </c>
      <c r="O1448" s="45" t="s">
        <v>128</v>
      </c>
      <c r="P1448" t="str">
        <f>VLOOKUP($A1448,RevenueData!$A$2:$L$2321,10,FALSE)</f>
        <v>NJ</v>
      </c>
      <c r="Q1448" t="str">
        <f>VLOOKUP($A1448,RevenueData!$A$2:$L$2321,11,FALSE)</f>
        <v>NE</v>
      </c>
      <c r="R1448" t="str">
        <f>VLOOKUP($A1448,RevenueData!$A$2:$L$2321,12,FALSE)</f>
        <v>NJ</v>
      </c>
    </row>
    <row r="1449" spans="1:18">
      <c r="A1449" s="40">
        <v>10</v>
      </c>
      <c r="B1449" s="41" t="s">
        <v>133</v>
      </c>
      <c r="C1449" s="41" t="s">
        <v>11</v>
      </c>
      <c r="D1449" s="40">
        <v>22202</v>
      </c>
      <c r="E1449" s="42">
        <v>40043</v>
      </c>
      <c r="F1449" s="43">
        <v>1355</v>
      </c>
      <c r="G1449" s="41" t="s">
        <v>131</v>
      </c>
      <c r="H1449" s="40">
        <v>13</v>
      </c>
      <c r="I1449" s="40">
        <v>13</v>
      </c>
      <c r="J1449" s="40">
        <v>0</v>
      </c>
      <c r="K1449" s="40">
        <v>0</v>
      </c>
      <c r="L1449" s="44">
        <v>0</v>
      </c>
      <c r="M1449" s="41" t="s">
        <v>126</v>
      </c>
      <c r="N1449" s="45" t="s">
        <v>136</v>
      </c>
      <c r="O1449" s="45" t="s">
        <v>137</v>
      </c>
      <c r="P1449" t="str">
        <f>VLOOKUP($A1449,RevenueData!$A$2:$L$2321,10,FALSE)</f>
        <v>VA</v>
      </c>
      <c r="Q1449" t="str">
        <f>VLOOKUP($A1449,RevenueData!$A$2:$L$2321,11,FALSE)</f>
        <v>NE</v>
      </c>
      <c r="R1449" t="str">
        <f>VLOOKUP($A1449,RevenueData!$A$2:$L$2321,12,FALSE)</f>
        <v>DC</v>
      </c>
    </row>
    <row r="1450" spans="1:18">
      <c r="A1450" s="40">
        <v>11</v>
      </c>
      <c r="B1450" s="41" t="s">
        <v>138</v>
      </c>
      <c r="C1450" s="41" t="s">
        <v>12</v>
      </c>
      <c r="D1450" s="40">
        <v>20007</v>
      </c>
      <c r="E1450" s="42">
        <v>40043</v>
      </c>
      <c r="F1450" s="43">
        <v>1254</v>
      </c>
      <c r="G1450" s="41" t="s">
        <v>125</v>
      </c>
      <c r="H1450" s="40">
        <v>12</v>
      </c>
      <c r="I1450" s="40">
        <v>11</v>
      </c>
      <c r="J1450" s="40">
        <v>0</v>
      </c>
      <c r="K1450" s="40">
        <v>0</v>
      </c>
      <c r="L1450" s="44">
        <v>1</v>
      </c>
      <c r="M1450" s="41" t="s">
        <v>126</v>
      </c>
      <c r="N1450" s="45" t="s">
        <v>136</v>
      </c>
      <c r="O1450" s="45" t="s">
        <v>137</v>
      </c>
      <c r="P1450" t="str">
        <f>VLOOKUP($A1450,RevenueData!$A$2:$L$2321,10,FALSE)</f>
        <v>DC</v>
      </c>
      <c r="Q1450" t="str">
        <f>VLOOKUP($A1450,RevenueData!$A$2:$L$2321,11,FALSE)</f>
        <v>NE</v>
      </c>
      <c r="R1450" t="str">
        <f>VLOOKUP($A1450,RevenueData!$A$2:$L$2321,12,FALSE)</f>
        <v>DC</v>
      </c>
    </row>
    <row r="1451" spans="1:18">
      <c r="A1451" s="40">
        <v>12</v>
      </c>
      <c r="B1451" s="41" t="s">
        <v>139</v>
      </c>
      <c r="C1451" s="41" t="s">
        <v>13</v>
      </c>
      <c r="D1451" s="40">
        <v>48084</v>
      </c>
      <c r="E1451" s="42">
        <v>40043</v>
      </c>
      <c r="F1451" s="43">
        <v>1031</v>
      </c>
      <c r="G1451" s="41" t="s">
        <v>125</v>
      </c>
      <c r="H1451" s="40">
        <v>15</v>
      </c>
      <c r="I1451" s="40">
        <v>15</v>
      </c>
      <c r="J1451" s="40">
        <v>0</v>
      </c>
      <c r="K1451" s="40">
        <v>0</v>
      </c>
      <c r="L1451" s="44">
        <v>0</v>
      </c>
      <c r="M1451" s="41" t="s">
        <v>126</v>
      </c>
      <c r="N1451" s="45" t="s">
        <v>140</v>
      </c>
      <c r="O1451" s="45" t="s">
        <v>141</v>
      </c>
      <c r="P1451" t="str">
        <f>VLOOKUP($A1451,RevenueData!$A$2:$L$2321,10,FALSE)</f>
        <v>MI</v>
      </c>
      <c r="Q1451" t="str">
        <f>VLOOKUP($A1451,RevenueData!$A$2:$L$2321,11,FALSE)</f>
        <v>MW</v>
      </c>
      <c r="R1451" t="str">
        <f>VLOOKUP($A1451,RevenueData!$A$2:$L$2321,12,FALSE)</f>
        <v>MW</v>
      </c>
    </row>
    <row r="1452" spans="1:18">
      <c r="A1452" s="40">
        <v>14</v>
      </c>
      <c r="B1452" s="41" t="s">
        <v>144</v>
      </c>
      <c r="C1452" s="41" t="s">
        <v>16</v>
      </c>
      <c r="D1452" s="40">
        <v>60077</v>
      </c>
      <c r="E1452" s="42">
        <v>40043</v>
      </c>
      <c r="F1452" s="43">
        <v>1048</v>
      </c>
      <c r="G1452" s="41" t="s">
        <v>125</v>
      </c>
      <c r="H1452" s="40">
        <v>12</v>
      </c>
      <c r="I1452" s="40">
        <v>12</v>
      </c>
      <c r="J1452" s="40">
        <v>0</v>
      </c>
      <c r="K1452" s="40">
        <v>0</v>
      </c>
      <c r="L1452" s="44">
        <v>0</v>
      </c>
      <c r="M1452" s="41" t="s">
        <v>126</v>
      </c>
      <c r="N1452" s="45" t="s">
        <v>145</v>
      </c>
      <c r="O1452" s="45" t="s">
        <v>146</v>
      </c>
      <c r="P1452" t="str">
        <f>VLOOKUP($A1452,RevenueData!$A$2:$L$2321,10,FALSE)</f>
        <v>IL</v>
      </c>
      <c r="Q1452" t="str">
        <f>VLOOKUP($A1452,RevenueData!$A$2:$L$2321,11,FALSE)</f>
        <v>MW</v>
      </c>
      <c r="R1452" t="str">
        <f>VLOOKUP($A1452,RevenueData!$A$2:$L$2321,12,FALSE)</f>
        <v>NCHI</v>
      </c>
    </row>
    <row r="1453" spans="1:18">
      <c r="A1453" s="40">
        <v>15</v>
      </c>
      <c r="B1453" s="41" t="s">
        <v>147</v>
      </c>
      <c r="C1453" s="41" t="s">
        <v>16</v>
      </c>
      <c r="D1453" s="40">
        <v>60523</v>
      </c>
      <c r="E1453" s="42">
        <v>40043</v>
      </c>
      <c r="F1453" s="43">
        <v>1032</v>
      </c>
      <c r="G1453" s="41" t="s">
        <v>125</v>
      </c>
      <c r="H1453" s="40">
        <v>10</v>
      </c>
      <c r="I1453" s="40">
        <v>10</v>
      </c>
      <c r="J1453" s="40">
        <v>0</v>
      </c>
      <c r="K1453" s="40">
        <v>0</v>
      </c>
      <c r="L1453" s="44">
        <v>0</v>
      </c>
      <c r="M1453" s="41" t="s">
        <v>126</v>
      </c>
      <c r="N1453" s="45" t="s">
        <v>145</v>
      </c>
      <c r="O1453" s="45" t="s">
        <v>146</v>
      </c>
      <c r="P1453" t="str">
        <f>VLOOKUP($A1453,RevenueData!$A$2:$L$2321,10,FALSE)</f>
        <v>IL</v>
      </c>
      <c r="Q1453" t="str">
        <f>VLOOKUP($A1453,RevenueData!$A$2:$L$2321,11,FALSE)</f>
        <v>MW</v>
      </c>
      <c r="R1453" t="str">
        <f>VLOOKUP($A1453,RevenueData!$A$2:$L$2321,12,FALSE)</f>
        <v>SCHI</v>
      </c>
    </row>
    <row r="1454" spans="1:18">
      <c r="A1454" s="40">
        <v>18</v>
      </c>
      <c r="B1454" s="41" t="s">
        <v>151</v>
      </c>
      <c r="C1454" s="41" t="s">
        <v>21</v>
      </c>
      <c r="D1454" s="40">
        <v>98101</v>
      </c>
      <c r="E1454" s="42">
        <v>40043</v>
      </c>
      <c r="F1454" s="43">
        <v>1230</v>
      </c>
      <c r="G1454" s="41" t="s">
        <v>125</v>
      </c>
      <c r="H1454" s="40">
        <v>17</v>
      </c>
      <c r="I1454" s="40">
        <v>17</v>
      </c>
      <c r="J1454" s="40">
        <v>0</v>
      </c>
      <c r="K1454" s="40">
        <v>0</v>
      </c>
      <c r="L1454" s="44">
        <v>0</v>
      </c>
      <c r="M1454" s="41" t="s">
        <v>143</v>
      </c>
      <c r="N1454" s="45" t="s">
        <v>152</v>
      </c>
      <c r="O1454" s="45" t="s">
        <v>153</v>
      </c>
      <c r="P1454" t="str">
        <f>VLOOKUP($A1454,RevenueData!$A$2:$L$2321,10,FALSE)</f>
        <v>WA</v>
      </c>
      <c r="Q1454" t="str">
        <f>VLOOKUP($A1454,RevenueData!$A$2:$L$2321,11,FALSE)</f>
        <v>NW</v>
      </c>
      <c r="R1454" t="str">
        <f>VLOOKUP($A1454,RevenueData!$A$2:$L$2321,12,FALSE)</f>
        <v>SEA</v>
      </c>
    </row>
    <row r="1455" spans="1:18">
      <c r="A1455" s="40">
        <v>19</v>
      </c>
      <c r="B1455" s="41" t="s">
        <v>154</v>
      </c>
      <c r="C1455" s="41" t="s">
        <v>16</v>
      </c>
      <c r="D1455" s="40">
        <v>60611</v>
      </c>
      <c r="E1455" s="42">
        <v>40043</v>
      </c>
      <c r="F1455" s="43">
        <v>914</v>
      </c>
      <c r="G1455" s="41" t="s">
        <v>129</v>
      </c>
      <c r="H1455" s="40">
        <v>34</v>
      </c>
      <c r="I1455" s="40">
        <v>34</v>
      </c>
      <c r="J1455" s="40">
        <v>0</v>
      </c>
      <c r="K1455" s="40">
        <v>0</v>
      </c>
      <c r="L1455" s="44">
        <v>0</v>
      </c>
      <c r="M1455" s="41" t="s">
        <v>126</v>
      </c>
      <c r="N1455" s="45" t="s">
        <v>145</v>
      </c>
      <c r="O1455" s="45" t="s">
        <v>146</v>
      </c>
      <c r="P1455" t="str">
        <f>VLOOKUP($A1455,RevenueData!$A$2:$L$2321,10,FALSE)</f>
        <v>IL</v>
      </c>
      <c r="Q1455" t="str">
        <f>VLOOKUP($A1455,RevenueData!$A$2:$L$2321,11,FALSE)</f>
        <v>MW</v>
      </c>
      <c r="R1455" t="str">
        <f>VLOOKUP($A1455,RevenueData!$A$2:$L$2321,12,FALSE)</f>
        <v>MW</v>
      </c>
    </row>
    <row r="1456" spans="1:18">
      <c r="A1456" s="40">
        <v>20</v>
      </c>
      <c r="B1456" s="41" t="s">
        <v>155</v>
      </c>
      <c r="C1456" s="41" t="s">
        <v>19</v>
      </c>
      <c r="D1456" s="40">
        <v>95815</v>
      </c>
      <c r="E1456" s="42">
        <v>40043</v>
      </c>
      <c r="F1456" s="43">
        <v>1203</v>
      </c>
      <c r="G1456" s="41" t="s">
        <v>125</v>
      </c>
      <c r="H1456" s="40">
        <v>1</v>
      </c>
      <c r="I1456" s="40">
        <v>1</v>
      </c>
      <c r="J1456" s="40">
        <v>0</v>
      </c>
      <c r="K1456" s="40">
        <v>0</v>
      </c>
      <c r="L1456" s="44">
        <v>0</v>
      </c>
      <c r="M1456" s="41" t="s">
        <v>126</v>
      </c>
      <c r="N1456" s="45" t="s">
        <v>156</v>
      </c>
      <c r="O1456" s="45" t="s">
        <v>157</v>
      </c>
      <c r="P1456" t="str">
        <f>VLOOKUP($A1456,RevenueData!$A$2:$L$2321,10,FALSE)</f>
        <v>CA</v>
      </c>
      <c r="Q1456" t="str">
        <f>VLOOKUP($A1456,RevenueData!$A$2:$L$2321,11,FALSE)</f>
        <v>NW</v>
      </c>
      <c r="R1456" t="str">
        <f>VLOOKUP($A1456,RevenueData!$A$2:$L$2321,12,FALSE)</f>
        <v>NW</v>
      </c>
    </row>
    <row r="1457" spans="1:18">
      <c r="A1457" s="40">
        <v>22</v>
      </c>
      <c r="B1457" s="41" t="s">
        <v>158</v>
      </c>
      <c r="C1457" s="41" t="s">
        <v>19</v>
      </c>
      <c r="D1457" s="40">
        <v>91210</v>
      </c>
      <c r="E1457" s="42">
        <v>40043</v>
      </c>
      <c r="F1457" s="43">
        <v>946</v>
      </c>
      <c r="G1457" s="41" t="s">
        <v>125</v>
      </c>
      <c r="H1457" s="40">
        <v>24</v>
      </c>
      <c r="I1457" s="40">
        <v>24</v>
      </c>
      <c r="J1457" s="40">
        <v>0</v>
      </c>
      <c r="K1457" s="40">
        <v>0</v>
      </c>
      <c r="L1457" s="44">
        <v>0</v>
      </c>
      <c r="M1457" s="41" t="s">
        <v>126</v>
      </c>
      <c r="N1457" s="45" t="s">
        <v>149</v>
      </c>
      <c r="O1457" s="45" t="s">
        <v>150</v>
      </c>
      <c r="P1457" t="str">
        <f>VLOOKUP($A1457,RevenueData!$A$2:$L$2321,10,FALSE)</f>
        <v>CA</v>
      </c>
      <c r="Q1457" t="str">
        <f>VLOOKUP($A1457,RevenueData!$A$2:$L$2321,11,FALSE)</f>
        <v>LA</v>
      </c>
      <c r="R1457" t="str">
        <f>VLOOKUP($A1457,RevenueData!$A$2:$L$2321,12,FALSE)</f>
        <v>DESER</v>
      </c>
    </row>
    <row r="1458" spans="1:18">
      <c r="A1458" s="40">
        <v>24</v>
      </c>
      <c r="B1458" s="41" t="s">
        <v>160</v>
      </c>
      <c r="C1458" s="41" t="s">
        <v>19</v>
      </c>
      <c r="D1458" s="40">
        <v>90210</v>
      </c>
      <c r="E1458" s="42">
        <v>40043</v>
      </c>
      <c r="F1458" s="43">
        <v>1323</v>
      </c>
      <c r="G1458" s="41" t="s">
        <v>125</v>
      </c>
      <c r="H1458" s="40">
        <v>16</v>
      </c>
      <c r="I1458" s="40">
        <v>16</v>
      </c>
      <c r="J1458" s="40">
        <v>0</v>
      </c>
      <c r="K1458" s="40">
        <v>0</v>
      </c>
      <c r="L1458" s="44">
        <v>0</v>
      </c>
      <c r="M1458" s="41" t="s">
        <v>126</v>
      </c>
      <c r="N1458" s="45" t="s">
        <v>149</v>
      </c>
      <c r="O1458" s="45" t="s">
        <v>150</v>
      </c>
      <c r="P1458" t="str">
        <f>VLOOKUP($A1458,RevenueData!$A$2:$L$2321,10,FALSE)</f>
        <v>CA</v>
      </c>
      <c r="Q1458" t="str">
        <f>VLOOKUP($A1458,RevenueData!$A$2:$L$2321,11,FALSE)</f>
        <v>LA</v>
      </c>
      <c r="R1458" t="str">
        <f>VLOOKUP($A1458,RevenueData!$A$2:$L$2321,12,FALSE)</f>
        <v>LA</v>
      </c>
    </row>
    <row r="1459" spans="1:18">
      <c r="A1459" s="40">
        <v>25</v>
      </c>
      <c r="B1459" s="41" t="s">
        <v>28</v>
      </c>
      <c r="C1459" s="41" t="s">
        <v>27</v>
      </c>
      <c r="D1459" s="40">
        <v>33156</v>
      </c>
      <c r="E1459" s="42">
        <v>40043</v>
      </c>
      <c r="F1459" s="43">
        <v>1116</v>
      </c>
      <c r="G1459" s="41" t="s">
        <v>131</v>
      </c>
      <c r="H1459" s="40">
        <v>18</v>
      </c>
      <c r="I1459" s="40">
        <v>18</v>
      </c>
      <c r="J1459" s="40">
        <v>0</v>
      </c>
      <c r="K1459" s="40">
        <v>0</v>
      </c>
      <c r="L1459" s="44">
        <v>0</v>
      </c>
      <c r="M1459" s="41" t="s">
        <v>126</v>
      </c>
      <c r="N1459" s="45" t="s">
        <v>161</v>
      </c>
      <c r="O1459" s="45" t="s">
        <v>162</v>
      </c>
      <c r="P1459" t="str">
        <f>VLOOKUP($A1459,RevenueData!$A$2:$L$2321,10,FALSE)</f>
        <v>FL</v>
      </c>
      <c r="Q1459" t="str">
        <f>VLOOKUP($A1459,RevenueData!$A$2:$L$2321,11,FALSE)</f>
        <v>SE</v>
      </c>
      <c r="R1459" t="str">
        <f>VLOOKUP($A1459,RevenueData!$A$2:$L$2321,12,FALSE)</f>
        <v>MIAMI</v>
      </c>
    </row>
    <row r="1460" spans="1:18">
      <c r="A1460" s="40">
        <v>26</v>
      </c>
      <c r="B1460" s="41" t="s">
        <v>163</v>
      </c>
      <c r="C1460" s="41" t="s">
        <v>11</v>
      </c>
      <c r="D1460" s="40">
        <v>22102</v>
      </c>
      <c r="E1460" s="42">
        <v>40043</v>
      </c>
      <c r="F1460" s="43">
        <v>1042</v>
      </c>
      <c r="G1460" s="41" t="s">
        <v>125</v>
      </c>
      <c r="H1460" s="40">
        <v>24</v>
      </c>
      <c r="I1460" s="40">
        <v>24</v>
      </c>
      <c r="J1460" s="40">
        <v>0</v>
      </c>
      <c r="K1460" s="40">
        <v>0</v>
      </c>
      <c r="L1460" s="44">
        <v>0</v>
      </c>
      <c r="M1460" s="41" t="s">
        <v>126</v>
      </c>
      <c r="N1460" s="45" t="s">
        <v>136</v>
      </c>
      <c r="O1460" s="45" t="s">
        <v>137</v>
      </c>
      <c r="P1460" t="str">
        <f>VLOOKUP($A1460,RevenueData!$A$2:$L$2321,10,FALSE)</f>
        <v>VA</v>
      </c>
      <c r="Q1460" t="str">
        <f>VLOOKUP($A1460,RevenueData!$A$2:$L$2321,11,FALSE)</f>
        <v>SE</v>
      </c>
      <c r="R1460" t="str">
        <f>VLOOKUP($A1460,RevenueData!$A$2:$L$2321,12,FALSE)</f>
        <v>NOVA</v>
      </c>
    </row>
    <row r="1461" spans="1:18">
      <c r="A1461" s="40">
        <v>27</v>
      </c>
      <c r="B1461" s="41" t="s">
        <v>164</v>
      </c>
      <c r="C1461" s="41" t="s">
        <v>27</v>
      </c>
      <c r="D1461" s="40">
        <v>33431</v>
      </c>
      <c r="E1461" s="42">
        <v>40043</v>
      </c>
      <c r="F1461" s="43">
        <v>1230</v>
      </c>
      <c r="G1461" s="41" t="s">
        <v>125</v>
      </c>
      <c r="H1461" s="40">
        <v>12</v>
      </c>
      <c r="I1461" s="40">
        <v>12</v>
      </c>
      <c r="J1461" s="40">
        <v>0</v>
      </c>
      <c r="K1461" s="40">
        <v>0</v>
      </c>
      <c r="L1461" s="44">
        <v>0</v>
      </c>
      <c r="M1461" s="41" t="s">
        <v>126</v>
      </c>
      <c r="N1461" s="45" t="s">
        <v>161</v>
      </c>
      <c r="O1461" s="45" t="s">
        <v>162</v>
      </c>
      <c r="P1461" t="str">
        <f>VLOOKUP($A1461,RevenueData!$A$2:$L$2321,10,FALSE)</f>
        <v>FL</v>
      </c>
      <c r="Q1461" t="str">
        <f>VLOOKUP($A1461,RevenueData!$A$2:$L$2321,11,FALSE)</f>
        <v>SE</v>
      </c>
      <c r="R1461" t="str">
        <f>VLOOKUP($A1461,RevenueData!$A$2:$L$2321,12,FALSE)</f>
        <v>PB</v>
      </c>
    </row>
    <row r="1462" spans="1:18">
      <c r="A1462" s="40">
        <v>28</v>
      </c>
      <c r="B1462" s="41" t="s">
        <v>154</v>
      </c>
      <c r="C1462" s="41" t="s">
        <v>16</v>
      </c>
      <c r="D1462" s="40">
        <v>60614</v>
      </c>
      <c r="E1462" s="42">
        <v>40043</v>
      </c>
      <c r="F1462" s="43">
        <v>1300</v>
      </c>
      <c r="G1462" s="41" t="s">
        <v>125</v>
      </c>
      <c r="H1462" s="40">
        <v>13</v>
      </c>
      <c r="I1462" s="40">
        <v>13</v>
      </c>
      <c r="J1462" s="40">
        <v>0</v>
      </c>
      <c r="K1462" s="40">
        <v>0</v>
      </c>
      <c r="L1462" s="44">
        <v>0</v>
      </c>
      <c r="M1462" s="41" t="s">
        <v>143</v>
      </c>
      <c r="N1462" s="45" t="s">
        <v>145</v>
      </c>
      <c r="O1462" s="45" t="s">
        <v>146</v>
      </c>
      <c r="P1462" t="str">
        <f>VLOOKUP($A1462,RevenueData!$A$2:$L$2321,10,FALSE)</f>
        <v>IL</v>
      </c>
      <c r="Q1462" t="str">
        <f>VLOOKUP($A1462,RevenueData!$A$2:$L$2321,11,FALSE)</f>
        <v>MW</v>
      </c>
      <c r="R1462" t="str">
        <f>VLOOKUP($A1462,RevenueData!$A$2:$L$2321,12,FALSE)</f>
        <v>MW</v>
      </c>
    </row>
    <row r="1463" spans="1:18">
      <c r="A1463" s="40">
        <v>30</v>
      </c>
      <c r="B1463" s="41" t="s">
        <v>168</v>
      </c>
      <c r="C1463" s="41" t="s">
        <v>33</v>
      </c>
      <c r="D1463" s="40">
        <v>97204</v>
      </c>
      <c r="E1463" s="42">
        <v>40043</v>
      </c>
      <c r="F1463" s="43">
        <v>949</v>
      </c>
      <c r="G1463" s="41" t="s">
        <v>125</v>
      </c>
      <c r="H1463" s="40">
        <v>12</v>
      </c>
      <c r="I1463" s="40">
        <v>12</v>
      </c>
      <c r="J1463" s="40">
        <v>0</v>
      </c>
      <c r="K1463" s="40">
        <v>0</v>
      </c>
      <c r="L1463" s="44">
        <v>0</v>
      </c>
      <c r="M1463" s="41" t="s">
        <v>126</v>
      </c>
      <c r="N1463" s="45" t="s">
        <v>169</v>
      </c>
      <c r="O1463" s="45" t="s">
        <v>170</v>
      </c>
      <c r="P1463" t="str">
        <f>VLOOKUP($A1463,RevenueData!$A$2:$L$2321,10,FALSE)</f>
        <v>OR</v>
      </c>
      <c r="Q1463" t="str">
        <f>VLOOKUP($A1463,RevenueData!$A$2:$L$2321,11,FALSE)</f>
        <v>NW</v>
      </c>
      <c r="R1463" t="str">
        <f>VLOOKUP($A1463,RevenueData!$A$2:$L$2321,12,FALSE)</f>
        <v>NW</v>
      </c>
    </row>
    <row r="1464" spans="1:18">
      <c r="A1464" s="40">
        <v>31</v>
      </c>
      <c r="B1464" s="41" t="s">
        <v>171</v>
      </c>
      <c r="C1464" s="41" t="s">
        <v>19</v>
      </c>
      <c r="D1464" s="40">
        <v>90067</v>
      </c>
      <c r="E1464" s="42">
        <v>40043</v>
      </c>
      <c r="F1464" s="43">
        <v>1000</v>
      </c>
      <c r="G1464" s="41" t="s">
        <v>125</v>
      </c>
      <c r="H1464" s="40">
        <v>19</v>
      </c>
      <c r="I1464" s="40">
        <v>19</v>
      </c>
      <c r="J1464" s="40">
        <v>0</v>
      </c>
      <c r="K1464" s="40">
        <v>0</v>
      </c>
      <c r="L1464" s="44">
        <v>0</v>
      </c>
      <c r="M1464" s="41" t="s">
        <v>130</v>
      </c>
      <c r="N1464" s="45" t="s">
        <v>149</v>
      </c>
      <c r="O1464" s="45" t="s">
        <v>150</v>
      </c>
      <c r="P1464" t="str">
        <f>VLOOKUP($A1464,RevenueData!$A$2:$L$2321,10,FALSE)</f>
        <v>CA</v>
      </c>
      <c r="Q1464" t="str">
        <f>VLOOKUP($A1464,RevenueData!$A$2:$L$2321,11,FALSE)</f>
        <v>LA</v>
      </c>
      <c r="R1464" t="str">
        <f>VLOOKUP($A1464,RevenueData!$A$2:$L$2321,12,FALSE)</f>
        <v>LAPRO</v>
      </c>
    </row>
    <row r="1465" spans="1:18">
      <c r="A1465" s="40">
        <v>32</v>
      </c>
      <c r="B1465" s="41" t="s">
        <v>28</v>
      </c>
      <c r="C1465" s="41" t="s">
        <v>27</v>
      </c>
      <c r="D1465" s="40">
        <v>33180</v>
      </c>
      <c r="E1465" s="42">
        <v>40043</v>
      </c>
      <c r="F1465" s="43">
        <v>1205</v>
      </c>
      <c r="G1465" s="41" t="s">
        <v>125</v>
      </c>
      <c r="H1465" s="40">
        <v>21</v>
      </c>
      <c r="I1465" s="40">
        <v>20</v>
      </c>
      <c r="J1465" s="40">
        <v>0</v>
      </c>
      <c r="K1465" s="40">
        <v>0</v>
      </c>
      <c r="L1465" s="44">
        <v>1</v>
      </c>
      <c r="M1465" s="41" t="s">
        <v>126</v>
      </c>
      <c r="N1465" s="45" t="s">
        <v>161</v>
      </c>
      <c r="O1465" s="45" t="s">
        <v>162</v>
      </c>
      <c r="P1465" t="str">
        <f>VLOOKUP($A1465,RevenueData!$A$2:$L$2321,10,FALSE)</f>
        <v>FL</v>
      </c>
      <c r="Q1465" t="str">
        <f>VLOOKUP($A1465,RevenueData!$A$2:$L$2321,11,FALSE)</f>
        <v>SE</v>
      </c>
      <c r="R1465" t="str">
        <f>VLOOKUP($A1465,RevenueData!$A$2:$L$2321,12,FALSE)</f>
        <v>MIAMI</v>
      </c>
    </row>
    <row r="1466" spans="1:18">
      <c r="A1466" s="40">
        <v>35</v>
      </c>
      <c r="B1466" s="41" t="s">
        <v>176</v>
      </c>
      <c r="C1466" s="41" t="s">
        <v>19</v>
      </c>
      <c r="D1466" s="40">
        <v>94115</v>
      </c>
      <c r="E1466" s="42">
        <v>40043</v>
      </c>
      <c r="F1466" s="43">
        <v>1246</v>
      </c>
      <c r="G1466" s="41" t="s">
        <v>125</v>
      </c>
      <c r="H1466" s="40">
        <v>4</v>
      </c>
      <c r="I1466" s="40">
        <v>4</v>
      </c>
      <c r="J1466" s="40">
        <v>0</v>
      </c>
      <c r="K1466" s="40">
        <v>0</v>
      </c>
      <c r="L1466" s="44">
        <v>0</v>
      </c>
      <c r="M1466" s="41" t="s">
        <v>126</v>
      </c>
      <c r="N1466" s="45" t="s">
        <v>156</v>
      </c>
      <c r="O1466" s="45" t="s">
        <v>157</v>
      </c>
      <c r="P1466" t="str">
        <f>VLOOKUP($A1466,RevenueData!$A$2:$L$2321,10,FALSE)</f>
        <v>CA</v>
      </c>
      <c r="Q1466" t="str">
        <f>VLOOKUP($A1466,RevenueData!$A$2:$L$2321,11,FALSE)</f>
        <v>NW</v>
      </c>
      <c r="R1466" t="str">
        <f>VLOOKUP($A1466,RevenueData!$A$2:$L$2321,12,FALSE)</f>
        <v>SF</v>
      </c>
    </row>
    <row r="1467" spans="1:18">
      <c r="A1467" s="40">
        <v>38</v>
      </c>
      <c r="B1467" s="41" t="s">
        <v>178</v>
      </c>
      <c r="C1467" s="41" t="s">
        <v>38</v>
      </c>
      <c r="D1467" s="40">
        <v>89109</v>
      </c>
      <c r="E1467" s="42">
        <v>40043</v>
      </c>
      <c r="F1467" s="43">
        <v>1253</v>
      </c>
      <c r="G1467" s="41" t="s">
        <v>125</v>
      </c>
      <c r="H1467" s="40">
        <v>13</v>
      </c>
      <c r="I1467" s="40">
        <v>13</v>
      </c>
      <c r="J1467" s="40">
        <v>0</v>
      </c>
      <c r="K1467" s="40">
        <v>0</v>
      </c>
      <c r="L1467" s="44">
        <v>0</v>
      </c>
      <c r="M1467" s="41" t="s">
        <v>126</v>
      </c>
      <c r="N1467" s="45" t="s">
        <v>181</v>
      </c>
      <c r="O1467" s="45" t="s">
        <v>182</v>
      </c>
      <c r="P1467" t="str">
        <f>VLOOKUP($A1467,RevenueData!$A$2:$L$2321,10,FALSE)</f>
        <v>NV</v>
      </c>
      <c r="Q1467" t="str">
        <f>VLOOKUP($A1467,RevenueData!$A$2:$L$2321,11,FALSE)</f>
        <v>SW</v>
      </c>
      <c r="R1467" t="str">
        <f>VLOOKUP($A1467,RevenueData!$A$2:$L$2321,12,FALSE)</f>
        <v>SW</v>
      </c>
    </row>
    <row r="1468" spans="1:18">
      <c r="A1468" s="40">
        <v>39</v>
      </c>
      <c r="B1468" s="41" t="s">
        <v>183</v>
      </c>
      <c r="C1468" s="41" t="s">
        <v>19</v>
      </c>
      <c r="D1468" s="40">
        <v>92660</v>
      </c>
      <c r="E1468" s="42">
        <v>40043</v>
      </c>
      <c r="F1468" s="43">
        <v>1000</v>
      </c>
      <c r="G1468" s="41" t="s">
        <v>125</v>
      </c>
      <c r="H1468" s="40">
        <v>16</v>
      </c>
      <c r="I1468" s="40">
        <v>16</v>
      </c>
      <c r="J1468" s="40">
        <v>0</v>
      </c>
      <c r="K1468" s="40">
        <v>0</v>
      </c>
      <c r="L1468" s="44">
        <v>0</v>
      </c>
      <c r="M1468" s="41" t="s">
        <v>126</v>
      </c>
      <c r="N1468" s="45" t="s">
        <v>149</v>
      </c>
      <c r="O1468" s="45" t="s">
        <v>150</v>
      </c>
      <c r="P1468" t="str">
        <f>VLOOKUP($A1468,RevenueData!$A$2:$L$2321,10,FALSE)</f>
        <v>CA</v>
      </c>
      <c r="Q1468" t="str">
        <f>VLOOKUP($A1468,RevenueData!$A$2:$L$2321,11,FALSE)</f>
        <v>LA</v>
      </c>
      <c r="R1468" t="str">
        <f>VLOOKUP($A1468,RevenueData!$A$2:$L$2321,12,FALSE)</f>
        <v>SD</v>
      </c>
    </row>
    <row r="1469" spans="1:18">
      <c r="A1469" s="40">
        <v>45</v>
      </c>
      <c r="B1469" s="41" t="s">
        <v>151</v>
      </c>
      <c r="C1469" s="41" t="s">
        <v>21</v>
      </c>
      <c r="D1469" s="40">
        <v>98105</v>
      </c>
      <c r="E1469" s="42">
        <v>40043</v>
      </c>
      <c r="F1469" s="43">
        <v>1200</v>
      </c>
      <c r="G1469" s="41" t="s">
        <v>125</v>
      </c>
      <c r="H1469" s="40">
        <v>12</v>
      </c>
      <c r="I1469" s="40">
        <v>12</v>
      </c>
      <c r="J1469" s="40">
        <v>0</v>
      </c>
      <c r="K1469" s="40">
        <v>0</v>
      </c>
      <c r="L1469" s="44">
        <v>0</v>
      </c>
      <c r="M1469" s="41" t="s">
        <v>143</v>
      </c>
      <c r="N1469" s="45" t="s">
        <v>152</v>
      </c>
      <c r="O1469" s="45" t="s">
        <v>153</v>
      </c>
      <c r="P1469" t="str">
        <f>VLOOKUP($A1469,RevenueData!$A$2:$L$2321,10,FALSE)</f>
        <v>WA</v>
      </c>
      <c r="Q1469" t="str">
        <f>VLOOKUP($A1469,RevenueData!$A$2:$L$2321,11,FALSE)</f>
        <v>NW</v>
      </c>
      <c r="R1469" t="str">
        <f>VLOOKUP($A1469,RevenueData!$A$2:$L$2321,12,FALSE)</f>
        <v>SEA</v>
      </c>
    </row>
    <row r="1470" spans="1:18">
      <c r="A1470" s="40">
        <v>46</v>
      </c>
      <c r="B1470" s="41" t="s">
        <v>186</v>
      </c>
      <c r="C1470" s="41" t="s">
        <v>41</v>
      </c>
      <c r="D1470" s="40">
        <v>76092</v>
      </c>
      <c r="E1470" s="42">
        <v>40043</v>
      </c>
      <c r="F1470" s="43">
        <v>1115</v>
      </c>
      <c r="G1470" s="41" t="s">
        <v>125</v>
      </c>
      <c r="H1470" s="40">
        <v>2</v>
      </c>
      <c r="I1470" s="40">
        <v>2</v>
      </c>
      <c r="J1470" s="40">
        <v>0</v>
      </c>
      <c r="K1470" s="40">
        <v>0</v>
      </c>
      <c r="L1470" s="44">
        <v>0</v>
      </c>
      <c r="M1470" s="41" t="s">
        <v>126</v>
      </c>
      <c r="N1470" s="45" t="s">
        <v>187</v>
      </c>
      <c r="O1470" s="45" t="s">
        <v>188</v>
      </c>
      <c r="P1470" t="str">
        <f>VLOOKUP($A1470,RevenueData!$A$2:$L$2321,10,FALSE)</f>
        <v>TX</v>
      </c>
      <c r="Q1470" t="str">
        <f>VLOOKUP($A1470,RevenueData!$A$2:$L$2321,11,FALSE)</f>
        <v>SW</v>
      </c>
      <c r="R1470" t="str">
        <f>VLOOKUP($A1470,RevenueData!$A$2:$L$2321,12,FALSE)</f>
        <v>DAL</v>
      </c>
    </row>
    <row r="1471" spans="1:18">
      <c r="A1471" s="40">
        <v>47</v>
      </c>
      <c r="B1471" s="41" t="s">
        <v>189</v>
      </c>
      <c r="C1471" s="41" t="s">
        <v>43</v>
      </c>
      <c r="D1471" s="40">
        <v>2467</v>
      </c>
      <c r="E1471" s="42">
        <v>40043</v>
      </c>
      <c r="F1471" s="43">
        <v>1033</v>
      </c>
      <c r="G1471" s="41" t="s">
        <v>125</v>
      </c>
      <c r="H1471" s="40">
        <v>16</v>
      </c>
      <c r="I1471" s="40">
        <v>15</v>
      </c>
      <c r="J1471" s="40">
        <v>0</v>
      </c>
      <c r="K1471" s="40">
        <v>0</v>
      </c>
      <c r="L1471" s="44">
        <v>1</v>
      </c>
      <c r="M1471" s="41" t="s">
        <v>126</v>
      </c>
      <c r="N1471" s="45" t="s">
        <v>190</v>
      </c>
      <c r="O1471" s="45" t="s">
        <v>191</v>
      </c>
      <c r="P1471" t="str">
        <f>VLOOKUP($A1471,RevenueData!$A$2:$L$2321,10,FALSE)</f>
        <v>MA</v>
      </c>
      <c r="Q1471" t="str">
        <f>VLOOKUP($A1471,RevenueData!$A$2:$L$2321,11,FALSE)</f>
        <v>NE</v>
      </c>
      <c r="R1471" t="str">
        <f>VLOOKUP($A1471,RevenueData!$A$2:$L$2321,12,FALSE)</f>
        <v>MA</v>
      </c>
    </row>
    <row r="1472" spans="1:18">
      <c r="A1472" s="40">
        <v>48</v>
      </c>
      <c r="B1472" s="41" t="s">
        <v>192</v>
      </c>
      <c r="C1472" s="41" t="s">
        <v>44</v>
      </c>
      <c r="D1472" s="40">
        <v>85251</v>
      </c>
      <c r="E1472" s="42">
        <v>40043</v>
      </c>
      <c r="F1472" s="43">
        <v>955</v>
      </c>
      <c r="G1472" s="41" t="s">
        <v>125</v>
      </c>
      <c r="H1472" s="40">
        <v>15</v>
      </c>
      <c r="I1472" s="40">
        <v>15</v>
      </c>
      <c r="J1472" s="40">
        <v>0</v>
      </c>
      <c r="K1472" s="40">
        <v>0</v>
      </c>
      <c r="L1472" s="44">
        <v>0</v>
      </c>
      <c r="M1472" s="41" t="s">
        <v>126</v>
      </c>
      <c r="N1472" s="45" t="s">
        <v>181</v>
      </c>
      <c r="O1472" s="45" t="s">
        <v>182</v>
      </c>
      <c r="P1472" t="str">
        <f>VLOOKUP($A1472,RevenueData!$A$2:$L$2321,10,FALSE)</f>
        <v>AZ</v>
      </c>
      <c r="Q1472" t="str">
        <f>VLOOKUP($A1472,RevenueData!$A$2:$L$2321,11,FALSE)</f>
        <v>SW</v>
      </c>
      <c r="R1472" t="str">
        <f>VLOOKUP($A1472,RevenueData!$A$2:$L$2321,12,FALSE)</f>
        <v>AZ</v>
      </c>
    </row>
    <row r="1473" spans="1:18">
      <c r="A1473" s="40">
        <v>49</v>
      </c>
      <c r="B1473" s="41" t="s">
        <v>193</v>
      </c>
      <c r="C1473" s="41" t="s">
        <v>45</v>
      </c>
      <c r="D1473" s="40">
        <v>19406</v>
      </c>
      <c r="E1473" s="42">
        <v>40043</v>
      </c>
      <c r="F1473" s="43">
        <v>1057</v>
      </c>
      <c r="G1473" s="41" t="s">
        <v>125</v>
      </c>
      <c r="H1473" s="40">
        <v>19</v>
      </c>
      <c r="I1473" s="40">
        <v>19</v>
      </c>
      <c r="J1473" s="40">
        <v>0</v>
      </c>
      <c r="K1473" s="40">
        <v>0</v>
      </c>
      <c r="L1473" s="44">
        <v>0</v>
      </c>
      <c r="M1473" s="41" t="s">
        <v>126</v>
      </c>
      <c r="N1473" s="45" t="s">
        <v>194</v>
      </c>
      <c r="O1473" s="45" t="s">
        <v>195</v>
      </c>
      <c r="P1473" t="str">
        <f>VLOOKUP($A1473,RevenueData!$A$2:$L$2321,10,FALSE)</f>
        <v>PA</v>
      </c>
      <c r="Q1473" t="str">
        <f>VLOOKUP($A1473,RevenueData!$A$2:$L$2321,11,FALSE)</f>
        <v>NE</v>
      </c>
      <c r="R1473" t="str">
        <f>VLOOKUP($A1473,RevenueData!$A$2:$L$2321,12,FALSE)</f>
        <v>PHILI</v>
      </c>
    </row>
    <row r="1474" spans="1:18">
      <c r="A1474" s="40">
        <v>56</v>
      </c>
      <c r="B1474" s="41" t="s">
        <v>176</v>
      </c>
      <c r="C1474" s="41" t="s">
        <v>19</v>
      </c>
      <c r="D1474" s="40">
        <v>94132</v>
      </c>
      <c r="E1474" s="42">
        <v>40043</v>
      </c>
      <c r="F1474" s="43">
        <v>1109</v>
      </c>
      <c r="G1474" s="41" t="s">
        <v>125</v>
      </c>
      <c r="H1474" s="40">
        <v>5</v>
      </c>
      <c r="I1474" s="40">
        <v>5</v>
      </c>
      <c r="J1474" s="40">
        <v>0</v>
      </c>
      <c r="K1474" s="40">
        <v>0</v>
      </c>
      <c r="L1474" s="44">
        <v>0</v>
      </c>
      <c r="M1474" s="41" t="s">
        <v>126</v>
      </c>
      <c r="N1474" s="45" t="s">
        <v>156</v>
      </c>
      <c r="O1474" s="45" t="s">
        <v>157</v>
      </c>
      <c r="P1474" t="str">
        <f>VLOOKUP($A1474,RevenueData!$A$2:$L$2321,10,FALSE)</f>
        <v>CA</v>
      </c>
      <c r="Q1474" t="str">
        <f>VLOOKUP($A1474,RevenueData!$A$2:$L$2321,11,FALSE)</f>
        <v>NW</v>
      </c>
      <c r="R1474" t="str">
        <f>VLOOKUP($A1474,RevenueData!$A$2:$L$2321,12,FALSE)</f>
        <v>SF</v>
      </c>
    </row>
    <row r="1475" spans="1:18">
      <c r="A1475" s="40">
        <v>57</v>
      </c>
      <c r="B1475" s="41" t="s">
        <v>201</v>
      </c>
      <c r="C1475" s="41" t="s">
        <v>33</v>
      </c>
      <c r="D1475" s="40">
        <v>97223</v>
      </c>
      <c r="E1475" s="42">
        <v>40043</v>
      </c>
      <c r="F1475" s="43">
        <v>1008</v>
      </c>
      <c r="G1475" s="41" t="s">
        <v>125</v>
      </c>
      <c r="H1475" s="40">
        <v>11</v>
      </c>
      <c r="I1475" s="40">
        <v>11</v>
      </c>
      <c r="J1475" s="40">
        <v>0</v>
      </c>
      <c r="K1475" s="40">
        <v>0</v>
      </c>
      <c r="L1475" s="44">
        <v>0</v>
      </c>
      <c r="M1475" s="41" t="s">
        <v>126</v>
      </c>
      <c r="N1475" s="45" t="s">
        <v>169</v>
      </c>
      <c r="O1475" s="45" t="s">
        <v>170</v>
      </c>
      <c r="P1475" t="str">
        <f>VLOOKUP($A1475,RevenueData!$A$2:$L$2321,10,FALSE)</f>
        <v>OR</v>
      </c>
      <c r="Q1475" t="str">
        <f>VLOOKUP($A1475,RevenueData!$A$2:$L$2321,11,FALSE)</f>
        <v>NW</v>
      </c>
      <c r="R1475" t="str">
        <f>VLOOKUP($A1475,RevenueData!$A$2:$L$2321,12,FALSE)</f>
        <v>NW</v>
      </c>
    </row>
    <row r="1476" spans="1:18">
      <c r="A1476" s="40">
        <v>59</v>
      </c>
      <c r="B1476" s="41" t="s">
        <v>202</v>
      </c>
      <c r="C1476" s="41" t="s">
        <v>41</v>
      </c>
      <c r="D1476" s="40">
        <v>75093</v>
      </c>
      <c r="E1476" s="42">
        <v>40043</v>
      </c>
      <c r="F1476" s="43">
        <v>1227</v>
      </c>
      <c r="G1476" s="41" t="s">
        <v>125</v>
      </c>
      <c r="H1476" s="40">
        <v>2</v>
      </c>
      <c r="I1476" s="40">
        <v>2</v>
      </c>
      <c r="J1476" s="40">
        <v>0</v>
      </c>
      <c r="K1476" s="40">
        <v>0</v>
      </c>
      <c r="L1476" s="44">
        <v>0</v>
      </c>
      <c r="M1476" s="41" t="s">
        <v>126</v>
      </c>
      <c r="N1476" s="45" t="s">
        <v>187</v>
      </c>
      <c r="O1476" s="45" t="s">
        <v>188</v>
      </c>
      <c r="P1476" t="str">
        <f>VLOOKUP($A1476,RevenueData!$A$2:$L$2321,10,FALSE)</f>
        <v>TX</v>
      </c>
      <c r="Q1476" t="str">
        <f>VLOOKUP($A1476,RevenueData!$A$2:$L$2321,11,FALSE)</f>
        <v>SW</v>
      </c>
      <c r="R1476" t="str">
        <f>VLOOKUP($A1476,RevenueData!$A$2:$L$2321,12,FALSE)</f>
        <v>DAL</v>
      </c>
    </row>
    <row r="1477" spans="1:18">
      <c r="A1477" s="40">
        <v>60</v>
      </c>
      <c r="B1477" s="41" t="s">
        <v>203</v>
      </c>
      <c r="C1477" s="41" t="s">
        <v>35</v>
      </c>
      <c r="D1477" s="40">
        <v>44122</v>
      </c>
      <c r="E1477" s="42">
        <v>40043</v>
      </c>
      <c r="F1477" s="43">
        <v>942</v>
      </c>
      <c r="G1477" s="41" t="s">
        <v>129</v>
      </c>
      <c r="H1477" s="40">
        <v>14</v>
      </c>
      <c r="I1477" s="40">
        <v>14</v>
      </c>
      <c r="J1477" s="40">
        <v>0</v>
      </c>
      <c r="K1477" s="40">
        <v>0</v>
      </c>
      <c r="L1477" s="44">
        <v>0</v>
      </c>
      <c r="M1477" s="41" t="s">
        <v>126</v>
      </c>
      <c r="N1477" s="45" t="s">
        <v>204</v>
      </c>
      <c r="O1477" s="45" t="s">
        <v>205</v>
      </c>
      <c r="P1477" t="str">
        <f>VLOOKUP($A1477,RevenueData!$A$2:$L$2321,10,FALSE)</f>
        <v>OH</v>
      </c>
      <c r="Q1477" t="str">
        <f>VLOOKUP($A1477,RevenueData!$A$2:$L$2321,11,FALSE)</f>
        <v>MW</v>
      </c>
      <c r="R1477" t="str">
        <f>VLOOKUP($A1477,RevenueData!$A$2:$L$2321,12,FALSE)</f>
        <v>MW</v>
      </c>
    </row>
    <row r="1478" spans="1:18">
      <c r="A1478" s="40">
        <v>61</v>
      </c>
      <c r="B1478" s="41" t="s">
        <v>206</v>
      </c>
      <c r="C1478" s="41" t="s">
        <v>31</v>
      </c>
      <c r="D1478" s="40">
        <v>80206</v>
      </c>
      <c r="E1478" s="42">
        <v>40043</v>
      </c>
      <c r="F1478" s="43">
        <v>1000</v>
      </c>
      <c r="G1478" s="41" t="s">
        <v>125</v>
      </c>
      <c r="H1478" s="40">
        <v>7</v>
      </c>
      <c r="I1478" s="40">
        <v>7</v>
      </c>
      <c r="J1478" s="40">
        <v>0</v>
      </c>
      <c r="K1478" s="40">
        <v>0</v>
      </c>
      <c r="L1478" s="44">
        <v>0</v>
      </c>
      <c r="M1478" s="41" t="s">
        <v>143</v>
      </c>
      <c r="N1478" s="45" t="s">
        <v>166</v>
      </c>
      <c r="O1478" s="45" t="s">
        <v>167</v>
      </c>
      <c r="P1478" t="str">
        <f>VLOOKUP($A1478,RevenueData!$A$2:$L$2321,10,FALSE)</f>
        <v>CO</v>
      </c>
      <c r="Q1478" t="str">
        <f>VLOOKUP($A1478,RevenueData!$A$2:$L$2321,11,FALSE)</f>
        <v>SW</v>
      </c>
      <c r="R1478" t="str">
        <f>VLOOKUP($A1478,RevenueData!$A$2:$L$2321,12,FALSE)</f>
        <v>DEN</v>
      </c>
    </row>
    <row r="1479" spans="1:18">
      <c r="A1479" s="40">
        <v>62</v>
      </c>
      <c r="B1479" s="41" t="s">
        <v>207</v>
      </c>
      <c r="C1479" s="41" t="s">
        <v>27</v>
      </c>
      <c r="D1479" s="40">
        <v>33607</v>
      </c>
      <c r="E1479" s="42">
        <v>40043</v>
      </c>
      <c r="F1479" s="43">
        <v>1147</v>
      </c>
      <c r="G1479" s="41" t="s">
        <v>125</v>
      </c>
      <c r="H1479" s="40">
        <v>12</v>
      </c>
      <c r="I1479" s="40">
        <v>12</v>
      </c>
      <c r="J1479" s="40">
        <v>0</v>
      </c>
      <c r="K1479" s="40">
        <v>0</v>
      </c>
      <c r="L1479" s="44">
        <v>0</v>
      </c>
      <c r="M1479" s="41" t="s">
        <v>126</v>
      </c>
      <c r="N1479" s="45" t="s">
        <v>208</v>
      </c>
      <c r="O1479" s="45" t="s">
        <v>209</v>
      </c>
      <c r="P1479" t="str">
        <f>VLOOKUP($A1479,RevenueData!$A$2:$L$2321,10,FALSE)</f>
        <v>FL</v>
      </c>
      <c r="Q1479" t="str">
        <f>VLOOKUP($A1479,RevenueData!$A$2:$L$2321,11,FALSE)</f>
        <v>SE</v>
      </c>
      <c r="R1479" t="str">
        <f>VLOOKUP($A1479,RevenueData!$A$2:$L$2321,12,FALSE)</f>
        <v>NFL</v>
      </c>
    </row>
    <row r="1480" spans="1:18">
      <c r="A1480" s="40">
        <v>63</v>
      </c>
      <c r="B1480" s="41" t="s">
        <v>210</v>
      </c>
      <c r="C1480" s="41" t="s">
        <v>44</v>
      </c>
      <c r="D1480" s="40">
        <v>85226</v>
      </c>
      <c r="E1480" s="42">
        <v>40043</v>
      </c>
      <c r="F1480" s="43">
        <v>951</v>
      </c>
      <c r="G1480" s="41" t="s">
        <v>125</v>
      </c>
      <c r="H1480" s="40">
        <v>1</v>
      </c>
      <c r="I1480" s="40">
        <v>1</v>
      </c>
      <c r="J1480" s="40">
        <v>0</v>
      </c>
      <c r="K1480" s="40">
        <v>0</v>
      </c>
      <c r="L1480" s="44">
        <v>0</v>
      </c>
      <c r="M1480" s="41" t="s">
        <v>126</v>
      </c>
      <c r="N1480" s="45" t="s">
        <v>181</v>
      </c>
      <c r="O1480" s="45" t="s">
        <v>182</v>
      </c>
      <c r="P1480" t="str">
        <f>VLOOKUP($A1480,RevenueData!$A$2:$L$2321,10,FALSE)</f>
        <v>AZ</v>
      </c>
      <c r="Q1480" t="str">
        <f>VLOOKUP($A1480,RevenueData!$A$2:$L$2321,11,FALSE)</f>
        <v>SW</v>
      </c>
      <c r="R1480" t="str">
        <f>VLOOKUP($A1480,RevenueData!$A$2:$L$2321,12,FALSE)</f>
        <v>AZ</v>
      </c>
    </row>
    <row r="1481" spans="1:18">
      <c r="A1481" s="40">
        <v>65</v>
      </c>
      <c r="B1481" s="41" t="s">
        <v>212</v>
      </c>
      <c r="C1481" s="41" t="s">
        <v>50</v>
      </c>
      <c r="D1481" s="40">
        <v>53226</v>
      </c>
      <c r="E1481" s="42">
        <v>40043</v>
      </c>
      <c r="F1481" s="43">
        <v>1332</v>
      </c>
      <c r="G1481" s="41" t="s">
        <v>131</v>
      </c>
      <c r="H1481" s="40">
        <v>1</v>
      </c>
      <c r="I1481" s="40">
        <v>1</v>
      </c>
      <c r="J1481" s="40">
        <v>0</v>
      </c>
      <c r="K1481" s="40">
        <v>0</v>
      </c>
      <c r="L1481" s="44">
        <v>0</v>
      </c>
      <c r="M1481" s="41" t="s">
        <v>126</v>
      </c>
      <c r="N1481" s="45" t="s">
        <v>213</v>
      </c>
      <c r="O1481" s="45" t="s">
        <v>214</v>
      </c>
      <c r="P1481" t="str">
        <f>VLOOKUP($A1481,RevenueData!$A$2:$L$2321,10,FALSE)</f>
        <v>WI</v>
      </c>
      <c r="Q1481" t="str">
        <f>VLOOKUP($A1481,RevenueData!$A$2:$L$2321,11,FALSE)</f>
        <v>MW</v>
      </c>
      <c r="R1481" t="str">
        <f>VLOOKUP($A1481,RevenueData!$A$2:$L$2321,12,FALSE)</f>
        <v>NCHI</v>
      </c>
    </row>
    <row r="1482" spans="1:18">
      <c r="A1482" s="40">
        <v>66</v>
      </c>
      <c r="B1482" s="41" t="s">
        <v>215</v>
      </c>
      <c r="C1482" s="41" t="s">
        <v>21</v>
      </c>
      <c r="D1482" s="40">
        <v>98004</v>
      </c>
      <c r="E1482" s="42">
        <v>40043</v>
      </c>
      <c r="F1482" s="43">
        <v>1135</v>
      </c>
      <c r="G1482" s="41" t="s">
        <v>125</v>
      </c>
      <c r="H1482" s="40">
        <v>9</v>
      </c>
      <c r="I1482" s="40">
        <v>9</v>
      </c>
      <c r="J1482" s="40">
        <v>0</v>
      </c>
      <c r="K1482" s="40">
        <v>0</v>
      </c>
      <c r="L1482" s="44">
        <v>0</v>
      </c>
      <c r="M1482" s="41" t="s">
        <v>143</v>
      </c>
      <c r="N1482" s="45" t="s">
        <v>152</v>
      </c>
      <c r="O1482" s="45" t="s">
        <v>153</v>
      </c>
      <c r="P1482" t="str">
        <f>VLOOKUP($A1482,RevenueData!$A$2:$L$2321,10,FALSE)</f>
        <v>WA</v>
      </c>
      <c r="Q1482" t="str">
        <f>VLOOKUP($A1482,RevenueData!$A$2:$L$2321,11,FALSE)</f>
        <v>NW</v>
      </c>
      <c r="R1482" t="str">
        <f>VLOOKUP($A1482,RevenueData!$A$2:$L$2321,12,FALSE)</f>
        <v>SEA</v>
      </c>
    </row>
    <row r="1483" spans="1:18">
      <c r="A1483" s="40">
        <v>68</v>
      </c>
      <c r="B1483" s="41" t="s">
        <v>171</v>
      </c>
      <c r="C1483" s="41" t="s">
        <v>19</v>
      </c>
      <c r="D1483" s="40">
        <v>90036</v>
      </c>
      <c r="E1483" s="42">
        <v>40043</v>
      </c>
      <c r="F1483" s="43">
        <v>919</v>
      </c>
      <c r="G1483" s="41" t="s">
        <v>125</v>
      </c>
      <c r="H1483" s="40">
        <v>34</v>
      </c>
      <c r="I1483" s="40">
        <v>33</v>
      </c>
      <c r="J1483" s="40">
        <v>0</v>
      </c>
      <c r="K1483" s="40">
        <v>1</v>
      </c>
      <c r="L1483" s="44">
        <v>0</v>
      </c>
      <c r="M1483" s="41" t="s">
        <v>126</v>
      </c>
      <c r="N1483" s="45" t="s">
        <v>149</v>
      </c>
      <c r="O1483" s="45" t="s">
        <v>150</v>
      </c>
      <c r="P1483" t="str">
        <f>VLOOKUP($A1483,RevenueData!$A$2:$L$2321,10,FALSE)</f>
        <v>CA</v>
      </c>
      <c r="Q1483" t="str">
        <f>VLOOKUP($A1483,RevenueData!$A$2:$L$2321,11,FALSE)</f>
        <v>LA</v>
      </c>
      <c r="R1483" t="str">
        <f>VLOOKUP($A1483,RevenueData!$A$2:$L$2321,12,FALSE)</f>
        <v>LA</v>
      </c>
    </row>
    <row r="1484" spans="1:18">
      <c r="A1484" s="40">
        <v>73</v>
      </c>
      <c r="B1484" s="41" t="s">
        <v>176</v>
      </c>
      <c r="C1484" s="41" t="s">
        <v>19</v>
      </c>
      <c r="D1484" s="40">
        <v>94103</v>
      </c>
      <c r="E1484" s="42">
        <v>40043</v>
      </c>
      <c r="F1484" s="43">
        <v>1037</v>
      </c>
      <c r="G1484" s="41" t="s">
        <v>125</v>
      </c>
      <c r="H1484" s="40">
        <v>26</v>
      </c>
      <c r="I1484" s="40">
        <v>26</v>
      </c>
      <c r="J1484" s="40">
        <v>0</v>
      </c>
      <c r="K1484" s="40">
        <v>0</v>
      </c>
      <c r="L1484" s="44">
        <v>0</v>
      </c>
      <c r="M1484" s="41" t="s">
        <v>126</v>
      </c>
      <c r="N1484" s="45" t="s">
        <v>156</v>
      </c>
      <c r="O1484" s="45" t="s">
        <v>157</v>
      </c>
      <c r="P1484" t="str">
        <f>VLOOKUP($A1484,RevenueData!$A$2:$L$2321,10,FALSE)</f>
        <v>CA</v>
      </c>
      <c r="Q1484" t="str">
        <f>VLOOKUP($A1484,RevenueData!$A$2:$L$2321,11,FALSE)</f>
        <v>NW</v>
      </c>
      <c r="R1484" t="str">
        <f>VLOOKUP($A1484,RevenueData!$A$2:$L$2321,12,FALSE)</f>
        <v>SF</v>
      </c>
    </row>
    <row r="1485" spans="1:18">
      <c r="A1485" s="40">
        <v>75</v>
      </c>
      <c r="B1485" s="41" t="s">
        <v>196</v>
      </c>
      <c r="C1485" s="41" t="s">
        <v>47</v>
      </c>
      <c r="D1485" s="40">
        <v>30326</v>
      </c>
      <c r="E1485" s="42">
        <v>40043</v>
      </c>
      <c r="F1485" s="43">
        <v>1130</v>
      </c>
      <c r="G1485" s="41" t="s">
        <v>125</v>
      </c>
      <c r="H1485" s="40">
        <v>20</v>
      </c>
      <c r="I1485" s="40">
        <v>20</v>
      </c>
      <c r="J1485" s="40">
        <v>0</v>
      </c>
      <c r="K1485" s="40">
        <v>0</v>
      </c>
      <c r="L1485" s="44">
        <v>0</v>
      </c>
      <c r="M1485" s="41" t="s">
        <v>126</v>
      </c>
      <c r="N1485" s="45" t="s">
        <v>197</v>
      </c>
      <c r="O1485" s="45" t="s">
        <v>198</v>
      </c>
      <c r="P1485" t="str">
        <f>VLOOKUP($A1485,RevenueData!$A$2:$L$2321,10,FALSE)</f>
        <v>GA</v>
      </c>
      <c r="Q1485" t="str">
        <f>VLOOKUP($A1485,RevenueData!$A$2:$L$2321,11,FALSE)</f>
        <v>SE</v>
      </c>
      <c r="R1485" t="str">
        <f>VLOOKUP($A1485,RevenueData!$A$2:$L$2321,12,FALSE)</f>
        <v>ATL</v>
      </c>
    </row>
    <row r="1486" spans="1:18">
      <c r="A1486" s="40">
        <v>77</v>
      </c>
      <c r="B1486" s="41" t="s">
        <v>224</v>
      </c>
      <c r="C1486" s="41" t="s">
        <v>27</v>
      </c>
      <c r="D1486" s="40">
        <v>33146</v>
      </c>
      <c r="E1486" s="42">
        <v>40043</v>
      </c>
      <c r="F1486" s="43">
        <v>1045</v>
      </c>
      <c r="G1486" s="41" t="s">
        <v>125</v>
      </c>
      <c r="H1486" s="40">
        <v>2</v>
      </c>
      <c r="I1486" s="40">
        <v>2</v>
      </c>
      <c r="J1486" s="40">
        <v>0</v>
      </c>
      <c r="K1486" s="40">
        <v>0</v>
      </c>
      <c r="L1486" s="44">
        <v>0</v>
      </c>
      <c r="M1486" s="41" t="s">
        <v>126</v>
      </c>
      <c r="N1486" s="45" t="s">
        <v>161</v>
      </c>
      <c r="O1486" s="45" t="s">
        <v>162</v>
      </c>
      <c r="P1486" t="str">
        <f>VLOOKUP($A1486,RevenueData!$A$2:$L$2321,10,FALSE)</f>
        <v>FL</v>
      </c>
      <c r="Q1486" t="str">
        <f>VLOOKUP($A1486,RevenueData!$A$2:$L$2321,11,FALSE)</f>
        <v>SE</v>
      </c>
      <c r="R1486" t="str">
        <f>VLOOKUP($A1486,RevenueData!$A$2:$L$2321,12,FALSE)</f>
        <v>MIAMI</v>
      </c>
    </row>
    <row r="1487" spans="1:18">
      <c r="A1487" s="40">
        <v>78</v>
      </c>
      <c r="B1487" s="41" t="s">
        <v>225</v>
      </c>
      <c r="C1487" s="41" t="s">
        <v>27</v>
      </c>
      <c r="D1487" s="40">
        <v>32839</v>
      </c>
      <c r="E1487" s="42">
        <v>40043</v>
      </c>
      <c r="F1487" s="43">
        <v>1108</v>
      </c>
      <c r="G1487" s="41" t="s">
        <v>125</v>
      </c>
      <c r="H1487" s="40">
        <v>18</v>
      </c>
      <c r="I1487" s="40">
        <v>17</v>
      </c>
      <c r="J1487" s="40">
        <v>0</v>
      </c>
      <c r="K1487" s="40">
        <v>0</v>
      </c>
      <c r="L1487" s="44">
        <v>1</v>
      </c>
      <c r="M1487" s="41" t="s">
        <v>126</v>
      </c>
      <c r="N1487" s="45" t="s">
        <v>208</v>
      </c>
      <c r="O1487" s="45" t="s">
        <v>209</v>
      </c>
      <c r="P1487" t="str">
        <f>VLOOKUP($A1487,RevenueData!$A$2:$L$2321,10,FALSE)</f>
        <v>FL</v>
      </c>
      <c r="Q1487" t="str">
        <f>VLOOKUP($A1487,RevenueData!$A$2:$L$2321,11,FALSE)</f>
        <v>SE</v>
      </c>
      <c r="R1487" t="str">
        <f>VLOOKUP($A1487,RevenueData!$A$2:$L$2321,12,FALSE)</f>
        <v>NFL</v>
      </c>
    </row>
    <row r="1488" spans="1:18">
      <c r="A1488" s="40">
        <v>80</v>
      </c>
      <c r="B1488" s="41" t="s">
        <v>227</v>
      </c>
      <c r="C1488" s="41" t="s">
        <v>52</v>
      </c>
      <c r="D1488" s="40">
        <v>46240</v>
      </c>
      <c r="E1488" s="42">
        <v>40043</v>
      </c>
      <c r="F1488" s="43">
        <v>1124</v>
      </c>
      <c r="G1488" s="41" t="s">
        <v>125</v>
      </c>
      <c r="H1488" s="40">
        <v>15</v>
      </c>
      <c r="I1488" s="40">
        <v>15</v>
      </c>
      <c r="J1488" s="40">
        <v>0</v>
      </c>
      <c r="K1488" s="40">
        <v>0</v>
      </c>
      <c r="L1488" s="44">
        <v>0</v>
      </c>
      <c r="M1488" s="41" t="s">
        <v>126</v>
      </c>
      <c r="N1488" s="45" t="s">
        <v>228</v>
      </c>
      <c r="O1488" s="45" t="s">
        <v>229</v>
      </c>
      <c r="P1488" t="str">
        <f>VLOOKUP($A1488,RevenueData!$A$2:$L$2321,10,FALSE)</f>
        <v>IN</v>
      </c>
      <c r="Q1488" t="str">
        <f>VLOOKUP($A1488,RevenueData!$A$2:$L$2321,11,FALSE)</f>
        <v>MW</v>
      </c>
      <c r="R1488" t="str">
        <f>VLOOKUP($A1488,RevenueData!$A$2:$L$2321,12,FALSE)</f>
        <v>GL</v>
      </c>
    </row>
    <row r="1489" spans="1:18">
      <c r="A1489" s="40">
        <v>81</v>
      </c>
      <c r="B1489" s="41" t="s">
        <v>230</v>
      </c>
      <c r="C1489" s="41" t="s">
        <v>19</v>
      </c>
      <c r="D1489" s="40">
        <v>94304</v>
      </c>
      <c r="E1489" s="42">
        <v>40043</v>
      </c>
      <c r="F1489" s="43">
        <v>1019</v>
      </c>
      <c r="G1489" s="41" t="s">
        <v>125</v>
      </c>
      <c r="H1489" s="40">
        <v>25</v>
      </c>
      <c r="I1489" s="40">
        <v>25</v>
      </c>
      <c r="J1489" s="40">
        <v>0</v>
      </c>
      <c r="K1489" s="40">
        <v>0</v>
      </c>
      <c r="L1489" s="44">
        <v>0</v>
      </c>
      <c r="M1489" s="41" t="s">
        <v>126</v>
      </c>
      <c r="N1489" s="45" t="s">
        <v>156</v>
      </c>
      <c r="O1489" s="45" t="s">
        <v>157</v>
      </c>
      <c r="P1489" t="str">
        <f>VLOOKUP($A1489,RevenueData!$A$2:$L$2321,10,FALSE)</f>
        <v>CA</v>
      </c>
      <c r="Q1489" t="str">
        <f>VLOOKUP($A1489,RevenueData!$A$2:$L$2321,11,FALSE)</f>
        <v>NW</v>
      </c>
      <c r="R1489" t="str">
        <f>VLOOKUP($A1489,RevenueData!$A$2:$L$2321,12,FALSE)</f>
        <v>SEA</v>
      </c>
    </row>
    <row r="1490" spans="1:18">
      <c r="A1490" s="40">
        <v>82</v>
      </c>
      <c r="B1490" s="41" t="s">
        <v>231</v>
      </c>
      <c r="C1490" s="41" t="s">
        <v>19</v>
      </c>
      <c r="D1490" s="40">
        <v>95050</v>
      </c>
      <c r="E1490" s="42">
        <v>40043</v>
      </c>
      <c r="F1490" s="43">
        <v>1021</v>
      </c>
      <c r="G1490" s="41" t="s">
        <v>125</v>
      </c>
      <c r="H1490" s="40">
        <v>21</v>
      </c>
      <c r="I1490" s="40">
        <v>21</v>
      </c>
      <c r="J1490" s="40">
        <v>0</v>
      </c>
      <c r="K1490" s="40">
        <v>0</v>
      </c>
      <c r="L1490" s="44">
        <v>0</v>
      </c>
      <c r="M1490" s="41" t="s">
        <v>126</v>
      </c>
      <c r="N1490" s="45" t="s">
        <v>156</v>
      </c>
      <c r="O1490" s="45" t="s">
        <v>157</v>
      </c>
      <c r="P1490" t="str">
        <f>VLOOKUP($A1490,RevenueData!$A$2:$L$2321,10,FALSE)</f>
        <v>CA</v>
      </c>
      <c r="Q1490" t="str">
        <f>VLOOKUP($A1490,RevenueData!$A$2:$L$2321,11,FALSE)</f>
        <v>NW</v>
      </c>
      <c r="R1490" t="str">
        <f>VLOOKUP($A1490,RevenueData!$A$2:$L$2321,12,FALSE)</f>
        <v>EB</v>
      </c>
    </row>
    <row r="1491" spans="1:18">
      <c r="A1491" s="40">
        <v>83</v>
      </c>
      <c r="B1491" s="41" t="s">
        <v>176</v>
      </c>
      <c r="C1491" s="41" t="s">
        <v>19</v>
      </c>
      <c r="D1491" s="40">
        <v>94114</v>
      </c>
      <c r="E1491" s="42">
        <v>40043</v>
      </c>
      <c r="F1491" s="43">
        <v>1257</v>
      </c>
      <c r="G1491" s="41" t="s">
        <v>125</v>
      </c>
      <c r="H1491" s="40">
        <v>1</v>
      </c>
      <c r="I1491" s="40">
        <v>1</v>
      </c>
      <c r="J1491" s="40">
        <v>0</v>
      </c>
      <c r="K1491" s="40">
        <v>0</v>
      </c>
      <c r="L1491" s="44">
        <v>0</v>
      </c>
      <c r="M1491" s="41" t="s">
        <v>126</v>
      </c>
      <c r="N1491" s="45" t="s">
        <v>156</v>
      </c>
      <c r="O1491" s="45" t="s">
        <v>157</v>
      </c>
      <c r="P1491" t="str">
        <f>VLOOKUP($A1491,RevenueData!$A$2:$L$2321,10,FALSE)</f>
        <v>CA</v>
      </c>
      <c r="Q1491" t="str">
        <f>VLOOKUP($A1491,RevenueData!$A$2:$L$2321,11,FALSE)</f>
        <v>NW</v>
      </c>
      <c r="R1491" t="str">
        <f>VLOOKUP($A1491,RevenueData!$A$2:$L$2321,12,FALSE)</f>
        <v>NW</v>
      </c>
    </row>
    <row r="1492" spans="1:18">
      <c r="A1492" s="40">
        <v>86</v>
      </c>
      <c r="B1492" s="41" t="s">
        <v>233</v>
      </c>
      <c r="C1492" s="41" t="s">
        <v>41</v>
      </c>
      <c r="D1492" s="40">
        <v>77056</v>
      </c>
      <c r="E1492" s="42">
        <v>40043</v>
      </c>
      <c r="F1492" s="43">
        <v>1106</v>
      </c>
      <c r="G1492" s="41" t="s">
        <v>125</v>
      </c>
      <c r="H1492" s="40">
        <v>24</v>
      </c>
      <c r="I1492" s="40">
        <v>24</v>
      </c>
      <c r="J1492" s="40">
        <v>0</v>
      </c>
      <c r="K1492" s="40">
        <v>0</v>
      </c>
      <c r="L1492" s="44">
        <v>0</v>
      </c>
      <c r="M1492" s="41" t="s">
        <v>126</v>
      </c>
      <c r="N1492" s="45" t="s">
        <v>234</v>
      </c>
      <c r="O1492" s="45" t="s">
        <v>235</v>
      </c>
      <c r="P1492" t="str">
        <f>VLOOKUP($A1492,RevenueData!$A$2:$L$2321,10,FALSE)</f>
        <v>TX</v>
      </c>
      <c r="Q1492" t="str">
        <f>VLOOKUP($A1492,RevenueData!$A$2:$L$2321,11,FALSE)</f>
        <v>SW</v>
      </c>
      <c r="R1492" t="str">
        <f>VLOOKUP($A1492,RevenueData!$A$2:$L$2321,12,FALSE)</f>
        <v>HOU</v>
      </c>
    </row>
    <row r="1493" spans="1:18">
      <c r="A1493" s="40">
        <v>87</v>
      </c>
      <c r="B1493" s="41" t="s">
        <v>236</v>
      </c>
      <c r="C1493" s="41" t="s">
        <v>16</v>
      </c>
      <c r="D1493" s="40">
        <v>60173</v>
      </c>
      <c r="E1493" s="42">
        <v>40043</v>
      </c>
      <c r="F1493" s="43">
        <v>1037</v>
      </c>
      <c r="G1493" s="41" t="s">
        <v>125</v>
      </c>
      <c r="H1493" s="40">
        <v>12</v>
      </c>
      <c r="I1493" s="40">
        <v>12</v>
      </c>
      <c r="J1493" s="40">
        <v>0</v>
      </c>
      <c r="K1493" s="40">
        <v>0</v>
      </c>
      <c r="L1493" s="44">
        <v>0</v>
      </c>
      <c r="M1493" s="41" t="s">
        <v>126</v>
      </c>
      <c r="N1493" s="45" t="s">
        <v>145</v>
      </c>
      <c r="O1493" s="45" t="s">
        <v>146</v>
      </c>
      <c r="P1493" t="str">
        <f>VLOOKUP($A1493,RevenueData!$A$2:$L$2321,10,FALSE)</f>
        <v>IL</v>
      </c>
      <c r="Q1493" t="str">
        <f>VLOOKUP($A1493,RevenueData!$A$2:$L$2321,11,FALSE)</f>
        <v>MW</v>
      </c>
      <c r="R1493" t="str">
        <f>VLOOKUP($A1493,RevenueData!$A$2:$L$2321,12,FALSE)</f>
        <v>SCHI</v>
      </c>
    </row>
    <row r="1494" spans="1:18">
      <c r="A1494" s="40">
        <v>92</v>
      </c>
      <c r="B1494" s="41" t="s">
        <v>240</v>
      </c>
      <c r="C1494" s="41" t="s">
        <v>19</v>
      </c>
      <c r="D1494" s="40">
        <v>94588</v>
      </c>
      <c r="E1494" s="42">
        <v>40043</v>
      </c>
      <c r="F1494" s="43">
        <v>1032</v>
      </c>
      <c r="G1494" s="41" t="s">
        <v>125</v>
      </c>
      <c r="H1494" s="40">
        <v>2</v>
      </c>
      <c r="I1494" s="40">
        <v>1</v>
      </c>
      <c r="J1494" s="40">
        <v>0</v>
      </c>
      <c r="K1494" s="40">
        <v>1</v>
      </c>
      <c r="L1494" s="44">
        <v>0</v>
      </c>
      <c r="M1494" s="41" t="s">
        <v>126</v>
      </c>
      <c r="N1494" s="45" t="s">
        <v>156</v>
      </c>
      <c r="O1494" s="45" t="s">
        <v>157</v>
      </c>
      <c r="P1494" t="str">
        <f>VLOOKUP($A1494,RevenueData!$A$2:$L$2321,10,FALSE)</f>
        <v>CA</v>
      </c>
      <c r="Q1494" t="str">
        <f>VLOOKUP($A1494,RevenueData!$A$2:$L$2321,11,FALSE)</f>
        <v>NW</v>
      </c>
      <c r="R1494" t="str">
        <f>VLOOKUP($A1494,RevenueData!$A$2:$L$2321,12,FALSE)</f>
        <v>EB</v>
      </c>
    </row>
    <row r="1495" spans="1:18">
      <c r="A1495" s="40">
        <v>95</v>
      </c>
      <c r="B1495" s="41" t="s">
        <v>178</v>
      </c>
      <c r="C1495" s="41" t="s">
        <v>38</v>
      </c>
      <c r="D1495" s="40">
        <v>89106</v>
      </c>
      <c r="E1495" s="42">
        <v>40043</v>
      </c>
      <c r="F1495" s="43">
        <v>1030</v>
      </c>
      <c r="G1495" s="41" t="s">
        <v>125</v>
      </c>
      <c r="H1495" s="40">
        <v>243</v>
      </c>
      <c r="I1495" s="40">
        <v>239</v>
      </c>
      <c r="J1495" s="40">
        <v>0</v>
      </c>
      <c r="K1495" s="40">
        <v>0</v>
      </c>
      <c r="L1495" s="44">
        <v>4</v>
      </c>
      <c r="M1495" s="41" t="s">
        <v>126</v>
      </c>
      <c r="N1495" s="45" t="s">
        <v>181</v>
      </c>
      <c r="O1495" s="45" t="s">
        <v>182</v>
      </c>
      <c r="P1495" t="str">
        <f>VLOOKUP($A1495,RevenueData!$A$2:$L$2321,10,FALSE)</f>
        <v>NV</v>
      </c>
      <c r="Q1495" t="str">
        <f>VLOOKUP($A1495,RevenueData!$A$2:$L$2321,11,FALSE)</f>
        <v>OUT</v>
      </c>
      <c r="R1495" t="str">
        <f>VLOOKUP($A1495,RevenueData!$A$2:$L$2321,12,FALSE)</f>
        <v>OUT</v>
      </c>
    </row>
    <row r="1496" spans="1:18">
      <c r="A1496" s="40">
        <v>97</v>
      </c>
      <c r="B1496" s="41" t="s">
        <v>246</v>
      </c>
      <c r="C1496" s="41" t="s">
        <v>56</v>
      </c>
      <c r="D1496" s="40">
        <v>20817</v>
      </c>
      <c r="E1496" s="42">
        <v>40043</v>
      </c>
      <c r="F1496" s="43">
        <v>1020</v>
      </c>
      <c r="G1496" s="41" t="s">
        <v>125</v>
      </c>
      <c r="H1496" s="40">
        <v>15</v>
      </c>
      <c r="I1496" s="40">
        <v>15</v>
      </c>
      <c r="J1496" s="40">
        <v>0</v>
      </c>
      <c r="K1496" s="40">
        <v>0</v>
      </c>
      <c r="L1496" s="44">
        <v>0</v>
      </c>
      <c r="M1496" s="41" t="s">
        <v>126</v>
      </c>
      <c r="N1496" s="45" t="s">
        <v>136</v>
      </c>
      <c r="O1496" s="45" t="s">
        <v>137</v>
      </c>
      <c r="P1496" t="str">
        <f>VLOOKUP($A1496,RevenueData!$A$2:$L$2321,10,FALSE)</f>
        <v>MD</v>
      </c>
      <c r="Q1496" t="str">
        <f>VLOOKUP($A1496,RevenueData!$A$2:$L$2321,11,FALSE)</f>
        <v>NE</v>
      </c>
      <c r="R1496" t="str">
        <f>VLOOKUP($A1496,RevenueData!$A$2:$L$2321,12,FALSE)</f>
        <v>MD</v>
      </c>
    </row>
    <row r="1497" spans="1:18">
      <c r="A1497" s="40">
        <v>98</v>
      </c>
      <c r="B1497" s="41" t="s">
        <v>28</v>
      </c>
      <c r="C1497" s="41" t="s">
        <v>27</v>
      </c>
      <c r="D1497" s="40">
        <v>33139</v>
      </c>
      <c r="E1497" s="42">
        <v>40043</v>
      </c>
      <c r="F1497" s="43">
        <v>1256</v>
      </c>
      <c r="G1497" s="41" t="s">
        <v>125</v>
      </c>
      <c r="H1497" s="40">
        <v>11</v>
      </c>
      <c r="I1497" s="40">
        <v>11</v>
      </c>
      <c r="J1497" s="40">
        <v>0</v>
      </c>
      <c r="K1497" s="40">
        <v>0</v>
      </c>
      <c r="L1497" s="44">
        <v>0</v>
      </c>
      <c r="M1497" s="41" t="s">
        <v>126</v>
      </c>
      <c r="N1497" s="45" t="s">
        <v>161</v>
      </c>
      <c r="O1497" s="45" t="s">
        <v>162</v>
      </c>
      <c r="P1497" t="str">
        <f>VLOOKUP($A1497,RevenueData!$A$2:$L$2321,10,FALSE)</f>
        <v>FL</v>
      </c>
      <c r="Q1497" t="str">
        <f>VLOOKUP($A1497,RevenueData!$A$2:$L$2321,11,FALSE)</f>
        <v>SE</v>
      </c>
      <c r="R1497" t="str">
        <f>VLOOKUP($A1497,RevenueData!$A$2:$L$2321,12,FALSE)</f>
        <v>SE</v>
      </c>
    </row>
    <row r="1498" spans="1:18">
      <c r="A1498" s="40">
        <v>100</v>
      </c>
      <c r="B1498" s="41" t="s">
        <v>248</v>
      </c>
      <c r="C1498" s="41" t="s">
        <v>44</v>
      </c>
      <c r="D1498" s="40">
        <v>85718</v>
      </c>
      <c r="E1498" s="42">
        <v>40043</v>
      </c>
      <c r="F1498" s="43">
        <v>1120</v>
      </c>
      <c r="G1498" s="41" t="s">
        <v>131</v>
      </c>
      <c r="H1498" s="40">
        <v>11</v>
      </c>
      <c r="I1498" s="40">
        <v>10</v>
      </c>
      <c r="J1498" s="40">
        <v>0</v>
      </c>
      <c r="K1498" s="40">
        <v>0</v>
      </c>
      <c r="L1498" s="44">
        <v>1</v>
      </c>
      <c r="M1498" s="41" t="s">
        <v>126</v>
      </c>
      <c r="N1498" s="45" t="s">
        <v>181</v>
      </c>
      <c r="O1498" s="45" t="s">
        <v>182</v>
      </c>
      <c r="P1498" t="str">
        <f>VLOOKUP($A1498,RevenueData!$A$2:$L$2321,10,FALSE)</f>
        <v>AZ</v>
      </c>
      <c r="Q1498" t="str">
        <f>VLOOKUP($A1498,RevenueData!$A$2:$L$2321,11,FALSE)</f>
        <v>SW</v>
      </c>
      <c r="R1498" t="str">
        <f>VLOOKUP($A1498,RevenueData!$A$2:$L$2321,12,FALSE)</f>
        <v>AZ</v>
      </c>
    </row>
    <row r="1499" spans="1:18">
      <c r="A1499" s="40">
        <v>101</v>
      </c>
      <c r="B1499" s="41" t="s">
        <v>249</v>
      </c>
      <c r="C1499" s="41" t="s">
        <v>57</v>
      </c>
      <c r="D1499" s="40">
        <v>28211</v>
      </c>
      <c r="E1499" s="42">
        <v>40043</v>
      </c>
      <c r="F1499" s="43">
        <v>1143</v>
      </c>
      <c r="G1499" s="41" t="s">
        <v>125</v>
      </c>
      <c r="H1499" s="40">
        <v>10</v>
      </c>
      <c r="I1499" s="40">
        <v>10</v>
      </c>
      <c r="J1499" s="40">
        <v>0</v>
      </c>
      <c r="K1499" s="40">
        <v>0</v>
      </c>
      <c r="L1499" s="44">
        <v>0</v>
      </c>
      <c r="M1499" s="41" t="s">
        <v>126</v>
      </c>
      <c r="N1499" s="45" t="s">
        <v>252</v>
      </c>
      <c r="O1499" s="45" t="s">
        <v>253</v>
      </c>
      <c r="P1499" t="str">
        <f>VLOOKUP($A1499,RevenueData!$A$2:$L$2321,10,FALSE)</f>
        <v>NC</v>
      </c>
      <c r="Q1499" t="str">
        <f>VLOOKUP($A1499,RevenueData!$A$2:$L$2321,11,FALSE)</f>
        <v>SE</v>
      </c>
      <c r="R1499" t="str">
        <f>VLOOKUP($A1499,RevenueData!$A$2:$L$2321,12,FALSE)</f>
        <v>NC</v>
      </c>
    </row>
    <row r="1500" spans="1:18">
      <c r="A1500" s="40">
        <v>103</v>
      </c>
      <c r="B1500" s="41" t="s">
        <v>171</v>
      </c>
      <c r="C1500" s="41" t="s">
        <v>19</v>
      </c>
      <c r="D1500" s="40">
        <v>90048</v>
      </c>
      <c r="E1500" s="42">
        <v>40043</v>
      </c>
      <c r="F1500" s="43">
        <v>1125</v>
      </c>
      <c r="G1500" s="41" t="s">
        <v>125</v>
      </c>
      <c r="H1500" s="40">
        <v>14</v>
      </c>
      <c r="I1500" s="40">
        <v>14</v>
      </c>
      <c r="J1500" s="40">
        <v>0</v>
      </c>
      <c r="K1500" s="40">
        <v>0</v>
      </c>
      <c r="L1500" s="44">
        <v>0</v>
      </c>
      <c r="M1500" s="41" t="s">
        <v>126</v>
      </c>
      <c r="N1500" s="45" t="s">
        <v>149</v>
      </c>
      <c r="O1500" s="45" t="s">
        <v>150</v>
      </c>
      <c r="P1500" t="str">
        <f>VLOOKUP($A1500,RevenueData!$A$2:$L$2321,10,FALSE)</f>
        <v>CA</v>
      </c>
      <c r="Q1500" t="str">
        <f>VLOOKUP($A1500,RevenueData!$A$2:$L$2321,11,FALSE)</f>
        <v>LA</v>
      </c>
      <c r="R1500" t="str">
        <f>VLOOKUP($A1500,RevenueData!$A$2:$L$2321,12,FALSE)</f>
        <v>LAPRO</v>
      </c>
    </row>
    <row r="1501" spans="1:18">
      <c r="A1501" s="40">
        <v>105</v>
      </c>
      <c r="B1501" s="41" t="s">
        <v>255</v>
      </c>
      <c r="C1501" s="41" t="s">
        <v>27</v>
      </c>
      <c r="D1501" s="40">
        <v>33304</v>
      </c>
      <c r="E1501" s="42">
        <v>40043</v>
      </c>
      <c r="F1501" s="43">
        <v>1000</v>
      </c>
      <c r="G1501" s="41" t="s">
        <v>125</v>
      </c>
      <c r="H1501" s="40">
        <v>1</v>
      </c>
      <c r="I1501" s="40">
        <v>1</v>
      </c>
      <c r="J1501" s="40">
        <v>0</v>
      </c>
      <c r="K1501" s="40">
        <v>0</v>
      </c>
      <c r="L1501" s="44">
        <v>0</v>
      </c>
      <c r="M1501" s="41" t="s">
        <v>126</v>
      </c>
      <c r="N1501" s="45" t="s">
        <v>161</v>
      </c>
      <c r="O1501" s="45" t="s">
        <v>162</v>
      </c>
      <c r="P1501" t="str">
        <f>VLOOKUP($A1501,RevenueData!$A$2:$L$2321,10,FALSE)</f>
        <v>FL</v>
      </c>
      <c r="Q1501" t="str">
        <f>VLOOKUP($A1501,RevenueData!$A$2:$L$2321,11,FALSE)</f>
        <v>SE</v>
      </c>
      <c r="R1501" t="str">
        <f>VLOOKUP($A1501,RevenueData!$A$2:$L$2321,12,FALSE)</f>
        <v>PB</v>
      </c>
    </row>
    <row r="1502" spans="1:18">
      <c r="A1502" s="40">
        <v>106</v>
      </c>
      <c r="B1502" s="41" t="s">
        <v>233</v>
      </c>
      <c r="C1502" s="41" t="s">
        <v>41</v>
      </c>
      <c r="D1502" s="40">
        <v>77027</v>
      </c>
      <c r="E1502" s="42">
        <v>40043</v>
      </c>
      <c r="F1502" s="43">
        <v>929</v>
      </c>
      <c r="G1502" s="41" t="s">
        <v>129</v>
      </c>
      <c r="H1502" s="40">
        <v>11</v>
      </c>
      <c r="I1502" s="40">
        <v>11</v>
      </c>
      <c r="J1502" s="40">
        <v>0</v>
      </c>
      <c r="K1502" s="40">
        <v>0</v>
      </c>
      <c r="L1502" s="44">
        <v>0</v>
      </c>
      <c r="M1502" s="41" t="s">
        <v>126</v>
      </c>
      <c r="N1502" s="45" t="s">
        <v>234</v>
      </c>
      <c r="O1502" s="45" t="s">
        <v>235</v>
      </c>
      <c r="P1502" t="str">
        <f>VLOOKUP($A1502,RevenueData!$A$2:$L$2321,10,FALSE)</f>
        <v>TX</v>
      </c>
      <c r="Q1502" t="str">
        <f>VLOOKUP($A1502,RevenueData!$A$2:$L$2321,11,FALSE)</f>
        <v>SW</v>
      </c>
      <c r="R1502" t="str">
        <f>VLOOKUP($A1502,RevenueData!$A$2:$L$2321,12,FALSE)</f>
        <v>HOU</v>
      </c>
    </row>
    <row r="1503" spans="1:18">
      <c r="A1503" s="40">
        <v>107</v>
      </c>
      <c r="B1503" s="41" t="s">
        <v>256</v>
      </c>
      <c r="C1503" s="41" t="s">
        <v>43</v>
      </c>
      <c r="D1503" s="40">
        <v>2199</v>
      </c>
      <c r="E1503" s="42">
        <v>40043</v>
      </c>
      <c r="F1503" s="43">
        <v>1005</v>
      </c>
      <c r="G1503" s="41" t="s">
        <v>125</v>
      </c>
      <c r="H1503" s="40">
        <v>47</v>
      </c>
      <c r="I1503" s="40">
        <v>46</v>
      </c>
      <c r="J1503" s="40">
        <v>0</v>
      </c>
      <c r="K1503" s="40">
        <v>0</v>
      </c>
      <c r="L1503" s="44">
        <v>1</v>
      </c>
      <c r="M1503" s="41" t="s">
        <v>126</v>
      </c>
      <c r="N1503" s="45" t="s">
        <v>190</v>
      </c>
      <c r="O1503" s="45" t="s">
        <v>191</v>
      </c>
      <c r="P1503" t="str">
        <f>VLOOKUP($A1503,RevenueData!$A$2:$L$2321,10,FALSE)</f>
        <v>MA</v>
      </c>
      <c r="Q1503" t="str">
        <f>VLOOKUP($A1503,RevenueData!$A$2:$L$2321,11,FALSE)</f>
        <v>NE</v>
      </c>
      <c r="R1503" t="str">
        <f>VLOOKUP($A1503,RevenueData!$A$2:$L$2321,12,FALSE)</f>
        <v>MA</v>
      </c>
    </row>
    <row r="1504" spans="1:18">
      <c r="A1504" s="40">
        <v>111</v>
      </c>
      <c r="B1504" s="41" t="s">
        <v>263</v>
      </c>
      <c r="C1504" s="41" t="s">
        <v>19</v>
      </c>
      <c r="D1504" s="40">
        <v>90401</v>
      </c>
      <c r="E1504" s="42">
        <v>40043</v>
      </c>
      <c r="F1504" s="43">
        <v>1000</v>
      </c>
      <c r="G1504" s="41" t="s">
        <v>125</v>
      </c>
      <c r="H1504" s="40">
        <v>17</v>
      </c>
      <c r="I1504" s="40">
        <v>17</v>
      </c>
      <c r="J1504" s="40">
        <v>0</v>
      </c>
      <c r="K1504" s="40">
        <v>0</v>
      </c>
      <c r="L1504" s="44">
        <v>0</v>
      </c>
      <c r="M1504" s="41" t="s">
        <v>126</v>
      </c>
      <c r="N1504" s="45" t="s">
        <v>149</v>
      </c>
      <c r="O1504" s="45" t="s">
        <v>150</v>
      </c>
      <c r="P1504" t="str">
        <f>VLOOKUP($A1504,RevenueData!$A$2:$L$2321,10,FALSE)</f>
        <v>CA</v>
      </c>
      <c r="Q1504" t="str">
        <f>VLOOKUP($A1504,RevenueData!$A$2:$L$2321,11,FALSE)</f>
        <v>LA</v>
      </c>
      <c r="R1504" t="str">
        <f>VLOOKUP($A1504,RevenueData!$A$2:$L$2321,12,FALSE)</f>
        <v>LAPRO</v>
      </c>
    </row>
    <row r="1505" spans="1:18">
      <c r="A1505" s="40">
        <v>112</v>
      </c>
      <c r="B1505" s="41" t="s">
        <v>138</v>
      </c>
      <c r="C1505" s="41" t="s">
        <v>12</v>
      </c>
      <c r="D1505" s="40">
        <v>20002</v>
      </c>
      <c r="E1505" s="42">
        <v>40043</v>
      </c>
      <c r="F1505" s="43">
        <v>1121</v>
      </c>
      <c r="G1505" s="41" t="s">
        <v>125</v>
      </c>
      <c r="H1505" s="40">
        <v>8</v>
      </c>
      <c r="I1505" s="40">
        <v>8</v>
      </c>
      <c r="J1505" s="40">
        <v>0</v>
      </c>
      <c r="K1505" s="40">
        <v>0</v>
      </c>
      <c r="L1505" s="44">
        <v>0</v>
      </c>
      <c r="M1505" s="41" t="s">
        <v>126</v>
      </c>
      <c r="N1505" s="45" t="s">
        <v>136</v>
      </c>
      <c r="O1505" s="45" t="s">
        <v>137</v>
      </c>
      <c r="P1505" t="str">
        <f>VLOOKUP($A1505,RevenueData!$A$2:$L$2321,10,FALSE)</f>
        <v>DC</v>
      </c>
      <c r="Q1505" t="str">
        <f>VLOOKUP($A1505,RevenueData!$A$2:$L$2321,11,FALSE)</f>
        <v>NE</v>
      </c>
      <c r="R1505" t="str">
        <f>VLOOKUP($A1505,RevenueData!$A$2:$L$2321,12,FALSE)</f>
        <v>DC</v>
      </c>
    </row>
    <row r="1506" spans="1:18">
      <c r="A1506" s="40">
        <v>115</v>
      </c>
      <c r="B1506" s="41" t="s">
        <v>265</v>
      </c>
      <c r="C1506" s="41" t="s">
        <v>27</v>
      </c>
      <c r="D1506" s="40">
        <v>33410</v>
      </c>
      <c r="E1506" s="42">
        <v>40043</v>
      </c>
      <c r="F1506" s="43">
        <v>1140</v>
      </c>
      <c r="G1506" s="41" t="s">
        <v>125</v>
      </c>
      <c r="H1506" s="40">
        <v>1</v>
      </c>
      <c r="I1506" s="40">
        <v>1</v>
      </c>
      <c r="J1506" s="40">
        <v>0</v>
      </c>
      <c r="K1506" s="40">
        <v>0</v>
      </c>
      <c r="L1506" s="44">
        <v>0</v>
      </c>
      <c r="M1506" s="41" t="s">
        <v>126</v>
      </c>
      <c r="N1506" s="45" t="s">
        <v>161</v>
      </c>
      <c r="O1506" s="45" t="s">
        <v>162</v>
      </c>
      <c r="P1506" t="str">
        <f>VLOOKUP($A1506,RevenueData!$A$2:$L$2321,10,FALSE)</f>
        <v>FL</v>
      </c>
      <c r="Q1506" t="str">
        <f>VLOOKUP($A1506,RevenueData!$A$2:$L$2321,11,FALSE)</f>
        <v>SE</v>
      </c>
      <c r="R1506" t="str">
        <f>VLOOKUP($A1506,RevenueData!$A$2:$L$2321,12,FALSE)</f>
        <v>PB</v>
      </c>
    </row>
    <row r="1507" spans="1:18">
      <c r="A1507" s="40">
        <v>116</v>
      </c>
      <c r="B1507" s="41" t="s">
        <v>266</v>
      </c>
      <c r="C1507" s="41" t="s">
        <v>10</v>
      </c>
      <c r="D1507" s="40">
        <v>8807</v>
      </c>
      <c r="E1507" s="42">
        <v>40043</v>
      </c>
      <c r="F1507" s="43">
        <v>1207</v>
      </c>
      <c r="G1507" s="41" t="s">
        <v>125</v>
      </c>
      <c r="H1507" s="40">
        <v>24</v>
      </c>
      <c r="I1507" s="40">
        <v>24</v>
      </c>
      <c r="J1507" s="40">
        <v>0</v>
      </c>
      <c r="K1507" s="40">
        <v>0</v>
      </c>
      <c r="L1507" s="44">
        <v>0</v>
      </c>
      <c r="M1507" s="41" t="s">
        <v>126</v>
      </c>
      <c r="N1507" s="45" t="s">
        <v>127</v>
      </c>
      <c r="O1507" s="45" t="s">
        <v>128</v>
      </c>
      <c r="P1507" t="str">
        <f>VLOOKUP($A1507,RevenueData!$A$2:$L$2321,10,FALSE)</f>
        <v>NJ</v>
      </c>
      <c r="Q1507" t="str">
        <f>VLOOKUP($A1507,RevenueData!$A$2:$L$2321,11,FALSE)</f>
        <v>NE</v>
      </c>
      <c r="R1507" t="str">
        <f>VLOOKUP($A1507,RevenueData!$A$2:$L$2321,12,FALSE)</f>
        <v>NJ</v>
      </c>
    </row>
    <row r="1508" spans="1:18">
      <c r="A1508" s="40">
        <v>116</v>
      </c>
      <c r="B1508" s="41" t="s">
        <v>266</v>
      </c>
      <c r="C1508" s="41" t="s">
        <v>10</v>
      </c>
      <c r="D1508" s="40">
        <v>8807</v>
      </c>
      <c r="E1508" s="42">
        <v>40043</v>
      </c>
      <c r="F1508" s="43">
        <v>1207</v>
      </c>
      <c r="G1508" s="41" t="s">
        <v>125</v>
      </c>
      <c r="H1508" s="40">
        <v>1</v>
      </c>
      <c r="I1508" s="40">
        <v>1</v>
      </c>
      <c r="J1508" s="40">
        <v>0</v>
      </c>
      <c r="K1508" s="40">
        <v>0</v>
      </c>
      <c r="L1508" s="44">
        <v>0</v>
      </c>
      <c r="M1508" s="41" t="s">
        <v>130</v>
      </c>
      <c r="N1508" s="45" t="s">
        <v>127</v>
      </c>
      <c r="O1508" s="45" t="s">
        <v>128</v>
      </c>
      <c r="P1508" t="str">
        <f>VLOOKUP($A1508,RevenueData!$A$2:$L$2321,10,FALSE)</f>
        <v>NJ</v>
      </c>
      <c r="Q1508" t="str">
        <f>VLOOKUP($A1508,RevenueData!$A$2:$L$2321,11,FALSE)</f>
        <v>NE</v>
      </c>
      <c r="R1508" t="str">
        <f>VLOOKUP($A1508,RevenueData!$A$2:$L$2321,12,FALSE)</f>
        <v>NJ</v>
      </c>
    </row>
    <row r="1509" spans="1:18">
      <c r="A1509" s="40">
        <v>119</v>
      </c>
      <c r="B1509" s="41" t="s">
        <v>268</v>
      </c>
      <c r="C1509" s="41" t="s">
        <v>19</v>
      </c>
      <c r="D1509" s="40">
        <v>94596</v>
      </c>
      <c r="E1509" s="42">
        <v>40043</v>
      </c>
      <c r="F1509" s="43">
        <v>1149</v>
      </c>
      <c r="G1509" s="41" t="s">
        <v>125</v>
      </c>
      <c r="H1509" s="40">
        <v>14</v>
      </c>
      <c r="I1509" s="40">
        <v>14</v>
      </c>
      <c r="J1509" s="40">
        <v>0</v>
      </c>
      <c r="K1509" s="40">
        <v>0</v>
      </c>
      <c r="L1509" s="44">
        <v>0</v>
      </c>
      <c r="M1509" s="41" t="s">
        <v>126</v>
      </c>
      <c r="N1509" s="45" t="s">
        <v>156</v>
      </c>
      <c r="O1509" s="45" t="s">
        <v>157</v>
      </c>
      <c r="P1509" t="str">
        <f>VLOOKUP($A1509,RevenueData!$A$2:$L$2321,10,FALSE)</f>
        <v>CA</v>
      </c>
      <c r="Q1509" t="str">
        <f>VLOOKUP($A1509,RevenueData!$A$2:$L$2321,11,FALSE)</f>
        <v>NW</v>
      </c>
      <c r="R1509" t="str">
        <f>VLOOKUP($A1509,RevenueData!$A$2:$L$2321,12,FALSE)</f>
        <v>EB</v>
      </c>
    </row>
    <row r="1510" spans="1:18">
      <c r="A1510" s="40">
        <v>120</v>
      </c>
      <c r="B1510" s="41" t="s">
        <v>269</v>
      </c>
      <c r="C1510" s="41" t="s">
        <v>11</v>
      </c>
      <c r="D1510" s="40">
        <v>23188</v>
      </c>
      <c r="E1510" s="42">
        <v>40043</v>
      </c>
      <c r="F1510" s="43">
        <v>1105</v>
      </c>
      <c r="G1510" s="41" t="s">
        <v>125</v>
      </c>
      <c r="H1510" s="40">
        <v>69</v>
      </c>
      <c r="I1510" s="40">
        <v>69</v>
      </c>
      <c r="J1510" s="40">
        <v>0</v>
      </c>
      <c r="K1510" s="40">
        <v>0</v>
      </c>
      <c r="L1510" s="44">
        <v>0</v>
      </c>
      <c r="M1510" s="41" t="s">
        <v>126</v>
      </c>
      <c r="N1510" s="45" t="s">
        <v>244</v>
      </c>
      <c r="O1510" s="45" t="s">
        <v>245</v>
      </c>
      <c r="P1510" t="str">
        <f>VLOOKUP($A1510,RevenueData!$A$2:$L$2321,10,FALSE)</f>
        <v>VA</v>
      </c>
      <c r="Q1510" t="str">
        <f>VLOOKUP($A1510,RevenueData!$A$2:$L$2321,11,FALSE)</f>
        <v>OUT</v>
      </c>
      <c r="R1510" t="str">
        <f>VLOOKUP($A1510,RevenueData!$A$2:$L$2321,12,FALSE)</f>
        <v>OUT</v>
      </c>
    </row>
    <row r="1511" spans="1:18">
      <c r="A1511" s="40">
        <v>121</v>
      </c>
      <c r="B1511" s="41" t="s">
        <v>270</v>
      </c>
      <c r="C1511" s="41" t="s">
        <v>19</v>
      </c>
      <c r="D1511" s="40">
        <v>91739</v>
      </c>
      <c r="E1511" s="42">
        <v>40043</v>
      </c>
      <c r="F1511" s="43">
        <v>1215</v>
      </c>
      <c r="G1511" s="41" t="s">
        <v>125</v>
      </c>
      <c r="H1511" s="40">
        <v>1</v>
      </c>
      <c r="I1511" s="40">
        <v>1</v>
      </c>
      <c r="J1511" s="40">
        <v>0</v>
      </c>
      <c r="K1511" s="40">
        <v>0</v>
      </c>
      <c r="L1511" s="44">
        <v>0</v>
      </c>
      <c r="M1511" s="41" t="s">
        <v>126</v>
      </c>
      <c r="N1511" s="45" t="s">
        <v>149</v>
      </c>
      <c r="O1511" s="45" t="s">
        <v>150</v>
      </c>
      <c r="P1511" t="str">
        <f>VLOOKUP($A1511,RevenueData!$A$2:$L$2321,10,FALSE)</f>
        <v>CA</v>
      </c>
      <c r="Q1511" t="str">
        <f>VLOOKUP($A1511,RevenueData!$A$2:$L$2321,11,FALSE)</f>
        <v>LA</v>
      </c>
      <c r="R1511" t="str">
        <f>VLOOKUP($A1511,RevenueData!$A$2:$L$2321,12,FALSE)</f>
        <v>DESER</v>
      </c>
    </row>
    <row r="1512" spans="1:18">
      <c r="A1512" s="40">
        <v>125</v>
      </c>
      <c r="B1512" s="41" t="s">
        <v>275</v>
      </c>
      <c r="C1512" s="41" t="s">
        <v>41</v>
      </c>
      <c r="D1512" s="40">
        <v>75240</v>
      </c>
      <c r="E1512" s="42">
        <v>40043</v>
      </c>
      <c r="F1512" s="43">
        <v>1028</v>
      </c>
      <c r="G1512" s="41" t="s">
        <v>125</v>
      </c>
      <c r="H1512" s="40">
        <v>1</v>
      </c>
      <c r="I1512" s="40">
        <v>1</v>
      </c>
      <c r="J1512" s="40">
        <v>0</v>
      </c>
      <c r="K1512" s="40">
        <v>0</v>
      </c>
      <c r="L1512" s="44">
        <v>0</v>
      </c>
      <c r="M1512" s="41" t="s">
        <v>126</v>
      </c>
      <c r="N1512" s="45" t="s">
        <v>187</v>
      </c>
      <c r="O1512" s="45" t="s">
        <v>188</v>
      </c>
      <c r="P1512" t="str">
        <f>VLOOKUP($A1512,RevenueData!$A$2:$L$2321,10,FALSE)</f>
        <v>TX</v>
      </c>
      <c r="Q1512" t="str">
        <f>VLOOKUP($A1512,RevenueData!$A$2:$L$2321,11,FALSE)</f>
        <v>SW</v>
      </c>
      <c r="R1512" t="str">
        <f>VLOOKUP($A1512,RevenueData!$A$2:$L$2321,12,FALSE)</f>
        <v>DAL</v>
      </c>
    </row>
    <row r="1513" spans="1:18">
      <c r="A1513" s="40">
        <v>127</v>
      </c>
      <c r="B1513" s="41" t="s">
        <v>277</v>
      </c>
      <c r="C1513" s="41" t="s">
        <v>7</v>
      </c>
      <c r="D1513" s="40">
        <v>10917</v>
      </c>
      <c r="E1513" s="42">
        <v>40043</v>
      </c>
      <c r="F1513" s="43">
        <v>1410</v>
      </c>
      <c r="G1513" s="41" t="s">
        <v>131</v>
      </c>
      <c r="H1513" s="40">
        <v>330</v>
      </c>
      <c r="I1513" s="40">
        <v>326</v>
      </c>
      <c r="J1513" s="40">
        <v>0</v>
      </c>
      <c r="K1513" s="40">
        <v>1</v>
      </c>
      <c r="L1513" s="44">
        <v>3</v>
      </c>
      <c r="M1513" s="41" t="s">
        <v>126</v>
      </c>
      <c r="N1513" s="45" t="s">
        <v>127</v>
      </c>
      <c r="O1513" s="45" t="s">
        <v>128</v>
      </c>
      <c r="P1513" t="str">
        <f>VLOOKUP($A1513,RevenueData!$A$2:$L$2321,10,FALSE)</f>
        <v>NY</v>
      </c>
      <c r="Q1513" t="str">
        <f>VLOOKUP($A1513,RevenueData!$A$2:$L$2321,11,FALSE)</f>
        <v>OUT</v>
      </c>
      <c r="R1513" t="str">
        <f>VLOOKUP($A1513,RevenueData!$A$2:$L$2321,12,FALSE)</f>
        <v>OUT</v>
      </c>
    </row>
    <row r="1514" spans="1:18">
      <c r="A1514" s="40">
        <v>129</v>
      </c>
      <c r="B1514" s="41" t="s">
        <v>279</v>
      </c>
      <c r="C1514" s="41" t="s">
        <v>19</v>
      </c>
      <c r="D1514" s="40">
        <v>91360</v>
      </c>
      <c r="E1514" s="42">
        <v>40043</v>
      </c>
      <c r="F1514" s="43">
        <v>1057</v>
      </c>
      <c r="G1514" s="41" t="s">
        <v>125</v>
      </c>
      <c r="H1514" s="40">
        <v>15</v>
      </c>
      <c r="I1514" s="40">
        <v>15</v>
      </c>
      <c r="J1514" s="40">
        <v>0</v>
      </c>
      <c r="K1514" s="40">
        <v>0</v>
      </c>
      <c r="L1514" s="44">
        <v>0</v>
      </c>
      <c r="M1514" s="41" t="s">
        <v>126</v>
      </c>
      <c r="N1514" s="45" t="s">
        <v>149</v>
      </c>
      <c r="O1514" s="45" t="s">
        <v>150</v>
      </c>
      <c r="P1514" t="str">
        <f>VLOOKUP($A1514,RevenueData!$A$2:$L$2321,10,FALSE)</f>
        <v>CA</v>
      </c>
      <c r="Q1514" t="str">
        <f>VLOOKUP($A1514,RevenueData!$A$2:$L$2321,11,FALSE)</f>
        <v>LA</v>
      </c>
      <c r="R1514" t="str">
        <f>VLOOKUP($A1514,RevenueData!$A$2:$L$2321,12,FALSE)</f>
        <v>VENT</v>
      </c>
    </row>
    <row r="1515" spans="1:18">
      <c r="A1515" s="40">
        <v>132</v>
      </c>
      <c r="B1515" s="41" t="s">
        <v>148</v>
      </c>
      <c r="C1515" s="41" t="s">
        <v>19</v>
      </c>
      <c r="D1515" s="40">
        <v>92122</v>
      </c>
      <c r="E1515" s="42">
        <v>40043</v>
      </c>
      <c r="F1515" s="43">
        <v>1023</v>
      </c>
      <c r="G1515" s="41" t="s">
        <v>125</v>
      </c>
      <c r="H1515" s="40">
        <v>17</v>
      </c>
      <c r="I1515" s="40">
        <v>17</v>
      </c>
      <c r="J1515" s="40">
        <v>0</v>
      </c>
      <c r="K1515" s="40">
        <v>0</v>
      </c>
      <c r="L1515" s="44">
        <v>0</v>
      </c>
      <c r="M1515" s="41" t="s">
        <v>126</v>
      </c>
      <c r="N1515" s="45" t="s">
        <v>149</v>
      </c>
      <c r="O1515" s="45" t="s">
        <v>150</v>
      </c>
      <c r="P1515" t="str">
        <f>VLOOKUP($A1515,RevenueData!$A$2:$L$2321,10,FALSE)</f>
        <v>CA</v>
      </c>
      <c r="Q1515" t="str">
        <f>VLOOKUP($A1515,RevenueData!$A$2:$L$2321,11,FALSE)</f>
        <v>LA</v>
      </c>
      <c r="R1515" t="str">
        <f>VLOOKUP($A1515,RevenueData!$A$2:$L$2321,12,FALSE)</f>
        <v>SD</v>
      </c>
    </row>
    <row r="1516" spans="1:18">
      <c r="A1516" s="40">
        <v>133</v>
      </c>
      <c r="B1516" s="41" t="s">
        <v>176</v>
      </c>
      <c r="C1516" s="41" t="s">
        <v>19</v>
      </c>
      <c r="D1516" s="40">
        <v>94111</v>
      </c>
      <c r="E1516" s="42">
        <v>40043</v>
      </c>
      <c r="F1516" s="43">
        <v>1207</v>
      </c>
      <c r="G1516" s="41" t="s">
        <v>125</v>
      </c>
      <c r="H1516" s="40">
        <v>8</v>
      </c>
      <c r="I1516" s="40">
        <v>8</v>
      </c>
      <c r="J1516" s="40">
        <v>0</v>
      </c>
      <c r="K1516" s="40">
        <v>0</v>
      </c>
      <c r="L1516" s="44">
        <v>0</v>
      </c>
      <c r="M1516" s="41" t="s">
        <v>126</v>
      </c>
      <c r="N1516" s="45" t="s">
        <v>156</v>
      </c>
      <c r="O1516" s="45" t="s">
        <v>157</v>
      </c>
      <c r="P1516" t="str">
        <f>VLOOKUP($A1516,RevenueData!$A$2:$L$2321,10,FALSE)</f>
        <v>CA</v>
      </c>
      <c r="Q1516" t="str">
        <f>VLOOKUP($A1516,RevenueData!$A$2:$L$2321,11,FALSE)</f>
        <v>NW</v>
      </c>
      <c r="R1516" t="str">
        <f>VLOOKUP($A1516,RevenueData!$A$2:$L$2321,12,FALSE)</f>
        <v>NW</v>
      </c>
    </row>
    <row r="1517" spans="1:18">
      <c r="A1517" s="40">
        <v>135</v>
      </c>
      <c r="B1517" s="41" t="s">
        <v>283</v>
      </c>
      <c r="C1517" s="41" t="s">
        <v>19</v>
      </c>
      <c r="D1517" s="40">
        <v>91423</v>
      </c>
      <c r="E1517" s="42">
        <v>40043</v>
      </c>
      <c r="F1517" s="43">
        <v>1324</v>
      </c>
      <c r="G1517" s="41" t="s">
        <v>131</v>
      </c>
      <c r="H1517" s="40">
        <v>7</v>
      </c>
      <c r="I1517" s="40">
        <v>7</v>
      </c>
      <c r="J1517" s="40">
        <v>0</v>
      </c>
      <c r="K1517" s="40">
        <v>0</v>
      </c>
      <c r="L1517" s="44">
        <v>0</v>
      </c>
      <c r="M1517" s="41" t="s">
        <v>130</v>
      </c>
      <c r="N1517" s="45" t="s">
        <v>149</v>
      </c>
      <c r="O1517" s="45" t="s">
        <v>150</v>
      </c>
      <c r="P1517" t="str">
        <f>VLOOKUP($A1517,RevenueData!$A$2:$L$2321,10,FALSE)</f>
        <v>CA</v>
      </c>
      <c r="Q1517" t="str">
        <f>VLOOKUP($A1517,RevenueData!$A$2:$L$2321,11,FALSE)</f>
        <v>LA</v>
      </c>
      <c r="R1517" t="str">
        <f>VLOOKUP($A1517,RevenueData!$A$2:$L$2321,12,FALSE)</f>
        <v>DESER</v>
      </c>
    </row>
    <row r="1518" spans="1:18">
      <c r="A1518" s="40">
        <v>136</v>
      </c>
      <c r="B1518" s="41" t="s">
        <v>284</v>
      </c>
      <c r="C1518" s="41" t="s">
        <v>45</v>
      </c>
      <c r="D1518" s="40">
        <v>19103</v>
      </c>
      <c r="E1518" s="42">
        <v>40043</v>
      </c>
      <c r="F1518" s="43">
        <v>1645</v>
      </c>
      <c r="G1518" s="41" t="s">
        <v>131</v>
      </c>
      <c r="H1518" s="40">
        <v>11</v>
      </c>
      <c r="I1518" s="40">
        <v>11</v>
      </c>
      <c r="J1518" s="40">
        <v>0</v>
      </c>
      <c r="K1518" s="40">
        <v>0</v>
      </c>
      <c r="L1518" s="44">
        <v>0</v>
      </c>
      <c r="M1518" s="41" t="s">
        <v>126</v>
      </c>
      <c r="N1518" s="45" t="s">
        <v>194</v>
      </c>
      <c r="O1518" s="45" t="s">
        <v>195</v>
      </c>
      <c r="P1518" t="str">
        <f>VLOOKUP($A1518,RevenueData!$A$2:$L$2321,10,FALSE)</f>
        <v>PA</v>
      </c>
      <c r="Q1518" t="str">
        <f>VLOOKUP($A1518,RevenueData!$A$2:$L$2321,11,FALSE)</f>
        <v>NE</v>
      </c>
      <c r="R1518" t="str">
        <f>VLOOKUP($A1518,RevenueData!$A$2:$L$2321,12,FALSE)</f>
        <v>PHILI</v>
      </c>
    </row>
    <row r="1519" spans="1:18">
      <c r="A1519" s="40">
        <v>138</v>
      </c>
      <c r="B1519" s="41" t="s">
        <v>285</v>
      </c>
      <c r="C1519" s="41" t="s">
        <v>41</v>
      </c>
      <c r="D1519" s="40">
        <v>78256</v>
      </c>
      <c r="E1519" s="42">
        <v>40043</v>
      </c>
      <c r="F1519" s="43">
        <v>912</v>
      </c>
      <c r="G1519" s="41" t="s">
        <v>125</v>
      </c>
      <c r="H1519" s="40">
        <v>19</v>
      </c>
      <c r="I1519" s="40">
        <v>19</v>
      </c>
      <c r="J1519" s="40">
        <v>0</v>
      </c>
      <c r="K1519" s="40">
        <v>0</v>
      </c>
      <c r="L1519" s="44">
        <v>0</v>
      </c>
      <c r="M1519" s="41" t="s">
        <v>130</v>
      </c>
      <c r="N1519" s="45" t="s">
        <v>286</v>
      </c>
      <c r="O1519" s="45" t="s">
        <v>287</v>
      </c>
      <c r="P1519" t="str">
        <f>VLOOKUP($A1519,RevenueData!$A$2:$L$2321,10,FALSE)</f>
        <v>TX</v>
      </c>
      <c r="Q1519" t="str">
        <f>VLOOKUP($A1519,RevenueData!$A$2:$L$2321,11,FALSE)</f>
        <v>SW</v>
      </c>
      <c r="R1519" t="str">
        <f>VLOOKUP($A1519,RevenueData!$A$2:$L$2321,12,FALSE)</f>
        <v>HOU</v>
      </c>
    </row>
    <row r="1520" spans="1:18">
      <c r="A1520" s="40">
        <v>139</v>
      </c>
      <c r="B1520" s="41" t="s">
        <v>288</v>
      </c>
      <c r="C1520" s="41" t="s">
        <v>60</v>
      </c>
      <c r="D1520" s="40">
        <v>37215</v>
      </c>
      <c r="E1520" s="42">
        <v>40043</v>
      </c>
      <c r="F1520" s="43">
        <v>1451</v>
      </c>
      <c r="G1520" s="41" t="s">
        <v>131</v>
      </c>
      <c r="H1520" s="40">
        <v>20</v>
      </c>
      <c r="I1520" s="40">
        <v>20</v>
      </c>
      <c r="J1520" s="40">
        <v>0</v>
      </c>
      <c r="K1520" s="40">
        <v>0</v>
      </c>
      <c r="L1520" s="44">
        <v>0</v>
      </c>
      <c r="M1520" s="41" t="s">
        <v>126</v>
      </c>
      <c r="N1520" s="45" t="s">
        <v>289</v>
      </c>
      <c r="O1520" s="45" t="s">
        <v>290</v>
      </c>
      <c r="P1520" t="str">
        <f>VLOOKUP($A1520,RevenueData!$A$2:$L$2321,10,FALSE)</f>
        <v>TN</v>
      </c>
      <c r="Q1520" t="str">
        <f>VLOOKUP($A1520,RevenueData!$A$2:$L$2321,11,FALSE)</f>
        <v>MW</v>
      </c>
      <c r="R1520" t="str">
        <f>VLOOKUP($A1520,RevenueData!$A$2:$L$2321,12,FALSE)</f>
        <v>MW</v>
      </c>
    </row>
    <row r="1521" spans="1:18">
      <c r="A1521" s="40">
        <v>141</v>
      </c>
      <c r="B1521" s="41" t="s">
        <v>292</v>
      </c>
      <c r="C1521" s="41" t="s">
        <v>41</v>
      </c>
      <c r="D1521" s="40">
        <v>78666</v>
      </c>
      <c r="E1521" s="42">
        <v>40043</v>
      </c>
      <c r="F1521" s="43">
        <v>919</v>
      </c>
      <c r="G1521" s="41" t="s">
        <v>129</v>
      </c>
      <c r="H1521" s="40">
        <v>57</v>
      </c>
      <c r="I1521" s="40">
        <v>53</v>
      </c>
      <c r="J1521" s="40">
        <v>0</v>
      </c>
      <c r="K1521" s="40">
        <v>4</v>
      </c>
      <c r="L1521" s="44">
        <v>0</v>
      </c>
      <c r="M1521" s="41" t="s">
        <v>126</v>
      </c>
      <c r="N1521" s="45" t="s">
        <v>286</v>
      </c>
      <c r="O1521" s="45" t="s">
        <v>287</v>
      </c>
      <c r="P1521" t="str">
        <f>VLOOKUP($A1521,RevenueData!$A$2:$L$2321,10,FALSE)</f>
        <v>TX</v>
      </c>
      <c r="Q1521" t="str">
        <f>VLOOKUP($A1521,RevenueData!$A$2:$L$2321,11,FALSE)</f>
        <v>OUT</v>
      </c>
      <c r="R1521" t="str">
        <f>VLOOKUP($A1521,RevenueData!$A$2:$L$2321,12,FALSE)</f>
        <v>OUT</v>
      </c>
    </row>
    <row r="1522" spans="1:18">
      <c r="A1522" s="40">
        <v>144</v>
      </c>
      <c r="B1522" s="41" t="s">
        <v>293</v>
      </c>
      <c r="C1522" s="41" t="s">
        <v>19</v>
      </c>
      <c r="D1522" s="40">
        <v>92230</v>
      </c>
      <c r="E1522" s="42">
        <v>40043</v>
      </c>
      <c r="F1522" s="43">
        <v>1131</v>
      </c>
      <c r="G1522" s="41" t="s">
        <v>125</v>
      </c>
      <c r="H1522" s="40">
        <v>60</v>
      </c>
      <c r="I1522" s="40">
        <v>60</v>
      </c>
      <c r="J1522" s="40">
        <v>0</v>
      </c>
      <c r="K1522" s="40">
        <v>0</v>
      </c>
      <c r="L1522" s="44">
        <v>0</v>
      </c>
      <c r="M1522" s="41" t="s">
        <v>126</v>
      </c>
      <c r="N1522" s="45" t="s">
        <v>149</v>
      </c>
      <c r="O1522" s="45" t="s">
        <v>150</v>
      </c>
      <c r="P1522" t="str">
        <f>VLOOKUP($A1522,RevenueData!$A$2:$L$2321,10,FALSE)</f>
        <v>CA</v>
      </c>
      <c r="Q1522" t="str">
        <f>VLOOKUP($A1522,RevenueData!$A$2:$L$2321,11,FALSE)</f>
        <v>OUT</v>
      </c>
      <c r="R1522" t="str">
        <f>VLOOKUP($A1522,RevenueData!$A$2:$L$2321,12,FALSE)</f>
        <v>OUT</v>
      </c>
    </row>
    <row r="1523" spans="1:18">
      <c r="A1523" s="40">
        <v>153</v>
      </c>
      <c r="B1523" s="41" t="s">
        <v>301</v>
      </c>
      <c r="C1523" s="41" t="s">
        <v>62</v>
      </c>
      <c r="D1523" s="40">
        <v>55425</v>
      </c>
      <c r="E1523" s="42">
        <v>40043</v>
      </c>
      <c r="F1523" s="43">
        <v>700</v>
      </c>
      <c r="G1523" s="41" t="s">
        <v>125</v>
      </c>
      <c r="H1523" s="40">
        <v>15</v>
      </c>
      <c r="I1523" s="40">
        <v>15</v>
      </c>
      <c r="J1523" s="40">
        <v>0</v>
      </c>
      <c r="K1523" s="40">
        <v>0</v>
      </c>
      <c r="L1523" s="44">
        <v>0</v>
      </c>
      <c r="M1523" s="41" t="s">
        <v>143</v>
      </c>
      <c r="N1523" s="45" t="s">
        <v>302</v>
      </c>
      <c r="O1523" s="45" t="s">
        <v>303</v>
      </c>
      <c r="P1523" t="str">
        <f>VLOOKUP($A1523,RevenueData!$A$2:$L$2321,10,FALSE)</f>
        <v>MN</v>
      </c>
      <c r="Q1523" t="str">
        <f>VLOOKUP($A1523,RevenueData!$A$2:$L$2321,11,FALSE)</f>
        <v>MW</v>
      </c>
      <c r="R1523" t="str">
        <f>VLOOKUP($A1523,RevenueData!$A$2:$L$2321,12,FALSE)</f>
        <v>MW</v>
      </c>
    </row>
    <row r="1524" spans="1:18">
      <c r="A1524" s="40">
        <v>154</v>
      </c>
      <c r="B1524" s="41" t="s">
        <v>304</v>
      </c>
      <c r="C1524" s="41" t="s">
        <v>19</v>
      </c>
      <c r="D1524" s="40">
        <v>91303</v>
      </c>
      <c r="E1524" s="42">
        <v>40043</v>
      </c>
      <c r="F1524" s="43">
        <v>1223</v>
      </c>
      <c r="G1524" s="41" t="s">
        <v>125</v>
      </c>
      <c r="H1524" s="40">
        <v>9</v>
      </c>
      <c r="I1524" s="40">
        <v>9</v>
      </c>
      <c r="J1524" s="40">
        <v>0</v>
      </c>
      <c r="K1524" s="40">
        <v>0</v>
      </c>
      <c r="L1524" s="44">
        <v>0</v>
      </c>
      <c r="M1524" s="41" t="s">
        <v>130</v>
      </c>
      <c r="N1524" s="45" t="s">
        <v>149</v>
      </c>
      <c r="O1524" s="45" t="s">
        <v>150</v>
      </c>
      <c r="P1524" t="str">
        <f>VLOOKUP($A1524,RevenueData!$A$2:$L$2321,10,FALSE)</f>
        <v>CA</v>
      </c>
      <c r="Q1524" t="str">
        <f>VLOOKUP($A1524,RevenueData!$A$2:$L$2321,11,FALSE)</f>
        <v>LA</v>
      </c>
      <c r="R1524" t="str">
        <f>VLOOKUP($A1524,RevenueData!$A$2:$L$2321,12,FALSE)</f>
        <v>VENT</v>
      </c>
    </row>
    <row r="1525" spans="1:18">
      <c r="A1525" s="40">
        <v>157</v>
      </c>
      <c r="B1525" s="41" t="s">
        <v>275</v>
      </c>
      <c r="C1525" s="41" t="s">
        <v>41</v>
      </c>
      <c r="D1525" s="40">
        <v>75225</v>
      </c>
      <c r="E1525" s="42">
        <v>40043</v>
      </c>
      <c r="F1525" s="43">
        <v>1300</v>
      </c>
      <c r="G1525" s="41" t="s">
        <v>125</v>
      </c>
      <c r="H1525" s="40">
        <v>15</v>
      </c>
      <c r="I1525" s="40">
        <v>15</v>
      </c>
      <c r="J1525" s="40">
        <v>0</v>
      </c>
      <c r="K1525" s="40">
        <v>0</v>
      </c>
      <c r="L1525" s="44">
        <v>0</v>
      </c>
      <c r="M1525" s="41" t="s">
        <v>143</v>
      </c>
      <c r="N1525" s="45" t="s">
        <v>187</v>
      </c>
      <c r="O1525" s="45" t="s">
        <v>188</v>
      </c>
      <c r="P1525" t="str">
        <f>VLOOKUP($A1525,RevenueData!$A$2:$L$2321,10,FALSE)</f>
        <v>TX</v>
      </c>
      <c r="Q1525" t="str">
        <f>VLOOKUP($A1525,RevenueData!$A$2:$L$2321,11,FALSE)</f>
        <v>SW</v>
      </c>
      <c r="R1525" t="str">
        <f>VLOOKUP($A1525,RevenueData!$A$2:$L$2321,12,FALSE)</f>
        <v>DAL</v>
      </c>
    </row>
    <row r="1526" spans="1:18">
      <c r="A1526" s="40">
        <v>167</v>
      </c>
      <c r="B1526" s="41" t="s">
        <v>314</v>
      </c>
      <c r="C1526" s="41" t="s">
        <v>64</v>
      </c>
      <c r="D1526" s="40">
        <v>68114</v>
      </c>
      <c r="E1526" s="42">
        <v>40043</v>
      </c>
      <c r="F1526" s="43">
        <v>1245</v>
      </c>
      <c r="G1526" s="41" t="s">
        <v>125</v>
      </c>
      <c r="H1526" s="40">
        <v>1</v>
      </c>
      <c r="I1526" s="40">
        <v>1</v>
      </c>
      <c r="J1526" s="40">
        <v>0</v>
      </c>
      <c r="K1526" s="40">
        <v>0</v>
      </c>
      <c r="L1526" s="44">
        <v>0</v>
      </c>
      <c r="M1526" s="41" t="s">
        <v>126</v>
      </c>
      <c r="N1526" s="45" t="s">
        <v>315</v>
      </c>
      <c r="O1526" s="45" t="s">
        <v>316</v>
      </c>
      <c r="P1526" t="str">
        <f>VLOOKUP($A1526,RevenueData!$A$2:$L$2321,10,FALSE)</f>
        <v>NE</v>
      </c>
      <c r="Q1526" t="str">
        <f>VLOOKUP($A1526,RevenueData!$A$2:$L$2321,11,FALSE)</f>
        <v>MW</v>
      </c>
      <c r="R1526" t="str">
        <f>VLOOKUP($A1526,RevenueData!$A$2:$L$2321,12,FALSE)</f>
        <v>TRI</v>
      </c>
    </row>
    <row r="1527" spans="1:18">
      <c r="A1527" s="40">
        <v>171</v>
      </c>
      <c r="B1527" s="41" t="s">
        <v>322</v>
      </c>
      <c r="C1527" s="41" t="s">
        <v>56</v>
      </c>
      <c r="D1527" s="40">
        <v>21401</v>
      </c>
      <c r="E1527" s="42">
        <v>40043</v>
      </c>
      <c r="F1527" s="43">
        <v>1035</v>
      </c>
      <c r="G1527" s="41" t="s">
        <v>125</v>
      </c>
      <c r="H1527" s="40">
        <v>2</v>
      </c>
      <c r="I1527" s="40">
        <v>2</v>
      </c>
      <c r="J1527" s="40">
        <v>0</v>
      </c>
      <c r="K1527" s="40">
        <v>0</v>
      </c>
      <c r="L1527" s="44">
        <v>0</v>
      </c>
      <c r="M1527" s="41" t="s">
        <v>126</v>
      </c>
      <c r="N1527" s="45" t="s">
        <v>136</v>
      </c>
      <c r="O1527" s="45" t="s">
        <v>137</v>
      </c>
      <c r="P1527" t="str">
        <f>VLOOKUP($A1527,RevenueData!$A$2:$L$2321,10,FALSE)</f>
        <v>MD</v>
      </c>
      <c r="Q1527" t="str">
        <f>VLOOKUP($A1527,RevenueData!$A$2:$L$2321,11,FALSE)</f>
        <v>NE</v>
      </c>
      <c r="R1527" t="str">
        <f>VLOOKUP($A1527,RevenueData!$A$2:$L$2321,12,FALSE)</f>
        <v>MD</v>
      </c>
    </row>
    <row r="1528" spans="1:18">
      <c r="A1528" s="40">
        <v>172</v>
      </c>
      <c r="B1528" s="41" t="s">
        <v>323</v>
      </c>
      <c r="C1528" s="41" t="s">
        <v>19</v>
      </c>
      <c r="D1528" s="40">
        <v>93923</v>
      </c>
      <c r="E1528" s="42">
        <v>40043</v>
      </c>
      <c r="F1528" s="43">
        <v>1302</v>
      </c>
      <c r="G1528" s="41" t="s">
        <v>125</v>
      </c>
      <c r="H1528" s="40">
        <v>2</v>
      </c>
      <c r="I1528" s="40">
        <v>2</v>
      </c>
      <c r="J1528" s="40">
        <v>0</v>
      </c>
      <c r="K1528" s="40">
        <v>0</v>
      </c>
      <c r="L1528" s="44">
        <v>0</v>
      </c>
      <c r="M1528" s="41" t="s">
        <v>126</v>
      </c>
      <c r="N1528" s="45" t="s">
        <v>156</v>
      </c>
      <c r="O1528" s="45" t="s">
        <v>157</v>
      </c>
      <c r="P1528" t="str">
        <f>VLOOKUP($A1528,RevenueData!$A$2:$L$2321,10,FALSE)</f>
        <v>CA</v>
      </c>
      <c r="Q1528" t="str">
        <f>VLOOKUP($A1528,RevenueData!$A$2:$L$2321,11,FALSE)</f>
        <v>NW</v>
      </c>
      <c r="R1528" t="str">
        <f>VLOOKUP($A1528,RevenueData!$A$2:$L$2321,12,FALSE)</f>
        <v>SF</v>
      </c>
    </row>
    <row r="1529" spans="1:18">
      <c r="A1529" s="40">
        <v>175</v>
      </c>
      <c r="B1529" s="41" t="s">
        <v>328</v>
      </c>
      <c r="C1529" s="41" t="s">
        <v>44</v>
      </c>
      <c r="D1529" s="40">
        <v>85016</v>
      </c>
      <c r="E1529" s="42">
        <v>40043</v>
      </c>
      <c r="F1529" s="43">
        <v>1107</v>
      </c>
      <c r="G1529" s="41" t="s">
        <v>131</v>
      </c>
      <c r="H1529" s="40">
        <v>23</v>
      </c>
      <c r="I1529" s="40">
        <v>23</v>
      </c>
      <c r="J1529" s="40">
        <v>0</v>
      </c>
      <c r="K1529" s="40">
        <v>0</v>
      </c>
      <c r="L1529" s="44">
        <v>0</v>
      </c>
      <c r="M1529" s="41" t="s">
        <v>126</v>
      </c>
      <c r="N1529" s="45" t="s">
        <v>181</v>
      </c>
      <c r="O1529" s="45" t="s">
        <v>182</v>
      </c>
      <c r="P1529" t="str">
        <f>VLOOKUP($A1529,RevenueData!$A$2:$L$2321,10,FALSE)</f>
        <v>AZ</v>
      </c>
      <c r="Q1529" t="str">
        <f>VLOOKUP($A1529,RevenueData!$A$2:$L$2321,11,FALSE)</f>
        <v>SW</v>
      </c>
      <c r="R1529" t="str">
        <f>VLOOKUP($A1529,RevenueData!$A$2:$L$2321,12,FALSE)</f>
        <v>AZ</v>
      </c>
    </row>
    <row r="1530" spans="1:18">
      <c r="A1530" s="40">
        <v>175</v>
      </c>
      <c r="B1530" s="41" t="s">
        <v>328</v>
      </c>
      <c r="C1530" s="41" t="s">
        <v>44</v>
      </c>
      <c r="D1530" s="40">
        <v>85016</v>
      </c>
      <c r="E1530" s="42">
        <v>40043</v>
      </c>
      <c r="F1530" s="43">
        <v>1000</v>
      </c>
      <c r="G1530" s="41" t="s">
        <v>125</v>
      </c>
      <c r="H1530" s="40">
        <v>1</v>
      </c>
      <c r="I1530" s="40">
        <v>1</v>
      </c>
      <c r="J1530" s="40">
        <v>0</v>
      </c>
      <c r="K1530" s="40">
        <v>0</v>
      </c>
      <c r="L1530" s="44">
        <v>0</v>
      </c>
      <c r="M1530" s="41" t="s">
        <v>130</v>
      </c>
      <c r="N1530" s="45" t="s">
        <v>181</v>
      </c>
      <c r="O1530" s="45" t="s">
        <v>182</v>
      </c>
      <c r="P1530" t="str">
        <f>VLOOKUP($A1530,RevenueData!$A$2:$L$2321,10,FALSE)</f>
        <v>AZ</v>
      </c>
      <c r="Q1530" t="str">
        <f>VLOOKUP($A1530,RevenueData!$A$2:$L$2321,11,FALSE)</f>
        <v>SW</v>
      </c>
      <c r="R1530" t="str">
        <f>VLOOKUP($A1530,RevenueData!$A$2:$L$2321,12,FALSE)</f>
        <v>AZ</v>
      </c>
    </row>
    <row r="1531" spans="1:18">
      <c r="A1531" s="40">
        <v>181</v>
      </c>
      <c r="B1531" s="41" t="s">
        <v>339</v>
      </c>
      <c r="C1531" s="41" t="s">
        <v>67</v>
      </c>
      <c r="D1531" s="40">
        <v>918</v>
      </c>
      <c r="E1531" s="42">
        <v>40043</v>
      </c>
      <c r="F1531" s="43">
        <v>655</v>
      </c>
      <c r="G1531" s="41" t="s">
        <v>129</v>
      </c>
      <c r="H1531" s="40">
        <v>35</v>
      </c>
      <c r="I1531" s="40">
        <v>35</v>
      </c>
      <c r="J1531" s="40">
        <v>0</v>
      </c>
      <c r="K1531" s="40">
        <v>0</v>
      </c>
      <c r="L1531" s="44">
        <v>0</v>
      </c>
      <c r="M1531" s="41" t="s">
        <v>130</v>
      </c>
      <c r="N1531" s="45" t="s">
        <v>340</v>
      </c>
      <c r="O1531" s="45" t="s">
        <v>341</v>
      </c>
      <c r="P1531" t="str">
        <f>VLOOKUP($A1531,RevenueData!$A$2:$L$2321,10,FALSE)</f>
        <v>PR</v>
      </c>
      <c r="Q1531" t="str">
        <f>VLOOKUP($A1531,RevenueData!$A$2:$L$2321,11,FALSE)</f>
        <v>SE</v>
      </c>
      <c r="R1531" t="str">
        <f>VLOOKUP($A1531,RevenueData!$A$2:$L$2321,12,FALSE)</f>
        <v>SE</v>
      </c>
    </row>
    <row r="1532" spans="1:18">
      <c r="A1532" s="40">
        <v>187</v>
      </c>
      <c r="B1532" s="41" t="s">
        <v>343</v>
      </c>
      <c r="C1532" s="41" t="s">
        <v>19</v>
      </c>
      <c r="D1532" s="40">
        <v>92618</v>
      </c>
      <c r="E1532" s="42">
        <v>40043</v>
      </c>
      <c r="F1532" s="43">
        <v>1046</v>
      </c>
      <c r="G1532" s="41" t="s">
        <v>125</v>
      </c>
      <c r="H1532" s="40">
        <v>16</v>
      </c>
      <c r="I1532" s="40">
        <v>16</v>
      </c>
      <c r="J1532" s="40">
        <v>0</v>
      </c>
      <c r="K1532" s="40">
        <v>0</v>
      </c>
      <c r="L1532" s="44">
        <v>0</v>
      </c>
      <c r="M1532" s="41" t="s">
        <v>126</v>
      </c>
      <c r="N1532" s="45" t="s">
        <v>149</v>
      </c>
      <c r="O1532" s="45" t="s">
        <v>150</v>
      </c>
      <c r="P1532" t="str">
        <f>VLOOKUP($A1532,RevenueData!$A$2:$L$2321,10,FALSE)</f>
        <v>CA</v>
      </c>
      <c r="Q1532" t="str">
        <f>VLOOKUP($A1532,RevenueData!$A$2:$L$2321,11,FALSE)</f>
        <v>LA</v>
      </c>
      <c r="R1532" t="str">
        <f>VLOOKUP($A1532,RevenueData!$A$2:$L$2321,12,FALSE)</f>
        <v>SD</v>
      </c>
    </row>
    <row r="1533" spans="1:18">
      <c r="A1533" s="40">
        <v>2</v>
      </c>
      <c r="B1533" s="41" t="s">
        <v>124</v>
      </c>
      <c r="C1533" s="41" t="s">
        <v>7</v>
      </c>
      <c r="D1533" s="40">
        <v>10021</v>
      </c>
      <c r="E1533" s="42">
        <v>40044</v>
      </c>
      <c r="F1533" s="43">
        <v>1015</v>
      </c>
      <c r="G1533" s="41" t="s">
        <v>125</v>
      </c>
      <c r="H1533" s="40">
        <v>18</v>
      </c>
      <c r="I1533" s="40">
        <v>18</v>
      </c>
      <c r="J1533" s="40">
        <v>0</v>
      </c>
      <c r="K1533" s="40">
        <v>0</v>
      </c>
      <c r="L1533" s="44">
        <v>0</v>
      </c>
      <c r="M1533" s="41" t="s">
        <v>126</v>
      </c>
      <c r="N1533" s="45" t="s">
        <v>127</v>
      </c>
      <c r="O1533" s="45" t="s">
        <v>128</v>
      </c>
      <c r="P1533" t="str">
        <f>VLOOKUP($A1533,RevenueData!$A$2:$L$2321,10,FALSE)</f>
        <v>NY</v>
      </c>
      <c r="Q1533" t="str">
        <f>VLOOKUP($A1533,RevenueData!$A$2:$L$2321,11,FALSE)</f>
        <v>NY</v>
      </c>
      <c r="R1533" t="str">
        <f>VLOOKUP($A1533,RevenueData!$A$2:$L$2321,12,FALSE)</f>
        <v>MID</v>
      </c>
    </row>
    <row r="1534" spans="1:18">
      <c r="A1534" s="40">
        <v>3</v>
      </c>
      <c r="B1534" s="41" t="s">
        <v>124</v>
      </c>
      <c r="C1534" s="41" t="s">
        <v>7</v>
      </c>
      <c r="D1534" s="40">
        <v>10023</v>
      </c>
      <c r="E1534" s="42">
        <v>40044</v>
      </c>
      <c r="F1534" s="43">
        <v>1022</v>
      </c>
      <c r="G1534" s="41" t="s">
        <v>125</v>
      </c>
      <c r="H1534" s="40">
        <v>20</v>
      </c>
      <c r="I1534" s="40">
        <v>20</v>
      </c>
      <c r="J1534" s="40">
        <v>0</v>
      </c>
      <c r="K1534" s="40">
        <v>0</v>
      </c>
      <c r="L1534" s="44">
        <v>0</v>
      </c>
      <c r="M1534" s="41" t="s">
        <v>126</v>
      </c>
      <c r="N1534" s="45" t="s">
        <v>127</v>
      </c>
      <c r="O1534" s="45" t="s">
        <v>128</v>
      </c>
      <c r="P1534" t="str">
        <f>VLOOKUP($A1534,RevenueData!$A$2:$L$2321,10,FALSE)</f>
        <v>NY</v>
      </c>
      <c r="Q1534" t="str">
        <f>VLOOKUP($A1534,RevenueData!$A$2:$L$2321,11,FALSE)</f>
        <v>NY</v>
      </c>
      <c r="R1534" t="str">
        <f>VLOOKUP($A1534,RevenueData!$A$2:$L$2321,12,FALSE)</f>
        <v>DOWN</v>
      </c>
    </row>
    <row r="1535" spans="1:18">
      <c r="A1535" s="40">
        <v>27</v>
      </c>
      <c r="B1535" s="41" t="s">
        <v>164</v>
      </c>
      <c r="C1535" s="41" t="s">
        <v>27</v>
      </c>
      <c r="D1535" s="40">
        <v>33431</v>
      </c>
      <c r="E1535" s="42">
        <v>40044</v>
      </c>
      <c r="F1535" s="43">
        <v>1042</v>
      </c>
      <c r="G1535" s="41" t="s">
        <v>125</v>
      </c>
      <c r="H1535" s="40">
        <v>4</v>
      </c>
      <c r="I1535" s="40">
        <v>4</v>
      </c>
      <c r="J1535" s="40">
        <v>0</v>
      </c>
      <c r="K1535" s="40">
        <v>0</v>
      </c>
      <c r="L1535" s="44">
        <v>0</v>
      </c>
      <c r="M1535" s="41" t="s">
        <v>126</v>
      </c>
      <c r="N1535" s="45" t="s">
        <v>161</v>
      </c>
      <c r="O1535" s="45" t="s">
        <v>162</v>
      </c>
      <c r="P1535" t="str">
        <f>VLOOKUP($A1535,RevenueData!$A$2:$L$2321,10,FALSE)</f>
        <v>FL</v>
      </c>
      <c r="Q1535" t="str">
        <f>VLOOKUP($A1535,RevenueData!$A$2:$L$2321,11,FALSE)</f>
        <v>SE</v>
      </c>
      <c r="R1535" t="str">
        <f>VLOOKUP($A1535,RevenueData!$A$2:$L$2321,12,FALSE)</f>
        <v>PB</v>
      </c>
    </row>
    <row r="1536" spans="1:18">
      <c r="A1536" s="40">
        <v>42</v>
      </c>
      <c r="B1536" s="41" t="s">
        <v>124</v>
      </c>
      <c r="C1536" s="41" t="s">
        <v>7</v>
      </c>
      <c r="D1536" s="40">
        <v>10024</v>
      </c>
      <c r="E1536" s="42">
        <v>40044</v>
      </c>
      <c r="F1536" s="43">
        <v>1137</v>
      </c>
      <c r="G1536" s="41" t="s">
        <v>125</v>
      </c>
      <c r="H1536" s="40">
        <v>9</v>
      </c>
      <c r="I1536" s="40">
        <v>9</v>
      </c>
      <c r="J1536" s="40">
        <v>0</v>
      </c>
      <c r="K1536" s="40">
        <v>0</v>
      </c>
      <c r="L1536" s="44">
        <v>0</v>
      </c>
      <c r="M1536" s="41" t="s">
        <v>126</v>
      </c>
      <c r="N1536" s="45" t="s">
        <v>127</v>
      </c>
      <c r="O1536" s="45" t="s">
        <v>128</v>
      </c>
      <c r="P1536" t="str">
        <f>VLOOKUP($A1536,RevenueData!$A$2:$L$2321,10,FALSE)</f>
        <v>NY</v>
      </c>
      <c r="Q1536" t="str">
        <f>VLOOKUP($A1536,RevenueData!$A$2:$L$2321,11,FALSE)</f>
        <v>NY</v>
      </c>
      <c r="R1536" t="str">
        <f>VLOOKUP($A1536,RevenueData!$A$2:$L$2321,12,FALSE)</f>
        <v>DOWN</v>
      </c>
    </row>
    <row r="1537" spans="1:18">
      <c r="A1537" s="40">
        <v>53</v>
      </c>
      <c r="B1537" s="41" t="s">
        <v>124</v>
      </c>
      <c r="C1537" s="41" t="s">
        <v>7</v>
      </c>
      <c r="D1537" s="40">
        <v>10021</v>
      </c>
      <c r="E1537" s="42">
        <v>40044</v>
      </c>
      <c r="F1537" s="43">
        <v>1031</v>
      </c>
      <c r="G1537" s="41" t="s">
        <v>125</v>
      </c>
      <c r="H1537" s="40">
        <v>1</v>
      </c>
      <c r="I1537" s="40">
        <v>1</v>
      </c>
      <c r="J1537" s="40">
        <v>0</v>
      </c>
      <c r="K1537" s="40">
        <v>0</v>
      </c>
      <c r="L1537" s="44">
        <v>0</v>
      </c>
      <c r="M1537" s="41" t="s">
        <v>130</v>
      </c>
      <c r="N1537" s="45" t="s">
        <v>127</v>
      </c>
      <c r="O1537" s="45" t="s">
        <v>128</v>
      </c>
      <c r="P1537" t="str">
        <f>VLOOKUP($A1537,RevenueData!$A$2:$L$2321,10,FALSE)</f>
        <v>NY</v>
      </c>
      <c r="Q1537" t="str">
        <f>VLOOKUP($A1537,RevenueData!$A$2:$L$2321,11,FALSE)</f>
        <v>NY</v>
      </c>
      <c r="R1537" t="str">
        <f>VLOOKUP($A1537,RevenueData!$A$2:$L$2321,12,FALSE)</f>
        <v>MID</v>
      </c>
    </row>
    <row r="1538" spans="1:18">
      <c r="A1538" s="40">
        <v>53</v>
      </c>
      <c r="B1538" s="41" t="s">
        <v>124</v>
      </c>
      <c r="C1538" s="41" t="s">
        <v>7</v>
      </c>
      <c r="D1538" s="40">
        <v>10021</v>
      </c>
      <c r="E1538" s="42">
        <v>40044</v>
      </c>
      <c r="F1538" s="43">
        <v>1031</v>
      </c>
      <c r="G1538" s="41" t="s">
        <v>125</v>
      </c>
      <c r="H1538" s="40">
        <v>17</v>
      </c>
      <c r="I1538" s="40">
        <v>17</v>
      </c>
      <c r="J1538" s="40">
        <v>0</v>
      </c>
      <c r="K1538" s="40">
        <v>0</v>
      </c>
      <c r="L1538" s="44">
        <v>0</v>
      </c>
      <c r="M1538" s="41" t="s">
        <v>126</v>
      </c>
      <c r="N1538" s="45" t="s">
        <v>127</v>
      </c>
      <c r="O1538" s="45" t="s">
        <v>128</v>
      </c>
      <c r="P1538" t="str">
        <f>VLOOKUP($A1538,RevenueData!$A$2:$L$2321,10,FALSE)</f>
        <v>NY</v>
      </c>
      <c r="Q1538" t="str">
        <f>VLOOKUP($A1538,RevenueData!$A$2:$L$2321,11,FALSE)</f>
        <v>NY</v>
      </c>
      <c r="R1538" t="str">
        <f>VLOOKUP($A1538,RevenueData!$A$2:$L$2321,12,FALSE)</f>
        <v>MID</v>
      </c>
    </row>
    <row r="1539" spans="1:18">
      <c r="A1539" s="40">
        <v>99</v>
      </c>
      <c r="B1539" s="41" t="s">
        <v>247</v>
      </c>
      <c r="C1539" s="41" t="s">
        <v>56</v>
      </c>
      <c r="D1539" s="40">
        <v>21044</v>
      </c>
      <c r="E1539" s="42">
        <v>40044</v>
      </c>
      <c r="F1539" s="43">
        <v>1248</v>
      </c>
      <c r="G1539" s="41" t="s">
        <v>125</v>
      </c>
      <c r="H1539" s="40">
        <v>1</v>
      </c>
      <c r="I1539" s="40">
        <v>1</v>
      </c>
      <c r="J1539" s="40">
        <v>0</v>
      </c>
      <c r="K1539" s="40">
        <v>0</v>
      </c>
      <c r="L1539" s="44">
        <v>0</v>
      </c>
      <c r="M1539" s="41" t="s">
        <v>126</v>
      </c>
      <c r="N1539" s="45" t="s">
        <v>136</v>
      </c>
      <c r="O1539" s="45" t="s">
        <v>137</v>
      </c>
      <c r="P1539" t="str">
        <f>VLOOKUP($A1539,RevenueData!$A$2:$L$2321,10,FALSE)</f>
        <v>MD</v>
      </c>
      <c r="Q1539" t="str">
        <f>VLOOKUP($A1539,RevenueData!$A$2:$L$2321,11,FALSE)</f>
        <v>NE</v>
      </c>
      <c r="R1539" t="str">
        <f>VLOOKUP($A1539,RevenueData!$A$2:$L$2321,12,FALSE)</f>
        <v>MD</v>
      </c>
    </row>
    <row r="1540" spans="1:18">
      <c r="A1540" s="40">
        <v>108</v>
      </c>
      <c r="B1540" s="41" t="s">
        <v>124</v>
      </c>
      <c r="C1540" s="41" t="s">
        <v>7</v>
      </c>
      <c r="D1540" s="40">
        <v>10019</v>
      </c>
      <c r="E1540" s="42">
        <v>40044</v>
      </c>
      <c r="F1540" s="43">
        <v>1004</v>
      </c>
      <c r="G1540" s="41" t="s">
        <v>125</v>
      </c>
      <c r="H1540" s="40">
        <v>22</v>
      </c>
      <c r="I1540" s="40">
        <v>22</v>
      </c>
      <c r="J1540" s="40">
        <v>0</v>
      </c>
      <c r="K1540" s="40">
        <v>0</v>
      </c>
      <c r="L1540" s="44">
        <v>0</v>
      </c>
      <c r="M1540" s="41" t="s">
        <v>126</v>
      </c>
      <c r="N1540" s="45" t="s">
        <v>127</v>
      </c>
      <c r="O1540" s="45" t="s">
        <v>128</v>
      </c>
      <c r="P1540" t="str">
        <f>VLOOKUP($A1540,RevenueData!$A$2:$L$2321,10,FALSE)</f>
        <v>NY</v>
      </c>
      <c r="Q1540" t="str">
        <f>VLOOKUP($A1540,RevenueData!$A$2:$L$2321,11,FALSE)</f>
        <v>NY</v>
      </c>
      <c r="R1540" t="str">
        <f>VLOOKUP($A1540,RevenueData!$A$2:$L$2321,12,FALSE)</f>
        <v>DOWN</v>
      </c>
    </row>
    <row r="1541" spans="1:18">
      <c r="A1541" s="40">
        <v>114</v>
      </c>
      <c r="B1541" s="41" t="s">
        <v>124</v>
      </c>
      <c r="C1541" s="41" t="s">
        <v>7</v>
      </c>
      <c r="D1541" s="40">
        <v>10020</v>
      </c>
      <c r="E1541" s="42">
        <v>40044</v>
      </c>
      <c r="F1541" s="43">
        <v>947</v>
      </c>
      <c r="G1541" s="41" t="s">
        <v>129</v>
      </c>
      <c r="H1541" s="40">
        <v>27</v>
      </c>
      <c r="I1541" s="40">
        <v>27</v>
      </c>
      <c r="J1541" s="40">
        <v>0</v>
      </c>
      <c r="K1541" s="40">
        <v>0</v>
      </c>
      <c r="L1541" s="44">
        <v>0</v>
      </c>
      <c r="M1541" s="41" t="s">
        <v>126</v>
      </c>
      <c r="N1541" s="45" t="s">
        <v>127</v>
      </c>
      <c r="O1541" s="45" t="s">
        <v>128</v>
      </c>
      <c r="P1541" t="str">
        <f>VLOOKUP($A1541,RevenueData!$A$2:$L$2321,10,FALSE)</f>
        <v>NY</v>
      </c>
      <c r="Q1541" t="str">
        <f>VLOOKUP($A1541,RevenueData!$A$2:$L$2321,11,FALSE)</f>
        <v>NY</v>
      </c>
      <c r="R1541" t="str">
        <f>VLOOKUP($A1541,RevenueData!$A$2:$L$2321,12,FALSE)</f>
        <v>MID</v>
      </c>
    </row>
    <row r="1542" spans="1:18">
      <c r="A1542" s="40">
        <v>183</v>
      </c>
      <c r="B1542" s="41" t="s">
        <v>225</v>
      </c>
      <c r="C1542" s="41" t="s">
        <v>27</v>
      </c>
      <c r="D1542" s="40">
        <v>32819</v>
      </c>
      <c r="E1542" s="42">
        <v>40044</v>
      </c>
      <c r="F1542" s="43">
        <v>1324</v>
      </c>
      <c r="G1542" s="41" t="s">
        <v>131</v>
      </c>
      <c r="H1542" s="40">
        <v>119</v>
      </c>
      <c r="I1542" s="40">
        <v>118</v>
      </c>
      <c r="J1542" s="40">
        <v>0</v>
      </c>
      <c r="K1542" s="40">
        <v>1</v>
      </c>
      <c r="L1542" s="44">
        <v>0</v>
      </c>
      <c r="M1542" s="41" t="s">
        <v>126</v>
      </c>
      <c r="N1542" s="45" t="s">
        <v>208</v>
      </c>
      <c r="O1542" s="45" t="s">
        <v>209</v>
      </c>
      <c r="P1542" t="str">
        <f>VLOOKUP($A1542,RevenueData!$A$2:$L$2321,10,FALSE)</f>
        <v>FL</v>
      </c>
      <c r="Q1542" t="str">
        <f>VLOOKUP($A1542,RevenueData!$A$2:$L$2321,11,FALSE)</f>
        <v>OUT</v>
      </c>
      <c r="R1542" t="str">
        <f>VLOOKUP($A1542,RevenueData!$A$2:$L$2321,12,FALSE)</f>
        <v>OUT</v>
      </c>
    </row>
    <row r="1543" spans="1:18">
      <c r="A1543" s="40">
        <v>185</v>
      </c>
      <c r="B1543" s="41" t="s">
        <v>342</v>
      </c>
      <c r="C1543" s="41" t="s">
        <v>62</v>
      </c>
      <c r="D1543" s="40">
        <v>55435</v>
      </c>
      <c r="E1543" s="42">
        <v>40044</v>
      </c>
      <c r="F1543" s="43">
        <v>721</v>
      </c>
      <c r="G1543" s="41" t="s">
        <v>129</v>
      </c>
      <c r="H1543" s="40">
        <v>17</v>
      </c>
      <c r="I1543" s="40">
        <v>17</v>
      </c>
      <c r="J1543" s="40">
        <v>0</v>
      </c>
      <c r="K1543" s="40">
        <v>0</v>
      </c>
      <c r="L1543" s="44">
        <v>0</v>
      </c>
      <c r="M1543" s="41" t="s">
        <v>143</v>
      </c>
      <c r="N1543" s="45" t="s">
        <v>302</v>
      </c>
      <c r="O1543" s="45" t="s">
        <v>303</v>
      </c>
      <c r="P1543" t="str">
        <f>VLOOKUP($A1543,RevenueData!$A$2:$L$2321,10,FALSE)</f>
        <v>MN</v>
      </c>
      <c r="Q1543" t="str">
        <f>VLOOKUP($A1543,RevenueData!$A$2:$L$2321,11,FALSE)</f>
        <v>MW</v>
      </c>
      <c r="R1543" t="str">
        <f>VLOOKUP($A1543,RevenueData!$A$2:$L$2321,12,FALSE)</f>
        <v>MW</v>
      </c>
    </row>
    <row r="1544" spans="1:18">
      <c r="A1544" s="40">
        <v>189</v>
      </c>
      <c r="B1544" s="41" t="s">
        <v>124</v>
      </c>
      <c r="C1544" s="41" t="s">
        <v>7</v>
      </c>
      <c r="D1544" s="40">
        <v>10017</v>
      </c>
      <c r="E1544" s="42">
        <v>40044</v>
      </c>
      <c r="F1544" s="43">
        <v>738</v>
      </c>
      <c r="G1544" s="41" t="s">
        <v>129</v>
      </c>
      <c r="H1544" s="40">
        <v>30</v>
      </c>
      <c r="I1544" s="40">
        <v>30</v>
      </c>
      <c r="J1544" s="40">
        <v>0</v>
      </c>
      <c r="K1544" s="40">
        <v>0</v>
      </c>
      <c r="L1544" s="44">
        <v>0</v>
      </c>
      <c r="M1544" s="41" t="s">
        <v>126</v>
      </c>
      <c r="N1544" s="45" t="s">
        <v>127</v>
      </c>
      <c r="O1544" s="45" t="s">
        <v>128</v>
      </c>
      <c r="P1544" t="str">
        <f>VLOOKUP($A1544,RevenueData!$A$2:$L$2321,10,FALSE)</f>
        <v>NY</v>
      </c>
      <c r="Q1544" t="str">
        <f>VLOOKUP($A1544,RevenueData!$A$2:$L$2321,11,FALSE)</f>
        <v>NY</v>
      </c>
      <c r="R1544" t="str">
        <f>VLOOKUP($A1544,RevenueData!$A$2:$L$2321,12,FALSE)</f>
        <v>DOWN</v>
      </c>
    </row>
    <row r="1545" spans="1:18">
      <c r="A1545" s="40">
        <v>102</v>
      </c>
      <c r="B1545" s="41" t="s">
        <v>254</v>
      </c>
      <c r="C1545" s="41" t="s">
        <v>31</v>
      </c>
      <c r="D1545" s="40">
        <v>81611</v>
      </c>
      <c r="E1545" s="42">
        <v>40046</v>
      </c>
      <c r="F1545" s="43">
        <v>1200</v>
      </c>
      <c r="G1545" s="41" t="s">
        <v>125</v>
      </c>
      <c r="H1545" s="40">
        <v>20</v>
      </c>
      <c r="I1545" s="40">
        <v>20</v>
      </c>
      <c r="J1545" s="40">
        <v>0</v>
      </c>
      <c r="K1545" s="40">
        <v>0</v>
      </c>
      <c r="L1545" s="44">
        <v>0</v>
      </c>
      <c r="M1545" s="41" t="s">
        <v>143</v>
      </c>
      <c r="N1545" s="45" t="s">
        <v>166</v>
      </c>
      <c r="O1545" s="45" t="s">
        <v>167</v>
      </c>
      <c r="P1545" t="str">
        <f>VLOOKUP($A1545,RevenueData!$A$2:$L$2321,10,FALSE)</f>
        <v>CO</v>
      </c>
      <c r="Q1545" t="str">
        <f>VLOOKUP($A1545,RevenueData!$A$2:$L$2321,11,FALSE)</f>
        <v>SW</v>
      </c>
      <c r="R1545" t="str">
        <f>VLOOKUP($A1545,RevenueData!$A$2:$L$2321,12,FALSE)</f>
        <v>SW</v>
      </c>
    </row>
    <row r="1546" spans="1:18">
      <c r="A1546" s="40">
        <v>2</v>
      </c>
      <c r="B1546" s="41" t="s">
        <v>124</v>
      </c>
      <c r="C1546" s="41" t="s">
        <v>7</v>
      </c>
      <c r="D1546" s="40">
        <v>10021</v>
      </c>
      <c r="E1546" s="42">
        <v>40049</v>
      </c>
      <c r="F1546" s="43">
        <v>943</v>
      </c>
      <c r="G1546" s="41" t="s">
        <v>129</v>
      </c>
      <c r="H1546" s="40">
        <v>26</v>
      </c>
      <c r="I1546" s="40">
        <v>26</v>
      </c>
      <c r="J1546" s="40">
        <v>0</v>
      </c>
      <c r="K1546" s="40">
        <v>0</v>
      </c>
      <c r="L1546" s="44">
        <v>0</v>
      </c>
      <c r="M1546" s="41" t="s">
        <v>126</v>
      </c>
      <c r="N1546" s="45" t="s">
        <v>127</v>
      </c>
      <c r="O1546" s="45" t="s">
        <v>128</v>
      </c>
      <c r="P1546" t="str">
        <f>VLOOKUP($A1546,RevenueData!$A$2:$L$2321,10,FALSE)</f>
        <v>NY</v>
      </c>
      <c r="Q1546" t="str">
        <f>VLOOKUP($A1546,RevenueData!$A$2:$L$2321,11,FALSE)</f>
        <v>NY</v>
      </c>
      <c r="R1546" t="str">
        <f>VLOOKUP($A1546,RevenueData!$A$2:$L$2321,12,FALSE)</f>
        <v>MID</v>
      </c>
    </row>
    <row r="1547" spans="1:18">
      <c r="A1547" s="40">
        <v>3</v>
      </c>
      <c r="B1547" s="41" t="s">
        <v>124</v>
      </c>
      <c r="C1547" s="41" t="s">
        <v>7</v>
      </c>
      <c r="D1547" s="40">
        <v>10023</v>
      </c>
      <c r="E1547" s="42">
        <v>40049</v>
      </c>
      <c r="F1547" s="43">
        <v>1058</v>
      </c>
      <c r="G1547" s="41" t="s">
        <v>125</v>
      </c>
      <c r="H1547" s="40">
        <v>17</v>
      </c>
      <c r="I1547" s="40">
        <v>17</v>
      </c>
      <c r="J1547" s="40">
        <v>0</v>
      </c>
      <c r="K1547" s="40">
        <v>0</v>
      </c>
      <c r="L1547" s="44">
        <v>0</v>
      </c>
      <c r="M1547" s="41" t="s">
        <v>126</v>
      </c>
      <c r="N1547" s="45" t="s">
        <v>127</v>
      </c>
      <c r="O1547" s="45" t="s">
        <v>128</v>
      </c>
      <c r="P1547" t="str">
        <f>VLOOKUP($A1547,RevenueData!$A$2:$L$2321,10,FALSE)</f>
        <v>NY</v>
      </c>
      <c r="Q1547" t="str">
        <f>VLOOKUP($A1547,RevenueData!$A$2:$L$2321,11,FALSE)</f>
        <v>NY</v>
      </c>
      <c r="R1547" t="str">
        <f>VLOOKUP($A1547,RevenueData!$A$2:$L$2321,12,FALSE)</f>
        <v>DOWN</v>
      </c>
    </row>
    <row r="1548" spans="1:18">
      <c r="A1548" s="40">
        <v>13</v>
      </c>
      <c r="B1548" s="41" t="s">
        <v>142</v>
      </c>
      <c r="C1548" s="41" t="s">
        <v>7</v>
      </c>
      <c r="D1548" s="40">
        <v>11746</v>
      </c>
      <c r="E1548" s="42">
        <v>40049</v>
      </c>
      <c r="F1548" s="43">
        <v>939</v>
      </c>
      <c r="G1548" s="41" t="s">
        <v>125</v>
      </c>
      <c r="H1548" s="40">
        <v>1</v>
      </c>
      <c r="I1548" s="40">
        <v>1</v>
      </c>
      <c r="J1548" s="40">
        <v>0</v>
      </c>
      <c r="K1548" s="40">
        <v>0</v>
      </c>
      <c r="L1548" s="44">
        <v>0</v>
      </c>
      <c r="M1548" s="41" t="s">
        <v>130</v>
      </c>
      <c r="N1548" s="45" t="s">
        <v>127</v>
      </c>
      <c r="O1548" s="45" t="s">
        <v>128</v>
      </c>
      <c r="P1548" t="str">
        <f>VLOOKUP($A1548,RevenueData!$A$2:$L$2321,10,FALSE)</f>
        <v>NY</v>
      </c>
      <c r="Q1548" t="str">
        <f>VLOOKUP($A1548,RevenueData!$A$2:$L$2321,11,FALSE)</f>
        <v>NY</v>
      </c>
      <c r="R1548" t="str">
        <f>VLOOKUP($A1548,RevenueData!$A$2:$L$2321,12,FALSE)</f>
        <v>LI</v>
      </c>
    </row>
    <row r="1549" spans="1:18">
      <c r="A1549" s="40">
        <v>13</v>
      </c>
      <c r="B1549" s="41" t="s">
        <v>142</v>
      </c>
      <c r="C1549" s="41" t="s">
        <v>7</v>
      </c>
      <c r="D1549" s="40">
        <v>11746</v>
      </c>
      <c r="E1549" s="42">
        <v>40049</v>
      </c>
      <c r="F1549" s="43">
        <v>939</v>
      </c>
      <c r="G1549" s="41" t="s">
        <v>125</v>
      </c>
      <c r="H1549" s="40">
        <v>20</v>
      </c>
      <c r="I1549" s="40">
        <v>19</v>
      </c>
      <c r="J1549" s="40">
        <v>0</v>
      </c>
      <c r="K1549" s="40">
        <v>0</v>
      </c>
      <c r="L1549" s="44">
        <v>1</v>
      </c>
      <c r="M1549" s="41" t="s">
        <v>126</v>
      </c>
      <c r="N1549" s="45" t="s">
        <v>127</v>
      </c>
      <c r="O1549" s="45" t="s">
        <v>128</v>
      </c>
      <c r="P1549" t="str">
        <f>VLOOKUP($A1549,RevenueData!$A$2:$L$2321,10,FALSE)</f>
        <v>NY</v>
      </c>
      <c r="Q1549" t="str">
        <f>VLOOKUP($A1549,RevenueData!$A$2:$L$2321,11,FALSE)</f>
        <v>NY</v>
      </c>
      <c r="R1549" t="str">
        <f>VLOOKUP($A1549,RevenueData!$A$2:$L$2321,12,FALSE)</f>
        <v>LI</v>
      </c>
    </row>
    <row r="1550" spans="1:18">
      <c r="A1550" s="40">
        <v>23</v>
      </c>
      <c r="B1550" s="41" t="s">
        <v>159</v>
      </c>
      <c r="C1550" s="41" t="s">
        <v>7</v>
      </c>
      <c r="D1550" s="40">
        <v>10601</v>
      </c>
      <c r="E1550" s="42">
        <v>40049</v>
      </c>
      <c r="F1550" s="43">
        <v>1030</v>
      </c>
      <c r="G1550" s="41" t="s">
        <v>125</v>
      </c>
      <c r="H1550" s="40">
        <v>26</v>
      </c>
      <c r="I1550" s="40">
        <v>26</v>
      </c>
      <c r="J1550" s="40">
        <v>0</v>
      </c>
      <c r="K1550" s="40">
        <v>0</v>
      </c>
      <c r="L1550" s="44">
        <v>0</v>
      </c>
      <c r="M1550" s="41" t="s">
        <v>126</v>
      </c>
      <c r="N1550" s="45" t="s">
        <v>127</v>
      </c>
      <c r="O1550" s="45" t="s">
        <v>128</v>
      </c>
      <c r="P1550" t="str">
        <f>VLOOKUP($A1550,RevenueData!$A$2:$L$2321,10,FALSE)</f>
        <v>NY</v>
      </c>
      <c r="Q1550" t="str">
        <f>VLOOKUP($A1550,RevenueData!$A$2:$L$2321,11,FALSE)</f>
        <v>NE</v>
      </c>
      <c r="R1550" t="str">
        <f>VLOOKUP($A1550,RevenueData!$A$2:$L$2321,12,FALSE)</f>
        <v>CT</v>
      </c>
    </row>
    <row r="1551" spans="1:18">
      <c r="A1551" s="40">
        <v>34</v>
      </c>
      <c r="B1551" s="41" t="s">
        <v>175</v>
      </c>
      <c r="C1551" s="41" t="s">
        <v>25</v>
      </c>
      <c r="D1551" s="40">
        <v>6880</v>
      </c>
      <c r="E1551" s="42">
        <v>40049</v>
      </c>
      <c r="F1551" s="43">
        <v>1006</v>
      </c>
      <c r="G1551" s="41" t="s">
        <v>125</v>
      </c>
      <c r="H1551" s="40">
        <v>23</v>
      </c>
      <c r="I1551" s="40">
        <v>22</v>
      </c>
      <c r="J1551" s="40">
        <v>0</v>
      </c>
      <c r="K1551" s="40">
        <v>0</v>
      </c>
      <c r="L1551" s="44">
        <v>1</v>
      </c>
      <c r="M1551" s="41" t="s">
        <v>126</v>
      </c>
      <c r="N1551" s="45" t="s">
        <v>127</v>
      </c>
      <c r="O1551" s="45" t="s">
        <v>128</v>
      </c>
      <c r="P1551" t="str">
        <f>VLOOKUP($A1551,RevenueData!$A$2:$L$2321,10,FALSE)</f>
        <v>CT</v>
      </c>
      <c r="Q1551" t="str">
        <f>VLOOKUP($A1551,RevenueData!$A$2:$L$2321,11,FALSE)</f>
        <v>NE</v>
      </c>
      <c r="R1551" t="str">
        <f>VLOOKUP($A1551,RevenueData!$A$2:$L$2321,12,FALSE)</f>
        <v>CT</v>
      </c>
    </row>
    <row r="1552" spans="1:18">
      <c r="A1552" s="40">
        <v>42</v>
      </c>
      <c r="B1552" s="41" t="s">
        <v>124</v>
      </c>
      <c r="C1552" s="41" t="s">
        <v>7</v>
      </c>
      <c r="D1552" s="40">
        <v>10024</v>
      </c>
      <c r="E1552" s="42">
        <v>40049</v>
      </c>
      <c r="F1552" s="43">
        <v>1044</v>
      </c>
      <c r="G1552" s="41" t="s">
        <v>125</v>
      </c>
      <c r="H1552" s="40">
        <v>22</v>
      </c>
      <c r="I1552" s="40">
        <v>22</v>
      </c>
      <c r="J1552" s="40">
        <v>0</v>
      </c>
      <c r="K1552" s="40">
        <v>0</v>
      </c>
      <c r="L1552" s="44">
        <v>0</v>
      </c>
      <c r="M1552" s="41" t="s">
        <v>126</v>
      </c>
      <c r="N1552" s="45" t="s">
        <v>127</v>
      </c>
      <c r="O1552" s="45" t="s">
        <v>128</v>
      </c>
      <c r="P1552" t="str">
        <f>VLOOKUP($A1552,RevenueData!$A$2:$L$2321,10,FALSE)</f>
        <v>NY</v>
      </c>
      <c r="Q1552" t="str">
        <f>VLOOKUP($A1552,RevenueData!$A$2:$L$2321,11,FALSE)</f>
        <v>NY</v>
      </c>
      <c r="R1552" t="str">
        <f>VLOOKUP($A1552,RevenueData!$A$2:$L$2321,12,FALSE)</f>
        <v>DOWN</v>
      </c>
    </row>
    <row r="1553" spans="1:18">
      <c r="A1553" s="40">
        <v>51</v>
      </c>
      <c r="B1553" s="41" t="s">
        <v>124</v>
      </c>
      <c r="C1553" s="41" t="s">
        <v>7</v>
      </c>
      <c r="D1553" s="40">
        <v>10003</v>
      </c>
      <c r="E1553" s="42">
        <v>40049</v>
      </c>
      <c r="F1553" s="43">
        <v>933</v>
      </c>
      <c r="G1553" s="41" t="s">
        <v>125</v>
      </c>
      <c r="H1553" s="40">
        <v>28</v>
      </c>
      <c r="I1553" s="40">
        <v>28</v>
      </c>
      <c r="J1553" s="40">
        <v>0</v>
      </c>
      <c r="K1553" s="40">
        <v>0</v>
      </c>
      <c r="L1553" s="44">
        <v>0</v>
      </c>
      <c r="M1553" s="41" t="s">
        <v>126</v>
      </c>
      <c r="N1553" s="45" t="s">
        <v>127</v>
      </c>
      <c r="O1553" s="45" t="s">
        <v>128</v>
      </c>
      <c r="P1553" t="str">
        <f>VLOOKUP($A1553,RevenueData!$A$2:$L$2321,10,FALSE)</f>
        <v>NY</v>
      </c>
      <c r="Q1553" t="str">
        <f>VLOOKUP($A1553,RevenueData!$A$2:$L$2321,11,FALSE)</f>
        <v>NY</v>
      </c>
      <c r="R1553" t="str">
        <f>VLOOKUP($A1553,RevenueData!$A$2:$L$2321,12,FALSE)</f>
        <v>DOWN</v>
      </c>
    </row>
    <row r="1554" spans="1:18">
      <c r="A1554" s="40">
        <v>53</v>
      </c>
      <c r="B1554" s="41" t="s">
        <v>124</v>
      </c>
      <c r="C1554" s="41" t="s">
        <v>7</v>
      </c>
      <c r="D1554" s="40">
        <v>10021</v>
      </c>
      <c r="E1554" s="42">
        <v>40049</v>
      </c>
      <c r="F1554" s="43">
        <v>1021</v>
      </c>
      <c r="G1554" s="41" t="s">
        <v>125</v>
      </c>
      <c r="H1554" s="40">
        <v>26</v>
      </c>
      <c r="I1554" s="40">
        <v>26</v>
      </c>
      <c r="J1554" s="40">
        <v>0</v>
      </c>
      <c r="K1554" s="40">
        <v>0</v>
      </c>
      <c r="L1554" s="44">
        <v>0</v>
      </c>
      <c r="M1554" s="41" t="s">
        <v>126</v>
      </c>
      <c r="N1554" s="45" t="s">
        <v>127</v>
      </c>
      <c r="O1554" s="45" t="s">
        <v>128</v>
      </c>
      <c r="P1554" t="str">
        <f>VLOOKUP($A1554,RevenueData!$A$2:$L$2321,10,FALSE)</f>
        <v>NY</v>
      </c>
      <c r="Q1554" t="str">
        <f>VLOOKUP($A1554,RevenueData!$A$2:$L$2321,11,FALSE)</f>
        <v>NY</v>
      </c>
      <c r="R1554" t="str">
        <f>VLOOKUP($A1554,RevenueData!$A$2:$L$2321,12,FALSE)</f>
        <v>MID</v>
      </c>
    </row>
    <row r="1555" spans="1:18">
      <c r="A1555" s="40">
        <v>54</v>
      </c>
      <c r="B1555" s="41" t="s">
        <v>124</v>
      </c>
      <c r="C1555" s="41" t="s">
        <v>7</v>
      </c>
      <c r="D1555" s="40">
        <v>10028</v>
      </c>
      <c r="E1555" s="42">
        <v>40049</v>
      </c>
      <c r="F1555" s="43">
        <v>948</v>
      </c>
      <c r="G1555" s="41" t="s">
        <v>129</v>
      </c>
      <c r="H1555" s="40">
        <v>18</v>
      </c>
      <c r="I1555" s="40">
        <v>18</v>
      </c>
      <c r="J1555" s="40">
        <v>0</v>
      </c>
      <c r="K1555" s="40">
        <v>0</v>
      </c>
      <c r="L1555" s="44">
        <v>0</v>
      </c>
      <c r="M1555" s="41" t="s">
        <v>126</v>
      </c>
      <c r="N1555" s="45" t="s">
        <v>127</v>
      </c>
      <c r="O1555" s="45" t="s">
        <v>128</v>
      </c>
      <c r="P1555" t="str">
        <f>VLOOKUP($A1555,RevenueData!$A$2:$L$2321,10,FALSE)</f>
        <v>NY</v>
      </c>
      <c r="Q1555" t="str">
        <f>VLOOKUP($A1555,RevenueData!$A$2:$L$2321,11,FALSE)</f>
        <v>NY</v>
      </c>
      <c r="R1555" t="str">
        <f>VLOOKUP($A1555,RevenueData!$A$2:$L$2321,12,FALSE)</f>
        <v>MID</v>
      </c>
    </row>
    <row r="1556" spans="1:18">
      <c r="A1556" s="40">
        <v>55</v>
      </c>
      <c r="B1556" s="41" t="s">
        <v>124</v>
      </c>
      <c r="C1556" s="41" t="s">
        <v>7</v>
      </c>
      <c r="D1556" s="40">
        <v>10014</v>
      </c>
      <c r="E1556" s="42">
        <v>40049</v>
      </c>
      <c r="F1556" s="43">
        <v>1211</v>
      </c>
      <c r="G1556" s="41" t="s">
        <v>125</v>
      </c>
      <c r="H1556" s="40">
        <v>22</v>
      </c>
      <c r="I1556" s="40">
        <v>22</v>
      </c>
      <c r="J1556" s="40">
        <v>0</v>
      </c>
      <c r="K1556" s="40">
        <v>0</v>
      </c>
      <c r="L1556" s="44">
        <v>0</v>
      </c>
      <c r="M1556" s="41" t="s">
        <v>126</v>
      </c>
      <c r="N1556" s="45" t="s">
        <v>127</v>
      </c>
      <c r="O1556" s="45" t="s">
        <v>128</v>
      </c>
      <c r="P1556" t="str">
        <f>VLOOKUP($A1556,RevenueData!$A$2:$L$2321,10,FALSE)</f>
        <v>NY</v>
      </c>
      <c r="Q1556" t="str">
        <f>VLOOKUP($A1556,RevenueData!$A$2:$L$2321,11,FALSE)</f>
        <v>NY</v>
      </c>
      <c r="R1556" t="str">
        <f>VLOOKUP($A1556,RevenueData!$A$2:$L$2321,12,FALSE)</f>
        <v>DOWN</v>
      </c>
    </row>
    <row r="1557" spans="1:18">
      <c r="A1557" s="40">
        <v>108</v>
      </c>
      <c r="B1557" s="41" t="s">
        <v>124</v>
      </c>
      <c r="C1557" s="41" t="s">
        <v>7</v>
      </c>
      <c r="D1557" s="40">
        <v>10019</v>
      </c>
      <c r="E1557" s="42">
        <v>40049</v>
      </c>
      <c r="F1557" s="43">
        <v>1024</v>
      </c>
      <c r="G1557" s="41" t="s">
        <v>125</v>
      </c>
      <c r="H1557" s="40">
        <v>29</v>
      </c>
      <c r="I1557" s="40">
        <v>28</v>
      </c>
      <c r="J1557" s="40">
        <v>1</v>
      </c>
      <c r="K1557" s="40">
        <v>0</v>
      </c>
      <c r="L1557" s="44">
        <v>0</v>
      </c>
      <c r="M1557" s="41" t="s">
        <v>130</v>
      </c>
      <c r="N1557" s="45" t="s">
        <v>127</v>
      </c>
      <c r="O1557" s="45" t="s">
        <v>128</v>
      </c>
      <c r="P1557" t="str">
        <f>VLOOKUP($A1557,RevenueData!$A$2:$L$2321,10,FALSE)</f>
        <v>NY</v>
      </c>
      <c r="Q1557" t="str">
        <f>VLOOKUP($A1557,RevenueData!$A$2:$L$2321,11,FALSE)</f>
        <v>NY</v>
      </c>
      <c r="R1557" t="str">
        <f>VLOOKUP($A1557,RevenueData!$A$2:$L$2321,12,FALSE)</f>
        <v>DOWN</v>
      </c>
    </row>
    <row r="1558" spans="1:18">
      <c r="A1558" s="40">
        <v>114</v>
      </c>
      <c r="B1558" s="41" t="s">
        <v>124</v>
      </c>
      <c r="C1558" s="41" t="s">
        <v>7</v>
      </c>
      <c r="D1558" s="40">
        <v>10020</v>
      </c>
      <c r="E1558" s="42">
        <v>40049</v>
      </c>
      <c r="F1558" s="43">
        <v>922</v>
      </c>
      <c r="G1558" s="41" t="s">
        <v>129</v>
      </c>
      <c r="H1558" s="40">
        <v>19</v>
      </c>
      <c r="I1558" s="40">
        <v>19</v>
      </c>
      <c r="J1558" s="40">
        <v>0</v>
      </c>
      <c r="K1558" s="40">
        <v>0</v>
      </c>
      <c r="L1558" s="44">
        <v>0</v>
      </c>
      <c r="M1558" s="41" t="s">
        <v>126</v>
      </c>
      <c r="N1558" s="45" t="s">
        <v>127</v>
      </c>
      <c r="O1558" s="45" t="s">
        <v>128</v>
      </c>
      <c r="P1558" t="str">
        <f>VLOOKUP($A1558,RevenueData!$A$2:$L$2321,10,FALSE)</f>
        <v>NY</v>
      </c>
      <c r="Q1558" t="str">
        <f>VLOOKUP($A1558,RevenueData!$A$2:$L$2321,11,FALSE)</f>
        <v>NY</v>
      </c>
      <c r="R1558" t="str">
        <f>VLOOKUP($A1558,RevenueData!$A$2:$L$2321,12,FALSE)</f>
        <v>MID</v>
      </c>
    </row>
    <row r="1559" spans="1:18">
      <c r="A1559" s="40">
        <v>117</v>
      </c>
      <c r="B1559" s="41" t="s">
        <v>267</v>
      </c>
      <c r="C1559" s="41" t="s">
        <v>25</v>
      </c>
      <c r="D1559" s="40">
        <v>6810</v>
      </c>
      <c r="E1559" s="42">
        <v>40049</v>
      </c>
      <c r="F1559" s="43">
        <v>1009</v>
      </c>
      <c r="G1559" s="41" t="s">
        <v>131</v>
      </c>
      <c r="H1559" s="40">
        <v>15</v>
      </c>
      <c r="I1559" s="40">
        <v>14</v>
      </c>
      <c r="J1559" s="40">
        <v>0</v>
      </c>
      <c r="K1559" s="40">
        <v>0</v>
      </c>
      <c r="L1559" s="44">
        <v>1</v>
      </c>
      <c r="M1559" s="41" t="s">
        <v>126</v>
      </c>
      <c r="N1559" s="45" t="s">
        <v>127</v>
      </c>
      <c r="O1559" s="45" t="s">
        <v>128</v>
      </c>
      <c r="P1559" t="str">
        <f>VLOOKUP($A1559,RevenueData!$A$2:$L$2321,10,FALSE)</f>
        <v>CT</v>
      </c>
      <c r="Q1559" t="str">
        <f>VLOOKUP($A1559,RevenueData!$A$2:$L$2321,11,FALSE)</f>
        <v>NE</v>
      </c>
      <c r="R1559" t="str">
        <f>VLOOKUP($A1559,RevenueData!$A$2:$L$2321,12,FALSE)</f>
        <v>CT</v>
      </c>
    </row>
    <row r="1560" spans="1:18">
      <c r="A1560" s="40">
        <v>123</v>
      </c>
      <c r="B1560" s="41" t="s">
        <v>271</v>
      </c>
      <c r="C1560" s="41" t="s">
        <v>25</v>
      </c>
      <c r="D1560" s="40">
        <v>6830</v>
      </c>
      <c r="E1560" s="42">
        <v>40049</v>
      </c>
      <c r="F1560" s="43">
        <v>1005</v>
      </c>
      <c r="G1560" s="41" t="s">
        <v>125</v>
      </c>
      <c r="H1560" s="40">
        <v>21</v>
      </c>
      <c r="I1560" s="40">
        <v>21</v>
      </c>
      <c r="J1560" s="40">
        <v>0</v>
      </c>
      <c r="K1560" s="40">
        <v>0</v>
      </c>
      <c r="L1560" s="44">
        <v>0</v>
      </c>
      <c r="M1560" s="41" t="s">
        <v>126</v>
      </c>
      <c r="N1560" s="45" t="s">
        <v>127</v>
      </c>
      <c r="O1560" s="45" t="s">
        <v>128</v>
      </c>
      <c r="P1560" t="str">
        <f>VLOOKUP($A1560,RevenueData!$A$2:$L$2321,10,FALSE)</f>
        <v>CT</v>
      </c>
      <c r="Q1560" t="str">
        <f>VLOOKUP($A1560,RevenueData!$A$2:$L$2321,11,FALSE)</f>
        <v>NE</v>
      </c>
      <c r="R1560" t="str">
        <f>VLOOKUP($A1560,RevenueData!$A$2:$L$2321,12,FALSE)</f>
        <v>CT</v>
      </c>
    </row>
    <row r="1561" spans="1:18">
      <c r="A1561" s="40">
        <v>124</v>
      </c>
      <c r="B1561" s="41" t="s">
        <v>272</v>
      </c>
      <c r="C1561" s="41" t="s">
        <v>25</v>
      </c>
      <c r="D1561" s="40">
        <v>6074</v>
      </c>
      <c r="E1561" s="42">
        <v>40049</v>
      </c>
      <c r="F1561" s="43">
        <v>955</v>
      </c>
      <c r="G1561" s="41" t="s">
        <v>129</v>
      </c>
      <c r="H1561" s="40">
        <v>14</v>
      </c>
      <c r="I1561" s="40">
        <v>14</v>
      </c>
      <c r="J1561" s="40">
        <v>0</v>
      </c>
      <c r="K1561" s="40">
        <v>0</v>
      </c>
      <c r="L1561" s="44">
        <v>0</v>
      </c>
      <c r="M1561" s="41" t="s">
        <v>126</v>
      </c>
      <c r="N1561" s="45" t="s">
        <v>273</v>
      </c>
      <c r="O1561" s="45" t="s">
        <v>274</v>
      </c>
      <c r="P1561" t="str">
        <f>VLOOKUP($A1561,RevenueData!$A$2:$L$2321,10,FALSE)</f>
        <v>CT</v>
      </c>
      <c r="Q1561" t="str">
        <f>VLOOKUP($A1561,RevenueData!$A$2:$L$2321,11,FALSE)</f>
        <v>NE</v>
      </c>
      <c r="R1561" t="str">
        <f>VLOOKUP($A1561,RevenueData!$A$2:$L$2321,12,FALSE)</f>
        <v>CT</v>
      </c>
    </row>
    <row r="1562" spans="1:18">
      <c r="A1562" s="40">
        <v>131</v>
      </c>
      <c r="B1562" s="41" t="s">
        <v>281</v>
      </c>
      <c r="C1562" s="41" t="s">
        <v>7</v>
      </c>
      <c r="D1562" s="40">
        <v>11430</v>
      </c>
      <c r="E1562" s="42">
        <v>40049</v>
      </c>
      <c r="F1562" s="43">
        <v>1150</v>
      </c>
      <c r="G1562" s="41" t="s">
        <v>125</v>
      </c>
      <c r="H1562" s="40">
        <v>1</v>
      </c>
      <c r="I1562" s="40">
        <v>1</v>
      </c>
      <c r="J1562" s="40">
        <v>0</v>
      </c>
      <c r="K1562" s="40">
        <v>0</v>
      </c>
      <c r="L1562" s="44">
        <v>0</v>
      </c>
      <c r="M1562" s="41" t="s">
        <v>130</v>
      </c>
      <c r="N1562" s="45" t="s">
        <v>127</v>
      </c>
      <c r="O1562" s="45" t="s">
        <v>128</v>
      </c>
      <c r="P1562" t="str">
        <f>VLOOKUP($A1562,RevenueData!$A$2:$L$2321,10,FALSE)</f>
        <v>NY</v>
      </c>
      <c r="Q1562" t="str">
        <f>VLOOKUP($A1562,RevenueData!$A$2:$L$2321,11,FALSE)</f>
        <v>NY</v>
      </c>
      <c r="R1562" t="str">
        <f>VLOOKUP($A1562,RevenueData!$A$2:$L$2321,12,FALSE)</f>
        <v>LI</v>
      </c>
    </row>
    <row r="1563" spans="1:18">
      <c r="A1563" s="40">
        <v>131</v>
      </c>
      <c r="B1563" s="41" t="s">
        <v>281</v>
      </c>
      <c r="C1563" s="41" t="s">
        <v>7</v>
      </c>
      <c r="D1563" s="40">
        <v>11430</v>
      </c>
      <c r="E1563" s="42">
        <v>40049</v>
      </c>
      <c r="F1563" s="43">
        <v>1153</v>
      </c>
      <c r="G1563" s="41" t="s">
        <v>125</v>
      </c>
      <c r="H1563" s="40">
        <v>23</v>
      </c>
      <c r="I1563" s="40">
        <v>23</v>
      </c>
      <c r="J1563" s="40">
        <v>0</v>
      </c>
      <c r="K1563" s="40">
        <v>0</v>
      </c>
      <c r="L1563" s="44">
        <v>0</v>
      </c>
      <c r="M1563" s="41" t="s">
        <v>126</v>
      </c>
      <c r="N1563" s="45" t="s">
        <v>127</v>
      </c>
      <c r="O1563" s="45" t="s">
        <v>128</v>
      </c>
      <c r="P1563" t="str">
        <f>VLOOKUP($A1563,RevenueData!$A$2:$L$2321,10,FALSE)</f>
        <v>NY</v>
      </c>
      <c r="Q1563" t="str">
        <f>VLOOKUP($A1563,RevenueData!$A$2:$L$2321,11,FALSE)</f>
        <v>NY</v>
      </c>
      <c r="R1563" t="str">
        <f>VLOOKUP($A1563,RevenueData!$A$2:$L$2321,12,FALSE)</f>
        <v>LI</v>
      </c>
    </row>
    <row r="1564" spans="1:18">
      <c r="A1564" s="40">
        <v>140</v>
      </c>
      <c r="B1564" s="41" t="s">
        <v>291</v>
      </c>
      <c r="C1564" s="41" t="s">
        <v>7</v>
      </c>
      <c r="D1564" s="40">
        <v>11530</v>
      </c>
      <c r="E1564" s="42">
        <v>40049</v>
      </c>
      <c r="F1564" s="43">
        <v>1016</v>
      </c>
      <c r="G1564" s="41" t="s">
        <v>125</v>
      </c>
      <c r="H1564" s="40">
        <v>1</v>
      </c>
      <c r="I1564" s="40">
        <v>1</v>
      </c>
      <c r="J1564" s="40">
        <v>0</v>
      </c>
      <c r="K1564" s="40">
        <v>0</v>
      </c>
      <c r="L1564" s="44">
        <v>0</v>
      </c>
      <c r="M1564" s="41" t="s">
        <v>130</v>
      </c>
      <c r="N1564" s="45" t="s">
        <v>127</v>
      </c>
      <c r="O1564" s="45" t="s">
        <v>128</v>
      </c>
      <c r="P1564" t="str">
        <f>VLOOKUP($A1564,RevenueData!$A$2:$L$2321,10,FALSE)</f>
        <v>NY</v>
      </c>
      <c r="Q1564" t="str">
        <f>VLOOKUP($A1564,RevenueData!$A$2:$L$2321,11,FALSE)</f>
        <v>NY</v>
      </c>
      <c r="R1564" t="str">
        <f>VLOOKUP($A1564,RevenueData!$A$2:$L$2321,12,FALSE)</f>
        <v>LI</v>
      </c>
    </row>
    <row r="1565" spans="1:18">
      <c r="A1565" s="40">
        <v>140</v>
      </c>
      <c r="B1565" s="41" t="s">
        <v>291</v>
      </c>
      <c r="C1565" s="41" t="s">
        <v>7</v>
      </c>
      <c r="D1565" s="40">
        <v>11530</v>
      </c>
      <c r="E1565" s="42">
        <v>40049</v>
      </c>
      <c r="F1565" s="43">
        <v>1016</v>
      </c>
      <c r="G1565" s="41" t="s">
        <v>125</v>
      </c>
      <c r="H1565" s="40">
        <v>26</v>
      </c>
      <c r="I1565" s="40">
        <v>25</v>
      </c>
      <c r="J1565" s="40">
        <v>0</v>
      </c>
      <c r="K1565" s="40">
        <v>0</v>
      </c>
      <c r="L1565" s="44">
        <v>1</v>
      </c>
      <c r="M1565" s="41" t="s">
        <v>126</v>
      </c>
      <c r="N1565" s="45" t="s">
        <v>127</v>
      </c>
      <c r="O1565" s="45" t="s">
        <v>128</v>
      </c>
      <c r="P1565" t="str">
        <f>VLOOKUP($A1565,RevenueData!$A$2:$L$2321,10,FALSE)</f>
        <v>NY</v>
      </c>
      <c r="Q1565" t="str">
        <f>VLOOKUP($A1565,RevenueData!$A$2:$L$2321,11,FALSE)</f>
        <v>NY</v>
      </c>
      <c r="R1565" t="str">
        <f>VLOOKUP($A1565,RevenueData!$A$2:$L$2321,12,FALSE)</f>
        <v>LI</v>
      </c>
    </row>
    <row r="1566" spans="1:18">
      <c r="A1566" s="40">
        <v>146</v>
      </c>
      <c r="B1566" s="41" t="s">
        <v>295</v>
      </c>
      <c r="C1566" s="41" t="s">
        <v>61</v>
      </c>
      <c r="D1566" s="40">
        <v>96814</v>
      </c>
      <c r="E1566" s="42">
        <v>40049</v>
      </c>
      <c r="F1566" s="43">
        <v>1013</v>
      </c>
      <c r="G1566" s="41" t="s">
        <v>131</v>
      </c>
      <c r="H1566" s="40">
        <v>27</v>
      </c>
      <c r="I1566" s="40">
        <v>27</v>
      </c>
      <c r="J1566" s="40">
        <v>0</v>
      </c>
      <c r="K1566" s="40">
        <v>0</v>
      </c>
      <c r="L1566" s="44">
        <v>0</v>
      </c>
      <c r="M1566" s="41" t="s">
        <v>130</v>
      </c>
      <c r="N1566" s="45" t="s">
        <v>296</v>
      </c>
      <c r="O1566" s="45" t="s">
        <v>297</v>
      </c>
      <c r="P1566" t="str">
        <f>VLOOKUP($A1566,RevenueData!$A$2:$L$2321,10,FALSE)</f>
        <v>HI</v>
      </c>
      <c r="Q1566" t="str">
        <f>VLOOKUP($A1566,RevenueData!$A$2:$L$2321,11,FALSE)</f>
        <v>NW</v>
      </c>
      <c r="R1566" t="str">
        <f>VLOOKUP($A1566,RevenueData!$A$2:$L$2321,12,FALSE)</f>
        <v>HI</v>
      </c>
    </row>
    <row r="1567" spans="1:18">
      <c r="A1567" s="40">
        <v>149</v>
      </c>
      <c r="B1567" s="41" t="s">
        <v>275</v>
      </c>
      <c r="C1567" s="41" t="s">
        <v>41</v>
      </c>
      <c r="D1567" s="40">
        <v>75261</v>
      </c>
      <c r="E1567" s="42">
        <v>40049</v>
      </c>
      <c r="F1567" s="43">
        <v>1547</v>
      </c>
      <c r="G1567" s="41" t="s">
        <v>131</v>
      </c>
      <c r="H1567" s="40">
        <v>28</v>
      </c>
      <c r="I1567" s="40">
        <v>27</v>
      </c>
      <c r="J1567" s="40">
        <v>0</v>
      </c>
      <c r="K1567" s="40">
        <v>1</v>
      </c>
      <c r="L1567" s="44">
        <v>0</v>
      </c>
      <c r="M1567" s="41" t="s">
        <v>126</v>
      </c>
      <c r="N1567" s="45" t="s">
        <v>187</v>
      </c>
      <c r="O1567" s="45" t="s">
        <v>188</v>
      </c>
      <c r="P1567" t="str">
        <f>VLOOKUP($A1567,RevenueData!$A$2:$L$2321,10,FALSE)</f>
        <v>TX</v>
      </c>
      <c r="Q1567" t="str">
        <f>VLOOKUP($A1567,RevenueData!$A$2:$L$2321,11,FALSE)</f>
        <v>SW</v>
      </c>
      <c r="R1567" t="str">
        <f>VLOOKUP($A1567,RevenueData!$A$2:$L$2321,12,FALSE)</f>
        <v>SW</v>
      </c>
    </row>
    <row r="1568" spans="1:18">
      <c r="A1568" s="40">
        <v>151</v>
      </c>
      <c r="B1568" s="41" t="s">
        <v>295</v>
      </c>
      <c r="C1568" s="41" t="s">
        <v>61</v>
      </c>
      <c r="D1568" s="40">
        <v>96815</v>
      </c>
      <c r="E1568" s="42">
        <v>40049</v>
      </c>
      <c r="F1568" s="43">
        <v>1106</v>
      </c>
      <c r="G1568" s="41" t="s">
        <v>125</v>
      </c>
      <c r="H1568" s="40">
        <v>34</v>
      </c>
      <c r="I1568" s="40">
        <v>34</v>
      </c>
      <c r="J1568" s="40">
        <v>0</v>
      </c>
      <c r="K1568" s="40">
        <v>0</v>
      </c>
      <c r="L1568" s="44">
        <v>0</v>
      </c>
      <c r="M1568" s="41" t="s">
        <v>130</v>
      </c>
      <c r="N1568" s="45" t="s">
        <v>296</v>
      </c>
      <c r="O1568" s="45" t="s">
        <v>297</v>
      </c>
      <c r="P1568" t="str">
        <f>VLOOKUP($A1568,RevenueData!$A$2:$L$2321,10,FALSE)</f>
        <v>HI</v>
      </c>
      <c r="Q1568" t="str">
        <f>VLOOKUP($A1568,RevenueData!$A$2:$L$2321,11,FALSE)</f>
        <v>NW</v>
      </c>
      <c r="R1568" t="str">
        <f>VLOOKUP($A1568,RevenueData!$A$2:$L$2321,12,FALSE)</f>
        <v>HI</v>
      </c>
    </row>
    <row r="1569" spans="1:18">
      <c r="A1569" s="40">
        <v>158</v>
      </c>
      <c r="B1569" s="41" t="s">
        <v>124</v>
      </c>
      <c r="C1569" s="41" t="s">
        <v>7</v>
      </c>
      <c r="D1569" s="40">
        <v>10019</v>
      </c>
      <c r="E1569" s="42">
        <v>40049</v>
      </c>
      <c r="F1569" s="43">
        <v>1212</v>
      </c>
      <c r="G1569" s="41" t="s">
        <v>125</v>
      </c>
      <c r="H1569" s="40">
        <v>25</v>
      </c>
      <c r="I1569" s="40">
        <v>24</v>
      </c>
      <c r="J1569" s="40">
        <v>0</v>
      </c>
      <c r="K1569" s="40">
        <v>0</v>
      </c>
      <c r="L1569" s="44">
        <v>1</v>
      </c>
      <c r="M1569" s="41" t="s">
        <v>126</v>
      </c>
      <c r="N1569" s="45" t="s">
        <v>127</v>
      </c>
      <c r="O1569" s="45" t="s">
        <v>128</v>
      </c>
      <c r="P1569" t="str">
        <f>VLOOKUP($A1569,RevenueData!$A$2:$L$2321,10,FALSE)</f>
        <v>NY</v>
      </c>
      <c r="Q1569" t="str">
        <f>VLOOKUP($A1569,RevenueData!$A$2:$L$2321,11,FALSE)</f>
        <v>NY</v>
      </c>
      <c r="R1569" t="str">
        <f>VLOOKUP($A1569,RevenueData!$A$2:$L$2321,12,FALSE)</f>
        <v>MID</v>
      </c>
    </row>
    <row r="1570" spans="1:18">
      <c r="A1570" s="40">
        <v>170</v>
      </c>
      <c r="B1570" s="41" t="s">
        <v>28</v>
      </c>
      <c r="C1570" s="41" t="s">
        <v>27</v>
      </c>
      <c r="D1570" s="40">
        <v>33126</v>
      </c>
      <c r="E1570" s="42">
        <v>40049</v>
      </c>
      <c r="F1570" s="43">
        <v>1300</v>
      </c>
      <c r="G1570" s="41" t="s">
        <v>125</v>
      </c>
      <c r="H1570" s="40">
        <v>17</v>
      </c>
      <c r="I1570" s="40">
        <v>17</v>
      </c>
      <c r="J1570" s="40">
        <v>0</v>
      </c>
      <c r="K1570" s="40">
        <v>0</v>
      </c>
      <c r="L1570" s="44">
        <v>0</v>
      </c>
      <c r="M1570" s="41" t="s">
        <v>126</v>
      </c>
      <c r="N1570" s="45" t="s">
        <v>161</v>
      </c>
      <c r="O1570" s="45" t="s">
        <v>162</v>
      </c>
      <c r="P1570" t="str">
        <f>VLOOKUP($A1570,RevenueData!$A$2:$L$2321,10,FALSE)</f>
        <v>FL</v>
      </c>
      <c r="Q1570" t="str">
        <f>VLOOKUP($A1570,RevenueData!$A$2:$L$2321,11,FALSE)</f>
        <v>SE</v>
      </c>
      <c r="R1570" t="str">
        <f>VLOOKUP($A1570,RevenueData!$A$2:$L$2321,12,FALSE)</f>
        <v>MIAMI</v>
      </c>
    </row>
    <row r="1571" spans="1:18">
      <c r="A1571" s="40">
        <v>179</v>
      </c>
      <c r="B1571" s="41" t="s">
        <v>336</v>
      </c>
      <c r="C1571" s="41" t="s">
        <v>61</v>
      </c>
      <c r="D1571" s="40">
        <v>96738</v>
      </c>
      <c r="E1571" s="42">
        <v>40049</v>
      </c>
      <c r="F1571" s="43">
        <v>1225</v>
      </c>
      <c r="G1571" s="41" t="s">
        <v>125</v>
      </c>
      <c r="H1571" s="40">
        <v>7</v>
      </c>
      <c r="I1571" s="40">
        <v>7</v>
      </c>
      <c r="J1571" s="40">
        <v>0</v>
      </c>
      <c r="K1571" s="40">
        <v>0</v>
      </c>
      <c r="L1571" s="44">
        <v>0</v>
      </c>
      <c r="M1571" s="41" t="s">
        <v>130</v>
      </c>
      <c r="N1571" s="45" t="s">
        <v>337</v>
      </c>
      <c r="O1571" s="45" t="s">
        <v>338</v>
      </c>
      <c r="P1571" t="str">
        <f>VLOOKUP($A1571,RevenueData!$A$2:$L$2321,10,FALSE)</f>
        <v>HI</v>
      </c>
      <c r="Q1571" t="str">
        <f>VLOOKUP($A1571,RevenueData!$A$2:$L$2321,11,FALSE)</f>
        <v>NW</v>
      </c>
      <c r="R1571" t="str">
        <f>VLOOKUP($A1571,RevenueData!$A$2:$L$2321,12,FALSE)</f>
        <v>HI</v>
      </c>
    </row>
    <row r="1572" spans="1:18">
      <c r="A1572" s="40">
        <v>189</v>
      </c>
      <c r="B1572" s="41" t="s">
        <v>124</v>
      </c>
      <c r="C1572" s="41" t="s">
        <v>7</v>
      </c>
      <c r="D1572" s="40">
        <v>10017</v>
      </c>
      <c r="E1572" s="42">
        <v>40049</v>
      </c>
      <c r="F1572" s="43">
        <v>922</v>
      </c>
      <c r="G1572" s="41" t="s">
        <v>125</v>
      </c>
      <c r="H1572" s="40">
        <v>19</v>
      </c>
      <c r="I1572" s="40">
        <v>19</v>
      </c>
      <c r="J1572" s="40">
        <v>0</v>
      </c>
      <c r="K1572" s="40">
        <v>0</v>
      </c>
      <c r="L1572" s="44">
        <v>0</v>
      </c>
      <c r="M1572" s="41" t="s">
        <v>126</v>
      </c>
      <c r="N1572" s="45" t="s">
        <v>127</v>
      </c>
      <c r="O1572" s="45" t="s">
        <v>128</v>
      </c>
      <c r="P1572" t="str">
        <f>VLOOKUP($A1572,RevenueData!$A$2:$L$2321,10,FALSE)</f>
        <v>NY</v>
      </c>
      <c r="Q1572" t="str">
        <f>VLOOKUP($A1572,RevenueData!$A$2:$L$2321,11,FALSE)</f>
        <v>NY</v>
      </c>
      <c r="R1572" t="str">
        <f>VLOOKUP($A1572,RevenueData!$A$2:$L$2321,12,FALSE)</f>
        <v>DOWN</v>
      </c>
    </row>
    <row r="1573" spans="1:18">
      <c r="A1573" s="40">
        <v>5</v>
      </c>
      <c r="B1573" s="41" t="s">
        <v>132</v>
      </c>
      <c r="C1573" s="41" t="s">
        <v>10</v>
      </c>
      <c r="D1573" s="40">
        <v>7078</v>
      </c>
      <c r="E1573" s="42">
        <v>40050</v>
      </c>
      <c r="F1573" s="43">
        <v>842</v>
      </c>
      <c r="G1573" s="41" t="s">
        <v>125</v>
      </c>
      <c r="H1573" s="40">
        <v>47</v>
      </c>
      <c r="I1573" s="40">
        <v>45</v>
      </c>
      <c r="J1573" s="40">
        <v>0</v>
      </c>
      <c r="K1573" s="40">
        <v>0</v>
      </c>
      <c r="L1573" s="44">
        <v>2</v>
      </c>
      <c r="M1573" s="41" t="s">
        <v>126</v>
      </c>
      <c r="N1573" s="45" t="s">
        <v>127</v>
      </c>
      <c r="O1573" s="45" t="s">
        <v>128</v>
      </c>
      <c r="P1573" t="str">
        <f>VLOOKUP($A1573,RevenueData!$A$2:$L$2321,10,FALSE)</f>
        <v>NJ</v>
      </c>
      <c r="Q1573" t="str">
        <f>VLOOKUP($A1573,RevenueData!$A$2:$L$2321,11,FALSE)</f>
        <v>NE</v>
      </c>
      <c r="R1573" t="str">
        <f>VLOOKUP($A1573,RevenueData!$A$2:$L$2321,12,FALSE)</f>
        <v>NJ</v>
      </c>
    </row>
    <row r="1574" spans="1:18">
      <c r="A1574" s="40">
        <v>10</v>
      </c>
      <c r="B1574" s="41" t="s">
        <v>133</v>
      </c>
      <c r="C1574" s="41" t="s">
        <v>11</v>
      </c>
      <c r="D1574" s="40">
        <v>22202</v>
      </c>
      <c r="E1574" s="42">
        <v>40050</v>
      </c>
      <c r="F1574" s="43">
        <v>1457</v>
      </c>
      <c r="G1574" s="41" t="s">
        <v>131</v>
      </c>
      <c r="H1574" s="40">
        <v>17</v>
      </c>
      <c r="I1574" s="40">
        <v>17</v>
      </c>
      <c r="J1574" s="40">
        <v>0</v>
      </c>
      <c r="K1574" s="40">
        <v>0</v>
      </c>
      <c r="L1574" s="44">
        <v>0</v>
      </c>
      <c r="M1574" s="41" t="s">
        <v>126</v>
      </c>
      <c r="N1574" s="45" t="s">
        <v>136</v>
      </c>
      <c r="O1574" s="45" t="s">
        <v>137</v>
      </c>
      <c r="P1574" t="str">
        <f>VLOOKUP($A1574,RevenueData!$A$2:$L$2321,10,FALSE)</f>
        <v>VA</v>
      </c>
      <c r="Q1574" t="str">
        <f>VLOOKUP($A1574,RevenueData!$A$2:$L$2321,11,FALSE)</f>
        <v>NE</v>
      </c>
      <c r="R1574" t="str">
        <f>VLOOKUP($A1574,RevenueData!$A$2:$L$2321,12,FALSE)</f>
        <v>DC</v>
      </c>
    </row>
    <row r="1575" spans="1:18">
      <c r="A1575" s="40">
        <v>11</v>
      </c>
      <c r="B1575" s="41" t="s">
        <v>138</v>
      </c>
      <c r="C1575" s="41" t="s">
        <v>12</v>
      </c>
      <c r="D1575" s="40">
        <v>20007</v>
      </c>
      <c r="E1575" s="42">
        <v>40050</v>
      </c>
      <c r="F1575" s="43">
        <v>1141</v>
      </c>
      <c r="G1575" s="41" t="s">
        <v>125</v>
      </c>
      <c r="H1575" s="40">
        <v>17</v>
      </c>
      <c r="I1575" s="40">
        <v>17</v>
      </c>
      <c r="J1575" s="40">
        <v>0</v>
      </c>
      <c r="K1575" s="40">
        <v>0</v>
      </c>
      <c r="L1575" s="44">
        <v>0</v>
      </c>
      <c r="M1575" s="41" t="s">
        <v>126</v>
      </c>
      <c r="N1575" s="45" t="s">
        <v>136</v>
      </c>
      <c r="O1575" s="45" t="s">
        <v>137</v>
      </c>
      <c r="P1575" t="str">
        <f>VLOOKUP($A1575,RevenueData!$A$2:$L$2321,10,FALSE)</f>
        <v>DC</v>
      </c>
      <c r="Q1575" t="str">
        <f>VLOOKUP($A1575,RevenueData!$A$2:$L$2321,11,FALSE)</f>
        <v>NE</v>
      </c>
      <c r="R1575" t="str">
        <f>VLOOKUP($A1575,RevenueData!$A$2:$L$2321,12,FALSE)</f>
        <v>DC</v>
      </c>
    </row>
    <row r="1576" spans="1:18">
      <c r="A1576" s="40">
        <v>12</v>
      </c>
      <c r="B1576" s="41" t="s">
        <v>139</v>
      </c>
      <c r="C1576" s="41" t="s">
        <v>13</v>
      </c>
      <c r="D1576" s="40">
        <v>48084</v>
      </c>
      <c r="E1576" s="42">
        <v>40050</v>
      </c>
      <c r="F1576" s="43">
        <v>1121</v>
      </c>
      <c r="G1576" s="41" t="s">
        <v>125</v>
      </c>
      <c r="H1576" s="40">
        <v>15</v>
      </c>
      <c r="I1576" s="40">
        <v>14</v>
      </c>
      <c r="J1576" s="40">
        <v>1</v>
      </c>
      <c r="K1576" s="40">
        <v>0</v>
      </c>
      <c r="L1576" s="44">
        <v>0</v>
      </c>
      <c r="M1576" s="41" t="s">
        <v>126</v>
      </c>
      <c r="N1576" s="45" t="s">
        <v>140</v>
      </c>
      <c r="O1576" s="45" t="s">
        <v>141</v>
      </c>
      <c r="P1576" t="str">
        <f>VLOOKUP($A1576,RevenueData!$A$2:$L$2321,10,FALSE)</f>
        <v>MI</v>
      </c>
      <c r="Q1576" t="str">
        <f>VLOOKUP($A1576,RevenueData!$A$2:$L$2321,11,FALSE)</f>
        <v>MW</v>
      </c>
      <c r="R1576" t="str">
        <f>VLOOKUP($A1576,RevenueData!$A$2:$L$2321,12,FALSE)</f>
        <v>MW</v>
      </c>
    </row>
    <row r="1577" spans="1:18">
      <c r="A1577" s="40">
        <v>14</v>
      </c>
      <c r="B1577" s="41" t="s">
        <v>144</v>
      </c>
      <c r="C1577" s="41" t="s">
        <v>16</v>
      </c>
      <c r="D1577" s="40">
        <v>60077</v>
      </c>
      <c r="E1577" s="42">
        <v>40050</v>
      </c>
      <c r="F1577" s="43">
        <v>1045</v>
      </c>
      <c r="G1577" s="41" t="s">
        <v>125</v>
      </c>
      <c r="H1577" s="40">
        <v>28</v>
      </c>
      <c r="I1577" s="40">
        <v>28</v>
      </c>
      <c r="J1577" s="40">
        <v>0</v>
      </c>
      <c r="K1577" s="40">
        <v>0</v>
      </c>
      <c r="L1577" s="44">
        <v>0</v>
      </c>
      <c r="M1577" s="41" t="s">
        <v>126</v>
      </c>
      <c r="N1577" s="45" t="s">
        <v>145</v>
      </c>
      <c r="O1577" s="45" t="s">
        <v>146</v>
      </c>
      <c r="P1577" t="str">
        <f>VLOOKUP($A1577,RevenueData!$A$2:$L$2321,10,FALSE)</f>
        <v>IL</v>
      </c>
      <c r="Q1577" t="str">
        <f>VLOOKUP($A1577,RevenueData!$A$2:$L$2321,11,FALSE)</f>
        <v>MW</v>
      </c>
      <c r="R1577" t="str">
        <f>VLOOKUP($A1577,RevenueData!$A$2:$L$2321,12,FALSE)</f>
        <v>NCHI</v>
      </c>
    </row>
    <row r="1578" spans="1:18">
      <c r="A1578" s="40">
        <v>15</v>
      </c>
      <c r="B1578" s="41" t="s">
        <v>147</v>
      </c>
      <c r="C1578" s="41" t="s">
        <v>16</v>
      </c>
      <c r="D1578" s="40">
        <v>60523</v>
      </c>
      <c r="E1578" s="42">
        <v>40050</v>
      </c>
      <c r="F1578" s="43">
        <v>1001</v>
      </c>
      <c r="G1578" s="41" t="s">
        <v>125</v>
      </c>
      <c r="H1578" s="40">
        <v>32</v>
      </c>
      <c r="I1578" s="40">
        <v>32</v>
      </c>
      <c r="J1578" s="40">
        <v>0</v>
      </c>
      <c r="K1578" s="40">
        <v>0</v>
      </c>
      <c r="L1578" s="44">
        <v>0</v>
      </c>
      <c r="M1578" s="41" t="s">
        <v>126</v>
      </c>
      <c r="N1578" s="45" t="s">
        <v>145</v>
      </c>
      <c r="O1578" s="45" t="s">
        <v>146</v>
      </c>
      <c r="P1578" t="str">
        <f>VLOOKUP($A1578,RevenueData!$A$2:$L$2321,10,FALSE)</f>
        <v>IL</v>
      </c>
      <c r="Q1578" t="str">
        <f>VLOOKUP($A1578,RevenueData!$A$2:$L$2321,11,FALSE)</f>
        <v>MW</v>
      </c>
      <c r="R1578" t="str">
        <f>VLOOKUP($A1578,RevenueData!$A$2:$L$2321,12,FALSE)</f>
        <v>SCHI</v>
      </c>
    </row>
    <row r="1579" spans="1:18">
      <c r="A1579" s="40">
        <v>18</v>
      </c>
      <c r="B1579" s="41" t="s">
        <v>151</v>
      </c>
      <c r="C1579" s="41" t="s">
        <v>21</v>
      </c>
      <c r="D1579" s="40">
        <v>98101</v>
      </c>
      <c r="E1579" s="42">
        <v>40050</v>
      </c>
      <c r="F1579" s="43">
        <v>1024</v>
      </c>
      <c r="G1579" s="41" t="s">
        <v>125</v>
      </c>
      <c r="H1579" s="40">
        <v>25</v>
      </c>
      <c r="I1579" s="40">
        <v>25</v>
      </c>
      <c r="J1579" s="40">
        <v>0</v>
      </c>
      <c r="K1579" s="40">
        <v>0</v>
      </c>
      <c r="L1579" s="44">
        <v>0</v>
      </c>
      <c r="M1579" s="41" t="s">
        <v>126</v>
      </c>
      <c r="N1579" s="45" t="s">
        <v>152</v>
      </c>
      <c r="O1579" s="45" t="s">
        <v>153</v>
      </c>
      <c r="P1579" t="str">
        <f>VLOOKUP($A1579,RevenueData!$A$2:$L$2321,10,FALSE)</f>
        <v>WA</v>
      </c>
      <c r="Q1579" t="str">
        <f>VLOOKUP($A1579,RevenueData!$A$2:$L$2321,11,FALSE)</f>
        <v>NW</v>
      </c>
      <c r="R1579" t="str">
        <f>VLOOKUP($A1579,RevenueData!$A$2:$L$2321,12,FALSE)</f>
        <v>SEA</v>
      </c>
    </row>
    <row r="1580" spans="1:18">
      <c r="A1580" s="40">
        <v>19</v>
      </c>
      <c r="B1580" s="41" t="s">
        <v>154</v>
      </c>
      <c r="C1580" s="41" t="s">
        <v>16</v>
      </c>
      <c r="D1580" s="40">
        <v>60611</v>
      </c>
      <c r="E1580" s="42">
        <v>40050</v>
      </c>
      <c r="F1580" s="43">
        <v>1207</v>
      </c>
      <c r="G1580" s="41" t="s">
        <v>125</v>
      </c>
      <c r="H1580" s="40">
        <v>32</v>
      </c>
      <c r="I1580" s="40">
        <v>32</v>
      </c>
      <c r="J1580" s="40">
        <v>0</v>
      </c>
      <c r="K1580" s="40">
        <v>0</v>
      </c>
      <c r="L1580" s="44">
        <v>0</v>
      </c>
      <c r="M1580" s="41" t="s">
        <v>126</v>
      </c>
      <c r="N1580" s="45" t="s">
        <v>145</v>
      </c>
      <c r="O1580" s="45" t="s">
        <v>146</v>
      </c>
      <c r="P1580" t="str">
        <f>VLOOKUP($A1580,RevenueData!$A$2:$L$2321,10,FALSE)</f>
        <v>IL</v>
      </c>
      <c r="Q1580" t="str">
        <f>VLOOKUP($A1580,RevenueData!$A$2:$L$2321,11,FALSE)</f>
        <v>MW</v>
      </c>
      <c r="R1580" t="str">
        <f>VLOOKUP($A1580,RevenueData!$A$2:$L$2321,12,FALSE)</f>
        <v>MW</v>
      </c>
    </row>
    <row r="1581" spans="1:18">
      <c r="A1581" s="40">
        <v>20</v>
      </c>
      <c r="B1581" s="41" t="s">
        <v>155</v>
      </c>
      <c r="C1581" s="41" t="s">
        <v>19</v>
      </c>
      <c r="D1581" s="40">
        <v>95815</v>
      </c>
      <c r="E1581" s="42">
        <v>40050</v>
      </c>
      <c r="F1581" s="43">
        <v>1201</v>
      </c>
      <c r="G1581" s="41" t="s">
        <v>125</v>
      </c>
      <c r="H1581" s="40">
        <v>13</v>
      </c>
      <c r="I1581" s="40">
        <v>12</v>
      </c>
      <c r="J1581" s="40">
        <v>1</v>
      </c>
      <c r="K1581" s="40">
        <v>0</v>
      </c>
      <c r="L1581" s="44">
        <v>0</v>
      </c>
      <c r="M1581" s="41" t="s">
        <v>126</v>
      </c>
      <c r="N1581" s="45" t="s">
        <v>156</v>
      </c>
      <c r="O1581" s="45" t="s">
        <v>157</v>
      </c>
      <c r="P1581" t="str">
        <f>VLOOKUP($A1581,RevenueData!$A$2:$L$2321,10,FALSE)</f>
        <v>CA</v>
      </c>
      <c r="Q1581" t="str">
        <f>VLOOKUP($A1581,RevenueData!$A$2:$L$2321,11,FALSE)</f>
        <v>NW</v>
      </c>
      <c r="R1581" t="str">
        <f>VLOOKUP($A1581,RevenueData!$A$2:$L$2321,12,FALSE)</f>
        <v>NW</v>
      </c>
    </row>
    <row r="1582" spans="1:18">
      <c r="A1582" s="40">
        <v>22</v>
      </c>
      <c r="B1582" s="41" t="s">
        <v>158</v>
      </c>
      <c r="C1582" s="41" t="s">
        <v>19</v>
      </c>
      <c r="D1582" s="40">
        <v>91210</v>
      </c>
      <c r="E1582" s="42">
        <v>40050</v>
      </c>
      <c r="F1582" s="43">
        <v>1000</v>
      </c>
      <c r="G1582" s="41" t="s">
        <v>125</v>
      </c>
      <c r="H1582" s="40">
        <v>15</v>
      </c>
      <c r="I1582" s="40">
        <v>14</v>
      </c>
      <c r="J1582" s="40">
        <v>0</v>
      </c>
      <c r="K1582" s="40">
        <v>1</v>
      </c>
      <c r="L1582" s="44">
        <v>0</v>
      </c>
      <c r="M1582" s="41" t="s">
        <v>143</v>
      </c>
      <c r="N1582" s="45" t="s">
        <v>149</v>
      </c>
      <c r="O1582" s="45" t="s">
        <v>150</v>
      </c>
      <c r="P1582" t="str">
        <f>VLOOKUP($A1582,RevenueData!$A$2:$L$2321,10,FALSE)</f>
        <v>CA</v>
      </c>
      <c r="Q1582" t="str">
        <f>VLOOKUP($A1582,RevenueData!$A$2:$L$2321,11,FALSE)</f>
        <v>LA</v>
      </c>
      <c r="R1582" t="str">
        <f>VLOOKUP($A1582,RevenueData!$A$2:$L$2321,12,FALSE)</f>
        <v>DESER</v>
      </c>
    </row>
    <row r="1583" spans="1:18">
      <c r="A1583" s="40">
        <v>24</v>
      </c>
      <c r="B1583" s="41" t="s">
        <v>160</v>
      </c>
      <c r="C1583" s="41" t="s">
        <v>19</v>
      </c>
      <c r="D1583" s="40">
        <v>90210</v>
      </c>
      <c r="E1583" s="42">
        <v>40050</v>
      </c>
      <c r="F1583" s="43">
        <v>1258</v>
      </c>
      <c r="G1583" s="41" t="s">
        <v>125</v>
      </c>
      <c r="H1583" s="40">
        <v>10</v>
      </c>
      <c r="I1583" s="40">
        <v>9</v>
      </c>
      <c r="J1583" s="40">
        <v>0</v>
      </c>
      <c r="K1583" s="40">
        <v>1</v>
      </c>
      <c r="L1583" s="44">
        <v>0</v>
      </c>
      <c r="M1583" s="41" t="s">
        <v>126</v>
      </c>
      <c r="N1583" s="45" t="s">
        <v>149</v>
      </c>
      <c r="O1583" s="45" t="s">
        <v>150</v>
      </c>
      <c r="P1583" t="str">
        <f>VLOOKUP($A1583,RevenueData!$A$2:$L$2321,10,FALSE)</f>
        <v>CA</v>
      </c>
      <c r="Q1583" t="str">
        <f>VLOOKUP($A1583,RevenueData!$A$2:$L$2321,11,FALSE)</f>
        <v>LA</v>
      </c>
      <c r="R1583" t="str">
        <f>VLOOKUP($A1583,RevenueData!$A$2:$L$2321,12,FALSE)</f>
        <v>LA</v>
      </c>
    </row>
    <row r="1584" spans="1:18">
      <c r="A1584" s="40">
        <v>25</v>
      </c>
      <c r="B1584" s="41" t="s">
        <v>28</v>
      </c>
      <c r="C1584" s="41" t="s">
        <v>27</v>
      </c>
      <c r="D1584" s="40">
        <v>33156</v>
      </c>
      <c r="E1584" s="42">
        <v>40050</v>
      </c>
      <c r="F1584" s="43">
        <v>945</v>
      </c>
      <c r="G1584" s="41" t="s">
        <v>125</v>
      </c>
      <c r="H1584" s="40">
        <v>17</v>
      </c>
      <c r="I1584" s="40">
        <v>17</v>
      </c>
      <c r="J1584" s="40">
        <v>0</v>
      </c>
      <c r="K1584" s="40">
        <v>0</v>
      </c>
      <c r="L1584" s="44">
        <v>0</v>
      </c>
      <c r="M1584" s="41" t="s">
        <v>126</v>
      </c>
      <c r="N1584" s="45" t="s">
        <v>161</v>
      </c>
      <c r="O1584" s="45" t="s">
        <v>162</v>
      </c>
      <c r="P1584" t="str">
        <f>VLOOKUP($A1584,RevenueData!$A$2:$L$2321,10,FALSE)</f>
        <v>FL</v>
      </c>
      <c r="Q1584" t="str">
        <f>VLOOKUP($A1584,RevenueData!$A$2:$L$2321,11,FALSE)</f>
        <v>SE</v>
      </c>
      <c r="R1584" t="str">
        <f>VLOOKUP($A1584,RevenueData!$A$2:$L$2321,12,FALSE)</f>
        <v>MIAMI</v>
      </c>
    </row>
    <row r="1585" spans="1:18">
      <c r="A1585" s="40">
        <v>26</v>
      </c>
      <c r="B1585" s="41" t="s">
        <v>163</v>
      </c>
      <c r="C1585" s="41" t="s">
        <v>11</v>
      </c>
      <c r="D1585" s="40">
        <v>22102</v>
      </c>
      <c r="E1585" s="42">
        <v>40050</v>
      </c>
      <c r="F1585" s="43">
        <v>1130</v>
      </c>
      <c r="G1585" s="41" t="s">
        <v>125</v>
      </c>
      <c r="H1585" s="40">
        <v>41</v>
      </c>
      <c r="I1585" s="40">
        <v>41</v>
      </c>
      <c r="J1585" s="40">
        <v>0</v>
      </c>
      <c r="K1585" s="40">
        <v>0</v>
      </c>
      <c r="L1585" s="44">
        <v>0</v>
      </c>
      <c r="M1585" s="41" t="s">
        <v>126</v>
      </c>
      <c r="N1585" s="45" t="s">
        <v>136</v>
      </c>
      <c r="O1585" s="45" t="s">
        <v>137</v>
      </c>
      <c r="P1585" t="str">
        <f>VLOOKUP($A1585,RevenueData!$A$2:$L$2321,10,FALSE)</f>
        <v>VA</v>
      </c>
      <c r="Q1585" t="str">
        <f>VLOOKUP($A1585,RevenueData!$A$2:$L$2321,11,FALSE)</f>
        <v>SE</v>
      </c>
      <c r="R1585" t="str">
        <f>VLOOKUP($A1585,RevenueData!$A$2:$L$2321,12,FALSE)</f>
        <v>NOVA</v>
      </c>
    </row>
    <row r="1586" spans="1:18">
      <c r="A1586" s="40">
        <v>27</v>
      </c>
      <c r="B1586" s="41" t="s">
        <v>164</v>
      </c>
      <c r="C1586" s="41" t="s">
        <v>27</v>
      </c>
      <c r="D1586" s="40">
        <v>33431</v>
      </c>
      <c r="E1586" s="42">
        <v>40050</v>
      </c>
      <c r="F1586" s="43">
        <v>1238</v>
      </c>
      <c r="G1586" s="41" t="s">
        <v>125</v>
      </c>
      <c r="H1586" s="40">
        <v>5</v>
      </c>
      <c r="I1586" s="40">
        <v>5</v>
      </c>
      <c r="J1586" s="40">
        <v>0</v>
      </c>
      <c r="K1586" s="40">
        <v>0</v>
      </c>
      <c r="L1586" s="44">
        <v>0</v>
      </c>
      <c r="M1586" s="41" t="s">
        <v>126</v>
      </c>
      <c r="N1586" s="45" t="s">
        <v>161</v>
      </c>
      <c r="O1586" s="45" t="s">
        <v>162</v>
      </c>
      <c r="P1586" t="str">
        <f>VLOOKUP($A1586,RevenueData!$A$2:$L$2321,10,FALSE)</f>
        <v>FL</v>
      </c>
      <c r="Q1586" t="str">
        <f>VLOOKUP($A1586,RevenueData!$A$2:$L$2321,11,FALSE)</f>
        <v>SE</v>
      </c>
      <c r="R1586" t="str">
        <f>VLOOKUP($A1586,RevenueData!$A$2:$L$2321,12,FALSE)</f>
        <v>PB</v>
      </c>
    </row>
    <row r="1587" spans="1:18">
      <c r="A1587" s="40">
        <v>28</v>
      </c>
      <c r="B1587" s="41" t="s">
        <v>154</v>
      </c>
      <c r="C1587" s="41" t="s">
        <v>16</v>
      </c>
      <c r="D1587" s="40">
        <v>60614</v>
      </c>
      <c r="E1587" s="42">
        <v>40050</v>
      </c>
      <c r="F1587" s="43">
        <v>1208</v>
      </c>
      <c r="G1587" s="41" t="s">
        <v>125</v>
      </c>
      <c r="H1587" s="40">
        <v>9</v>
      </c>
      <c r="I1587" s="40">
        <v>9</v>
      </c>
      <c r="J1587" s="40">
        <v>0</v>
      </c>
      <c r="K1587" s="40">
        <v>0</v>
      </c>
      <c r="L1587" s="44">
        <v>0</v>
      </c>
      <c r="M1587" s="41" t="s">
        <v>126</v>
      </c>
      <c r="N1587" s="45" t="s">
        <v>145</v>
      </c>
      <c r="O1587" s="45" t="s">
        <v>146</v>
      </c>
      <c r="P1587" t="str">
        <f>VLOOKUP($A1587,RevenueData!$A$2:$L$2321,10,FALSE)</f>
        <v>IL</v>
      </c>
      <c r="Q1587" t="str">
        <f>VLOOKUP($A1587,RevenueData!$A$2:$L$2321,11,FALSE)</f>
        <v>MW</v>
      </c>
      <c r="R1587" t="str">
        <f>VLOOKUP($A1587,RevenueData!$A$2:$L$2321,12,FALSE)</f>
        <v>MW</v>
      </c>
    </row>
    <row r="1588" spans="1:18">
      <c r="A1588" s="40">
        <v>29</v>
      </c>
      <c r="B1588" s="41" t="s">
        <v>165</v>
      </c>
      <c r="C1588" s="41" t="s">
        <v>31</v>
      </c>
      <c r="D1588" s="40">
        <v>80302</v>
      </c>
      <c r="E1588" s="42">
        <v>40050</v>
      </c>
      <c r="F1588" s="43">
        <v>1343</v>
      </c>
      <c r="G1588" s="41" t="s">
        <v>125</v>
      </c>
      <c r="H1588" s="40">
        <v>23</v>
      </c>
      <c r="I1588" s="40">
        <v>23</v>
      </c>
      <c r="J1588" s="40">
        <v>0</v>
      </c>
      <c r="K1588" s="40">
        <v>0</v>
      </c>
      <c r="L1588" s="44">
        <v>0</v>
      </c>
      <c r="M1588" s="41" t="s">
        <v>126</v>
      </c>
      <c r="N1588" s="45" t="s">
        <v>166</v>
      </c>
      <c r="O1588" s="45" t="s">
        <v>167</v>
      </c>
      <c r="P1588" t="str">
        <f>VLOOKUP($A1588,RevenueData!$A$2:$L$2321,10,FALSE)</f>
        <v>CO</v>
      </c>
      <c r="Q1588" t="str">
        <f>VLOOKUP($A1588,RevenueData!$A$2:$L$2321,11,FALSE)</f>
        <v>SW</v>
      </c>
      <c r="R1588" t="str">
        <f>VLOOKUP($A1588,RevenueData!$A$2:$L$2321,12,FALSE)</f>
        <v>DEN</v>
      </c>
    </row>
    <row r="1589" spans="1:18">
      <c r="A1589" s="40">
        <v>30</v>
      </c>
      <c r="B1589" s="41" t="s">
        <v>168</v>
      </c>
      <c r="C1589" s="41" t="s">
        <v>33</v>
      </c>
      <c r="D1589" s="40">
        <v>97204</v>
      </c>
      <c r="E1589" s="42">
        <v>40050</v>
      </c>
      <c r="F1589" s="43">
        <v>940</v>
      </c>
      <c r="G1589" s="41" t="s">
        <v>125</v>
      </c>
      <c r="H1589" s="40">
        <v>9</v>
      </c>
      <c r="I1589" s="40">
        <v>9</v>
      </c>
      <c r="J1589" s="40">
        <v>0</v>
      </c>
      <c r="K1589" s="40">
        <v>0</v>
      </c>
      <c r="L1589" s="44">
        <v>0</v>
      </c>
      <c r="M1589" s="41" t="s">
        <v>126</v>
      </c>
      <c r="N1589" s="45" t="s">
        <v>169</v>
      </c>
      <c r="O1589" s="45" t="s">
        <v>170</v>
      </c>
      <c r="P1589" t="str">
        <f>VLOOKUP($A1589,RevenueData!$A$2:$L$2321,10,FALSE)</f>
        <v>OR</v>
      </c>
      <c r="Q1589" t="str">
        <f>VLOOKUP($A1589,RevenueData!$A$2:$L$2321,11,FALSE)</f>
        <v>NW</v>
      </c>
      <c r="R1589" t="str">
        <f>VLOOKUP($A1589,RevenueData!$A$2:$L$2321,12,FALSE)</f>
        <v>NW</v>
      </c>
    </row>
    <row r="1590" spans="1:18">
      <c r="A1590" s="40">
        <v>31</v>
      </c>
      <c r="B1590" s="41" t="s">
        <v>171</v>
      </c>
      <c r="C1590" s="41" t="s">
        <v>19</v>
      </c>
      <c r="D1590" s="40">
        <v>90067</v>
      </c>
      <c r="E1590" s="42">
        <v>40050</v>
      </c>
      <c r="F1590" s="43">
        <v>1005</v>
      </c>
      <c r="G1590" s="41" t="s">
        <v>125</v>
      </c>
      <c r="H1590" s="40">
        <v>26</v>
      </c>
      <c r="I1590" s="40">
        <v>26</v>
      </c>
      <c r="J1590" s="40">
        <v>0</v>
      </c>
      <c r="K1590" s="40">
        <v>0</v>
      </c>
      <c r="L1590" s="44">
        <v>0</v>
      </c>
      <c r="M1590" s="41" t="s">
        <v>126</v>
      </c>
      <c r="N1590" s="45" t="s">
        <v>149</v>
      </c>
      <c r="O1590" s="45" t="s">
        <v>150</v>
      </c>
      <c r="P1590" t="str">
        <f>VLOOKUP($A1590,RevenueData!$A$2:$L$2321,10,FALSE)</f>
        <v>CA</v>
      </c>
      <c r="Q1590" t="str">
        <f>VLOOKUP($A1590,RevenueData!$A$2:$L$2321,11,FALSE)</f>
        <v>LA</v>
      </c>
      <c r="R1590" t="str">
        <f>VLOOKUP($A1590,RevenueData!$A$2:$L$2321,12,FALSE)</f>
        <v>LAPRO</v>
      </c>
    </row>
    <row r="1591" spans="1:18">
      <c r="A1591" s="40">
        <v>32</v>
      </c>
      <c r="B1591" s="41" t="s">
        <v>28</v>
      </c>
      <c r="C1591" s="41" t="s">
        <v>27</v>
      </c>
      <c r="D1591" s="40">
        <v>33180</v>
      </c>
      <c r="E1591" s="42">
        <v>40050</v>
      </c>
      <c r="F1591" s="43">
        <v>1015</v>
      </c>
      <c r="G1591" s="41" t="s">
        <v>125</v>
      </c>
      <c r="H1591" s="40">
        <v>23</v>
      </c>
      <c r="I1591" s="40">
        <v>23</v>
      </c>
      <c r="J1591" s="40">
        <v>0</v>
      </c>
      <c r="K1591" s="40">
        <v>0</v>
      </c>
      <c r="L1591" s="44">
        <v>0</v>
      </c>
      <c r="M1591" s="41" t="s">
        <v>126</v>
      </c>
      <c r="N1591" s="45" t="s">
        <v>161</v>
      </c>
      <c r="O1591" s="45" t="s">
        <v>162</v>
      </c>
      <c r="P1591" t="str">
        <f>VLOOKUP($A1591,RevenueData!$A$2:$L$2321,10,FALSE)</f>
        <v>FL</v>
      </c>
      <c r="Q1591" t="str">
        <f>VLOOKUP($A1591,RevenueData!$A$2:$L$2321,11,FALSE)</f>
        <v>SE</v>
      </c>
      <c r="R1591" t="str">
        <f>VLOOKUP($A1591,RevenueData!$A$2:$L$2321,12,FALSE)</f>
        <v>MIAMI</v>
      </c>
    </row>
    <row r="1592" spans="1:18">
      <c r="A1592" s="40">
        <v>33</v>
      </c>
      <c r="B1592" s="41" t="s">
        <v>172</v>
      </c>
      <c r="C1592" s="41" t="s">
        <v>35</v>
      </c>
      <c r="D1592" s="40">
        <v>45236</v>
      </c>
      <c r="E1592" s="42">
        <v>40050</v>
      </c>
      <c r="F1592" s="43">
        <v>1028</v>
      </c>
      <c r="G1592" s="41" t="s">
        <v>125</v>
      </c>
      <c r="H1592" s="40">
        <v>21</v>
      </c>
      <c r="I1592" s="40">
        <v>21</v>
      </c>
      <c r="J1592" s="40">
        <v>0</v>
      </c>
      <c r="K1592" s="40">
        <v>0</v>
      </c>
      <c r="L1592" s="44">
        <v>0</v>
      </c>
      <c r="M1592" s="41" t="s">
        <v>126</v>
      </c>
      <c r="N1592" s="45" t="s">
        <v>173</v>
      </c>
      <c r="O1592" s="45" t="s">
        <v>174</v>
      </c>
      <c r="P1592" t="str">
        <f>VLOOKUP($A1592,RevenueData!$A$2:$L$2321,10,FALSE)</f>
        <v>OH</v>
      </c>
      <c r="Q1592" t="str">
        <f>VLOOKUP($A1592,RevenueData!$A$2:$L$2321,11,FALSE)</f>
        <v>MW</v>
      </c>
      <c r="R1592" t="str">
        <f>VLOOKUP($A1592,RevenueData!$A$2:$L$2321,12,FALSE)</f>
        <v>GL</v>
      </c>
    </row>
    <row r="1593" spans="1:18">
      <c r="A1593" s="40">
        <v>35</v>
      </c>
      <c r="B1593" s="41" t="s">
        <v>176</v>
      </c>
      <c r="C1593" s="41" t="s">
        <v>19</v>
      </c>
      <c r="D1593" s="40">
        <v>94115</v>
      </c>
      <c r="E1593" s="42">
        <v>40050</v>
      </c>
      <c r="F1593" s="43">
        <v>1246</v>
      </c>
      <c r="G1593" s="41" t="s">
        <v>125</v>
      </c>
      <c r="H1593" s="40">
        <v>12</v>
      </c>
      <c r="I1593" s="40">
        <v>12</v>
      </c>
      <c r="J1593" s="40">
        <v>0</v>
      </c>
      <c r="K1593" s="40">
        <v>0</v>
      </c>
      <c r="L1593" s="44">
        <v>0</v>
      </c>
      <c r="M1593" s="41" t="s">
        <v>126</v>
      </c>
      <c r="N1593" s="45" t="s">
        <v>156</v>
      </c>
      <c r="O1593" s="45" t="s">
        <v>157</v>
      </c>
      <c r="P1593" t="str">
        <f>VLOOKUP($A1593,RevenueData!$A$2:$L$2321,10,FALSE)</f>
        <v>CA</v>
      </c>
      <c r="Q1593" t="str">
        <f>VLOOKUP($A1593,RevenueData!$A$2:$L$2321,11,FALSE)</f>
        <v>NW</v>
      </c>
      <c r="R1593" t="str">
        <f>VLOOKUP($A1593,RevenueData!$A$2:$L$2321,12,FALSE)</f>
        <v>SF</v>
      </c>
    </row>
    <row r="1594" spans="1:18">
      <c r="A1594" s="40">
        <v>37</v>
      </c>
      <c r="B1594" s="41" t="s">
        <v>177</v>
      </c>
      <c r="C1594" s="41" t="s">
        <v>31</v>
      </c>
      <c r="D1594" s="40">
        <v>80021</v>
      </c>
      <c r="E1594" s="42">
        <v>40050</v>
      </c>
      <c r="F1594" s="43">
        <v>1223</v>
      </c>
      <c r="G1594" s="41" t="s">
        <v>125</v>
      </c>
      <c r="H1594" s="40">
        <v>19</v>
      </c>
      <c r="I1594" s="40">
        <v>19</v>
      </c>
      <c r="J1594" s="40">
        <v>0</v>
      </c>
      <c r="K1594" s="40">
        <v>0</v>
      </c>
      <c r="L1594" s="44">
        <v>0</v>
      </c>
      <c r="M1594" s="41" t="s">
        <v>126</v>
      </c>
      <c r="N1594" s="45" t="s">
        <v>166</v>
      </c>
      <c r="O1594" s="45" t="s">
        <v>167</v>
      </c>
      <c r="P1594" t="str">
        <f>VLOOKUP($A1594,RevenueData!$A$2:$L$2321,10,FALSE)</f>
        <v>CO</v>
      </c>
      <c r="Q1594" t="str">
        <f>VLOOKUP($A1594,RevenueData!$A$2:$L$2321,11,FALSE)</f>
        <v>SW</v>
      </c>
      <c r="R1594" t="str">
        <f>VLOOKUP($A1594,RevenueData!$A$2:$L$2321,12,FALSE)</f>
        <v>DEN</v>
      </c>
    </row>
    <row r="1595" spans="1:18">
      <c r="A1595" s="40">
        <v>38</v>
      </c>
      <c r="B1595" s="41" t="s">
        <v>178</v>
      </c>
      <c r="C1595" s="41" t="s">
        <v>38</v>
      </c>
      <c r="D1595" s="40">
        <v>89109</v>
      </c>
      <c r="E1595" s="42">
        <v>40050</v>
      </c>
      <c r="F1595" s="43">
        <v>1128</v>
      </c>
      <c r="G1595" s="41" t="s">
        <v>125</v>
      </c>
      <c r="H1595" s="40">
        <v>12</v>
      </c>
      <c r="I1595" s="40">
        <v>12</v>
      </c>
      <c r="J1595" s="40">
        <v>0</v>
      </c>
      <c r="K1595" s="40">
        <v>0</v>
      </c>
      <c r="L1595" s="44">
        <v>0</v>
      </c>
      <c r="M1595" s="41" t="s">
        <v>126</v>
      </c>
      <c r="N1595" s="45" t="s">
        <v>181</v>
      </c>
      <c r="O1595" s="45" t="s">
        <v>182</v>
      </c>
      <c r="P1595" t="str">
        <f>VLOOKUP($A1595,RevenueData!$A$2:$L$2321,10,FALSE)</f>
        <v>NV</v>
      </c>
      <c r="Q1595" t="str">
        <f>VLOOKUP($A1595,RevenueData!$A$2:$L$2321,11,FALSE)</f>
        <v>SW</v>
      </c>
      <c r="R1595" t="str">
        <f>VLOOKUP($A1595,RevenueData!$A$2:$L$2321,12,FALSE)</f>
        <v>SW</v>
      </c>
    </row>
    <row r="1596" spans="1:18">
      <c r="A1596" s="40">
        <v>39</v>
      </c>
      <c r="B1596" s="41" t="s">
        <v>183</v>
      </c>
      <c r="C1596" s="41" t="s">
        <v>19</v>
      </c>
      <c r="D1596" s="40">
        <v>92660</v>
      </c>
      <c r="E1596" s="42">
        <v>40050</v>
      </c>
      <c r="F1596" s="43">
        <v>1000</v>
      </c>
      <c r="G1596" s="41" t="s">
        <v>125</v>
      </c>
      <c r="H1596" s="40">
        <v>27</v>
      </c>
      <c r="I1596" s="40">
        <v>26</v>
      </c>
      <c r="J1596" s="40">
        <v>0</v>
      </c>
      <c r="K1596" s="40">
        <v>1</v>
      </c>
      <c r="L1596" s="44">
        <v>0</v>
      </c>
      <c r="M1596" s="41" t="s">
        <v>126</v>
      </c>
      <c r="N1596" s="45" t="s">
        <v>149</v>
      </c>
      <c r="O1596" s="45" t="s">
        <v>150</v>
      </c>
      <c r="P1596" t="str">
        <f>VLOOKUP($A1596,RevenueData!$A$2:$L$2321,10,FALSE)</f>
        <v>CA</v>
      </c>
      <c r="Q1596" t="str">
        <f>VLOOKUP($A1596,RevenueData!$A$2:$L$2321,11,FALSE)</f>
        <v>LA</v>
      </c>
      <c r="R1596" t="str">
        <f>VLOOKUP($A1596,RevenueData!$A$2:$L$2321,12,FALSE)</f>
        <v>SD</v>
      </c>
    </row>
    <row r="1597" spans="1:18">
      <c r="A1597" s="40">
        <v>40</v>
      </c>
      <c r="B1597" s="41" t="s">
        <v>184</v>
      </c>
      <c r="C1597" s="41" t="s">
        <v>19</v>
      </c>
      <c r="D1597" s="40">
        <v>93101</v>
      </c>
      <c r="E1597" s="42">
        <v>40050</v>
      </c>
      <c r="F1597" s="43">
        <v>1010</v>
      </c>
      <c r="G1597" s="41" t="s">
        <v>125</v>
      </c>
      <c r="H1597" s="40">
        <v>29</v>
      </c>
      <c r="I1597" s="40">
        <v>28</v>
      </c>
      <c r="J1597" s="40">
        <v>0</v>
      </c>
      <c r="K1597" s="40">
        <v>1</v>
      </c>
      <c r="L1597" s="44">
        <v>0</v>
      </c>
      <c r="M1597" s="41" t="s">
        <v>126</v>
      </c>
      <c r="N1597" s="45" t="s">
        <v>149</v>
      </c>
      <c r="O1597" s="45" t="s">
        <v>150</v>
      </c>
      <c r="P1597" t="str">
        <f>VLOOKUP($A1597,RevenueData!$A$2:$L$2321,10,FALSE)</f>
        <v>CA</v>
      </c>
      <c r="Q1597" t="str">
        <f>VLOOKUP($A1597,RevenueData!$A$2:$L$2321,11,FALSE)</f>
        <v>LA</v>
      </c>
      <c r="R1597" t="str">
        <f>VLOOKUP($A1597,RevenueData!$A$2:$L$2321,12,FALSE)</f>
        <v>VENT</v>
      </c>
    </row>
    <row r="1598" spans="1:18">
      <c r="A1598" s="40">
        <v>41</v>
      </c>
      <c r="B1598" s="41" t="s">
        <v>185</v>
      </c>
      <c r="C1598" s="41" t="s">
        <v>16</v>
      </c>
      <c r="D1598" s="40">
        <v>60010</v>
      </c>
      <c r="E1598" s="42">
        <v>40050</v>
      </c>
      <c r="F1598" s="43">
        <v>728</v>
      </c>
      <c r="G1598" s="41" t="s">
        <v>129</v>
      </c>
      <c r="H1598" s="40">
        <v>20</v>
      </c>
      <c r="I1598" s="40">
        <v>20</v>
      </c>
      <c r="J1598" s="40">
        <v>0</v>
      </c>
      <c r="K1598" s="40">
        <v>0</v>
      </c>
      <c r="L1598" s="44">
        <v>0</v>
      </c>
      <c r="M1598" s="41" t="s">
        <v>126</v>
      </c>
      <c r="N1598" s="45" t="s">
        <v>145</v>
      </c>
      <c r="O1598" s="45" t="s">
        <v>146</v>
      </c>
      <c r="P1598" t="str">
        <f>VLOOKUP($A1598,RevenueData!$A$2:$L$2321,10,FALSE)</f>
        <v>IL</v>
      </c>
      <c r="Q1598" t="str">
        <f>VLOOKUP($A1598,RevenueData!$A$2:$L$2321,11,FALSE)</f>
        <v>MW</v>
      </c>
      <c r="R1598" t="str">
        <f>VLOOKUP($A1598,RevenueData!$A$2:$L$2321,12,FALSE)</f>
        <v>SCHI</v>
      </c>
    </row>
    <row r="1599" spans="1:18">
      <c r="A1599" s="40">
        <v>45</v>
      </c>
      <c r="B1599" s="41" t="s">
        <v>151</v>
      </c>
      <c r="C1599" s="41" t="s">
        <v>21</v>
      </c>
      <c r="D1599" s="40">
        <v>98105</v>
      </c>
      <c r="E1599" s="42">
        <v>40050</v>
      </c>
      <c r="F1599" s="43">
        <v>1154</v>
      </c>
      <c r="G1599" s="41" t="s">
        <v>125</v>
      </c>
      <c r="H1599" s="40">
        <v>10</v>
      </c>
      <c r="I1599" s="40">
        <v>10</v>
      </c>
      <c r="J1599" s="40">
        <v>0</v>
      </c>
      <c r="K1599" s="40">
        <v>0</v>
      </c>
      <c r="L1599" s="44">
        <v>0</v>
      </c>
      <c r="M1599" s="41" t="s">
        <v>126</v>
      </c>
      <c r="N1599" s="45" t="s">
        <v>152</v>
      </c>
      <c r="O1599" s="45" t="s">
        <v>153</v>
      </c>
      <c r="P1599" t="str">
        <f>VLOOKUP($A1599,RevenueData!$A$2:$L$2321,10,FALSE)</f>
        <v>WA</v>
      </c>
      <c r="Q1599" t="str">
        <f>VLOOKUP($A1599,RevenueData!$A$2:$L$2321,11,FALSE)</f>
        <v>NW</v>
      </c>
      <c r="R1599" t="str">
        <f>VLOOKUP($A1599,RevenueData!$A$2:$L$2321,12,FALSE)</f>
        <v>SEA</v>
      </c>
    </row>
    <row r="1600" spans="1:18">
      <c r="A1600" s="40">
        <v>46</v>
      </c>
      <c r="B1600" s="41" t="s">
        <v>186</v>
      </c>
      <c r="C1600" s="41" t="s">
        <v>41</v>
      </c>
      <c r="D1600" s="40">
        <v>76092</v>
      </c>
      <c r="E1600" s="42">
        <v>40050</v>
      </c>
      <c r="F1600" s="43">
        <v>1132</v>
      </c>
      <c r="G1600" s="41" t="s">
        <v>125</v>
      </c>
      <c r="H1600" s="40">
        <v>29</v>
      </c>
      <c r="I1600" s="40">
        <v>28</v>
      </c>
      <c r="J1600" s="40">
        <v>0</v>
      </c>
      <c r="K1600" s="40">
        <v>0</v>
      </c>
      <c r="L1600" s="44">
        <v>1</v>
      </c>
      <c r="M1600" s="41" t="s">
        <v>126</v>
      </c>
      <c r="N1600" s="45" t="s">
        <v>187</v>
      </c>
      <c r="O1600" s="45" t="s">
        <v>188</v>
      </c>
      <c r="P1600" t="str">
        <f>VLOOKUP($A1600,RevenueData!$A$2:$L$2321,10,FALSE)</f>
        <v>TX</v>
      </c>
      <c r="Q1600" t="str">
        <f>VLOOKUP($A1600,RevenueData!$A$2:$L$2321,11,FALSE)</f>
        <v>SW</v>
      </c>
      <c r="R1600" t="str">
        <f>VLOOKUP($A1600,RevenueData!$A$2:$L$2321,12,FALSE)</f>
        <v>DAL</v>
      </c>
    </row>
    <row r="1601" spans="1:18">
      <c r="A1601" s="40">
        <v>47</v>
      </c>
      <c r="B1601" s="41" t="s">
        <v>189</v>
      </c>
      <c r="C1601" s="41" t="s">
        <v>43</v>
      </c>
      <c r="D1601" s="40">
        <v>2467</v>
      </c>
      <c r="E1601" s="42">
        <v>40050</v>
      </c>
      <c r="F1601" s="43">
        <v>1135</v>
      </c>
      <c r="G1601" s="41" t="s">
        <v>125</v>
      </c>
      <c r="H1601" s="40">
        <v>12</v>
      </c>
      <c r="I1601" s="40">
        <v>12</v>
      </c>
      <c r="J1601" s="40">
        <v>0</v>
      </c>
      <c r="K1601" s="40">
        <v>0</v>
      </c>
      <c r="L1601" s="44">
        <v>0</v>
      </c>
      <c r="M1601" s="41" t="s">
        <v>126</v>
      </c>
      <c r="N1601" s="45" t="s">
        <v>190</v>
      </c>
      <c r="O1601" s="45" t="s">
        <v>191</v>
      </c>
      <c r="P1601" t="str">
        <f>VLOOKUP($A1601,RevenueData!$A$2:$L$2321,10,FALSE)</f>
        <v>MA</v>
      </c>
      <c r="Q1601" t="str">
        <f>VLOOKUP($A1601,RevenueData!$A$2:$L$2321,11,FALSE)</f>
        <v>NE</v>
      </c>
      <c r="R1601" t="str">
        <f>VLOOKUP($A1601,RevenueData!$A$2:$L$2321,12,FALSE)</f>
        <v>MA</v>
      </c>
    </row>
    <row r="1602" spans="1:18">
      <c r="A1602" s="40">
        <v>48</v>
      </c>
      <c r="B1602" s="41" t="s">
        <v>192</v>
      </c>
      <c r="C1602" s="41" t="s">
        <v>44</v>
      </c>
      <c r="D1602" s="40">
        <v>85251</v>
      </c>
      <c r="E1602" s="42">
        <v>40050</v>
      </c>
      <c r="F1602" s="43">
        <v>1000</v>
      </c>
      <c r="G1602" s="41" t="s">
        <v>125</v>
      </c>
      <c r="H1602" s="40">
        <v>16</v>
      </c>
      <c r="I1602" s="40">
        <v>1</v>
      </c>
      <c r="J1602" s="40">
        <v>15</v>
      </c>
      <c r="K1602" s="40">
        <v>0</v>
      </c>
      <c r="L1602" s="44">
        <v>0</v>
      </c>
      <c r="M1602" s="41" t="s">
        <v>130</v>
      </c>
      <c r="N1602" s="45" t="s">
        <v>181</v>
      </c>
      <c r="O1602" s="45" t="s">
        <v>182</v>
      </c>
      <c r="P1602" t="str">
        <f>VLOOKUP($A1602,RevenueData!$A$2:$L$2321,10,FALSE)</f>
        <v>AZ</v>
      </c>
      <c r="Q1602" t="str">
        <f>VLOOKUP($A1602,RevenueData!$A$2:$L$2321,11,FALSE)</f>
        <v>SW</v>
      </c>
      <c r="R1602" t="str">
        <f>VLOOKUP($A1602,RevenueData!$A$2:$L$2321,12,FALSE)</f>
        <v>AZ</v>
      </c>
    </row>
    <row r="1603" spans="1:18">
      <c r="A1603" s="40">
        <v>49</v>
      </c>
      <c r="B1603" s="41" t="s">
        <v>193</v>
      </c>
      <c r="C1603" s="41" t="s">
        <v>45</v>
      </c>
      <c r="D1603" s="40">
        <v>19406</v>
      </c>
      <c r="E1603" s="42">
        <v>40050</v>
      </c>
      <c r="F1603" s="43">
        <v>1127</v>
      </c>
      <c r="G1603" s="41" t="s">
        <v>125</v>
      </c>
      <c r="H1603" s="40">
        <v>14</v>
      </c>
      <c r="I1603" s="40">
        <v>14</v>
      </c>
      <c r="J1603" s="40">
        <v>0</v>
      </c>
      <c r="K1603" s="40">
        <v>0</v>
      </c>
      <c r="L1603" s="44">
        <v>0</v>
      </c>
      <c r="M1603" s="41" t="s">
        <v>126</v>
      </c>
      <c r="N1603" s="45" t="s">
        <v>194</v>
      </c>
      <c r="O1603" s="45" t="s">
        <v>195</v>
      </c>
      <c r="P1603" t="str">
        <f>VLOOKUP($A1603,RevenueData!$A$2:$L$2321,10,FALSE)</f>
        <v>PA</v>
      </c>
      <c r="Q1603" t="str">
        <f>VLOOKUP($A1603,RevenueData!$A$2:$L$2321,11,FALSE)</f>
        <v>NE</v>
      </c>
      <c r="R1603" t="str">
        <f>VLOOKUP($A1603,RevenueData!$A$2:$L$2321,12,FALSE)</f>
        <v>PHILI</v>
      </c>
    </row>
    <row r="1604" spans="1:18">
      <c r="A1604" s="40">
        <v>52</v>
      </c>
      <c r="B1604" s="41" t="s">
        <v>196</v>
      </c>
      <c r="C1604" s="41" t="s">
        <v>47</v>
      </c>
      <c r="D1604" s="40">
        <v>30346</v>
      </c>
      <c r="E1604" s="42">
        <v>40050</v>
      </c>
      <c r="F1604" s="43">
        <v>1158</v>
      </c>
      <c r="G1604" s="41" t="s">
        <v>125</v>
      </c>
      <c r="H1604" s="40">
        <v>32</v>
      </c>
      <c r="I1604" s="40">
        <v>31</v>
      </c>
      <c r="J1604" s="40">
        <v>0</v>
      </c>
      <c r="K1604" s="40">
        <v>0</v>
      </c>
      <c r="L1604" s="44">
        <v>1</v>
      </c>
      <c r="M1604" s="41" t="s">
        <v>126</v>
      </c>
      <c r="N1604" s="45" t="s">
        <v>197</v>
      </c>
      <c r="O1604" s="45" t="s">
        <v>198</v>
      </c>
      <c r="P1604" t="str">
        <f>VLOOKUP($A1604,RevenueData!$A$2:$L$2321,10,FALSE)</f>
        <v>GA</v>
      </c>
      <c r="Q1604" t="str">
        <f>VLOOKUP($A1604,RevenueData!$A$2:$L$2321,11,FALSE)</f>
        <v>SE</v>
      </c>
      <c r="R1604" t="str">
        <f>VLOOKUP($A1604,RevenueData!$A$2:$L$2321,12,FALSE)</f>
        <v>ATL</v>
      </c>
    </row>
    <row r="1605" spans="1:18">
      <c r="A1605" s="40">
        <v>56</v>
      </c>
      <c r="B1605" s="41" t="s">
        <v>176</v>
      </c>
      <c r="C1605" s="41" t="s">
        <v>19</v>
      </c>
      <c r="D1605" s="40">
        <v>94132</v>
      </c>
      <c r="E1605" s="42">
        <v>40050</v>
      </c>
      <c r="F1605" s="43">
        <v>1058</v>
      </c>
      <c r="G1605" s="41" t="s">
        <v>125</v>
      </c>
      <c r="H1605" s="40">
        <v>8</v>
      </c>
      <c r="I1605" s="40">
        <v>8</v>
      </c>
      <c r="J1605" s="40">
        <v>0</v>
      </c>
      <c r="K1605" s="40">
        <v>0</v>
      </c>
      <c r="L1605" s="44">
        <v>0</v>
      </c>
      <c r="M1605" s="41" t="s">
        <v>126</v>
      </c>
      <c r="N1605" s="45" t="s">
        <v>156</v>
      </c>
      <c r="O1605" s="45" t="s">
        <v>157</v>
      </c>
      <c r="P1605" t="str">
        <f>VLOOKUP($A1605,RevenueData!$A$2:$L$2321,10,FALSE)</f>
        <v>CA</v>
      </c>
      <c r="Q1605" t="str">
        <f>VLOOKUP($A1605,RevenueData!$A$2:$L$2321,11,FALSE)</f>
        <v>NW</v>
      </c>
      <c r="R1605" t="str">
        <f>VLOOKUP($A1605,RevenueData!$A$2:$L$2321,12,FALSE)</f>
        <v>SF</v>
      </c>
    </row>
    <row r="1606" spans="1:18">
      <c r="A1606" s="40">
        <v>57</v>
      </c>
      <c r="B1606" s="41" t="s">
        <v>201</v>
      </c>
      <c r="C1606" s="41" t="s">
        <v>33</v>
      </c>
      <c r="D1606" s="40">
        <v>97223</v>
      </c>
      <c r="E1606" s="42">
        <v>40050</v>
      </c>
      <c r="F1606" s="43">
        <v>1021</v>
      </c>
      <c r="G1606" s="41" t="s">
        <v>125</v>
      </c>
      <c r="H1606" s="40">
        <v>16</v>
      </c>
      <c r="I1606" s="40">
        <v>16</v>
      </c>
      <c r="J1606" s="40">
        <v>0</v>
      </c>
      <c r="K1606" s="40">
        <v>0</v>
      </c>
      <c r="L1606" s="44">
        <v>0</v>
      </c>
      <c r="M1606" s="41" t="s">
        <v>126</v>
      </c>
      <c r="N1606" s="45" t="s">
        <v>169</v>
      </c>
      <c r="O1606" s="45" t="s">
        <v>170</v>
      </c>
      <c r="P1606" t="str">
        <f>VLOOKUP($A1606,RevenueData!$A$2:$L$2321,10,FALSE)</f>
        <v>OR</v>
      </c>
      <c r="Q1606" t="str">
        <f>VLOOKUP($A1606,RevenueData!$A$2:$L$2321,11,FALSE)</f>
        <v>NW</v>
      </c>
      <c r="R1606" t="str">
        <f>VLOOKUP($A1606,RevenueData!$A$2:$L$2321,12,FALSE)</f>
        <v>NW</v>
      </c>
    </row>
    <row r="1607" spans="1:18">
      <c r="A1607" s="40">
        <v>59</v>
      </c>
      <c r="B1607" s="41" t="s">
        <v>202</v>
      </c>
      <c r="C1607" s="41" t="s">
        <v>41</v>
      </c>
      <c r="D1607" s="40">
        <v>75093</v>
      </c>
      <c r="E1607" s="42">
        <v>40050</v>
      </c>
      <c r="F1607" s="43">
        <v>1051</v>
      </c>
      <c r="G1607" s="41" t="s">
        <v>125</v>
      </c>
      <c r="H1607" s="40">
        <v>16</v>
      </c>
      <c r="I1607" s="40">
        <v>16</v>
      </c>
      <c r="J1607" s="40">
        <v>0</v>
      </c>
      <c r="K1607" s="40">
        <v>0</v>
      </c>
      <c r="L1607" s="44">
        <v>0</v>
      </c>
      <c r="M1607" s="41" t="s">
        <v>126</v>
      </c>
      <c r="N1607" s="45" t="s">
        <v>187</v>
      </c>
      <c r="O1607" s="45" t="s">
        <v>188</v>
      </c>
      <c r="P1607" t="str">
        <f>VLOOKUP($A1607,RevenueData!$A$2:$L$2321,10,FALSE)</f>
        <v>TX</v>
      </c>
      <c r="Q1607" t="str">
        <f>VLOOKUP($A1607,RevenueData!$A$2:$L$2321,11,FALSE)</f>
        <v>SW</v>
      </c>
      <c r="R1607" t="str">
        <f>VLOOKUP($A1607,RevenueData!$A$2:$L$2321,12,FALSE)</f>
        <v>DAL</v>
      </c>
    </row>
    <row r="1608" spans="1:18">
      <c r="A1608" s="40">
        <v>60</v>
      </c>
      <c r="B1608" s="41" t="s">
        <v>203</v>
      </c>
      <c r="C1608" s="41" t="s">
        <v>35</v>
      </c>
      <c r="D1608" s="40">
        <v>44122</v>
      </c>
      <c r="E1608" s="42">
        <v>40050</v>
      </c>
      <c r="F1608" s="43">
        <v>1116</v>
      </c>
      <c r="G1608" s="41" t="s">
        <v>125</v>
      </c>
      <c r="H1608" s="40">
        <v>8</v>
      </c>
      <c r="I1608" s="40">
        <v>8</v>
      </c>
      <c r="J1608" s="40">
        <v>0</v>
      </c>
      <c r="K1608" s="40">
        <v>0</v>
      </c>
      <c r="L1608" s="44">
        <v>0</v>
      </c>
      <c r="M1608" s="41" t="s">
        <v>126</v>
      </c>
      <c r="N1608" s="45" t="s">
        <v>204</v>
      </c>
      <c r="O1608" s="45" t="s">
        <v>205</v>
      </c>
      <c r="P1608" t="str">
        <f>VLOOKUP($A1608,RevenueData!$A$2:$L$2321,10,FALSE)</f>
        <v>OH</v>
      </c>
      <c r="Q1608" t="str">
        <f>VLOOKUP($A1608,RevenueData!$A$2:$L$2321,11,FALSE)</f>
        <v>MW</v>
      </c>
      <c r="R1608" t="str">
        <f>VLOOKUP($A1608,RevenueData!$A$2:$L$2321,12,FALSE)</f>
        <v>MW</v>
      </c>
    </row>
    <row r="1609" spans="1:18">
      <c r="A1609" s="40">
        <v>61</v>
      </c>
      <c r="B1609" s="41" t="s">
        <v>206</v>
      </c>
      <c r="C1609" s="41" t="s">
        <v>31</v>
      </c>
      <c r="D1609" s="40">
        <v>80206</v>
      </c>
      <c r="E1609" s="42">
        <v>40050</v>
      </c>
      <c r="F1609" s="43">
        <v>907</v>
      </c>
      <c r="G1609" s="41" t="s">
        <v>125</v>
      </c>
      <c r="H1609" s="40">
        <v>18</v>
      </c>
      <c r="I1609" s="40">
        <v>18</v>
      </c>
      <c r="J1609" s="40">
        <v>0</v>
      </c>
      <c r="K1609" s="40">
        <v>0</v>
      </c>
      <c r="L1609" s="44">
        <v>0</v>
      </c>
      <c r="M1609" s="41" t="s">
        <v>126</v>
      </c>
      <c r="N1609" s="45" t="s">
        <v>166</v>
      </c>
      <c r="O1609" s="45" t="s">
        <v>167</v>
      </c>
      <c r="P1609" t="str">
        <f>VLOOKUP($A1609,RevenueData!$A$2:$L$2321,10,FALSE)</f>
        <v>CO</v>
      </c>
      <c r="Q1609" t="str">
        <f>VLOOKUP($A1609,RevenueData!$A$2:$L$2321,11,FALSE)</f>
        <v>SW</v>
      </c>
      <c r="R1609" t="str">
        <f>VLOOKUP($A1609,RevenueData!$A$2:$L$2321,12,FALSE)</f>
        <v>DEN</v>
      </c>
    </row>
    <row r="1610" spans="1:18">
      <c r="A1610" s="40">
        <v>62</v>
      </c>
      <c r="B1610" s="41" t="s">
        <v>207</v>
      </c>
      <c r="C1610" s="41" t="s">
        <v>27</v>
      </c>
      <c r="D1610" s="40">
        <v>33607</v>
      </c>
      <c r="E1610" s="42">
        <v>40050</v>
      </c>
      <c r="F1610" s="43">
        <v>1203</v>
      </c>
      <c r="G1610" s="41" t="s">
        <v>125</v>
      </c>
      <c r="H1610" s="40">
        <v>16</v>
      </c>
      <c r="I1610" s="40">
        <v>16</v>
      </c>
      <c r="J1610" s="40">
        <v>0</v>
      </c>
      <c r="K1610" s="40">
        <v>0</v>
      </c>
      <c r="L1610" s="44">
        <v>0</v>
      </c>
      <c r="M1610" s="41" t="s">
        <v>126</v>
      </c>
      <c r="N1610" s="45" t="s">
        <v>208</v>
      </c>
      <c r="O1610" s="45" t="s">
        <v>209</v>
      </c>
      <c r="P1610" t="str">
        <f>VLOOKUP($A1610,RevenueData!$A$2:$L$2321,10,FALSE)</f>
        <v>FL</v>
      </c>
      <c r="Q1610" t="str">
        <f>VLOOKUP($A1610,RevenueData!$A$2:$L$2321,11,FALSE)</f>
        <v>SE</v>
      </c>
      <c r="R1610" t="str">
        <f>VLOOKUP($A1610,RevenueData!$A$2:$L$2321,12,FALSE)</f>
        <v>NFL</v>
      </c>
    </row>
    <row r="1611" spans="1:18">
      <c r="A1611" s="40">
        <v>63</v>
      </c>
      <c r="B1611" s="41" t="s">
        <v>210</v>
      </c>
      <c r="C1611" s="41" t="s">
        <v>44</v>
      </c>
      <c r="D1611" s="40">
        <v>85226</v>
      </c>
      <c r="E1611" s="42">
        <v>40050</v>
      </c>
      <c r="F1611" s="43">
        <v>1000</v>
      </c>
      <c r="G1611" s="41" t="s">
        <v>125</v>
      </c>
      <c r="H1611" s="40">
        <v>21</v>
      </c>
      <c r="I1611" s="40">
        <v>20</v>
      </c>
      <c r="J1611" s="40">
        <v>0</v>
      </c>
      <c r="K1611" s="40">
        <v>1</v>
      </c>
      <c r="L1611" s="44">
        <v>0</v>
      </c>
      <c r="M1611" s="41" t="s">
        <v>130</v>
      </c>
      <c r="N1611" s="45" t="s">
        <v>181</v>
      </c>
      <c r="O1611" s="45" t="s">
        <v>182</v>
      </c>
      <c r="P1611" t="str">
        <f>VLOOKUP($A1611,RevenueData!$A$2:$L$2321,10,FALSE)</f>
        <v>AZ</v>
      </c>
      <c r="Q1611" t="str">
        <f>VLOOKUP($A1611,RevenueData!$A$2:$L$2321,11,FALSE)</f>
        <v>SW</v>
      </c>
      <c r="R1611" t="str">
        <f>VLOOKUP($A1611,RevenueData!$A$2:$L$2321,12,FALSE)</f>
        <v>AZ</v>
      </c>
    </row>
    <row r="1612" spans="1:18">
      <c r="A1612" s="40">
        <v>64</v>
      </c>
      <c r="B1612" s="41" t="s">
        <v>211</v>
      </c>
      <c r="C1612" s="41" t="s">
        <v>35</v>
      </c>
      <c r="D1612" s="40">
        <v>43240</v>
      </c>
      <c r="E1612" s="42">
        <v>40050</v>
      </c>
      <c r="F1612" s="43">
        <v>1051</v>
      </c>
      <c r="G1612" s="41" t="s">
        <v>125</v>
      </c>
      <c r="H1612" s="40">
        <v>16</v>
      </c>
      <c r="I1612" s="40">
        <v>16</v>
      </c>
      <c r="J1612" s="40">
        <v>0</v>
      </c>
      <c r="K1612" s="40">
        <v>0</v>
      </c>
      <c r="L1612" s="44">
        <v>0</v>
      </c>
      <c r="M1612" s="41" t="s">
        <v>126</v>
      </c>
      <c r="N1612" s="45" t="s">
        <v>173</v>
      </c>
      <c r="O1612" s="45" t="s">
        <v>174</v>
      </c>
      <c r="P1612" t="str">
        <f>VLOOKUP($A1612,RevenueData!$A$2:$L$2321,10,FALSE)</f>
        <v>OH</v>
      </c>
      <c r="Q1612" t="str">
        <f>VLOOKUP($A1612,RevenueData!$A$2:$L$2321,11,FALSE)</f>
        <v>MW</v>
      </c>
      <c r="R1612" t="str">
        <f>VLOOKUP($A1612,RevenueData!$A$2:$L$2321,12,FALSE)</f>
        <v>GL</v>
      </c>
    </row>
    <row r="1613" spans="1:18">
      <c r="A1613" s="40">
        <v>65</v>
      </c>
      <c r="B1613" s="41" t="s">
        <v>212</v>
      </c>
      <c r="C1613" s="41" t="s">
        <v>50</v>
      </c>
      <c r="D1613" s="40">
        <v>53226</v>
      </c>
      <c r="E1613" s="42">
        <v>40050</v>
      </c>
      <c r="F1613" s="43">
        <v>1405</v>
      </c>
      <c r="G1613" s="41" t="s">
        <v>131</v>
      </c>
      <c r="H1613" s="40">
        <v>34</v>
      </c>
      <c r="I1613" s="40">
        <v>34</v>
      </c>
      <c r="J1613" s="40">
        <v>0</v>
      </c>
      <c r="K1613" s="40">
        <v>0</v>
      </c>
      <c r="L1613" s="44">
        <v>0</v>
      </c>
      <c r="M1613" s="41" t="s">
        <v>126</v>
      </c>
      <c r="N1613" s="45" t="s">
        <v>213</v>
      </c>
      <c r="O1613" s="45" t="s">
        <v>214</v>
      </c>
      <c r="P1613" t="str">
        <f>VLOOKUP($A1613,RevenueData!$A$2:$L$2321,10,FALSE)</f>
        <v>WI</v>
      </c>
      <c r="Q1613" t="str">
        <f>VLOOKUP($A1613,RevenueData!$A$2:$L$2321,11,FALSE)</f>
        <v>MW</v>
      </c>
      <c r="R1613" t="str">
        <f>VLOOKUP($A1613,RevenueData!$A$2:$L$2321,12,FALSE)</f>
        <v>NCHI</v>
      </c>
    </row>
    <row r="1614" spans="1:18">
      <c r="A1614" s="40">
        <v>66</v>
      </c>
      <c r="B1614" s="41" t="s">
        <v>215</v>
      </c>
      <c r="C1614" s="41" t="s">
        <v>21</v>
      </c>
      <c r="D1614" s="40">
        <v>98004</v>
      </c>
      <c r="E1614" s="42">
        <v>40050</v>
      </c>
      <c r="F1614" s="43">
        <v>1020</v>
      </c>
      <c r="G1614" s="41" t="s">
        <v>125</v>
      </c>
      <c r="H1614" s="40">
        <v>20</v>
      </c>
      <c r="I1614" s="40">
        <v>20</v>
      </c>
      <c r="J1614" s="40">
        <v>0</v>
      </c>
      <c r="K1614" s="40">
        <v>0</v>
      </c>
      <c r="L1614" s="44">
        <v>0</v>
      </c>
      <c r="M1614" s="41" t="s">
        <v>126</v>
      </c>
      <c r="N1614" s="45" t="s">
        <v>152</v>
      </c>
      <c r="O1614" s="45" t="s">
        <v>153</v>
      </c>
      <c r="P1614" t="str">
        <f>VLOOKUP($A1614,RevenueData!$A$2:$L$2321,10,FALSE)</f>
        <v>WA</v>
      </c>
      <c r="Q1614" t="str">
        <f>VLOOKUP($A1614,RevenueData!$A$2:$L$2321,11,FALSE)</f>
        <v>NW</v>
      </c>
      <c r="R1614" t="str">
        <f>VLOOKUP($A1614,RevenueData!$A$2:$L$2321,12,FALSE)</f>
        <v>SEA</v>
      </c>
    </row>
    <row r="1615" spans="1:18">
      <c r="A1615" s="40">
        <v>67</v>
      </c>
      <c r="B1615" s="41" t="s">
        <v>216</v>
      </c>
      <c r="C1615" s="41" t="s">
        <v>26</v>
      </c>
      <c r="D1615" s="40">
        <v>70130</v>
      </c>
      <c r="E1615" s="42">
        <v>40050</v>
      </c>
      <c r="F1615" s="43">
        <v>1119</v>
      </c>
      <c r="G1615" s="41" t="s">
        <v>125</v>
      </c>
      <c r="H1615" s="40">
        <v>19</v>
      </c>
      <c r="I1615" s="40">
        <v>19</v>
      </c>
      <c r="J1615" s="40">
        <v>0</v>
      </c>
      <c r="K1615" s="40">
        <v>0</v>
      </c>
      <c r="L1615" s="44">
        <v>0</v>
      </c>
      <c r="M1615" s="41" t="s">
        <v>126</v>
      </c>
      <c r="N1615" s="45" t="s">
        <v>217</v>
      </c>
      <c r="O1615" s="45" t="s">
        <v>218</v>
      </c>
      <c r="P1615" t="str">
        <f>VLOOKUP($A1615,RevenueData!$A$2:$L$2321,10,FALSE)</f>
        <v>LA</v>
      </c>
      <c r="Q1615" t="str">
        <f>VLOOKUP($A1615,RevenueData!$A$2:$L$2321,11,FALSE)</f>
        <v>SW</v>
      </c>
      <c r="R1615" t="str">
        <f>VLOOKUP($A1615,RevenueData!$A$2:$L$2321,12,FALSE)</f>
        <v>SW</v>
      </c>
    </row>
    <row r="1616" spans="1:18">
      <c r="A1616" s="40">
        <v>68</v>
      </c>
      <c r="B1616" s="41" t="s">
        <v>171</v>
      </c>
      <c r="C1616" s="41" t="s">
        <v>19</v>
      </c>
      <c r="D1616" s="40">
        <v>90036</v>
      </c>
      <c r="E1616" s="42">
        <v>40050</v>
      </c>
      <c r="F1616" s="43">
        <v>938</v>
      </c>
      <c r="G1616" s="41" t="s">
        <v>125</v>
      </c>
      <c r="H1616" s="40">
        <v>29</v>
      </c>
      <c r="I1616" s="40">
        <v>29</v>
      </c>
      <c r="J1616" s="40">
        <v>0</v>
      </c>
      <c r="K1616" s="40">
        <v>0</v>
      </c>
      <c r="L1616" s="44">
        <v>0</v>
      </c>
      <c r="M1616" s="41" t="s">
        <v>126</v>
      </c>
      <c r="N1616" s="45" t="s">
        <v>149</v>
      </c>
      <c r="O1616" s="45" t="s">
        <v>150</v>
      </c>
      <c r="P1616" t="str">
        <f>VLOOKUP($A1616,RevenueData!$A$2:$L$2321,10,FALSE)</f>
        <v>CA</v>
      </c>
      <c r="Q1616" t="str">
        <f>VLOOKUP($A1616,RevenueData!$A$2:$L$2321,11,FALSE)</f>
        <v>LA</v>
      </c>
      <c r="R1616" t="str">
        <f>VLOOKUP($A1616,RevenueData!$A$2:$L$2321,12,FALSE)</f>
        <v>LA</v>
      </c>
    </row>
    <row r="1617" spans="1:18">
      <c r="A1617" s="40">
        <v>69</v>
      </c>
      <c r="B1617" s="41" t="s">
        <v>219</v>
      </c>
      <c r="C1617" s="41" t="s">
        <v>11</v>
      </c>
      <c r="D1617" s="40">
        <v>22033</v>
      </c>
      <c r="E1617" s="42">
        <v>40050</v>
      </c>
      <c r="F1617" s="43">
        <v>1004</v>
      </c>
      <c r="G1617" s="41" t="s">
        <v>125</v>
      </c>
      <c r="H1617" s="40">
        <v>28</v>
      </c>
      <c r="I1617" s="40">
        <v>28</v>
      </c>
      <c r="J1617" s="40">
        <v>0</v>
      </c>
      <c r="K1617" s="40">
        <v>0</v>
      </c>
      <c r="L1617" s="44">
        <v>0</v>
      </c>
      <c r="M1617" s="41" t="s">
        <v>126</v>
      </c>
      <c r="N1617" s="45" t="s">
        <v>136</v>
      </c>
      <c r="O1617" s="45" t="s">
        <v>137</v>
      </c>
      <c r="P1617" t="str">
        <f>VLOOKUP($A1617,RevenueData!$A$2:$L$2321,10,FALSE)</f>
        <v>VA</v>
      </c>
      <c r="Q1617" t="str">
        <f>VLOOKUP($A1617,RevenueData!$A$2:$L$2321,11,FALSE)</f>
        <v>SE</v>
      </c>
      <c r="R1617" t="str">
        <f>VLOOKUP($A1617,RevenueData!$A$2:$L$2321,12,FALSE)</f>
        <v>SE</v>
      </c>
    </row>
    <row r="1618" spans="1:18">
      <c r="A1618" s="40">
        <v>70</v>
      </c>
      <c r="B1618" s="41" t="s">
        <v>220</v>
      </c>
      <c r="C1618" s="41" t="s">
        <v>13</v>
      </c>
      <c r="D1618" s="40">
        <v>48377</v>
      </c>
      <c r="E1618" s="42">
        <v>40050</v>
      </c>
      <c r="F1618" s="43">
        <v>947</v>
      </c>
      <c r="G1618" s="41" t="s">
        <v>129</v>
      </c>
      <c r="H1618" s="40">
        <v>15</v>
      </c>
      <c r="I1618" s="40">
        <v>15</v>
      </c>
      <c r="J1618" s="40">
        <v>0</v>
      </c>
      <c r="K1618" s="40">
        <v>0</v>
      </c>
      <c r="L1618" s="44">
        <v>0</v>
      </c>
      <c r="M1618" s="41" t="s">
        <v>126</v>
      </c>
      <c r="N1618" s="45" t="s">
        <v>140</v>
      </c>
      <c r="O1618" s="45" t="s">
        <v>141</v>
      </c>
      <c r="P1618" t="str">
        <f>VLOOKUP($A1618,RevenueData!$A$2:$L$2321,10,FALSE)</f>
        <v>MI</v>
      </c>
      <c r="Q1618" t="str">
        <f>VLOOKUP($A1618,RevenueData!$A$2:$L$2321,11,FALSE)</f>
        <v>MW</v>
      </c>
      <c r="R1618" t="str">
        <f>VLOOKUP($A1618,RevenueData!$A$2:$L$2321,12,FALSE)</f>
        <v>MW</v>
      </c>
    </row>
    <row r="1619" spans="1:18">
      <c r="A1619" s="40">
        <v>71</v>
      </c>
      <c r="B1619" s="41" t="s">
        <v>221</v>
      </c>
      <c r="C1619" s="41" t="s">
        <v>47</v>
      </c>
      <c r="D1619" s="40">
        <v>30022</v>
      </c>
      <c r="E1619" s="42">
        <v>40050</v>
      </c>
      <c r="F1619" s="43">
        <v>1001</v>
      </c>
      <c r="G1619" s="41" t="s">
        <v>125</v>
      </c>
      <c r="H1619" s="40">
        <v>25</v>
      </c>
      <c r="I1619" s="40">
        <v>25</v>
      </c>
      <c r="J1619" s="40">
        <v>0</v>
      </c>
      <c r="K1619" s="40">
        <v>0</v>
      </c>
      <c r="L1619" s="44">
        <v>0</v>
      </c>
      <c r="M1619" s="41" t="s">
        <v>126</v>
      </c>
      <c r="N1619" s="45" t="s">
        <v>197</v>
      </c>
      <c r="O1619" s="45" t="s">
        <v>198</v>
      </c>
      <c r="P1619" t="str">
        <f>VLOOKUP($A1619,RevenueData!$A$2:$L$2321,10,FALSE)</f>
        <v>GA</v>
      </c>
      <c r="Q1619" t="str">
        <f>VLOOKUP($A1619,RevenueData!$A$2:$L$2321,11,FALSE)</f>
        <v>SE</v>
      </c>
      <c r="R1619" t="str">
        <f>VLOOKUP($A1619,RevenueData!$A$2:$L$2321,12,FALSE)</f>
        <v>ATL</v>
      </c>
    </row>
    <row r="1620" spans="1:18">
      <c r="A1620" s="40">
        <v>73</v>
      </c>
      <c r="B1620" s="41" t="s">
        <v>176</v>
      </c>
      <c r="C1620" s="41" t="s">
        <v>19</v>
      </c>
      <c r="D1620" s="40">
        <v>94103</v>
      </c>
      <c r="E1620" s="42">
        <v>40050</v>
      </c>
      <c r="F1620" s="43">
        <v>1031</v>
      </c>
      <c r="G1620" s="41" t="s">
        <v>125</v>
      </c>
      <c r="H1620" s="40">
        <v>1</v>
      </c>
      <c r="I1620" s="40">
        <v>1</v>
      </c>
      <c r="J1620" s="40">
        <v>0</v>
      </c>
      <c r="K1620" s="40">
        <v>0</v>
      </c>
      <c r="L1620" s="44">
        <v>0</v>
      </c>
      <c r="M1620" s="41" t="s">
        <v>126</v>
      </c>
      <c r="N1620" s="45" t="s">
        <v>156</v>
      </c>
      <c r="O1620" s="45" t="s">
        <v>157</v>
      </c>
      <c r="P1620" t="str">
        <f>VLOOKUP($A1620,RevenueData!$A$2:$L$2321,10,FALSE)</f>
        <v>CA</v>
      </c>
      <c r="Q1620" t="str">
        <f>VLOOKUP($A1620,RevenueData!$A$2:$L$2321,11,FALSE)</f>
        <v>NW</v>
      </c>
      <c r="R1620" t="str">
        <f>VLOOKUP($A1620,RevenueData!$A$2:$L$2321,12,FALSE)</f>
        <v>SF</v>
      </c>
    </row>
    <row r="1621" spans="1:18">
      <c r="A1621" s="40">
        <v>73</v>
      </c>
      <c r="B1621" s="41" t="s">
        <v>176</v>
      </c>
      <c r="C1621" s="41" t="s">
        <v>19</v>
      </c>
      <c r="D1621" s="40">
        <v>94103</v>
      </c>
      <c r="E1621" s="42">
        <v>40050</v>
      </c>
      <c r="F1621" s="43">
        <v>1031</v>
      </c>
      <c r="G1621" s="41" t="s">
        <v>125</v>
      </c>
      <c r="H1621" s="40">
        <v>15</v>
      </c>
      <c r="I1621" s="40">
        <v>15</v>
      </c>
      <c r="J1621" s="40">
        <v>0</v>
      </c>
      <c r="K1621" s="40">
        <v>0</v>
      </c>
      <c r="L1621" s="44">
        <v>0</v>
      </c>
      <c r="M1621" s="41" t="s">
        <v>126</v>
      </c>
      <c r="N1621" s="45" t="s">
        <v>156</v>
      </c>
      <c r="O1621" s="45" t="s">
        <v>157</v>
      </c>
      <c r="P1621" t="str">
        <f>VLOOKUP($A1621,RevenueData!$A$2:$L$2321,10,FALSE)</f>
        <v>CA</v>
      </c>
      <c r="Q1621" t="str">
        <f>VLOOKUP($A1621,RevenueData!$A$2:$L$2321,11,FALSE)</f>
        <v>NW</v>
      </c>
      <c r="R1621" t="str">
        <f>VLOOKUP($A1621,RevenueData!$A$2:$L$2321,12,FALSE)</f>
        <v>SF</v>
      </c>
    </row>
    <row r="1622" spans="1:18">
      <c r="A1622" s="40">
        <v>75</v>
      </c>
      <c r="B1622" s="41" t="s">
        <v>196</v>
      </c>
      <c r="C1622" s="41" t="s">
        <v>47</v>
      </c>
      <c r="D1622" s="40">
        <v>30326</v>
      </c>
      <c r="E1622" s="42">
        <v>40050</v>
      </c>
      <c r="F1622" s="43">
        <v>1058</v>
      </c>
      <c r="G1622" s="41" t="s">
        <v>129</v>
      </c>
      <c r="H1622" s="40">
        <v>14</v>
      </c>
      <c r="I1622" s="40">
        <v>14</v>
      </c>
      <c r="J1622" s="40">
        <v>0</v>
      </c>
      <c r="K1622" s="40">
        <v>0</v>
      </c>
      <c r="L1622" s="44">
        <v>0</v>
      </c>
      <c r="M1622" s="41" t="s">
        <v>126</v>
      </c>
      <c r="N1622" s="45" t="s">
        <v>197</v>
      </c>
      <c r="O1622" s="45" t="s">
        <v>198</v>
      </c>
      <c r="P1622" t="str">
        <f>VLOOKUP($A1622,RevenueData!$A$2:$L$2321,10,FALSE)</f>
        <v>GA</v>
      </c>
      <c r="Q1622" t="str">
        <f>VLOOKUP($A1622,RevenueData!$A$2:$L$2321,11,FALSE)</f>
        <v>SE</v>
      </c>
      <c r="R1622" t="str">
        <f>VLOOKUP($A1622,RevenueData!$A$2:$L$2321,12,FALSE)</f>
        <v>ATL</v>
      </c>
    </row>
    <row r="1623" spans="1:18">
      <c r="A1623" s="40">
        <v>76</v>
      </c>
      <c r="B1623" s="41" t="s">
        <v>223</v>
      </c>
      <c r="C1623" s="41" t="s">
        <v>16</v>
      </c>
      <c r="D1623" s="40">
        <v>60134</v>
      </c>
      <c r="E1623" s="42">
        <v>40050</v>
      </c>
      <c r="F1623" s="43">
        <v>940</v>
      </c>
      <c r="G1623" s="41" t="s">
        <v>125</v>
      </c>
      <c r="H1623" s="40">
        <v>35</v>
      </c>
      <c r="I1623" s="40">
        <v>35</v>
      </c>
      <c r="J1623" s="40">
        <v>0</v>
      </c>
      <c r="K1623" s="40">
        <v>0</v>
      </c>
      <c r="L1623" s="44">
        <v>0</v>
      </c>
      <c r="M1623" s="41" t="s">
        <v>126</v>
      </c>
      <c r="N1623" s="45" t="s">
        <v>145</v>
      </c>
      <c r="O1623" s="45" t="s">
        <v>146</v>
      </c>
      <c r="P1623" t="str">
        <f>VLOOKUP($A1623,RevenueData!$A$2:$L$2321,10,FALSE)</f>
        <v>IL</v>
      </c>
      <c r="Q1623" t="str">
        <f>VLOOKUP($A1623,RevenueData!$A$2:$L$2321,11,FALSE)</f>
        <v>MW</v>
      </c>
      <c r="R1623" t="str">
        <f>VLOOKUP($A1623,RevenueData!$A$2:$L$2321,12,FALSE)</f>
        <v>SCHI</v>
      </c>
    </row>
    <row r="1624" spans="1:18">
      <c r="A1624" s="40">
        <v>77</v>
      </c>
      <c r="B1624" s="41" t="s">
        <v>224</v>
      </c>
      <c r="C1624" s="41" t="s">
        <v>27</v>
      </c>
      <c r="D1624" s="40">
        <v>33146</v>
      </c>
      <c r="E1624" s="42">
        <v>40050</v>
      </c>
      <c r="F1624" s="43">
        <v>1040</v>
      </c>
      <c r="G1624" s="41" t="s">
        <v>125</v>
      </c>
      <c r="H1624" s="40">
        <v>25</v>
      </c>
      <c r="I1624" s="40">
        <v>25</v>
      </c>
      <c r="J1624" s="40">
        <v>0</v>
      </c>
      <c r="K1624" s="40">
        <v>0</v>
      </c>
      <c r="L1624" s="44">
        <v>0</v>
      </c>
      <c r="M1624" s="41" t="s">
        <v>126</v>
      </c>
      <c r="N1624" s="45" t="s">
        <v>161</v>
      </c>
      <c r="O1624" s="45" t="s">
        <v>162</v>
      </c>
      <c r="P1624" t="str">
        <f>VLOOKUP($A1624,RevenueData!$A$2:$L$2321,10,FALSE)</f>
        <v>FL</v>
      </c>
      <c r="Q1624" t="str">
        <f>VLOOKUP($A1624,RevenueData!$A$2:$L$2321,11,FALSE)</f>
        <v>SE</v>
      </c>
      <c r="R1624" t="str">
        <f>VLOOKUP($A1624,RevenueData!$A$2:$L$2321,12,FALSE)</f>
        <v>MIAMI</v>
      </c>
    </row>
    <row r="1625" spans="1:18">
      <c r="A1625" s="40">
        <v>78</v>
      </c>
      <c r="B1625" s="41" t="s">
        <v>225</v>
      </c>
      <c r="C1625" s="41" t="s">
        <v>27</v>
      </c>
      <c r="D1625" s="40">
        <v>32839</v>
      </c>
      <c r="E1625" s="42">
        <v>40050</v>
      </c>
      <c r="F1625" s="43">
        <v>1154</v>
      </c>
      <c r="G1625" s="41" t="s">
        <v>125</v>
      </c>
      <c r="H1625" s="40">
        <v>30</v>
      </c>
      <c r="I1625" s="40">
        <v>29</v>
      </c>
      <c r="J1625" s="40">
        <v>0</v>
      </c>
      <c r="K1625" s="40">
        <v>0</v>
      </c>
      <c r="L1625" s="44">
        <v>1</v>
      </c>
      <c r="M1625" s="41" t="s">
        <v>126</v>
      </c>
      <c r="N1625" s="45" t="s">
        <v>208</v>
      </c>
      <c r="O1625" s="45" t="s">
        <v>209</v>
      </c>
      <c r="P1625" t="str">
        <f>VLOOKUP($A1625,RevenueData!$A$2:$L$2321,10,FALSE)</f>
        <v>FL</v>
      </c>
      <c r="Q1625" t="str">
        <f>VLOOKUP($A1625,RevenueData!$A$2:$L$2321,11,FALSE)</f>
        <v>SE</v>
      </c>
      <c r="R1625" t="str">
        <f>VLOOKUP($A1625,RevenueData!$A$2:$L$2321,12,FALSE)</f>
        <v>NFL</v>
      </c>
    </row>
    <row r="1626" spans="1:18">
      <c r="A1626" s="40">
        <v>79</v>
      </c>
      <c r="B1626" s="41" t="s">
        <v>226</v>
      </c>
      <c r="C1626" s="41" t="s">
        <v>21</v>
      </c>
      <c r="D1626" s="40">
        <v>98037</v>
      </c>
      <c r="E1626" s="42">
        <v>40050</v>
      </c>
      <c r="F1626" s="43">
        <v>1139</v>
      </c>
      <c r="G1626" s="41" t="s">
        <v>125</v>
      </c>
      <c r="H1626" s="40">
        <v>15</v>
      </c>
      <c r="I1626" s="40">
        <v>15</v>
      </c>
      <c r="J1626" s="40">
        <v>0</v>
      </c>
      <c r="K1626" s="40">
        <v>0</v>
      </c>
      <c r="L1626" s="44">
        <v>0</v>
      </c>
      <c r="M1626" s="41" t="s">
        <v>126</v>
      </c>
      <c r="N1626" s="45" t="s">
        <v>152</v>
      </c>
      <c r="O1626" s="45" t="s">
        <v>153</v>
      </c>
      <c r="P1626" t="str">
        <f>VLOOKUP($A1626,RevenueData!$A$2:$L$2321,10,FALSE)</f>
        <v>WA</v>
      </c>
      <c r="Q1626" t="str">
        <f>VLOOKUP($A1626,RevenueData!$A$2:$L$2321,11,FALSE)</f>
        <v>NW</v>
      </c>
      <c r="R1626" t="str">
        <f>VLOOKUP($A1626,RevenueData!$A$2:$L$2321,12,FALSE)</f>
        <v>SEA</v>
      </c>
    </row>
    <row r="1627" spans="1:18">
      <c r="A1627" s="40">
        <v>80</v>
      </c>
      <c r="B1627" s="41" t="s">
        <v>227</v>
      </c>
      <c r="C1627" s="41" t="s">
        <v>52</v>
      </c>
      <c r="D1627" s="40">
        <v>46240</v>
      </c>
      <c r="E1627" s="42">
        <v>40050</v>
      </c>
      <c r="F1627" s="43">
        <v>1022</v>
      </c>
      <c r="G1627" s="41" t="s">
        <v>125</v>
      </c>
      <c r="H1627" s="40">
        <v>15</v>
      </c>
      <c r="I1627" s="40">
        <v>15</v>
      </c>
      <c r="J1627" s="40">
        <v>0</v>
      </c>
      <c r="K1627" s="40">
        <v>0</v>
      </c>
      <c r="L1627" s="44">
        <v>0</v>
      </c>
      <c r="M1627" s="41" t="s">
        <v>126</v>
      </c>
      <c r="N1627" s="45" t="s">
        <v>228</v>
      </c>
      <c r="O1627" s="45" t="s">
        <v>229</v>
      </c>
      <c r="P1627" t="str">
        <f>VLOOKUP($A1627,RevenueData!$A$2:$L$2321,10,FALSE)</f>
        <v>IN</v>
      </c>
      <c r="Q1627" t="str">
        <f>VLOOKUP($A1627,RevenueData!$A$2:$L$2321,11,FALSE)</f>
        <v>MW</v>
      </c>
      <c r="R1627" t="str">
        <f>VLOOKUP($A1627,RevenueData!$A$2:$L$2321,12,FALSE)</f>
        <v>GL</v>
      </c>
    </row>
    <row r="1628" spans="1:18">
      <c r="A1628" s="40">
        <v>81</v>
      </c>
      <c r="B1628" s="41" t="s">
        <v>230</v>
      </c>
      <c r="C1628" s="41" t="s">
        <v>19</v>
      </c>
      <c r="D1628" s="40">
        <v>94304</v>
      </c>
      <c r="E1628" s="42">
        <v>40050</v>
      </c>
      <c r="F1628" s="43">
        <v>1007</v>
      </c>
      <c r="G1628" s="41" t="s">
        <v>125</v>
      </c>
      <c r="H1628" s="40">
        <v>25</v>
      </c>
      <c r="I1628" s="40">
        <v>25</v>
      </c>
      <c r="J1628" s="40">
        <v>0</v>
      </c>
      <c r="K1628" s="40">
        <v>0</v>
      </c>
      <c r="L1628" s="44">
        <v>0</v>
      </c>
      <c r="M1628" s="41" t="s">
        <v>126</v>
      </c>
      <c r="N1628" s="45" t="s">
        <v>156</v>
      </c>
      <c r="O1628" s="45" t="s">
        <v>157</v>
      </c>
      <c r="P1628" t="str">
        <f>VLOOKUP($A1628,RevenueData!$A$2:$L$2321,10,FALSE)</f>
        <v>CA</v>
      </c>
      <c r="Q1628" t="str">
        <f>VLOOKUP($A1628,RevenueData!$A$2:$L$2321,11,FALSE)</f>
        <v>NW</v>
      </c>
      <c r="R1628" t="str">
        <f>VLOOKUP($A1628,RevenueData!$A$2:$L$2321,12,FALSE)</f>
        <v>SEA</v>
      </c>
    </row>
    <row r="1629" spans="1:18">
      <c r="A1629" s="40">
        <v>82</v>
      </c>
      <c r="B1629" s="41" t="s">
        <v>231</v>
      </c>
      <c r="C1629" s="41" t="s">
        <v>19</v>
      </c>
      <c r="D1629" s="40">
        <v>95050</v>
      </c>
      <c r="E1629" s="42">
        <v>40050</v>
      </c>
      <c r="F1629" s="43">
        <v>1022</v>
      </c>
      <c r="G1629" s="41" t="s">
        <v>125</v>
      </c>
      <c r="H1629" s="40">
        <v>10</v>
      </c>
      <c r="I1629" s="40">
        <v>10</v>
      </c>
      <c r="J1629" s="40">
        <v>0</v>
      </c>
      <c r="K1629" s="40">
        <v>0</v>
      </c>
      <c r="L1629" s="44">
        <v>0</v>
      </c>
      <c r="M1629" s="41" t="s">
        <v>126</v>
      </c>
      <c r="N1629" s="45" t="s">
        <v>156</v>
      </c>
      <c r="O1629" s="45" t="s">
        <v>157</v>
      </c>
      <c r="P1629" t="str">
        <f>VLOOKUP($A1629,RevenueData!$A$2:$L$2321,10,FALSE)</f>
        <v>CA</v>
      </c>
      <c r="Q1629" t="str">
        <f>VLOOKUP($A1629,RevenueData!$A$2:$L$2321,11,FALSE)</f>
        <v>NW</v>
      </c>
      <c r="R1629" t="str">
        <f>VLOOKUP($A1629,RevenueData!$A$2:$L$2321,12,FALSE)</f>
        <v>EB</v>
      </c>
    </row>
    <row r="1630" spans="1:18">
      <c r="A1630" s="40">
        <v>83</v>
      </c>
      <c r="B1630" s="41" t="s">
        <v>176</v>
      </c>
      <c r="C1630" s="41" t="s">
        <v>19</v>
      </c>
      <c r="D1630" s="40">
        <v>94114</v>
      </c>
      <c r="E1630" s="42">
        <v>40050</v>
      </c>
      <c r="F1630" s="43">
        <v>1255</v>
      </c>
      <c r="G1630" s="41" t="s">
        <v>125</v>
      </c>
      <c r="H1630" s="40">
        <v>12</v>
      </c>
      <c r="I1630" s="40">
        <v>12</v>
      </c>
      <c r="J1630" s="40">
        <v>0</v>
      </c>
      <c r="K1630" s="40">
        <v>0</v>
      </c>
      <c r="L1630" s="44">
        <v>0</v>
      </c>
      <c r="M1630" s="41" t="s">
        <v>126</v>
      </c>
      <c r="N1630" s="45" t="s">
        <v>156</v>
      </c>
      <c r="O1630" s="45" t="s">
        <v>157</v>
      </c>
      <c r="P1630" t="str">
        <f>VLOOKUP($A1630,RevenueData!$A$2:$L$2321,10,FALSE)</f>
        <v>CA</v>
      </c>
      <c r="Q1630" t="str">
        <f>VLOOKUP($A1630,RevenueData!$A$2:$L$2321,11,FALSE)</f>
        <v>NW</v>
      </c>
      <c r="R1630" t="str">
        <f>VLOOKUP($A1630,RevenueData!$A$2:$L$2321,12,FALSE)</f>
        <v>NW</v>
      </c>
    </row>
    <row r="1631" spans="1:18">
      <c r="A1631" s="40">
        <v>84</v>
      </c>
      <c r="B1631" s="41" t="s">
        <v>178</v>
      </c>
      <c r="C1631" s="41" t="s">
        <v>38</v>
      </c>
      <c r="D1631" s="40">
        <v>89109</v>
      </c>
      <c r="E1631" s="42">
        <v>40050</v>
      </c>
      <c r="F1631" s="43">
        <v>939</v>
      </c>
      <c r="G1631" s="41" t="s">
        <v>129</v>
      </c>
      <c r="H1631" s="40">
        <v>21</v>
      </c>
      <c r="I1631" s="40">
        <v>21</v>
      </c>
      <c r="J1631" s="40">
        <v>0</v>
      </c>
      <c r="K1631" s="40">
        <v>0</v>
      </c>
      <c r="L1631" s="44">
        <v>0</v>
      </c>
      <c r="M1631" s="41" t="s">
        <v>126</v>
      </c>
      <c r="N1631" s="45" t="s">
        <v>181</v>
      </c>
      <c r="O1631" s="45" t="s">
        <v>182</v>
      </c>
      <c r="P1631" t="str">
        <f>VLOOKUP($A1631,RevenueData!$A$2:$L$2321,10,FALSE)</f>
        <v>NV</v>
      </c>
      <c r="Q1631" t="str">
        <f>VLOOKUP($A1631,RevenueData!$A$2:$L$2321,11,FALSE)</f>
        <v>SW</v>
      </c>
      <c r="R1631" t="str">
        <f>VLOOKUP($A1631,RevenueData!$A$2:$L$2321,12,FALSE)</f>
        <v>SW</v>
      </c>
    </row>
    <row r="1632" spans="1:18">
      <c r="A1632" s="40">
        <v>85</v>
      </c>
      <c r="B1632" s="41" t="s">
        <v>232</v>
      </c>
      <c r="C1632" s="41" t="s">
        <v>26</v>
      </c>
      <c r="D1632" s="40">
        <v>70002</v>
      </c>
      <c r="E1632" s="42">
        <v>40050</v>
      </c>
      <c r="F1632" s="43">
        <v>944</v>
      </c>
      <c r="G1632" s="41" t="s">
        <v>129</v>
      </c>
      <c r="H1632" s="40">
        <v>20</v>
      </c>
      <c r="I1632" s="40">
        <v>20</v>
      </c>
      <c r="J1632" s="40">
        <v>0</v>
      </c>
      <c r="K1632" s="40">
        <v>0</v>
      </c>
      <c r="L1632" s="44">
        <v>0</v>
      </c>
      <c r="M1632" s="41" t="s">
        <v>126</v>
      </c>
      <c r="N1632" s="45" t="s">
        <v>217</v>
      </c>
      <c r="O1632" s="45" t="s">
        <v>218</v>
      </c>
      <c r="P1632" t="str">
        <f>VLOOKUP($A1632,RevenueData!$A$2:$L$2321,10,FALSE)</f>
        <v>LA</v>
      </c>
      <c r="Q1632" t="str">
        <f>VLOOKUP($A1632,RevenueData!$A$2:$L$2321,11,FALSE)</f>
        <v>SW</v>
      </c>
      <c r="R1632" t="str">
        <f>VLOOKUP($A1632,RevenueData!$A$2:$L$2321,12,FALSE)</f>
        <v>SW</v>
      </c>
    </row>
    <row r="1633" spans="1:18">
      <c r="A1633" s="40">
        <v>86</v>
      </c>
      <c r="B1633" s="41" t="s">
        <v>233</v>
      </c>
      <c r="C1633" s="41" t="s">
        <v>41</v>
      </c>
      <c r="D1633" s="40">
        <v>77056</v>
      </c>
      <c r="E1633" s="42">
        <v>40050</v>
      </c>
      <c r="F1633" s="43">
        <v>1005</v>
      </c>
      <c r="G1633" s="41" t="s">
        <v>125</v>
      </c>
      <c r="H1633" s="40">
        <v>18</v>
      </c>
      <c r="I1633" s="40">
        <v>18</v>
      </c>
      <c r="J1633" s="40">
        <v>0</v>
      </c>
      <c r="K1633" s="40">
        <v>0</v>
      </c>
      <c r="L1633" s="44">
        <v>0</v>
      </c>
      <c r="M1633" s="41" t="s">
        <v>126</v>
      </c>
      <c r="N1633" s="45" t="s">
        <v>234</v>
      </c>
      <c r="O1633" s="45" t="s">
        <v>235</v>
      </c>
      <c r="P1633" t="str">
        <f>VLOOKUP($A1633,RevenueData!$A$2:$L$2321,10,FALSE)</f>
        <v>TX</v>
      </c>
      <c r="Q1633" t="str">
        <f>VLOOKUP($A1633,RevenueData!$A$2:$L$2321,11,FALSE)</f>
        <v>SW</v>
      </c>
      <c r="R1633" t="str">
        <f>VLOOKUP($A1633,RevenueData!$A$2:$L$2321,12,FALSE)</f>
        <v>HOU</v>
      </c>
    </row>
    <row r="1634" spans="1:18">
      <c r="A1634" s="40">
        <v>87</v>
      </c>
      <c r="B1634" s="41" t="s">
        <v>236</v>
      </c>
      <c r="C1634" s="41" t="s">
        <v>16</v>
      </c>
      <c r="D1634" s="40">
        <v>60173</v>
      </c>
      <c r="E1634" s="42">
        <v>40050</v>
      </c>
      <c r="F1634" s="43">
        <v>1011</v>
      </c>
      <c r="G1634" s="41" t="s">
        <v>125</v>
      </c>
      <c r="H1634" s="40">
        <v>27</v>
      </c>
      <c r="I1634" s="40">
        <v>27</v>
      </c>
      <c r="J1634" s="40">
        <v>0</v>
      </c>
      <c r="K1634" s="40">
        <v>0</v>
      </c>
      <c r="L1634" s="44">
        <v>0</v>
      </c>
      <c r="M1634" s="41" t="s">
        <v>126</v>
      </c>
      <c r="N1634" s="45" t="s">
        <v>145</v>
      </c>
      <c r="O1634" s="45" t="s">
        <v>146</v>
      </c>
      <c r="P1634" t="str">
        <f>VLOOKUP($A1634,RevenueData!$A$2:$L$2321,10,FALSE)</f>
        <v>IL</v>
      </c>
      <c r="Q1634" t="str">
        <f>VLOOKUP($A1634,RevenueData!$A$2:$L$2321,11,FALSE)</f>
        <v>MW</v>
      </c>
      <c r="R1634" t="str">
        <f>VLOOKUP($A1634,RevenueData!$A$2:$L$2321,12,FALSE)</f>
        <v>SCHI</v>
      </c>
    </row>
    <row r="1635" spans="1:18">
      <c r="A1635" s="40">
        <v>88</v>
      </c>
      <c r="B1635" s="41" t="s">
        <v>237</v>
      </c>
      <c r="C1635" s="41" t="s">
        <v>19</v>
      </c>
      <c r="D1635" s="40">
        <v>91302</v>
      </c>
      <c r="E1635" s="42">
        <v>40050</v>
      </c>
      <c r="F1635" s="43">
        <v>1109</v>
      </c>
      <c r="G1635" s="41" t="s">
        <v>125</v>
      </c>
      <c r="H1635" s="40">
        <v>14</v>
      </c>
      <c r="I1635" s="40">
        <v>14</v>
      </c>
      <c r="J1635" s="40">
        <v>0</v>
      </c>
      <c r="K1635" s="40">
        <v>0</v>
      </c>
      <c r="L1635" s="44">
        <v>0</v>
      </c>
      <c r="M1635" s="41" t="s">
        <v>126</v>
      </c>
      <c r="N1635" s="45" t="s">
        <v>149</v>
      </c>
      <c r="O1635" s="45" t="s">
        <v>150</v>
      </c>
      <c r="P1635" t="str">
        <f>VLOOKUP($A1635,RevenueData!$A$2:$L$2321,10,FALSE)</f>
        <v>CA</v>
      </c>
      <c r="Q1635" t="str">
        <f>VLOOKUP($A1635,RevenueData!$A$2:$L$2321,11,FALSE)</f>
        <v>LA</v>
      </c>
      <c r="R1635" t="str">
        <f>VLOOKUP($A1635,RevenueData!$A$2:$L$2321,12,FALSE)</f>
        <v>VENT</v>
      </c>
    </row>
    <row r="1636" spans="1:18">
      <c r="A1636" s="40">
        <v>89</v>
      </c>
      <c r="B1636" s="41" t="s">
        <v>238</v>
      </c>
      <c r="C1636" s="41" t="s">
        <v>19</v>
      </c>
      <c r="D1636" s="40">
        <v>90265</v>
      </c>
      <c r="E1636" s="42">
        <v>40050</v>
      </c>
      <c r="F1636" s="43">
        <v>927</v>
      </c>
      <c r="G1636" s="41" t="s">
        <v>125</v>
      </c>
      <c r="H1636" s="40">
        <v>18</v>
      </c>
      <c r="I1636" s="40">
        <v>17</v>
      </c>
      <c r="J1636" s="40">
        <v>0</v>
      </c>
      <c r="K1636" s="40">
        <v>1</v>
      </c>
      <c r="L1636" s="44">
        <v>0</v>
      </c>
      <c r="M1636" s="41" t="s">
        <v>126</v>
      </c>
      <c r="N1636" s="45" t="s">
        <v>149</v>
      </c>
      <c r="O1636" s="45" t="s">
        <v>150</v>
      </c>
      <c r="P1636" t="str">
        <f>VLOOKUP($A1636,RevenueData!$A$2:$L$2321,10,FALSE)</f>
        <v>CA</v>
      </c>
      <c r="Q1636" t="str">
        <f>VLOOKUP($A1636,RevenueData!$A$2:$L$2321,11,FALSE)</f>
        <v>LA</v>
      </c>
      <c r="R1636" t="str">
        <f>VLOOKUP($A1636,RevenueData!$A$2:$L$2321,12,FALSE)</f>
        <v>VENT</v>
      </c>
    </row>
    <row r="1637" spans="1:18">
      <c r="A1637" s="40">
        <v>90</v>
      </c>
      <c r="B1637" s="41" t="s">
        <v>239</v>
      </c>
      <c r="C1637" s="41" t="s">
        <v>27</v>
      </c>
      <c r="D1637" s="40">
        <v>33414</v>
      </c>
      <c r="E1637" s="42">
        <v>40050</v>
      </c>
      <c r="F1637" s="43">
        <v>1120</v>
      </c>
      <c r="G1637" s="41" t="s">
        <v>125</v>
      </c>
      <c r="H1637" s="40">
        <v>10</v>
      </c>
      <c r="I1637" s="40">
        <v>10</v>
      </c>
      <c r="J1637" s="40">
        <v>0</v>
      </c>
      <c r="K1637" s="40">
        <v>0</v>
      </c>
      <c r="L1637" s="44">
        <v>0</v>
      </c>
      <c r="M1637" s="41" t="s">
        <v>126</v>
      </c>
      <c r="N1637" s="45" t="s">
        <v>161</v>
      </c>
      <c r="O1637" s="45" t="s">
        <v>162</v>
      </c>
      <c r="P1637" t="str">
        <f>VLOOKUP($A1637,RevenueData!$A$2:$L$2321,10,FALSE)</f>
        <v>FL</v>
      </c>
      <c r="Q1637" t="str">
        <f>VLOOKUP($A1637,RevenueData!$A$2:$L$2321,11,FALSE)</f>
        <v>SE</v>
      </c>
      <c r="R1637" t="str">
        <f>VLOOKUP($A1637,RevenueData!$A$2:$L$2321,12,FALSE)</f>
        <v>PB</v>
      </c>
    </row>
    <row r="1638" spans="1:18">
      <c r="A1638" s="40">
        <v>91</v>
      </c>
      <c r="B1638" s="41" t="s">
        <v>233</v>
      </c>
      <c r="C1638" s="41" t="s">
        <v>41</v>
      </c>
      <c r="D1638" s="40">
        <v>77024</v>
      </c>
      <c r="E1638" s="42">
        <v>40050</v>
      </c>
      <c r="F1638" s="43">
        <v>1101</v>
      </c>
      <c r="G1638" s="41" t="s">
        <v>125</v>
      </c>
      <c r="H1638" s="40">
        <v>25</v>
      </c>
      <c r="I1638" s="40">
        <v>24</v>
      </c>
      <c r="J1638" s="40">
        <v>0</v>
      </c>
      <c r="K1638" s="40">
        <v>1</v>
      </c>
      <c r="L1638" s="44">
        <v>0</v>
      </c>
      <c r="M1638" s="41" t="s">
        <v>126</v>
      </c>
      <c r="N1638" s="45" t="s">
        <v>234</v>
      </c>
      <c r="O1638" s="45" t="s">
        <v>235</v>
      </c>
      <c r="P1638" t="str">
        <f>VLOOKUP($A1638,RevenueData!$A$2:$L$2321,10,FALSE)</f>
        <v>TX</v>
      </c>
      <c r="Q1638" t="str">
        <f>VLOOKUP($A1638,RevenueData!$A$2:$L$2321,11,FALSE)</f>
        <v>SW</v>
      </c>
      <c r="R1638" t="str">
        <f>VLOOKUP($A1638,RevenueData!$A$2:$L$2321,12,FALSE)</f>
        <v>HOU</v>
      </c>
    </row>
    <row r="1639" spans="1:18">
      <c r="A1639" s="40">
        <v>92</v>
      </c>
      <c r="B1639" s="41" t="s">
        <v>240</v>
      </c>
      <c r="C1639" s="41" t="s">
        <v>19</v>
      </c>
      <c r="D1639" s="40">
        <v>94588</v>
      </c>
      <c r="E1639" s="42">
        <v>40050</v>
      </c>
      <c r="F1639" s="43">
        <v>959</v>
      </c>
      <c r="G1639" s="41" t="s">
        <v>129</v>
      </c>
      <c r="H1639" s="40">
        <v>22</v>
      </c>
      <c r="I1639" s="40">
        <v>20</v>
      </c>
      <c r="J1639" s="40">
        <v>0</v>
      </c>
      <c r="K1639" s="40">
        <v>2</v>
      </c>
      <c r="L1639" s="44">
        <v>0</v>
      </c>
      <c r="M1639" s="41" t="s">
        <v>126</v>
      </c>
      <c r="N1639" s="45" t="s">
        <v>156</v>
      </c>
      <c r="O1639" s="45" t="s">
        <v>157</v>
      </c>
      <c r="P1639" t="str">
        <f>VLOOKUP($A1639,RevenueData!$A$2:$L$2321,10,FALSE)</f>
        <v>CA</v>
      </c>
      <c r="Q1639" t="str">
        <f>VLOOKUP($A1639,RevenueData!$A$2:$L$2321,11,FALSE)</f>
        <v>NW</v>
      </c>
      <c r="R1639" t="str">
        <f>VLOOKUP($A1639,RevenueData!$A$2:$L$2321,12,FALSE)</f>
        <v>EB</v>
      </c>
    </row>
    <row r="1640" spans="1:18">
      <c r="A1640" s="40">
        <v>93</v>
      </c>
      <c r="B1640" s="41" t="s">
        <v>241</v>
      </c>
      <c r="C1640" s="41" t="s">
        <v>11</v>
      </c>
      <c r="D1640" s="40">
        <v>23235</v>
      </c>
      <c r="E1640" s="42">
        <v>40050</v>
      </c>
      <c r="F1640" s="43">
        <v>1119</v>
      </c>
      <c r="G1640" s="41" t="s">
        <v>125</v>
      </c>
      <c r="H1640" s="40">
        <v>20</v>
      </c>
      <c r="I1640" s="40">
        <v>20</v>
      </c>
      <c r="J1640" s="40">
        <v>0</v>
      </c>
      <c r="K1640" s="40">
        <v>0</v>
      </c>
      <c r="L1640" s="44">
        <v>0</v>
      </c>
      <c r="M1640" s="41" t="s">
        <v>126</v>
      </c>
      <c r="N1640" s="45" t="s">
        <v>244</v>
      </c>
      <c r="O1640" s="45" t="s">
        <v>245</v>
      </c>
      <c r="P1640" t="str">
        <f>VLOOKUP($A1640,RevenueData!$A$2:$L$2321,10,FALSE)</f>
        <v>VA</v>
      </c>
      <c r="Q1640" t="str">
        <f>VLOOKUP($A1640,RevenueData!$A$2:$L$2321,11,FALSE)</f>
        <v>SE</v>
      </c>
      <c r="R1640" t="str">
        <f>VLOOKUP($A1640,RevenueData!$A$2:$L$2321,12,FALSE)</f>
        <v>NOVA</v>
      </c>
    </row>
    <row r="1641" spans="1:18">
      <c r="A1641" s="40">
        <v>94</v>
      </c>
      <c r="B1641" s="41" t="s">
        <v>225</v>
      </c>
      <c r="C1641" s="41" t="s">
        <v>27</v>
      </c>
      <c r="D1641" s="40">
        <v>32827</v>
      </c>
      <c r="E1641" s="42">
        <v>40050</v>
      </c>
      <c r="F1641" s="43">
        <v>843</v>
      </c>
      <c r="G1641" s="41" t="s">
        <v>125</v>
      </c>
      <c r="H1641" s="40">
        <v>20</v>
      </c>
      <c r="I1641" s="40">
        <v>20</v>
      </c>
      <c r="J1641" s="40">
        <v>0</v>
      </c>
      <c r="K1641" s="40">
        <v>0</v>
      </c>
      <c r="L1641" s="44">
        <v>0</v>
      </c>
      <c r="M1641" s="41" t="s">
        <v>126</v>
      </c>
      <c r="N1641" s="45" t="s">
        <v>208</v>
      </c>
      <c r="O1641" s="45" t="s">
        <v>209</v>
      </c>
      <c r="P1641" t="str">
        <f>VLOOKUP($A1641,RevenueData!$A$2:$L$2321,10,FALSE)</f>
        <v>FL</v>
      </c>
      <c r="Q1641" t="str">
        <f>VLOOKUP($A1641,RevenueData!$A$2:$L$2321,11,FALSE)</f>
        <v>SE</v>
      </c>
      <c r="R1641" t="str">
        <f>VLOOKUP($A1641,RevenueData!$A$2:$L$2321,12,FALSE)</f>
        <v>NFL</v>
      </c>
    </row>
    <row r="1642" spans="1:18">
      <c r="A1642" s="40">
        <v>95</v>
      </c>
      <c r="B1642" s="41" t="s">
        <v>178</v>
      </c>
      <c r="C1642" s="41" t="s">
        <v>38</v>
      </c>
      <c r="D1642" s="40">
        <v>89106</v>
      </c>
      <c r="E1642" s="42">
        <v>40050</v>
      </c>
      <c r="F1642" s="43">
        <v>1100</v>
      </c>
      <c r="G1642" s="41" t="s">
        <v>125</v>
      </c>
      <c r="H1642" s="40">
        <v>141</v>
      </c>
      <c r="I1642" s="40">
        <v>135</v>
      </c>
      <c r="J1642" s="40">
        <v>0</v>
      </c>
      <c r="K1642" s="40">
        <v>0</v>
      </c>
      <c r="L1642" s="44">
        <v>6</v>
      </c>
      <c r="M1642" s="41" t="s">
        <v>143</v>
      </c>
      <c r="N1642" s="45" t="s">
        <v>181</v>
      </c>
      <c r="O1642" s="45" t="s">
        <v>182</v>
      </c>
      <c r="P1642" t="str">
        <f>VLOOKUP($A1642,RevenueData!$A$2:$L$2321,10,FALSE)</f>
        <v>NV</v>
      </c>
      <c r="Q1642" t="str">
        <f>VLOOKUP($A1642,RevenueData!$A$2:$L$2321,11,FALSE)</f>
        <v>OUT</v>
      </c>
      <c r="R1642" t="str">
        <f>VLOOKUP($A1642,RevenueData!$A$2:$L$2321,12,FALSE)</f>
        <v>OUT</v>
      </c>
    </row>
    <row r="1643" spans="1:18">
      <c r="A1643" s="40">
        <v>96</v>
      </c>
      <c r="B1643" s="41" t="s">
        <v>211</v>
      </c>
      <c r="C1643" s="41" t="s">
        <v>35</v>
      </c>
      <c r="D1643" s="40">
        <v>43219</v>
      </c>
      <c r="E1643" s="42">
        <v>40050</v>
      </c>
      <c r="F1643" s="43">
        <v>1300</v>
      </c>
      <c r="G1643" s="41" t="s">
        <v>125</v>
      </c>
      <c r="H1643" s="40">
        <v>17</v>
      </c>
      <c r="I1643" s="40">
        <v>17</v>
      </c>
      <c r="J1643" s="40">
        <v>0</v>
      </c>
      <c r="K1643" s="40">
        <v>0</v>
      </c>
      <c r="L1643" s="44">
        <v>0</v>
      </c>
      <c r="M1643" s="41" t="s">
        <v>143</v>
      </c>
      <c r="N1643" s="45" t="s">
        <v>173</v>
      </c>
      <c r="O1643" s="45" t="s">
        <v>174</v>
      </c>
      <c r="P1643" t="str">
        <f>VLOOKUP($A1643,RevenueData!$A$2:$L$2321,10,FALSE)</f>
        <v>OH</v>
      </c>
      <c r="Q1643" t="str">
        <f>VLOOKUP($A1643,RevenueData!$A$2:$L$2321,11,FALSE)</f>
        <v>MW</v>
      </c>
      <c r="R1643" t="str">
        <f>VLOOKUP($A1643,RevenueData!$A$2:$L$2321,12,FALSE)</f>
        <v>GL</v>
      </c>
    </row>
    <row r="1644" spans="1:18">
      <c r="A1644" s="40">
        <v>97</v>
      </c>
      <c r="B1644" s="41" t="s">
        <v>246</v>
      </c>
      <c r="C1644" s="41" t="s">
        <v>56</v>
      </c>
      <c r="D1644" s="40">
        <v>20817</v>
      </c>
      <c r="E1644" s="42">
        <v>40050</v>
      </c>
      <c r="F1644" s="43">
        <v>1221</v>
      </c>
      <c r="G1644" s="41" t="s">
        <v>125</v>
      </c>
      <c r="H1644" s="40">
        <v>18</v>
      </c>
      <c r="I1644" s="40">
        <v>18</v>
      </c>
      <c r="J1644" s="40">
        <v>0</v>
      </c>
      <c r="K1644" s="40">
        <v>0</v>
      </c>
      <c r="L1644" s="44">
        <v>0</v>
      </c>
      <c r="M1644" s="41" t="s">
        <v>126</v>
      </c>
      <c r="N1644" s="45" t="s">
        <v>136</v>
      </c>
      <c r="O1644" s="45" t="s">
        <v>137</v>
      </c>
      <c r="P1644" t="str">
        <f>VLOOKUP($A1644,RevenueData!$A$2:$L$2321,10,FALSE)</f>
        <v>MD</v>
      </c>
      <c r="Q1644" t="str">
        <f>VLOOKUP($A1644,RevenueData!$A$2:$L$2321,11,FALSE)</f>
        <v>NE</v>
      </c>
      <c r="R1644" t="str">
        <f>VLOOKUP($A1644,RevenueData!$A$2:$L$2321,12,FALSE)</f>
        <v>MD</v>
      </c>
    </row>
    <row r="1645" spans="1:18">
      <c r="A1645" s="40">
        <v>98</v>
      </c>
      <c r="B1645" s="41" t="s">
        <v>28</v>
      </c>
      <c r="C1645" s="41" t="s">
        <v>27</v>
      </c>
      <c r="D1645" s="40">
        <v>33139</v>
      </c>
      <c r="E1645" s="42">
        <v>40050</v>
      </c>
      <c r="F1645" s="43">
        <v>1211</v>
      </c>
      <c r="G1645" s="41" t="s">
        <v>125</v>
      </c>
      <c r="H1645" s="40">
        <v>6</v>
      </c>
      <c r="I1645" s="40">
        <v>6</v>
      </c>
      <c r="J1645" s="40">
        <v>0</v>
      </c>
      <c r="K1645" s="40">
        <v>0</v>
      </c>
      <c r="L1645" s="44">
        <v>0</v>
      </c>
      <c r="M1645" s="41" t="s">
        <v>126</v>
      </c>
      <c r="N1645" s="45" t="s">
        <v>161</v>
      </c>
      <c r="O1645" s="45" t="s">
        <v>162</v>
      </c>
      <c r="P1645" t="str">
        <f>VLOOKUP($A1645,RevenueData!$A$2:$L$2321,10,FALSE)</f>
        <v>FL</v>
      </c>
      <c r="Q1645" t="str">
        <f>VLOOKUP($A1645,RevenueData!$A$2:$L$2321,11,FALSE)</f>
        <v>SE</v>
      </c>
      <c r="R1645" t="str">
        <f>VLOOKUP($A1645,RevenueData!$A$2:$L$2321,12,FALSE)</f>
        <v>SE</v>
      </c>
    </row>
    <row r="1646" spans="1:18">
      <c r="A1646" s="40">
        <v>99</v>
      </c>
      <c r="B1646" s="41" t="s">
        <v>247</v>
      </c>
      <c r="C1646" s="41" t="s">
        <v>56</v>
      </c>
      <c r="D1646" s="40">
        <v>21044</v>
      </c>
      <c r="E1646" s="42">
        <v>40050</v>
      </c>
      <c r="F1646" s="43">
        <v>1011</v>
      </c>
      <c r="G1646" s="41" t="s">
        <v>125</v>
      </c>
      <c r="H1646" s="40">
        <v>16</v>
      </c>
      <c r="I1646" s="40">
        <v>16</v>
      </c>
      <c r="J1646" s="40">
        <v>0</v>
      </c>
      <c r="K1646" s="40">
        <v>0</v>
      </c>
      <c r="L1646" s="44">
        <v>0</v>
      </c>
      <c r="M1646" s="41" t="s">
        <v>126</v>
      </c>
      <c r="N1646" s="45" t="s">
        <v>136</v>
      </c>
      <c r="O1646" s="45" t="s">
        <v>137</v>
      </c>
      <c r="P1646" t="str">
        <f>VLOOKUP($A1646,RevenueData!$A$2:$L$2321,10,FALSE)</f>
        <v>MD</v>
      </c>
      <c r="Q1646" t="str">
        <f>VLOOKUP($A1646,RevenueData!$A$2:$L$2321,11,FALSE)</f>
        <v>NE</v>
      </c>
      <c r="R1646" t="str">
        <f>VLOOKUP($A1646,RevenueData!$A$2:$L$2321,12,FALSE)</f>
        <v>MD</v>
      </c>
    </row>
    <row r="1647" spans="1:18">
      <c r="A1647" s="40">
        <v>100</v>
      </c>
      <c r="B1647" s="41" t="s">
        <v>248</v>
      </c>
      <c r="C1647" s="41" t="s">
        <v>44</v>
      </c>
      <c r="D1647" s="40">
        <v>85718</v>
      </c>
      <c r="E1647" s="42">
        <v>40050</v>
      </c>
      <c r="F1647" s="43">
        <v>1130</v>
      </c>
      <c r="G1647" s="41" t="s">
        <v>131</v>
      </c>
      <c r="H1647" s="40">
        <v>4</v>
      </c>
      <c r="I1647" s="40">
        <v>4</v>
      </c>
      <c r="J1647" s="40">
        <v>0</v>
      </c>
      <c r="K1647" s="40">
        <v>0</v>
      </c>
      <c r="L1647" s="44">
        <v>0</v>
      </c>
      <c r="M1647" s="41" t="s">
        <v>126</v>
      </c>
      <c r="N1647" s="45" t="s">
        <v>181</v>
      </c>
      <c r="O1647" s="45" t="s">
        <v>182</v>
      </c>
      <c r="P1647" t="str">
        <f>VLOOKUP($A1647,RevenueData!$A$2:$L$2321,10,FALSE)</f>
        <v>AZ</v>
      </c>
      <c r="Q1647" t="str">
        <f>VLOOKUP($A1647,RevenueData!$A$2:$L$2321,11,FALSE)</f>
        <v>SW</v>
      </c>
      <c r="R1647" t="str">
        <f>VLOOKUP($A1647,RevenueData!$A$2:$L$2321,12,FALSE)</f>
        <v>AZ</v>
      </c>
    </row>
    <row r="1648" spans="1:18">
      <c r="A1648" s="40">
        <v>101</v>
      </c>
      <c r="B1648" s="41" t="s">
        <v>249</v>
      </c>
      <c r="C1648" s="41" t="s">
        <v>57</v>
      </c>
      <c r="D1648" s="40">
        <v>28211</v>
      </c>
      <c r="E1648" s="42">
        <v>40050</v>
      </c>
      <c r="F1648" s="43">
        <v>1216</v>
      </c>
      <c r="G1648" s="41" t="s">
        <v>125</v>
      </c>
      <c r="H1648" s="40">
        <v>12</v>
      </c>
      <c r="I1648" s="40">
        <v>12</v>
      </c>
      <c r="J1648" s="40">
        <v>0</v>
      </c>
      <c r="K1648" s="40">
        <v>0</v>
      </c>
      <c r="L1648" s="44">
        <v>0</v>
      </c>
      <c r="M1648" s="41" t="s">
        <v>126</v>
      </c>
      <c r="N1648" s="45" t="s">
        <v>252</v>
      </c>
      <c r="O1648" s="45" t="s">
        <v>253</v>
      </c>
      <c r="P1648" t="str">
        <f>VLOOKUP($A1648,RevenueData!$A$2:$L$2321,10,FALSE)</f>
        <v>NC</v>
      </c>
      <c r="Q1648" t="str">
        <f>VLOOKUP($A1648,RevenueData!$A$2:$L$2321,11,FALSE)</f>
        <v>SE</v>
      </c>
      <c r="R1648" t="str">
        <f>VLOOKUP($A1648,RevenueData!$A$2:$L$2321,12,FALSE)</f>
        <v>NC</v>
      </c>
    </row>
    <row r="1649" spans="1:18">
      <c r="A1649" s="40">
        <v>103</v>
      </c>
      <c r="B1649" s="41" t="s">
        <v>171</v>
      </c>
      <c r="C1649" s="41" t="s">
        <v>19</v>
      </c>
      <c r="D1649" s="40">
        <v>90048</v>
      </c>
      <c r="E1649" s="42">
        <v>40050</v>
      </c>
      <c r="F1649" s="43">
        <v>1104</v>
      </c>
      <c r="G1649" s="41" t="s">
        <v>125</v>
      </c>
      <c r="H1649" s="40">
        <v>11</v>
      </c>
      <c r="I1649" s="40">
        <v>11</v>
      </c>
      <c r="J1649" s="40">
        <v>0</v>
      </c>
      <c r="K1649" s="40">
        <v>0</v>
      </c>
      <c r="L1649" s="44">
        <v>0</v>
      </c>
      <c r="M1649" s="41" t="s">
        <v>126</v>
      </c>
      <c r="N1649" s="45" t="s">
        <v>149</v>
      </c>
      <c r="O1649" s="45" t="s">
        <v>150</v>
      </c>
      <c r="P1649" t="str">
        <f>VLOOKUP($A1649,RevenueData!$A$2:$L$2321,10,FALSE)</f>
        <v>CA</v>
      </c>
      <c r="Q1649" t="str">
        <f>VLOOKUP($A1649,RevenueData!$A$2:$L$2321,11,FALSE)</f>
        <v>LA</v>
      </c>
      <c r="R1649" t="str">
        <f>VLOOKUP($A1649,RevenueData!$A$2:$L$2321,12,FALSE)</f>
        <v>LAPRO</v>
      </c>
    </row>
    <row r="1650" spans="1:18">
      <c r="A1650" s="40">
        <v>105</v>
      </c>
      <c r="B1650" s="41" t="s">
        <v>255</v>
      </c>
      <c r="C1650" s="41" t="s">
        <v>27</v>
      </c>
      <c r="D1650" s="40">
        <v>33304</v>
      </c>
      <c r="E1650" s="42">
        <v>40050</v>
      </c>
      <c r="F1650" s="43">
        <v>1001</v>
      </c>
      <c r="G1650" s="41" t="s">
        <v>125</v>
      </c>
      <c r="H1650" s="40">
        <v>14</v>
      </c>
      <c r="I1650" s="40">
        <v>14</v>
      </c>
      <c r="J1650" s="40">
        <v>0</v>
      </c>
      <c r="K1650" s="40">
        <v>0</v>
      </c>
      <c r="L1650" s="44">
        <v>0</v>
      </c>
      <c r="M1650" s="41" t="s">
        <v>126</v>
      </c>
      <c r="N1650" s="45" t="s">
        <v>161</v>
      </c>
      <c r="O1650" s="45" t="s">
        <v>162</v>
      </c>
      <c r="P1650" t="str">
        <f>VLOOKUP($A1650,RevenueData!$A$2:$L$2321,10,FALSE)</f>
        <v>FL</v>
      </c>
      <c r="Q1650" t="str">
        <f>VLOOKUP($A1650,RevenueData!$A$2:$L$2321,11,FALSE)</f>
        <v>SE</v>
      </c>
      <c r="R1650" t="str">
        <f>VLOOKUP($A1650,RevenueData!$A$2:$L$2321,12,FALSE)</f>
        <v>PB</v>
      </c>
    </row>
    <row r="1651" spans="1:18">
      <c r="A1651" s="40">
        <v>106</v>
      </c>
      <c r="B1651" s="41" t="s">
        <v>233</v>
      </c>
      <c r="C1651" s="41" t="s">
        <v>41</v>
      </c>
      <c r="D1651" s="40">
        <v>77027</v>
      </c>
      <c r="E1651" s="42">
        <v>40050</v>
      </c>
      <c r="F1651" s="43">
        <v>1237</v>
      </c>
      <c r="G1651" s="41" t="s">
        <v>125</v>
      </c>
      <c r="H1651" s="40">
        <v>14</v>
      </c>
      <c r="I1651" s="40">
        <v>14</v>
      </c>
      <c r="J1651" s="40">
        <v>0</v>
      </c>
      <c r="K1651" s="40">
        <v>0</v>
      </c>
      <c r="L1651" s="44">
        <v>0</v>
      </c>
      <c r="M1651" s="41" t="s">
        <v>126</v>
      </c>
      <c r="N1651" s="45" t="s">
        <v>234</v>
      </c>
      <c r="O1651" s="45" t="s">
        <v>235</v>
      </c>
      <c r="P1651" t="str">
        <f>VLOOKUP($A1651,RevenueData!$A$2:$L$2321,10,FALSE)</f>
        <v>TX</v>
      </c>
      <c r="Q1651" t="str">
        <f>VLOOKUP($A1651,RevenueData!$A$2:$L$2321,11,FALSE)</f>
        <v>SW</v>
      </c>
      <c r="R1651" t="str">
        <f>VLOOKUP($A1651,RevenueData!$A$2:$L$2321,12,FALSE)</f>
        <v>HOU</v>
      </c>
    </row>
    <row r="1652" spans="1:18">
      <c r="A1652" s="40">
        <v>107</v>
      </c>
      <c r="B1652" s="41" t="s">
        <v>256</v>
      </c>
      <c r="C1652" s="41" t="s">
        <v>43</v>
      </c>
      <c r="D1652" s="40">
        <v>2199</v>
      </c>
      <c r="E1652" s="42">
        <v>40050</v>
      </c>
      <c r="F1652" s="43">
        <v>1001</v>
      </c>
      <c r="G1652" s="41" t="s">
        <v>125</v>
      </c>
      <c r="H1652" s="40">
        <v>27</v>
      </c>
      <c r="I1652" s="40">
        <v>27</v>
      </c>
      <c r="J1652" s="40">
        <v>0</v>
      </c>
      <c r="K1652" s="40">
        <v>0</v>
      </c>
      <c r="L1652" s="44">
        <v>0</v>
      </c>
      <c r="M1652" s="41" t="s">
        <v>126</v>
      </c>
      <c r="N1652" s="45" t="s">
        <v>190</v>
      </c>
      <c r="O1652" s="45" t="s">
        <v>191</v>
      </c>
      <c r="P1652" t="str">
        <f>VLOOKUP($A1652,RevenueData!$A$2:$L$2321,10,FALSE)</f>
        <v>MA</v>
      </c>
      <c r="Q1652" t="str">
        <f>VLOOKUP($A1652,RevenueData!$A$2:$L$2321,11,FALSE)</f>
        <v>NE</v>
      </c>
      <c r="R1652" t="str">
        <f>VLOOKUP($A1652,RevenueData!$A$2:$L$2321,12,FALSE)</f>
        <v>MA</v>
      </c>
    </row>
    <row r="1653" spans="1:18">
      <c r="A1653" s="40">
        <v>109</v>
      </c>
      <c r="B1653" s="41" t="s">
        <v>257</v>
      </c>
      <c r="C1653" s="41" t="s">
        <v>58</v>
      </c>
      <c r="D1653" s="40">
        <v>63131</v>
      </c>
      <c r="E1653" s="42">
        <v>40050</v>
      </c>
      <c r="F1653" s="43">
        <v>1247</v>
      </c>
      <c r="G1653" s="41" t="s">
        <v>125</v>
      </c>
      <c r="H1653" s="40">
        <v>24</v>
      </c>
      <c r="I1653" s="40">
        <v>24</v>
      </c>
      <c r="J1653" s="40">
        <v>0</v>
      </c>
      <c r="K1653" s="40">
        <v>0</v>
      </c>
      <c r="L1653" s="44">
        <v>0</v>
      </c>
      <c r="M1653" s="41" t="s">
        <v>126</v>
      </c>
      <c r="N1653" s="45" t="s">
        <v>258</v>
      </c>
      <c r="O1653" s="45" t="s">
        <v>259</v>
      </c>
      <c r="P1653" t="str">
        <f>VLOOKUP($A1653,RevenueData!$A$2:$L$2321,10,FALSE)</f>
        <v>MO</v>
      </c>
      <c r="Q1653" t="str">
        <f>VLOOKUP($A1653,RevenueData!$A$2:$L$2321,11,FALSE)</f>
        <v>MW</v>
      </c>
      <c r="R1653" t="str">
        <f>VLOOKUP($A1653,RevenueData!$A$2:$L$2321,12,FALSE)</f>
        <v>TRI</v>
      </c>
    </row>
    <row r="1654" spans="1:18">
      <c r="A1654" s="40">
        <v>110</v>
      </c>
      <c r="B1654" s="41" t="s">
        <v>260</v>
      </c>
      <c r="C1654" s="41" t="s">
        <v>45</v>
      </c>
      <c r="D1654" s="40">
        <v>15232</v>
      </c>
      <c r="E1654" s="42">
        <v>40050</v>
      </c>
      <c r="F1654" s="43">
        <v>1448</v>
      </c>
      <c r="G1654" s="41" t="s">
        <v>131</v>
      </c>
      <c r="H1654" s="40">
        <v>22</v>
      </c>
      <c r="I1654" s="40">
        <v>22</v>
      </c>
      <c r="J1654" s="40">
        <v>0</v>
      </c>
      <c r="K1654" s="40">
        <v>0</v>
      </c>
      <c r="L1654" s="44">
        <v>0</v>
      </c>
      <c r="M1654" s="41" t="s">
        <v>126</v>
      </c>
      <c r="N1654" s="45" t="s">
        <v>261</v>
      </c>
      <c r="O1654" s="45" t="s">
        <v>262</v>
      </c>
      <c r="P1654" t="str">
        <f>VLOOKUP($A1654,RevenueData!$A$2:$L$2321,10,FALSE)</f>
        <v>PA</v>
      </c>
      <c r="Q1654" t="str">
        <f>VLOOKUP($A1654,RevenueData!$A$2:$L$2321,11,FALSE)</f>
        <v>NE</v>
      </c>
      <c r="R1654" t="str">
        <f>VLOOKUP($A1654,RevenueData!$A$2:$L$2321,12,FALSE)</f>
        <v>PHILI</v>
      </c>
    </row>
    <row r="1655" spans="1:18">
      <c r="A1655" s="40">
        <v>111</v>
      </c>
      <c r="B1655" s="41" t="s">
        <v>263</v>
      </c>
      <c r="C1655" s="41" t="s">
        <v>19</v>
      </c>
      <c r="D1655" s="40">
        <v>90401</v>
      </c>
      <c r="E1655" s="42">
        <v>40050</v>
      </c>
      <c r="F1655" s="43">
        <v>1043</v>
      </c>
      <c r="G1655" s="41" t="s">
        <v>125</v>
      </c>
      <c r="H1655" s="40">
        <v>24</v>
      </c>
      <c r="I1655" s="40">
        <v>24</v>
      </c>
      <c r="J1655" s="40">
        <v>0</v>
      </c>
      <c r="K1655" s="40">
        <v>0</v>
      </c>
      <c r="L1655" s="44">
        <v>0</v>
      </c>
      <c r="M1655" s="41" t="s">
        <v>126</v>
      </c>
      <c r="N1655" s="45" t="s">
        <v>149</v>
      </c>
      <c r="O1655" s="45" t="s">
        <v>150</v>
      </c>
      <c r="P1655" t="str">
        <f>VLOOKUP($A1655,RevenueData!$A$2:$L$2321,10,FALSE)</f>
        <v>CA</v>
      </c>
      <c r="Q1655" t="str">
        <f>VLOOKUP($A1655,RevenueData!$A$2:$L$2321,11,FALSE)</f>
        <v>LA</v>
      </c>
      <c r="R1655" t="str">
        <f>VLOOKUP($A1655,RevenueData!$A$2:$L$2321,12,FALSE)</f>
        <v>LAPRO</v>
      </c>
    </row>
    <row r="1656" spans="1:18">
      <c r="A1656" s="40">
        <v>112</v>
      </c>
      <c r="B1656" s="41" t="s">
        <v>138</v>
      </c>
      <c r="C1656" s="41" t="s">
        <v>12</v>
      </c>
      <c r="D1656" s="40">
        <v>20002</v>
      </c>
      <c r="E1656" s="42">
        <v>40050</v>
      </c>
      <c r="F1656" s="43">
        <v>955</v>
      </c>
      <c r="G1656" s="41" t="s">
        <v>129</v>
      </c>
      <c r="H1656" s="40">
        <v>22</v>
      </c>
      <c r="I1656" s="40">
        <v>22</v>
      </c>
      <c r="J1656" s="40">
        <v>0</v>
      </c>
      <c r="K1656" s="40">
        <v>0</v>
      </c>
      <c r="L1656" s="44">
        <v>0</v>
      </c>
      <c r="M1656" s="41" t="s">
        <v>126</v>
      </c>
      <c r="N1656" s="45" t="s">
        <v>136</v>
      </c>
      <c r="O1656" s="45" t="s">
        <v>137</v>
      </c>
      <c r="P1656" t="str">
        <f>VLOOKUP($A1656,RevenueData!$A$2:$L$2321,10,FALSE)</f>
        <v>DC</v>
      </c>
      <c r="Q1656" t="str">
        <f>VLOOKUP($A1656,RevenueData!$A$2:$L$2321,11,FALSE)</f>
        <v>NE</v>
      </c>
      <c r="R1656" t="str">
        <f>VLOOKUP($A1656,RevenueData!$A$2:$L$2321,12,FALSE)</f>
        <v>DC</v>
      </c>
    </row>
    <row r="1657" spans="1:18">
      <c r="A1657" s="40">
        <v>113</v>
      </c>
      <c r="B1657" s="41" t="s">
        <v>264</v>
      </c>
      <c r="C1657" s="41" t="s">
        <v>31</v>
      </c>
      <c r="D1657" s="40">
        <v>80226</v>
      </c>
      <c r="E1657" s="42">
        <v>40050</v>
      </c>
      <c r="F1657" s="43">
        <v>1515</v>
      </c>
      <c r="G1657" s="41" t="s">
        <v>131</v>
      </c>
      <c r="H1657" s="40">
        <v>13</v>
      </c>
      <c r="I1657" s="40">
        <v>13</v>
      </c>
      <c r="J1657" s="40">
        <v>0</v>
      </c>
      <c r="K1657" s="40">
        <v>0</v>
      </c>
      <c r="L1657" s="44">
        <v>0</v>
      </c>
      <c r="M1657" s="41" t="s">
        <v>126</v>
      </c>
      <c r="N1657" s="45" t="s">
        <v>166</v>
      </c>
      <c r="O1657" s="45" t="s">
        <v>167</v>
      </c>
      <c r="P1657" t="str">
        <f>VLOOKUP($A1657,RevenueData!$A$2:$L$2321,10,FALSE)</f>
        <v>CO</v>
      </c>
      <c r="Q1657" t="str">
        <f>VLOOKUP($A1657,RevenueData!$A$2:$L$2321,11,FALSE)</f>
        <v>SW</v>
      </c>
      <c r="R1657" t="str">
        <f>VLOOKUP($A1657,RevenueData!$A$2:$L$2321,12,FALSE)</f>
        <v>DEN</v>
      </c>
    </row>
    <row r="1658" spans="1:18">
      <c r="A1658" s="40">
        <v>115</v>
      </c>
      <c r="B1658" s="41" t="s">
        <v>265</v>
      </c>
      <c r="C1658" s="41" t="s">
        <v>27</v>
      </c>
      <c r="D1658" s="40">
        <v>33410</v>
      </c>
      <c r="E1658" s="42">
        <v>40050</v>
      </c>
      <c r="F1658" s="43">
        <v>1205</v>
      </c>
      <c r="G1658" s="41" t="s">
        <v>125</v>
      </c>
      <c r="H1658" s="40">
        <v>20</v>
      </c>
      <c r="I1658" s="40">
        <v>20</v>
      </c>
      <c r="J1658" s="40">
        <v>0</v>
      </c>
      <c r="K1658" s="40">
        <v>0</v>
      </c>
      <c r="L1658" s="44">
        <v>0</v>
      </c>
      <c r="M1658" s="41" t="s">
        <v>126</v>
      </c>
      <c r="N1658" s="45" t="s">
        <v>161</v>
      </c>
      <c r="O1658" s="45" t="s">
        <v>162</v>
      </c>
      <c r="P1658" t="str">
        <f>VLOOKUP($A1658,RevenueData!$A$2:$L$2321,10,FALSE)</f>
        <v>FL</v>
      </c>
      <c r="Q1658" t="str">
        <f>VLOOKUP($A1658,RevenueData!$A$2:$L$2321,11,FALSE)</f>
        <v>SE</v>
      </c>
      <c r="R1658" t="str">
        <f>VLOOKUP($A1658,RevenueData!$A$2:$L$2321,12,FALSE)</f>
        <v>PB</v>
      </c>
    </row>
    <row r="1659" spans="1:18">
      <c r="A1659" s="40">
        <v>116</v>
      </c>
      <c r="B1659" s="41" t="s">
        <v>266</v>
      </c>
      <c r="C1659" s="41" t="s">
        <v>10</v>
      </c>
      <c r="D1659" s="40">
        <v>8807</v>
      </c>
      <c r="E1659" s="42">
        <v>40050</v>
      </c>
      <c r="F1659" s="43">
        <v>1246</v>
      </c>
      <c r="G1659" s="41" t="s">
        <v>125</v>
      </c>
      <c r="H1659" s="40">
        <v>15</v>
      </c>
      <c r="I1659" s="40">
        <v>15</v>
      </c>
      <c r="J1659" s="40">
        <v>0</v>
      </c>
      <c r="K1659" s="40">
        <v>0</v>
      </c>
      <c r="L1659" s="44">
        <v>0</v>
      </c>
      <c r="M1659" s="41" t="s">
        <v>126</v>
      </c>
      <c r="N1659" s="45" t="s">
        <v>127</v>
      </c>
      <c r="O1659" s="45" t="s">
        <v>128</v>
      </c>
      <c r="P1659" t="str">
        <f>VLOOKUP($A1659,RevenueData!$A$2:$L$2321,10,FALSE)</f>
        <v>NJ</v>
      </c>
      <c r="Q1659" t="str">
        <f>VLOOKUP($A1659,RevenueData!$A$2:$L$2321,11,FALSE)</f>
        <v>NE</v>
      </c>
      <c r="R1659" t="str">
        <f>VLOOKUP($A1659,RevenueData!$A$2:$L$2321,12,FALSE)</f>
        <v>NJ</v>
      </c>
    </row>
    <row r="1660" spans="1:18">
      <c r="A1660" s="40">
        <v>118</v>
      </c>
      <c r="B1660" s="41" t="s">
        <v>260</v>
      </c>
      <c r="C1660" s="41" t="s">
        <v>45</v>
      </c>
      <c r="D1660" s="40">
        <v>15231</v>
      </c>
      <c r="E1660" s="42">
        <v>40050</v>
      </c>
      <c r="F1660" s="43">
        <v>752</v>
      </c>
      <c r="G1660" s="41" t="s">
        <v>129</v>
      </c>
      <c r="H1660" s="40">
        <v>28</v>
      </c>
      <c r="I1660" s="40">
        <v>28</v>
      </c>
      <c r="J1660" s="40">
        <v>0</v>
      </c>
      <c r="K1660" s="40">
        <v>0</v>
      </c>
      <c r="L1660" s="44">
        <v>0</v>
      </c>
      <c r="M1660" s="41" t="s">
        <v>126</v>
      </c>
      <c r="N1660" s="45" t="s">
        <v>261</v>
      </c>
      <c r="O1660" s="45" t="s">
        <v>262</v>
      </c>
      <c r="P1660" t="str">
        <f>VLOOKUP($A1660,RevenueData!$A$2:$L$2321,10,FALSE)</f>
        <v>PA</v>
      </c>
      <c r="Q1660" t="str">
        <f>VLOOKUP($A1660,RevenueData!$A$2:$L$2321,11,FALSE)</f>
        <v>NE</v>
      </c>
      <c r="R1660" t="str">
        <f>VLOOKUP($A1660,RevenueData!$A$2:$L$2321,12,FALSE)</f>
        <v>PHILI</v>
      </c>
    </row>
    <row r="1661" spans="1:18">
      <c r="A1661" s="40">
        <v>119</v>
      </c>
      <c r="B1661" s="41" t="s">
        <v>268</v>
      </c>
      <c r="C1661" s="41" t="s">
        <v>19</v>
      </c>
      <c r="D1661" s="40">
        <v>94596</v>
      </c>
      <c r="E1661" s="42">
        <v>40050</v>
      </c>
      <c r="F1661" s="43">
        <v>1150</v>
      </c>
      <c r="G1661" s="41" t="s">
        <v>125</v>
      </c>
      <c r="H1661" s="40">
        <v>10</v>
      </c>
      <c r="I1661" s="40">
        <v>10</v>
      </c>
      <c r="J1661" s="40">
        <v>0</v>
      </c>
      <c r="K1661" s="40">
        <v>0</v>
      </c>
      <c r="L1661" s="44">
        <v>0</v>
      </c>
      <c r="M1661" s="41" t="s">
        <v>126</v>
      </c>
      <c r="N1661" s="45" t="s">
        <v>156</v>
      </c>
      <c r="O1661" s="45" t="s">
        <v>157</v>
      </c>
      <c r="P1661" t="str">
        <f>VLOOKUP($A1661,RevenueData!$A$2:$L$2321,10,FALSE)</f>
        <v>CA</v>
      </c>
      <c r="Q1661" t="str">
        <f>VLOOKUP($A1661,RevenueData!$A$2:$L$2321,11,FALSE)</f>
        <v>NW</v>
      </c>
      <c r="R1661" t="str">
        <f>VLOOKUP($A1661,RevenueData!$A$2:$L$2321,12,FALSE)</f>
        <v>EB</v>
      </c>
    </row>
    <row r="1662" spans="1:18">
      <c r="A1662" s="40">
        <v>120</v>
      </c>
      <c r="B1662" s="41" t="s">
        <v>269</v>
      </c>
      <c r="C1662" s="41" t="s">
        <v>11</v>
      </c>
      <c r="D1662" s="40">
        <v>23188</v>
      </c>
      <c r="E1662" s="42">
        <v>40050</v>
      </c>
      <c r="F1662" s="43">
        <v>1121</v>
      </c>
      <c r="G1662" s="41" t="s">
        <v>125</v>
      </c>
      <c r="H1662" s="40">
        <v>1</v>
      </c>
      <c r="I1662" s="40">
        <v>0</v>
      </c>
      <c r="J1662" s="40">
        <v>0</v>
      </c>
      <c r="K1662" s="40">
        <v>1</v>
      </c>
      <c r="L1662" s="44">
        <v>0</v>
      </c>
      <c r="M1662" s="41" t="s">
        <v>130</v>
      </c>
      <c r="N1662" s="45" t="s">
        <v>244</v>
      </c>
      <c r="O1662" s="45" t="s">
        <v>245</v>
      </c>
      <c r="P1662" t="str">
        <f>VLOOKUP($A1662,RevenueData!$A$2:$L$2321,10,FALSE)</f>
        <v>VA</v>
      </c>
      <c r="Q1662" t="str">
        <f>VLOOKUP($A1662,RevenueData!$A$2:$L$2321,11,FALSE)</f>
        <v>OUT</v>
      </c>
      <c r="R1662" t="str">
        <f>VLOOKUP($A1662,RevenueData!$A$2:$L$2321,12,FALSE)</f>
        <v>OUT</v>
      </c>
    </row>
    <row r="1663" spans="1:18">
      <c r="A1663" s="40">
        <v>120</v>
      </c>
      <c r="B1663" s="41" t="s">
        <v>269</v>
      </c>
      <c r="C1663" s="41" t="s">
        <v>11</v>
      </c>
      <c r="D1663" s="40">
        <v>23188</v>
      </c>
      <c r="E1663" s="42">
        <v>40050</v>
      </c>
      <c r="F1663" s="43">
        <v>1121</v>
      </c>
      <c r="G1663" s="41" t="s">
        <v>125</v>
      </c>
      <c r="H1663" s="40">
        <v>111</v>
      </c>
      <c r="I1663" s="40">
        <v>108</v>
      </c>
      <c r="J1663" s="40">
        <v>1</v>
      </c>
      <c r="K1663" s="40">
        <v>3</v>
      </c>
      <c r="L1663" s="44">
        <v>0</v>
      </c>
      <c r="M1663" s="41" t="s">
        <v>126</v>
      </c>
      <c r="N1663" s="45" t="s">
        <v>244</v>
      </c>
      <c r="O1663" s="45" t="s">
        <v>245</v>
      </c>
      <c r="P1663" t="str">
        <f>VLOOKUP($A1663,RevenueData!$A$2:$L$2321,10,FALSE)</f>
        <v>VA</v>
      </c>
      <c r="Q1663" t="str">
        <f>VLOOKUP($A1663,RevenueData!$A$2:$L$2321,11,FALSE)</f>
        <v>OUT</v>
      </c>
      <c r="R1663" t="str">
        <f>VLOOKUP($A1663,RevenueData!$A$2:$L$2321,12,FALSE)</f>
        <v>OUT</v>
      </c>
    </row>
    <row r="1664" spans="1:18">
      <c r="A1664" s="40">
        <v>121</v>
      </c>
      <c r="B1664" s="41" t="s">
        <v>270</v>
      </c>
      <c r="C1664" s="41" t="s">
        <v>19</v>
      </c>
      <c r="D1664" s="40">
        <v>91739</v>
      </c>
      <c r="E1664" s="42">
        <v>40050</v>
      </c>
      <c r="F1664" s="43">
        <v>1016</v>
      </c>
      <c r="G1664" s="41" t="s">
        <v>125</v>
      </c>
      <c r="H1664" s="40">
        <v>27</v>
      </c>
      <c r="I1664" s="40">
        <v>25</v>
      </c>
      <c r="J1664" s="40">
        <v>0</v>
      </c>
      <c r="K1664" s="40">
        <v>2</v>
      </c>
      <c r="L1664" s="44">
        <v>0</v>
      </c>
      <c r="M1664" s="41" t="s">
        <v>126</v>
      </c>
      <c r="N1664" s="45" t="s">
        <v>149</v>
      </c>
      <c r="O1664" s="45" t="s">
        <v>150</v>
      </c>
      <c r="P1664" t="str">
        <f>VLOOKUP($A1664,RevenueData!$A$2:$L$2321,10,FALSE)</f>
        <v>CA</v>
      </c>
      <c r="Q1664" t="str">
        <f>VLOOKUP($A1664,RevenueData!$A$2:$L$2321,11,FALSE)</f>
        <v>LA</v>
      </c>
      <c r="R1664" t="str">
        <f>VLOOKUP($A1664,RevenueData!$A$2:$L$2321,12,FALSE)</f>
        <v>DESER</v>
      </c>
    </row>
    <row r="1665" spans="1:18">
      <c r="A1665" s="40">
        <v>122</v>
      </c>
      <c r="B1665" s="41" t="s">
        <v>233</v>
      </c>
      <c r="C1665" s="41" t="s">
        <v>41</v>
      </c>
      <c r="D1665" s="40">
        <v>77032</v>
      </c>
      <c r="E1665" s="42">
        <v>40050</v>
      </c>
      <c r="F1665" s="43">
        <v>637</v>
      </c>
      <c r="G1665" s="41" t="s">
        <v>129</v>
      </c>
      <c r="H1665" s="40">
        <v>40</v>
      </c>
      <c r="I1665" s="40">
        <v>40</v>
      </c>
      <c r="J1665" s="40">
        <v>0</v>
      </c>
      <c r="K1665" s="40">
        <v>0</v>
      </c>
      <c r="L1665" s="44">
        <v>0</v>
      </c>
      <c r="M1665" s="41" t="s">
        <v>126</v>
      </c>
      <c r="N1665" s="45" t="s">
        <v>234</v>
      </c>
      <c r="O1665" s="45" t="s">
        <v>235</v>
      </c>
      <c r="P1665" t="str">
        <f>VLOOKUP($A1665,RevenueData!$A$2:$L$2321,10,FALSE)</f>
        <v>TX</v>
      </c>
      <c r="Q1665" t="str">
        <f>VLOOKUP($A1665,RevenueData!$A$2:$L$2321,11,FALSE)</f>
        <v>SW</v>
      </c>
      <c r="R1665" t="str">
        <f>VLOOKUP($A1665,RevenueData!$A$2:$L$2321,12,FALSE)</f>
        <v>HOU</v>
      </c>
    </row>
    <row r="1666" spans="1:18">
      <c r="A1666" s="40">
        <v>125</v>
      </c>
      <c r="B1666" s="41" t="s">
        <v>275</v>
      </c>
      <c r="C1666" s="41" t="s">
        <v>41</v>
      </c>
      <c r="D1666" s="40">
        <v>75240</v>
      </c>
      <c r="E1666" s="42">
        <v>40050</v>
      </c>
      <c r="F1666" s="43">
        <v>1000</v>
      </c>
      <c r="G1666" s="41" t="s">
        <v>125</v>
      </c>
      <c r="H1666" s="40">
        <v>24</v>
      </c>
      <c r="I1666" s="40">
        <v>24</v>
      </c>
      <c r="J1666" s="40">
        <v>0</v>
      </c>
      <c r="K1666" s="40">
        <v>0</v>
      </c>
      <c r="L1666" s="44">
        <v>0</v>
      </c>
      <c r="M1666" s="41" t="s">
        <v>126</v>
      </c>
      <c r="N1666" s="45" t="s">
        <v>187</v>
      </c>
      <c r="O1666" s="45" t="s">
        <v>188</v>
      </c>
      <c r="P1666" t="str">
        <f>VLOOKUP($A1666,RevenueData!$A$2:$L$2321,10,FALSE)</f>
        <v>TX</v>
      </c>
      <c r="Q1666" t="str">
        <f>VLOOKUP($A1666,RevenueData!$A$2:$L$2321,11,FALSE)</f>
        <v>SW</v>
      </c>
      <c r="R1666" t="str">
        <f>VLOOKUP($A1666,RevenueData!$A$2:$L$2321,12,FALSE)</f>
        <v>DAL</v>
      </c>
    </row>
    <row r="1667" spans="1:18">
      <c r="A1667" s="40">
        <v>126</v>
      </c>
      <c r="B1667" s="41" t="s">
        <v>276</v>
      </c>
      <c r="C1667" s="41" t="s">
        <v>19</v>
      </c>
      <c r="D1667" s="40">
        <v>92260</v>
      </c>
      <c r="E1667" s="42">
        <v>40050</v>
      </c>
      <c r="F1667" s="43">
        <v>1212</v>
      </c>
      <c r="G1667" s="41" t="s">
        <v>125</v>
      </c>
      <c r="H1667" s="40">
        <v>12</v>
      </c>
      <c r="I1667" s="40">
        <v>11</v>
      </c>
      <c r="J1667" s="40">
        <v>1</v>
      </c>
      <c r="K1667" s="40">
        <v>1</v>
      </c>
      <c r="L1667" s="44">
        <v>0</v>
      </c>
      <c r="M1667" s="41" t="s">
        <v>126</v>
      </c>
      <c r="N1667" s="45" t="s">
        <v>149</v>
      </c>
      <c r="O1667" s="45" t="s">
        <v>150</v>
      </c>
      <c r="P1667" t="str">
        <f>VLOOKUP($A1667,RevenueData!$A$2:$L$2321,10,FALSE)</f>
        <v>CA</v>
      </c>
      <c r="Q1667" t="str">
        <f>VLOOKUP($A1667,RevenueData!$A$2:$L$2321,11,FALSE)</f>
        <v>LA</v>
      </c>
      <c r="R1667" t="str">
        <f>VLOOKUP($A1667,RevenueData!$A$2:$L$2321,12,FALSE)</f>
        <v>SD</v>
      </c>
    </row>
    <row r="1668" spans="1:18">
      <c r="A1668" s="40">
        <v>127</v>
      </c>
      <c r="B1668" s="41" t="s">
        <v>277</v>
      </c>
      <c r="C1668" s="41" t="s">
        <v>7</v>
      </c>
      <c r="D1668" s="40">
        <v>10917</v>
      </c>
      <c r="E1668" s="42">
        <v>40050</v>
      </c>
      <c r="F1668" s="43">
        <v>1136</v>
      </c>
      <c r="G1668" s="41" t="s">
        <v>125</v>
      </c>
      <c r="H1668" s="40">
        <v>387</v>
      </c>
      <c r="I1668" s="40">
        <v>380</v>
      </c>
      <c r="J1668" s="40">
        <v>1</v>
      </c>
      <c r="K1668" s="40">
        <v>6</v>
      </c>
      <c r="L1668" s="44">
        <v>0</v>
      </c>
      <c r="M1668" s="41" t="s">
        <v>126</v>
      </c>
      <c r="N1668" s="45" t="s">
        <v>127</v>
      </c>
      <c r="O1668" s="45" t="s">
        <v>128</v>
      </c>
      <c r="P1668" t="str">
        <f>VLOOKUP($A1668,RevenueData!$A$2:$L$2321,10,FALSE)</f>
        <v>NY</v>
      </c>
      <c r="Q1668" t="str">
        <f>VLOOKUP($A1668,RevenueData!$A$2:$L$2321,11,FALSE)</f>
        <v>OUT</v>
      </c>
      <c r="R1668" t="str">
        <f>VLOOKUP($A1668,RevenueData!$A$2:$L$2321,12,FALSE)</f>
        <v>OUT</v>
      </c>
    </row>
    <row r="1669" spans="1:18">
      <c r="A1669" s="40">
        <v>128</v>
      </c>
      <c r="B1669" s="41" t="s">
        <v>278</v>
      </c>
      <c r="C1669" s="41" t="s">
        <v>19</v>
      </c>
      <c r="D1669" s="40">
        <v>95678</v>
      </c>
      <c r="E1669" s="42">
        <v>40050</v>
      </c>
      <c r="F1669" s="43">
        <v>1228</v>
      </c>
      <c r="G1669" s="41" t="s">
        <v>125</v>
      </c>
      <c r="H1669" s="40">
        <v>13</v>
      </c>
      <c r="I1669" s="40">
        <v>13</v>
      </c>
      <c r="J1669" s="40">
        <v>0</v>
      </c>
      <c r="K1669" s="40">
        <v>0</v>
      </c>
      <c r="L1669" s="44">
        <v>0</v>
      </c>
      <c r="M1669" s="41" t="s">
        <v>126</v>
      </c>
      <c r="N1669" s="45" t="s">
        <v>156</v>
      </c>
      <c r="O1669" s="45" t="s">
        <v>157</v>
      </c>
      <c r="P1669" t="str">
        <f>VLOOKUP($A1669,RevenueData!$A$2:$L$2321,10,FALSE)</f>
        <v>CA</v>
      </c>
      <c r="Q1669" t="str">
        <f>VLOOKUP($A1669,RevenueData!$A$2:$L$2321,11,FALSE)</f>
        <v>NW</v>
      </c>
      <c r="R1669" t="str">
        <f>VLOOKUP($A1669,RevenueData!$A$2:$L$2321,12,FALSE)</f>
        <v>NW</v>
      </c>
    </row>
    <row r="1670" spans="1:18">
      <c r="A1670" s="40">
        <v>129</v>
      </c>
      <c r="B1670" s="41" t="s">
        <v>279</v>
      </c>
      <c r="C1670" s="41" t="s">
        <v>19</v>
      </c>
      <c r="D1670" s="40">
        <v>91360</v>
      </c>
      <c r="E1670" s="42">
        <v>40050</v>
      </c>
      <c r="F1670" s="43">
        <v>1057</v>
      </c>
      <c r="G1670" s="41" t="s">
        <v>125</v>
      </c>
      <c r="H1670" s="40">
        <v>16</v>
      </c>
      <c r="I1670" s="40">
        <v>16</v>
      </c>
      <c r="J1670" s="40">
        <v>0</v>
      </c>
      <c r="K1670" s="40">
        <v>0</v>
      </c>
      <c r="L1670" s="44">
        <v>0</v>
      </c>
      <c r="M1670" s="41" t="s">
        <v>126</v>
      </c>
      <c r="N1670" s="45" t="s">
        <v>149</v>
      </c>
      <c r="O1670" s="45" t="s">
        <v>150</v>
      </c>
      <c r="P1670" t="str">
        <f>VLOOKUP($A1670,RevenueData!$A$2:$L$2321,10,FALSE)</f>
        <v>CA</v>
      </c>
      <c r="Q1670" t="str">
        <f>VLOOKUP($A1670,RevenueData!$A$2:$L$2321,11,FALSE)</f>
        <v>LA</v>
      </c>
      <c r="R1670" t="str">
        <f>VLOOKUP($A1670,RevenueData!$A$2:$L$2321,12,FALSE)</f>
        <v>VENT</v>
      </c>
    </row>
    <row r="1671" spans="1:18">
      <c r="A1671" s="40">
        <v>132</v>
      </c>
      <c r="B1671" s="41" t="s">
        <v>148</v>
      </c>
      <c r="C1671" s="41" t="s">
        <v>19</v>
      </c>
      <c r="D1671" s="40">
        <v>92122</v>
      </c>
      <c r="E1671" s="42">
        <v>40050</v>
      </c>
      <c r="F1671" s="43">
        <v>1001</v>
      </c>
      <c r="G1671" s="41" t="s">
        <v>125</v>
      </c>
      <c r="H1671" s="40">
        <v>33</v>
      </c>
      <c r="I1671" s="40">
        <v>31</v>
      </c>
      <c r="J1671" s="40">
        <v>0</v>
      </c>
      <c r="K1671" s="40">
        <v>2</v>
      </c>
      <c r="L1671" s="44">
        <v>0</v>
      </c>
      <c r="M1671" s="41" t="s">
        <v>126</v>
      </c>
      <c r="N1671" s="45" t="s">
        <v>149</v>
      </c>
      <c r="O1671" s="45" t="s">
        <v>150</v>
      </c>
      <c r="P1671" t="str">
        <f>VLOOKUP($A1671,RevenueData!$A$2:$L$2321,10,FALSE)</f>
        <v>CA</v>
      </c>
      <c r="Q1671" t="str">
        <f>VLOOKUP($A1671,RevenueData!$A$2:$L$2321,11,FALSE)</f>
        <v>LA</v>
      </c>
      <c r="R1671" t="str">
        <f>VLOOKUP($A1671,RevenueData!$A$2:$L$2321,12,FALSE)</f>
        <v>SD</v>
      </c>
    </row>
    <row r="1672" spans="1:18">
      <c r="A1672" s="40">
        <v>133</v>
      </c>
      <c r="B1672" s="41" t="s">
        <v>176</v>
      </c>
      <c r="C1672" s="41" t="s">
        <v>19</v>
      </c>
      <c r="D1672" s="40">
        <v>94111</v>
      </c>
      <c r="E1672" s="42">
        <v>40050</v>
      </c>
      <c r="F1672" s="43">
        <v>1134</v>
      </c>
      <c r="G1672" s="41" t="s">
        <v>125</v>
      </c>
      <c r="H1672" s="40">
        <v>9</v>
      </c>
      <c r="I1672" s="40">
        <v>9</v>
      </c>
      <c r="J1672" s="40">
        <v>0</v>
      </c>
      <c r="K1672" s="40">
        <v>0</v>
      </c>
      <c r="L1672" s="44">
        <v>0</v>
      </c>
      <c r="M1672" s="41" t="s">
        <v>126</v>
      </c>
      <c r="N1672" s="45" t="s">
        <v>156</v>
      </c>
      <c r="O1672" s="45" t="s">
        <v>157</v>
      </c>
      <c r="P1672" t="str">
        <f>VLOOKUP($A1672,RevenueData!$A$2:$L$2321,10,FALSE)</f>
        <v>CA</v>
      </c>
      <c r="Q1672" t="str">
        <f>VLOOKUP($A1672,RevenueData!$A$2:$L$2321,11,FALSE)</f>
        <v>NW</v>
      </c>
      <c r="R1672" t="str">
        <f>VLOOKUP($A1672,RevenueData!$A$2:$L$2321,12,FALSE)</f>
        <v>NW</v>
      </c>
    </row>
    <row r="1673" spans="1:18">
      <c r="A1673" s="40">
        <v>133</v>
      </c>
      <c r="B1673" s="41" t="s">
        <v>176</v>
      </c>
      <c r="C1673" s="41" t="s">
        <v>19</v>
      </c>
      <c r="D1673" s="40">
        <v>94111</v>
      </c>
      <c r="E1673" s="42">
        <v>40050</v>
      </c>
      <c r="F1673" s="43">
        <v>1134</v>
      </c>
      <c r="G1673" s="41" t="s">
        <v>125</v>
      </c>
      <c r="H1673" s="40">
        <v>1</v>
      </c>
      <c r="I1673" s="40">
        <v>1</v>
      </c>
      <c r="J1673" s="40">
        <v>0</v>
      </c>
      <c r="K1673" s="40">
        <v>0</v>
      </c>
      <c r="L1673" s="44">
        <v>0</v>
      </c>
      <c r="M1673" s="41" t="s">
        <v>126</v>
      </c>
      <c r="N1673" s="45" t="s">
        <v>156</v>
      </c>
      <c r="O1673" s="45" t="s">
        <v>157</v>
      </c>
      <c r="P1673" t="str">
        <f>VLOOKUP($A1673,RevenueData!$A$2:$L$2321,10,FALSE)</f>
        <v>CA</v>
      </c>
      <c r="Q1673" t="str">
        <f>VLOOKUP($A1673,RevenueData!$A$2:$L$2321,11,FALSE)</f>
        <v>NW</v>
      </c>
      <c r="R1673" t="str">
        <f>VLOOKUP($A1673,RevenueData!$A$2:$L$2321,12,FALSE)</f>
        <v>NW</v>
      </c>
    </row>
    <row r="1674" spans="1:18">
      <c r="A1674" s="40">
        <v>134</v>
      </c>
      <c r="B1674" s="41" t="s">
        <v>282</v>
      </c>
      <c r="C1674" s="41" t="s">
        <v>10</v>
      </c>
      <c r="D1674" s="40">
        <v>7728</v>
      </c>
      <c r="E1674" s="42">
        <v>40050</v>
      </c>
      <c r="F1674" s="43">
        <v>1042</v>
      </c>
      <c r="G1674" s="41" t="s">
        <v>125</v>
      </c>
      <c r="H1674" s="40">
        <v>17</v>
      </c>
      <c r="I1674" s="40">
        <v>17</v>
      </c>
      <c r="J1674" s="40">
        <v>0</v>
      </c>
      <c r="K1674" s="40">
        <v>0</v>
      </c>
      <c r="L1674" s="44">
        <v>0</v>
      </c>
      <c r="M1674" s="41" t="s">
        <v>126</v>
      </c>
      <c r="N1674" s="45" t="s">
        <v>127</v>
      </c>
      <c r="O1674" s="45" t="s">
        <v>128</v>
      </c>
      <c r="P1674" t="str">
        <f>VLOOKUP($A1674,RevenueData!$A$2:$L$2321,10,FALSE)</f>
        <v>NJ</v>
      </c>
      <c r="Q1674" t="str">
        <f>VLOOKUP($A1674,RevenueData!$A$2:$L$2321,11,FALSE)</f>
        <v>NE</v>
      </c>
      <c r="R1674" t="str">
        <f>VLOOKUP($A1674,RevenueData!$A$2:$L$2321,12,FALSE)</f>
        <v>NJ</v>
      </c>
    </row>
    <row r="1675" spans="1:18">
      <c r="A1675" s="40">
        <v>135</v>
      </c>
      <c r="B1675" s="41" t="s">
        <v>283</v>
      </c>
      <c r="C1675" s="41" t="s">
        <v>19</v>
      </c>
      <c r="D1675" s="40">
        <v>91423</v>
      </c>
      <c r="E1675" s="42">
        <v>40050</v>
      </c>
      <c r="F1675" s="43">
        <v>1228</v>
      </c>
      <c r="G1675" s="41" t="s">
        <v>125</v>
      </c>
      <c r="H1675" s="40">
        <v>18</v>
      </c>
      <c r="I1675" s="40">
        <v>18</v>
      </c>
      <c r="J1675" s="40">
        <v>0</v>
      </c>
      <c r="K1675" s="40">
        <v>0</v>
      </c>
      <c r="L1675" s="44">
        <v>0</v>
      </c>
      <c r="M1675" s="41" t="s">
        <v>126</v>
      </c>
      <c r="N1675" s="45" t="s">
        <v>149</v>
      </c>
      <c r="O1675" s="45" t="s">
        <v>150</v>
      </c>
      <c r="P1675" t="str">
        <f>VLOOKUP($A1675,RevenueData!$A$2:$L$2321,10,FALSE)</f>
        <v>CA</v>
      </c>
      <c r="Q1675" t="str">
        <f>VLOOKUP($A1675,RevenueData!$A$2:$L$2321,11,FALSE)</f>
        <v>LA</v>
      </c>
      <c r="R1675" t="str">
        <f>VLOOKUP($A1675,RevenueData!$A$2:$L$2321,12,FALSE)</f>
        <v>DESER</v>
      </c>
    </row>
    <row r="1676" spans="1:18">
      <c r="A1676" s="40">
        <v>136</v>
      </c>
      <c r="B1676" s="41" t="s">
        <v>284</v>
      </c>
      <c r="C1676" s="41" t="s">
        <v>45</v>
      </c>
      <c r="D1676" s="40">
        <v>19103</v>
      </c>
      <c r="E1676" s="42">
        <v>40050</v>
      </c>
      <c r="F1676" s="43">
        <v>1121</v>
      </c>
      <c r="G1676" s="41" t="s">
        <v>125</v>
      </c>
      <c r="H1676" s="40">
        <v>14</v>
      </c>
      <c r="I1676" s="40">
        <v>14</v>
      </c>
      <c r="J1676" s="40">
        <v>0</v>
      </c>
      <c r="K1676" s="40">
        <v>0</v>
      </c>
      <c r="L1676" s="44">
        <v>0</v>
      </c>
      <c r="M1676" s="41" t="s">
        <v>126</v>
      </c>
      <c r="N1676" s="45" t="s">
        <v>194</v>
      </c>
      <c r="O1676" s="45" t="s">
        <v>195</v>
      </c>
      <c r="P1676" t="str">
        <f>VLOOKUP($A1676,RevenueData!$A$2:$L$2321,10,FALSE)</f>
        <v>PA</v>
      </c>
      <c r="Q1676" t="str">
        <f>VLOOKUP($A1676,RevenueData!$A$2:$L$2321,11,FALSE)</f>
        <v>NE</v>
      </c>
      <c r="R1676" t="str">
        <f>VLOOKUP($A1676,RevenueData!$A$2:$L$2321,12,FALSE)</f>
        <v>PHILI</v>
      </c>
    </row>
    <row r="1677" spans="1:18">
      <c r="A1677" s="40">
        <v>137</v>
      </c>
      <c r="B1677" s="41" t="s">
        <v>249</v>
      </c>
      <c r="C1677" s="41" t="s">
        <v>57</v>
      </c>
      <c r="D1677" s="40">
        <v>28216</v>
      </c>
      <c r="E1677" s="42">
        <v>40050</v>
      </c>
      <c r="F1677" s="43">
        <v>1253</v>
      </c>
      <c r="G1677" s="41" t="s">
        <v>125</v>
      </c>
      <c r="H1677" s="40">
        <v>13</v>
      </c>
      <c r="I1677" s="40">
        <v>13</v>
      </c>
      <c r="J1677" s="40">
        <v>0</v>
      </c>
      <c r="K1677" s="40">
        <v>0</v>
      </c>
      <c r="L1677" s="44">
        <v>0</v>
      </c>
      <c r="M1677" s="41" t="s">
        <v>126</v>
      </c>
      <c r="N1677" s="45" t="s">
        <v>252</v>
      </c>
      <c r="O1677" s="45" t="s">
        <v>253</v>
      </c>
      <c r="P1677" t="str">
        <f>VLOOKUP($A1677,RevenueData!$A$2:$L$2321,10,FALSE)</f>
        <v>NC</v>
      </c>
      <c r="Q1677" t="str">
        <f>VLOOKUP($A1677,RevenueData!$A$2:$L$2321,11,FALSE)</f>
        <v>SE</v>
      </c>
      <c r="R1677" t="str">
        <f>VLOOKUP($A1677,RevenueData!$A$2:$L$2321,12,FALSE)</f>
        <v>NC</v>
      </c>
    </row>
    <row r="1678" spans="1:18">
      <c r="A1678" s="40">
        <v>138</v>
      </c>
      <c r="B1678" s="41" t="s">
        <v>285</v>
      </c>
      <c r="C1678" s="41" t="s">
        <v>41</v>
      </c>
      <c r="D1678" s="40">
        <v>78256</v>
      </c>
      <c r="E1678" s="42">
        <v>40050</v>
      </c>
      <c r="F1678" s="43">
        <v>904</v>
      </c>
      <c r="G1678" s="41" t="s">
        <v>125</v>
      </c>
      <c r="H1678" s="40">
        <v>12</v>
      </c>
      <c r="I1678" s="40">
        <v>12</v>
      </c>
      <c r="J1678" s="40">
        <v>0</v>
      </c>
      <c r="K1678" s="40">
        <v>0</v>
      </c>
      <c r="L1678" s="44">
        <v>0</v>
      </c>
      <c r="M1678" s="41" t="s">
        <v>126</v>
      </c>
      <c r="N1678" s="45" t="s">
        <v>286</v>
      </c>
      <c r="O1678" s="45" t="s">
        <v>287</v>
      </c>
      <c r="P1678" t="str">
        <f>VLOOKUP($A1678,RevenueData!$A$2:$L$2321,10,FALSE)</f>
        <v>TX</v>
      </c>
      <c r="Q1678" t="str">
        <f>VLOOKUP($A1678,RevenueData!$A$2:$L$2321,11,FALSE)</f>
        <v>SW</v>
      </c>
      <c r="R1678" t="str">
        <f>VLOOKUP($A1678,RevenueData!$A$2:$L$2321,12,FALSE)</f>
        <v>HOU</v>
      </c>
    </row>
    <row r="1679" spans="1:18">
      <c r="A1679" s="40">
        <v>139</v>
      </c>
      <c r="B1679" s="41" t="s">
        <v>288</v>
      </c>
      <c r="C1679" s="41" t="s">
        <v>60</v>
      </c>
      <c r="D1679" s="40">
        <v>37215</v>
      </c>
      <c r="E1679" s="42">
        <v>40050</v>
      </c>
      <c r="F1679" s="43">
        <v>1043</v>
      </c>
      <c r="G1679" s="41" t="s">
        <v>125</v>
      </c>
      <c r="H1679" s="40">
        <v>12</v>
      </c>
      <c r="I1679" s="40">
        <v>12</v>
      </c>
      <c r="J1679" s="40">
        <v>0</v>
      </c>
      <c r="K1679" s="40">
        <v>0</v>
      </c>
      <c r="L1679" s="44">
        <v>0</v>
      </c>
      <c r="M1679" s="41" t="s">
        <v>126</v>
      </c>
      <c r="N1679" s="45" t="s">
        <v>289</v>
      </c>
      <c r="O1679" s="45" t="s">
        <v>290</v>
      </c>
      <c r="P1679" t="str">
        <f>VLOOKUP($A1679,RevenueData!$A$2:$L$2321,10,FALSE)</f>
        <v>TN</v>
      </c>
      <c r="Q1679" t="str">
        <f>VLOOKUP($A1679,RevenueData!$A$2:$L$2321,11,FALSE)</f>
        <v>MW</v>
      </c>
      <c r="R1679" t="str">
        <f>VLOOKUP($A1679,RevenueData!$A$2:$L$2321,12,FALSE)</f>
        <v>MW</v>
      </c>
    </row>
    <row r="1680" spans="1:18">
      <c r="A1680" s="40">
        <v>141</v>
      </c>
      <c r="B1680" s="41" t="s">
        <v>292</v>
      </c>
      <c r="C1680" s="41" t="s">
        <v>41</v>
      </c>
      <c r="D1680" s="40">
        <v>78666</v>
      </c>
      <c r="E1680" s="42">
        <v>40050</v>
      </c>
      <c r="F1680" s="43">
        <v>1226</v>
      </c>
      <c r="G1680" s="41" t="s">
        <v>125</v>
      </c>
      <c r="H1680" s="40">
        <v>122</v>
      </c>
      <c r="I1680" s="40">
        <v>122</v>
      </c>
      <c r="J1680" s="40">
        <v>0</v>
      </c>
      <c r="K1680" s="40">
        <v>0</v>
      </c>
      <c r="L1680" s="44">
        <v>0</v>
      </c>
      <c r="M1680" s="41" t="s">
        <v>126</v>
      </c>
      <c r="N1680" s="45" t="s">
        <v>286</v>
      </c>
      <c r="O1680" s="45" t="s">
        <v>287</v>
      </c>
      <c r="P1680" t="str">
        <f>VLOOKUP($A1680,RevenueData!$A$2:$L$2321,10,FALSE)</f>
        <v>TX</v>
      </c>
      <c r="Q1680" t="str">
        <f>VLOOKUP($A1680,RevenueData!$A$2:$L$2321,11,FALSE)</f>
        <v>OUT</v>
      </c>
      <c r="R1680" t="str">
        <f>VLOOKUP($A1680,RevenueData!$A$2:$L$2321,12,FALSE)</f>
        <v>OUT</v>
      </c>
    </row>
    <row r="1681" spans="1:18">
      <c r="A1681" s="40">
        <v>142</v>
      </c>
      <c r="B1681" s="41" t="s">
        <v>257</v>
      </c>
      <c r="C1681" s="41" t="s">
        <v>58</v>
      </c>
      <c r="D1681" s="40">
        <v>63105</v>
      </c>
      <c r="E1681" s="42">
        <v>40050</v>
      </c>
      <c r="F1681" s="43">
        <v>943</v>
      </c>
      <c r="G1681" s="41" t="s">
        <v>125</v>
      </c>
      <c r="H1681" s="40">
        <v>20</v>
      </c>
      <c r="I1681" s="40">
        <v>20</v>
      </c>
      <c r="J1681" s="40">
        <v>0</v>
      </c>
      <c r="K1681" s="40">
        <v>0</v>
      </c>
      <c r="L1681" s="44">
        <v>0</v>
      </c>
      <c r="M1681" s="41" t="s">
        <v>126</v>
      </c>
      <c r="N1681" s="45" t="s">
        <v>258</v>
      </c>
      <c r="O1681" s="45" t="s">
        <v>259</v>
      </c>
      <c r="P1681" t="str">
        <f>VLOOKUP($A1681,RevenueData!$A$2:$L$2321,10,FALSE)</f>
        <v>MO</v>
      </c>
      <c r="Q1681" t="str">
        <f>VLOOKUP($A1681,RevenueData!$A$2:$L$2321,11,FALSE)</f>
        <v>MW</v>
      </c>
      <c r="R1681" t="str">
        <f>VLOOKUP($A1681,RevenueData!$A$2:$L$2321,12,FALSE)</f>
        <v>TRI</v>
      </c>
    </row>
    <row r="1682" spans="1:18">
      <c r="A1682" s="40">
        <v>143</v>
      </c>
      <c r="B1682" s="41" t="s">
        <v>163</v>
      </c>
      <c r="C1682" s="41" t="s">
        <v>11</v>
      </c>
      <c r="D1682" s="40">
        <v>22102</v>
      </c>
      <c r="E1682" s="42">
        <v>40050</v>
      </c>
      <c r="F1682" s="43">
        <v>1210</v>
      </c>
      <c r="G1682" s="41" t="s">
        <v>125</v>
      </c>
      <c r="H1682" s="40">
        <v>34</v>
      </c>
      <c r="I1682" s="40">
        <v>34</v>
      </c>
      <c r="J1682" s="40">
        <v>0</v>
      </c>
      <c r="K1682" s="40">
        <v>0</v>
      </c>
      <c r="L1682" s="44">
        <v>0</v>
      </c>
      <c r="M1682" s="41" t="s">
        <v>126</v>
      </c>
      <c r="N1682" s="45" t="s">
        <v>136</v>
      </c>
      <c r="O1682" s="45" t="s">
        <v>137</v>
      </c>
      <c r="P1682" t="str">
        <f>VLOOKUP($A1682,RevenueData!$A$2:$L$2321,10,FALSE)</f>
        <v>VA</v>
      </c>
      <c r="Q1682" t="str">
        <f>VLOOKUP($A1682,RevenueData!$A$2:$L$2321,11,FALSE)</f>
        <v>SE</v>
      </c>
      <c r="R1682" t="str">
        <f>VLOOKUP($A1682,RevenueData!$A$2:$L$2321,12,FALSE)</f>
        <v>NOVA</v>
      </c>
    </row>
    <row r="1683" spans="1:18">
      <c r="A1683" s="40">
        <v>144</v>
      </c>
      <c r="B1683" s="41" t="s">
        <v>293</v>
      </c>
      <c r="C1683" s="41" t="s">
        <v>19</v>
      </c>
      <c r="D1683" s="40">
        <v>92230</v>
      </c>
      <c r="E1683" s="42">
        <v>40050</v>
      </c>
      <c r="F1683" s="43">
        <v>1044</v>
      </c>
      <c r="G1683" s="41" t="s">
        <v>125</v>
      </c>
      <c r="H1683" s="40">
        <v>144</v>
      </c>
      <c r="I1683" s="40">
        <v>142</v>
      </c>
      <c r="J1683" s="40">
        <v>0</v>
      </c>
      <c r="K1683" s="40">
        <v>2</v>
      </c>
      <c r="L1683" s="44">
        <v>0</v>
      </c>
      <c r="M1683" s="41" t="s">
        <v>126</v>
      </c>
      <c r="N1683" s="45" t="s">
        <v>149</v>
      </c>
      <c r="O1683" s="45" t="s">
        <v>150</v>
      </c>
      <c r="P1683" t="str">
        <f>VLOOKUP($A1683,RevenueData!$A$2:$L$2321,10,FALSE)</f>
        <v>CA</v>
      </c>
      <c r="Q1683" t="str">
        <f>VLOOKUP($A1683,RevenueData!$A$2:$L$2321,11,FALSE)</f>
        <v>OUT</v>
      </c>
      <c r="R1683" t="str">
        <f>VLOOKUP($A1683,RevenueData!$A$2:$L$2321,12,FALSE)</f>
        <v>OUT</v>
      </c>
    </row>
    <row r="1684" spans="1:18">
      <c r="A1684" s="40">
        <v>145</v>
      </c>
      <c r="B1684" s="41" t="s">
        <v>294</v>
      </c>
      <c r="C1684" s="41" t="s">
        <v>21</v>
      </c>
      <c r="D1684" s="40">
        <v>98271</v>
      </c>
      <c r="E1684" s="42">
        <v>40050</v>
      </c>
      <c r="F1684" s="43">
        <v>905</v>
      </c>
      <c r="G1684" s="41" t="s">
        <v>129</v>
      </c>
      <c r="H1684" s="40">
        <v>139</v>
      </c>
      <c r="I1684" s="40">
        <v>139</v>
      </c>
      <c r="J1684" s="40">
        <v>0</v>
      </c>
      <c r="K1684" s="40">
        <v>0</v>
      </c>
      <c r="L1684" s="44">
        <v>0</v>
      </c>
      <c r="M1684" s="41" t="s">
        <v>126</v>
      </c>
      <c r="N1684" s="45" t="s">
        <v>152</v>
      </c>
      <c r="O1684" s="45" t="s">
        <v>153</v>
      </c>
      <c r="P1684" t="str">
        <f>VLOOKUP($A1684,RevenueData!$A$2:$L$2321,10,FALSE)</f>
        <v>WA</v>
      </c>
      <c r="Q1684" t="str">
        <f>VLOOKUP($A1684,RevenueData!$A$2:$L$2321,11,FALSE)</f>
        <v>OUT</v>
      </c>
      <c r="R1684" t="str">
        <f>VLOOKUP($A1684,RevenueData!$A$2:$L$2321,12,FALSE)</f>
        <v>OUT</v>
      </c>
    </row>
    <row r="1685" spans="1:18">
      <c r="A1685" s="40">
        <v>148</v>
      </c>
      <c r="B1685" s="41" t="s">
        <v>298</v>
      </c>
      <c r="C1685" s="41" t="s">
        <v>43</v>
      </c>
      <c r="D1685" s="40">
        <v>1803</v>
      </c>
      <c r="E1685" s="42">
        <v>40050</v>
      </c>
      <c r="F1685" s="43">
        <v>1050</v>
      </c>
      <c r="G1685" s="41" t="s">
        <v>125</v>
      </c>
      <c r="H1685" s="40">
        <v>10</v>
      </c>
      <c r="I1685" s="40">
        <v>10</v>
      </c>
      <c r="J1685" s="40">
        <v>0</v>
      </c>
      <c r="K1685" s="40">
        <v>0</v>
      </c>
      <c r="L1685" s="44">
        <v>0</v>
      </c>
      <c r="M1685" s="41" t="s">
        <v>130</v>
      </c>
      <c r="N1685" s="45" t="s">
        <v>190</v>
      </c>
      <c r="O1685" s="45" t="s">
        <v>191</v>
      </c>
      <c r="P1685" t="str">
        <f>VLOOKUP($A1685,RevenueData!$A$2:$L$2321,10,FALSE)</f>
        <v>MA</v>
      </c>
      <c r="Q1685" t="str">
        <f>VLOOKUP($A1685,RevenueData!$A$2:$L$2321,11,FALSE)</f>
        <v>NE</v>
      </c>
      <c r="R1685" t="str">
        <f>VLOOKUP($A1685,RevenueData!$A$2:$L$2321,12,FALSE)</f>
        <v>MA</v>
      </c>
    </row>
    <row r="1686" spans="1:18">
      <c r="A1686" s="40">
        <v>150</v>
      </c>
      <c r="B1686" s="41" t="s">
        <v>299</v>
      </c>
      <c r="C1686" s="41" t="s">
        <v>10</v>
      </c>
      <c r="D1686" s="40">
        <v>8401</v>
      </c>
      <c r="E1686" s="42">
        <v>40050</v>
      </c>
      <c r="F1686" s="43">
        <v>906</v>
      </c>
      <c r="G1686" s="41" t="s">
        <v>125</v>
      </c>
      <c r="H1686" s="40">
        <v>25</v>
      </c>
      <c r="I1686" s="40">
        <v>25</v>
      </c>
      <c r="J1686" s="40">
        <v>0</v>
      </c>
      <c r="K1686" s="40">
        <v>0</v>
      </c>
      <c r="L1686" s="44">
        <v>0</v>
      </c>
      <c r="M1686" s="41" t="s">
        <v>126</v>
      </c>
      <c r="N1686" s="45" t="s">
        <v>194</v>
      </c>
      <c r="O1686" s="45" t="s">
        <v>195</v>
      </c>
      <c r="P1686" t="str">
        <f>VLOOKUP($A1686,RevenueData!$A$2:$L$2321,10,FALSE)</f>
        <v>NJ</v>
      </c>
      <c r="Q1686" t="str">
        <f>VLOOKUP($A1686,RevenueData!$A$2:$L$2321,11,FALSE)</f>
        <v>NE</v>
      </c>
      <c r="R1686" t="str">
        <f>VLOOKUP($A1686,RevenueData!$A$2:$L$2321,12,FALSE)</f>
        <v>PHILI</v>
      </c>
    </row>
    <row r="1687" spans="1:18">
      <c r="A1687" s="40">
        <v>152</v>
      </c>
      <c r="B1687" s="41" t="s">
        <v>300</v>
      </c>
      <c r="C1687" s="41" t="s">
        <v>10</v>
      </c>
      <c r="D1687" s="40">
        <v>7601</v>
      </c>
      <c r="E1687" s="42">
        <v>40050</v>
      </c>
      <c r="F1687" s="43">
        <v>1059</v>
      </c>
      <c r="G1687" s="41" t="s">
        <v>125</v>
      </c>
      <c r="H1687" s="40">
        <v>22</v>
      </c>
      <c r="I1687" s="40">
        <v>21</v>
      </c>
      <c r="J1687" s="40">
        <v>0</v>
      </c>
      <c r="K1687" s="40">
        <v>1</v>
      </c>
      <c r="L1687" s="44">
        <v>0</v>
      </c>
      <c r="M1687" s="41" t="s">
        <v>126</v>
      </c>
      <c r="N1687" s="45" t="s">
        <v>127</v>
      </c>
      <c r="O1687" s="45" t="s">
        <v>128</v>
      </c>
      <c r="P1687" t="str">
        <f>VLOOKUP($A1687,RevenueData!$A$2:$L$2321,10,FALSE)</f>
        <v>NJ</v>
      </c>
      <c r="Q1687" t="str">
        <f>VLOOKUP($A1687,RevenueData!$A$2:$L$2321,11,FALSE)</f>
        <v>NE</v>
      </c>
      <c r="R1687" t="str">
        <f>VLOOKUP($A1687,RevenueData!$A$2:$L$2321,12,FALSE)</f>
        <v>NJ</v>
      </c>
    </row>
    <row r="1688" spans="1:18">
      <c r="A1688" s="40">
        <v>153</v>
      </c>
      <c r="B1688" s="41" t="s">
        <v>301</v>
      </c>
      <c r="C1688" s="41" t="s">
        <v>62</v>
      </c>
      <c r="D1688" s="40">
        <v>55425</v>
      </c>
      <c r="E1688" s="42">
        <v>40050</v>
      </c>
      <c r="F1688" s="43">
        <v>700</v>
      </c>
      <c r="G1688" s="41" t="s">
        <v>125</v>
      </c>
      <c r="H1688" s="40">
        <v>17</v>
      </c>
      <c r="I1688" s="40">
        <v>17</v>
      </c>
      <c r="J1688" s="40">
        <v>0</v>
      </c>
      <c r="K1688" s="40">
        <v>0</v>
      </c>
      <c r="L1688" s="44">
        <v>0</v>
      </c>
      <c r="M1688" s="41" t="s">
        <v>143</v>
      </c>
      <c r="N1688" s="45" t="s">
        <v>302</v>
      </c>
      <c r="O1688" s="45" t="s">
        <v>303</v>
      </c>
      <c r="P1688" t="str">
        <f>VLOOKUP($A1688,RevenueData!$A$2:$L$2321,10,FALSE)</f>
        <v>MN</v>
      </c>
      <c r="Q1688" t="str">
        <f>VLOOKUP($A1688,RevenueData!$A$2:$L$2321,11,FALSE)</f>
        <v>MW</v>
      </c>
      <c r="R1688" t="str">
        <f>VLOOKUP($A1688,RevenueData!$A$2:$L$2321,12,FALSE)</f>
        <v>MW</v>
      </c>
    </row>
    <row r="1689" spans="1:18">
      <c r="A1689" s="40">
        <v>154</v>
      </c>
      <c r="B1689" s="41" t="s">
        <v>304</v>
      </c>
      <c r="C1689" s="41" t="s">
        <v>19</v>
      </c>
      <c r="D1689" s="40">
        <v>91303</v>
      </c>
      <c r="E1689" s="42">
        <v>40050</v>
      </c>
      <c r="F1689" s="43">
        <v>1135</v>
      </c>
      <c r="G1689" s="41" t="s">
        <v>125</v>
      </c>
      <c r="H1689" s="40">
        <v>10</v>
      </c>
      <c r="I1689" s="40">
        <v>9</v>
      </c>
      <c r="J1689" s="40">
        <v>0</v>
      </c>
      <c r="K1689" s="40">
        <v>1</v>
      </c>
      <c r="L1689" s="44">
        <v>0</v>
      </c>
      <c r="M1689" s="41" t="s">
        <v>126</v>
      </c>
      <c r="N1689" s="45" t="s">
        <v>149</v>
      </c>
      <c r="O1689" s="45" t="s">
        <v>150</v>
      </c>
      <c r="P1689" t="str">
        <f>VLOOKUP($A1689,RevenueData!$A$2:$L$2321,10,FALSE)</f>
        <v>CA</v>
      </c>
      <c r="Q1689" t="str">
        <f>VLOOKUP($A1689,RevenueData!$A$2:$L$2321,11,FALSE)</f>
        <v>LA</v>
      </c>
      <c r="R1689" t="str">
        <f>VLOOKUP($A1689,RevenueData!$A$2:$L$2321,12,FALSE)</f>
        <v>VENT</v>
      </c>
    </row>
    <row r="1690" spans="1:18">
      <c r="A1690" s="40">
        <v>155</v>
      </c>
      <c r="B1690" s="41" t="s">
        <v>305</v>
      </c>
      <c r="C1690" s="41" t="s">
        <v>58</v>
      </c>
      <c r="D1690" s="40">
        <v>64112</v>
      </c>
      <c r="E1690" s="42">
        <v>40050</v>
      </c>
      <c r="F1690" s="43">
        <v>1140</v>
      </c>
      <c r="G1690" s="41" t="s">
        <v>125</v>
      </c>
      <c r="H1690" s="40">
        <v>19</v>
      </c>
      <c r="I1690" s="40">
        <v>19</v>
      </c>
      <c r="J1690" s="40">
        <v>0</v>
      </c>
      <c r="K1690" s="40">
        <v>0</v>
      </c>
      <c r="L1690" s="44">
        <v>0</v>
      </c>
      <c r="M1690" s="41" t="s">
        <v>126</v>
      </c>
      <c r="N1690" s="45" t="s">
        <v>306</v>
      </c>
      <c r="O1690" s="45" t="s">
        <v>307</v>
      </c>
      <c r="P1690" t="str">
        <f>VLOOKUP($A1690,RevenueData!$A$2:$L$2321,10,FALSE)</f>
        <v>MO</v>
      </c>
      <c r="Q1690" t="str">
        <f>VLOOKUP($A1690,RevenueData!$A$2:$L$2321,11,FALSE)</f>
        <v>MW</v>
      </c>
      <c r="R1690" t="str">
        <f>VLOOKUP($A1690,RevenueData!$A$2:$L$2321,12,FALSE)</f>
        <v>TRI</v>
      </c>
    </row>
    <row r="1691" spans="1:18">
      <c r="A1691" s="40">
        <v>156</v>
      </c>
      <c r="B1691" s="41" t="s">
        <v>308</v>
      </c>
      <c r="C1691" s="41" t="s">
        <v>16</v>
      </c>
      <c r="D1691" s="40">
        <v>60035</v>
      </c>
      <c r="E1691" s="42">
        <v>40050</v>
      </c>
      <c r="F1691" s="43">
        <v>736</v>
      </c>
      <c r="G1691" s="41" t="s">
        <v>129</v>
      </c>
      <c r="H1691" s="40">
        <v>32</v>
      </c>
      <c r="I1691" s="40">
        <v>32</v>
      </c>
      <c r="J1691" s="40">
        <v>0</v>
      </c>
      <c r="K1691" s="40">
        <v>0</v>
      </c>
      <c r="L1691" s="44">
        <v>0</v>
      </c>
      <c r="M1691" s="41" t="s">
        <v>126</v>
      </c>
      <c r="N1691" s="45" t="s">
        <v>145</v>
      </c>
      <c r="O1691" s="45" t="s">
        <v>146</v>
      </c>
      <c r="P1691" t="str">
        <f>VLOOKUP($A1691,RevenueData!$A$2:$L$2321,10,FALSE)</f>
        <v>IL</v>
      </c>
      <c r="Q1691" t="str">
        <f>VLOOKUP($A1691,RevenueData!$A$2:$L$2321,11,FALSE)</f>
        <v>MW</v>
      </c>
      <c r="R1691" t="str">
        <f>VLOOKUP($A1691,RevenueData!$A$2:$L$2321,12,FALSE)</f>
        <v>NCHI</v>
      </c>
    </row>
    <row r="1692" spans="1:18">
      <c r="A1692" s="40">
        <v>157</v>
      </c>
      <c r="B1692" s="41" t="s">
        <v>275</v>
      </c>
      <c r="C1692" s="41" t="s">
        <v>41</v>
      </c>
      <c r="D1692" s="40">
        <v>75225</v>
      </c>
      <c r="E1692" s="42">
        <v>40050</v>
      </c>
      <c r="F1692" s="43">
        <v>1120</v>
      </c>
      <c r="G1692" s="41" t="s">
        <v>125</v>
      </c>
      <c r="H1692" s="40">
        <v>23</v>
      </c>
      <c r="I1692" s="40">
        <v>23</v>
      </c>
      <c r="J1692" s="40">
        <v>0</v>
      </c>
      <c r="K1692" s="40">
        <v>0</v>
      </c>
      <c r="L1692" s="44">
        <v>0</v>
      </c>
      <c r="M1692" s="41" t="s">
        <v>130</v>
      </c>
      <c r="N1692" s="45" t="s">
        <v>187</v>
      </c>
      <c r="O1692" s="45" t="s">
        <v>188</v>
      </c>
      <c r="P1692" t="str">
        <f>VLOOKUP($A1692,RevenueData!$A$2:$L$2321,10,FALSE)</f>
        <v>TX</v>
      </c>
      <c r="Q1692" t="str">
        <f>VLOOKUP($A1692,RevenueData!$A$2:$L$2321,11,FALSE)</f>
        <v>SW</v>
      </c>
      <c r="R1692" t="str">
        <f>VLOOKUP($A1692,RevenueData!$A$2:$L$2321,12,FALSE)</f>
        <v>DAL</v>
      </c>
    </row>
    <row r="1693" spans="1:18">
      <c r="A1693" s="40">
        <v>159</v>
      </c>
      <c r="B1693" s="41" t="s">
        <v>309</v>
      </c>
      <c r="C1693" s="41" t="s">
        <v>41</v>
      </c>
      <c r="D1693" s="40">
        <v>78758</v>
      </c>
      <c r="E1693" s="42">
        <v>40050</v>
      </c>
      <c r="F1693" s="43">
        <v>947</v>
      </c>
      <c r="G1693" s="41" t="s">
        <v>129</v>
      </c>
      <c r="H1693" s="40">
        <v>24</v>
      </c>
      <c r="I1693" s="40">
        <v>24</v>
      </c>
      <c r="J1693" s="40">
        <v>0</v>
      </c>
      <c r="K1693" s="40">
        <v>0</v>
      </c>
      <c r="L1693" s="44">
        <v>0</v>
      </c>
      <c r="M1693" s="41" t="s">
        <v>126</v>
      </c>
      <c r="N1693" s="45" t="s">
        <v>286</v>
      </c>
      <c r="O1693" s="45" t="s">
        <v>287</v>
      </c>
      <c r="P1693" t="str">
        <f>VLOOKUP($A1693,RevenueData!$A$2:$L$2321,10,FALSE)</f>
        <v>TX</v>
      </c>
      <c r="Q1693" t="str">
        <f>VLOOKUP($A1693,RevenueData!$A$2:$L$2321,11,FALSE)</f>
        <v>SW</v>
      </c>
      <c r="R1693" t="str">
        <f>VLOOKUP($A1693,RevenueData!$A$2:$L$2321,12,FALSE)</f>
        <v>DAL</v>
      </c>
    </row>
    <row r="1694" spans="1:18">
      <c r="A1694" s="40">
        <v>161</v>
      </c>
      <c r="B1694" s="41" t="s">
        <v>310</v>
      </c>
      <c r="C1694" s="41" t="s">
        <v>57</v>
      </c>
      <c r="D1694" s="40">
        <v>27713</v>
      </c>
      <c r="E1694" s="42">
        <v>40050</v>
      </c>
      <c r="F1694" s="43">
        <v>954</v>
      </c>
      <c r="G1694" s="41" t="s">
        <v>129</v>
      </c>
      <c r="H1694" s="40">
        <v>18</v>
      </c>
      <c r="I1694" s="40">
        <v>17</v>
      </c>
      <c r="J1694" s="40">
        <v>0</v>
      </c>
      <c r="K1694" s="40">
        <v>0</v>
      </c>
      <c r="L1694" s="44">
        <v>1</v>
      </c>
      <c r="M1694" s="41" t="s">
        <v>126</v>
      </c>
      <c r="N1694" s="45" t="s">
        <v>252</v>
      </c>
      <c r="O1694" s="45" t="s">
        <v>253</v>
      </c>
      <c r="P1694" t="str">
        <f>VLOOKUP($A1694,RevenueData!$A$2:$L$2321,10,FALSE)</f>
        <v>NC</v>
      </c>
      <c r="Q1694" t="str">
        <f>VLOOKUP($A1694,RevenueData!$A$2:$L$2321,11,FALSE)</f>
        <v>SE</v>
      </c>
      <c r="R1694" t="str">
        <f>VLOOKUP($A1694,RevenueData!$A$2:$L$2321,12,FALSE)</f>
        <v>NC</v>
      </c>
    </row>
    <row r="1695" spans="1:18">
      <c r="A1695" s="40">
        <v>163</v>
      </c>
      <c r="B1695" s="41" t="s">
        <v>311</v>
      </c>
      <c r="C1695" s="41" t="s">
        <v>63</v>
      </c>
      <c r="D1695" s="40">
        <v>40222</v>
      </c>
      <c r="E1695" s="42">
        <v>40050</v>
      </c>
      <c r="F1695" s="43">
        <v>953</v>
      </c>
      <c r="G1695" s="41" t="s">
        <v>129</v>
      </c>
      <c r="H1695" s="40">
        <v>14</v>
      </c>
      <c r="I1695" s="40">
        <v>13</v>
      </c>
      <c r="J1695" s="40">
        <v>0</v>
      </c>
      <c r="K1695" s="40">
        <v>0</v>
      </c>
      <c r="L1695" s="44">
        <v>1</v>
      </c>
      <c r="M1695" s="41" t="s">
        <v>126</v>
      </c>
      <c r="N1695" s="45" t="s">
        <v>228</v>
      </c>
      <c r="O1695" s="45" t="s">
        <v>229</v>
      </c>
      <c r="P1695" t="str">
        <f>VLOOKUP($A1695,RevenueData!$A$2:$L$2321,10,FALSE)</f>
        <v>KY</v>
      </c>
      <c r="Q1695" t="str">
        <f>VLOOKUP($A1695,RevenueData!$A$2:$L$2321,11,FALSE)</f>
        <v>MW</v>
      </c>
      <c r="R1695" t="str">
        <f>VLOOKUP($A1695,RevenueData!$A$2:$L$2321,12,FALSE)</f>
        <v>GL</v>
      </c>
    </row>
    <row r="1696" spans="1:18">
      <c r="A1696" s="40">
        <v>165</v>
      </c>
      <c r="B1696" s="41" t="s">
        <v>312</v>
      </c>
      <c r="C1696" s="41" t="s">
        <v>35</v>
      </c>
      <c r="D1696" s="40">
        <v>44145</v>
      </c>
      <c r="E1696" s="42">
        <v>40050</v>
      </c>
      <c r="F1696" s="43">
        <v>1000</v>
      </c>
      <c r="G1696" s="41" t="s">
        <v>125</v>
      </c>
      <c r="H1696" s="40">
        <v>13</v>
      </c>
      <c r="I1696" s="40">
        <v>13</v>
      </c>
      <c r="J1696" s="40">
        <v>0</v>
      </c>
      <c r="K1696" s="40">
        <v>0</v>
      </c>
      <c r="L1696" s="44">
        <v>0</v>
      </c>
      <c r="M1696" s="41" t="s">
        <v>143</v>
      </c>
      <c r="N1696" s="45" t="s">
        <v>204</v>
      </c>
      <c r="O1696" s="45" t="s">
        <v>205</v>
      </c>
      <c r="P1696" t="str">
        <f>VLOOKUP($A1696,RevenueData!$A$2:$L$2321,10,FALSE)</f>
        <v>OH</v>
      </c>
      <c r="Q1696" t="str">
        <f>VLOOKUP($A1696,RevenueData!$A$2:$L$2321,11,FALSE)</f>
        <v>MW</v>
      </c>
      <c r="R1696" t="str">
        <f>VLOOKUP($A1696,RevenueData!$A$2:$L$2321,12,FALSE)</f>
        <v>MW</v>
      </c>
    </row>
    <row r="1697" spans="1:18">
      <c r="A1697" s="40">
        <v>166</v>
      </c>
      <c r="B1697" s="41" t="s">
        <v>313</v>
      </c>
      <c r="C1697" s="41" t="s">
        <v>43</v>
      </c>
      <c r="D1697" s="40">
        <v>1760</v>
      </c>
      <c r="E1697" s="42">
        <v>40050</v>
      </c>
      <c r="F1697" s="43">
        <v>1000</v>
      </c>
      <c r="G1697" s="41" t="s">
        <v>125</v>
      </c>
      <c r="H1697" s="40">
        <v>18</v>
      </c>
      <c r="I1697" s="40">
        <v>17</v>
      </c>
      <c r="J1697" s="40">
        <v>0</v>
      </c>
      <c r="K1697" s="40">
        <v>0</v>
      </c>
      <c r="L1697" s="44">
        <v>1</v>
      </c>
      <c r="M1697" s="41" t="s">
        <v>130</v>
      </c>
      <c r="N1697" s="45" t="s">
        <v>190</v>
      </c>
      <c r="O1697" s="45" t="s">
        <v>191</v>
      </c>
      <c r="P1697" t="str">
        <f>VLOOKUP($A1697,RevenueData!$A$2:$L$2321,10,FALSE)</f>
        <v>MA</v>
      </c>
      <c r="Q1697" t="str">
        <f>VLOOKUP($A1697,RevenueData!$A$2:$L$2321,11,FALSE)</f>
        <v>NE</v>
      </c>
      <c r="R1697" t="str">
        <f>VLOOKUP($A1697,RevenueData!$A$2:$L$2321,12,FALSE)</f>
        <v>MA</v>
      </c>
    </row>
    <row r="1698" spans="1:18">
      <c r="A1698" s="40">
        <v>168</v>
      </c>
      <c r="B1698" s="41" t="s">
        <v>319</v>
      </c>
      <c r="C1698" s="41" t="s">
        <v>65</v>
      </c>
      <c r="D1698" s="40">
        <v>87110</v>
      </c>
      <c r="E1698" s="42">
        <v>40050</v>
      </c>
      <c r="F1698" s="43">
        <v>1134</v>
      </c>
      <c r="G1698" s="41" t="s">
        <v>125</v>
      </c>
      <c r="H1698" s="40">
        <v>32</v>
      </c>
      <c r="I1698" s="40">
        <v>32</v>
      </c>
      <c r="J1698" s="40">
        <v>0</v>
      </c>
      <c r="K1698" s="40">
        <v>0</v>
      </c>
      <c r="L1698" s="44">
        <v>0</v>
      </c>
      <c r="M1698" s="41" t="s">
        <v>126</v>
      </c>
      <c r="N1698" s="45" t="s">
        <v>320</v>
      </c>
      <c r="O1698" s="45" t="s">
        <v>321</v>
      </c>
      <c r="P1698" t="str">
        <f>VLOOKUP($A1698,RevenueData!$A$2:$L$2321,10,FALSE)</f>
        <v>NM</v>
      </c>
      <c r="Q1698" t="str">
        <f>VLOOKUP($A1698,RevenueData!$A$2:$L$2321,11,FALSE)</f>
        <v>SW</v>
      </c>
      <c r="R1698" t="str">
        <f>VLOOKUP($A1698,RevenueData!$A$2:$L$2321,12,FALSE)</f>
        <v>AZ</v>
      </c>
    </row>
    <row r="1699" spans="1:18">
      <c r="A1699" s="40">
        <v>171</v>
      </c>
      <c r="B1699" s="41" t="s">
        <v>322</v>
      </c>
      <c r="C1699" s="41" t="s">
        <v>56</v>
      </c>
      <c r="D1699" s="40">
        <v>21401</v>
      </c>
      <c r="E1699" s="42">
        <v>40050</v>
      </c>
      <c r="F1699" s="43">
        <v>1044</v>
      </c>
      <c r="G1699" s="41" t="s">
        <v>125</v>
      </c>
      <c r="H1699" s="40">
        <v>17</v>
      </c>
      <c r="I1699" s="40">
        <v>17</v>
      </c>
      <c r="J1699" s="40">
        <v>0</v>
      </c>
      <c r="K1699" s="40">
        <v>0</v>
      </c>
      <c r="L1699" s="44">
        <v>0</v>
      </c>
      <c r="M1699" s="41" t="s">
        <v>126</v>
      </c>
      <c r="N1699" s="45" t="s">
        <v>136</v>
      </c>
      <c r="O1699" s="45" t="s">
        <v>137</v>
      </c>
      <c r="P1699" t="str">
        <f>VLOOKUP($A1699,RevenueData!$A$2:$L$2321,10,FALSE)</f>
        <v>MD</v>
      </c>
      <c r="Q1699" t="str">
        <f>VLOOKUP($A1699,RevenueData!$A$2:$L$2321,11,FALSE)</f>
        <v>NE</v>
      </c>
      <c r="R1699" t="str">
        <f>VLOOKUP($A1699,RevenueData!$A$2:$L$2321,12,FALSE)</f>
        <v>MD</v>
      </c>
    </row>
    <row r="1700" spans="1:18">
      <c r="A1700" s="40">
        <v>172</v>
      </c>
      <c r="B1700" s="41" t="s">
        <v>323</v>
      </c>
      <c r="C1700" s="41" t="s">
        <v>19</v>
      </c>
      <c r="D1700" s="40">
        <v>93923</v>
      </c>
      <c r="E1700" s="42">
        <v>40050</v>
      </c>
      <c r="F1700" s="43">
        <v>1309</v>
      </c>
      <c r="G1700" s="41" t="s">
        <v>125</v>
      </c>
      <c r="H1700" s="40">
        <v>17</v>
      </c>
      <c r="I1700" s="40">
        <v>17</v>
      </c>
      <c r="J1700" s="40">
        <v>0</v>
      </c>
      <c r="K1700" s="40">
        <v>0</v>
      </c>
      <c r="L1700" s="44">
        <v>0</v>
      </c>
      <c r="M1700" s="41" t="s">
        <v>126</v>
      </c>
      <c r="N1700" s="45" t="s">
        <v>156</v>
      </c>
      <c r="O1700" s="45" t="s">
        <v>157</v>
      </c>
      <c r="P1700" t="str">
        <f>VLOOKUP($A1700,RevenueData!$A$2:$L$2321,10,FALSE)</f>
        <v>CA</v>
      </c>
      <c r="Q1700" t="str">
        <f>VLOOKUP($A1700,RevenueData!$A$2:$L$2321,11,FALSE)</f>
        <v>NW</v>
      </c>
      <c r="R1700" t="str">
        <f>VLOOKUP($A1700,RevenueData!$A$2:$L$2321,12,FALSE)</f>
        <v>SF</v>
      </c>
    </row>
    <row r="1701" spans="1:18">
      <c r="A1701" s="40">
        <v>173</v>
      </c>
      <c r="B1701" s="41" t="s">
        <v>324</v>
      </c>
      <c r="C1701" s="41" t="s">
        <v>7</v>
      </c>
      <c r="D1701" s="40">
        <v>14225</v>
      </c>
      <c r="E1701" s="42">
        <v>40050</v>
      </c>
      <c r="F1701" s="43">
        <v>1152</v>
      </c>
      <c r="G1701" s="41" t="s">
        <v>125</v>
      </c>
      <c r="H1701" s="40">
        <v>18</v>
      </c>
      <c r="I1701" s="40">
        <v>18</v>
      </c>
      <c r="J1701" s="40">
        <v>0</v>
      </c>
      <c r="K1701" s="40">
        <v>0</v>
      </c>
      <c r="L1701" s="44">
        <v>0</v>
      </c>
      <c r="M1701" s="41" t="s">
        <v>126</v>
      </c>
      <c r="N1701" s="45" t="s">
        <v>325</v>
      </c>
      <c r="O1701" s="45" t="s">
        <v>326</v>
      </c>
      <c r="P1701" t="str">
        <f>VLOOKUP($A1701,RevenueData!$A$2:$L$2321,10,FALSE)</f>
        <v>NY</v>
      </c>
      <c r="Q1701" t="str">
        <f>VLOOKUP($A1701,RevenueData!$A$2:$L$2321,11,FALSE)</f>
        <v>NY</v>
      </c>
      <c r="R1701" t="str">
        <f>VLOOKUP($A1701,RevenueData!$A$2:$L$2321,12,FALSE)</f>
        <v>LI</v>
      </c>
    </row>
    <row r="1702" spans="1:18">
      <c r="A1702" s="40">
        <v>174</v>
      </c>
      <c r="B1702" s="41" t="s">
        <v>327</v>
      </c>
      <c r="C1702" s="41" t="s">
        <v>10</v>
      </c>
      <c r="D1702" s="40">
        <v>7652</v>
      </c>
      <c r="E1702" s="42">
        <v>40050</v>
      </c>
      <c r="F1702" s="43">
        <v>1205</v>
      </c>
      <c r="G1702" s="41" t="s">
        <v>125</v>
      </c>
      <c r="H1702" s="40">
        <v>14</v>
      </c>
      <c r="I1702" s="40">
        <v>14</v>
      </c>
      <c r="J1702" s="40">
        <v>0</v>
      </c>
      <c r="K1702" s="40">
        <v>0</v>
      </c>
      <c r="L1702" s="44">
        <v>0</v>
      </c>
      <c r="M1702" s="41" t="s">
        <v>126</v>
      </c>
      <c r="N1702" s="45" t="s">
        <v>127</v>
      </c>
      <c r="O1702" s="45" t="s">
        <v>128</v>
      </c>
      <c r="P1702" t="str">
        <f>VLOOKUP($A1702,RevenueData!$A$2:$L$2321,10,FALSE)</f>
        <v>NJ</v>
      </c>
      <c r="Q1702" t="str">
        <f>VLOOKUP($A1702,RevenueData!$A$2:$L$2321,11,FALSE)</f>
        <v>NE</v>
      </c>
      <c r="R1702" t="str">
        <f>VLOOKUP($A1702,RevenueData!$A$2:$L$2321,12,FALSE)</f>
        <v>NJ</v>
      </c>
    </row>
    <row r="1703" spans="1:18">
      <c r="A1703" s="40">
        <v>175</v>
      </c>
      <c r="B1703" s="41" t="s">
        <v>328</v>
      </c>
      <c r="C1703" s="41" t="s">
        <v>44</v>
      </c>
      <c r="D1703" s="40">
        <v>85016</v>
      </c>
      <c r="E1703" s="42">
        <v>40050</v>
      </c>
      <c r="F1703" s="43">
        <v>1020</v>
      </c>
      <c r="G1703" s="41" t="s">
        <v>131</v>
      </c>
      <c r="H1703" s="40">
        <v>21</v>
      </c>
      <c r="I1703" s="40">
        <v>20</v>
      </c>
      <c r="J1703" s="40">
        <v>0</v>
      </c>
      <c r="K1703" s="40">
        <v>1</v>
      </c>
      <c r="L1703" s="44">
        <v>0</v>
      </c>
      <c r="M1703" s="41" t="s">
        <v>130</v>
      </c>
      <c r="N1703" s="45" t="s">
        <v>181</v>
      </c>
      <c r="O1703" s="45" t="s">
        <v>182</v>
      </c>
      <c r="P1703" t="str">
        <f>VLOOKUP($A1703,RevenueData!$A$2:$L$2321,10,FALSE)</f>
        <v>AZ</v>
      </c>
      <c r="Q1703" t="str">
        <f>VLOOKUP($A1703,RevenueData!$A$2:$L$2321,11,FALSE)</f>
        <v>SW</v>
      </c>
      <c r="R1703" t="str">
        <f>VLOOKUP($A1703,RevenueData!$A$2:$L$2321,12,FALSE)</f>
        <v>AZ</v>
      </c>
    </row>
    <row r="1704" spans="1:18">
      <c r="A1704" s="40">
        <v>176</v>
      </c>
      <c r="B1704" s="41" t="s">
        <v>329</v>
      </c>
      <c r="C1704" s="41" t="s">
        <v>50</v>
      </c>
      <c r="D1704" s="40">
        <v>53705</v>
      </c>
      <c r="E1704" s="42">
        <v>40050</v>
      </c>
      <c r="F1704" s="43">
        <v>1252</v>
      </c>
      <c r="G1704" s="41" t="s">
        <v>125</v>
      </c>
      <c r="H1704" s="40">
        <v>12</v>
      </c>
      <c r="I1704" s="40">
        <v>12</v>
      </c>
      <c r="J1704" s="40">
        <v>0</v>
      </c>
      <c r="K1704" s="40">
        <v>0</v>
      </c>
      <c r="L1704" s="44">
        <v>0</v>
      </c>
      <c r="M1704" s="41" t="s">
        <v>126</v>
      </c>
      <c r="N1704" s="45" t="s">
        <v>213</v>
      </c>
      <c r="O1704" s="45" t="s">
        <v>214</v>
      </c>
      <c r="P1704" t="str">
        <f>VLOOKUP($A1704,RevenueData!$A$2:$L$2321,10,FALSE)</f>
        <v>WI</v>
      </c>
      <c r="Q1704" t="str">
        <f>VLOOKUP($A1704,RevenueData!$A$2:$L$2321,11,FALSE)</f>
        <v>MW</v>
      </c>
      <c r="R1704" t="str">
        <f>VLOOKUP($A1704,RevenueData!$A$2:$L$2321,12,FALSE)</f>
        <v>NCHI</v>
      </c>
    </row>
    <row r="1705" spans="1:18">
      <c r="A1705" s="40">
        <v>177</v>
      </c>
      <c r="B1705" s="41" t="s">
        <v>330</v>
      </c>
      <c r="C1705" s="41" t="s">
        <v>66</v>
      </c>
      <c r="D1705" s="40">
        <v>35243</v>
      </c>
      <c r="E1705" s="42">
        <v>40050</v>
      </c>
      <c r="F1705" s="43">
        <v>1256</v>
      </c>
      <c r="G1705" s="41" t="s">
        <v>125</v>
      </c>
      <c r="H1705" s="40">
        <v>24</v>
      </c>
      <c r="I1705" s="40">
        <v>24</v>
      </c>
      <c r="J1705" s="40">
        <v>0</v>
      </c>
      <c r="K1705" s="40">
        <v>0</v>
      </c>
      <c r="L1705" s="44">
        <v>0</v>
      </c>
      <c r="M1705" s="41" t="s">
        <v>126</v>
      </c>
      <c r="N1705" s="45" t="s">
        <v>333</v>
      </c>
      <c r="O1705" s="45" t="s">
        <v>334</v>
      </c>
      <c r="P1705" t="str">
        <f>VLOOKUP($A1705,RevenueData!$A$2:$L$2321,10,FALSE)</f>
        <v>AL</v>
      </c>
      <c r="Q1705" t="str">
        <f>VLOOKUP($A1705,RevenueData!$A$2:$L$2321,11,FALSE)</f>
        <v>SE</v>
      </c>
      <c r="R1705" t="str">
        <f>VLOOKUP($A1705,RevenueData!$A$2:$L$2321,12,FALSE)</f>
        <v>ATL</v>
      </c>
    </row>
    <row r="1706" spans="1:18">
      <c r="A1706" s="40">
        <v>178</v>
      </c>
      <c r="B1706" s="41" t="s">
        <v>335</v>
      </c>
      <c r="C1706" s="41" t="s">
        <v>26</v>
      </c>
      <c r="D1706" s="40">
        <v>70836</v>
      </c>
      <c r="E1706" s="42">
        <v>40050</v>
      </c>
      <c r="F1706" s="43">
        <v>1256</v>
      </c>
      <c r="G1706" s="41" t="s">
        <v>125</v>
      </c>
      <c r="H1706" s="40">
        <v>19</v>
      </c>
      <c r="I1706" s="40">
        <v>19</v>
      </c>
      <c r="J1706" s="40">
        <v>0</v>
      </c>
      <c r="K1706" s="40">
        <v>0</v>
      </c>
      <c r="L1706" s="44">
        <v>0</v>
      </c>
      <c r="M1706" s="41" t="s">
        <v>126</v>
      </c>
      <c r="N1706" s="45" t="s">
        <v>217</v>
      </c>
      <c r="O1706" s="45" t="s">
        <v>218</v>
      </c>
      <c r="P1706" t="str">
        <f>VLOOKUP($A1706,RevenueData!$A$2:$L$2321,10,FALSE)</f>
        <v>LA</v>
      </c>
      <c r="Q1706" t="str">
        <f>VLOOKUP($A1706,RevenueData!$A$2:$L$2321,11,FALSE)</f>
        <v>SW</v>
      </c>
      <c r="R1706" t="str">
        <f>VLOOKUP($A1706,RevenueData!$A$2:$L$2321,12,FALSE)</f>
        <v>SW</v>
      </c>
    </row>
    <row r="1707" spans="1:18">
      <c r="A1707" s="40">
        <v>180</v>
      </c>
      <c r="B1707" s="41" t="s">
        <v>138</v>
      </c>
      <c r="C1707" s="41" t="s">
        <v>12</v>
      </c>
      <c r="D1707" s="40">
        <v>20004</v>
      </c>
      <c r="E1707" s="42">
        <v>40050</v>
      </c>
      <c r="F1707" s="43">
        <v>1035</v>
      </c>
      <c r="G1707" s="41" t="s">
        <v>129</v>
      </c>
      <c r="H1707" s="40">
        <v>15</v>
      </c>
      <c r="I1707" s="40">
        <v>14</v>
      </c>
      <c r="J1707" s="40">
        <v>0</v>
      </c>
      <c r="K1707" s="40">
        <v>0</v>
      </c>
      <c r="L1707" s="44">
        <v>1</v>
      </c>
      <c r="M1707" s="41" t="s">
        <v>126</v>
      </c>
      <c r="N1707" s="45" t="s">
        <v>136</v>
      </c>
      <c r="O1707" s="45" t="s">
        <v>137</v>
      </c>
      <c r="P1707" t="str">
        <f>VLOOKUP($A1707,RevenueData!$A$2:$L$2321,10,FALSE)</f>
        <v>DC</v>
      </c>
      <c r="Q1707" t="str">
        <f>VLOOKUP($A1707,RevenueData!$A$2:$L$2321,11,FALSE)</f>
        <v>NE</v>
      </c>
      <c r="R1707" t="str">
        <f>VLOOKUP($A1707,RevenueData!$A$2:$L$2321,12,FALSE)</f>
        <v>DC</v>
      </c>
    </row>
    <row r="1708" spans="1:18">
      <c r="A1708" s="40">
        <v>181</v>
      </c>
      <c r="B1708" s="41" t="s">
        <v>339</v>
      </c>
      <c r="C1708" s="41" t="s">
        <v>67</v>
      </c>
      <c r="D1708" s="40">
        <v>918</v>
      </c>
      <c r="E1708" s="42">
        <v>40050</v>
      </c>
      <c r="F1708" s="43">
        <v>745</v>
      </c>
      <c r="G1708" s="41" t="s">
        <v>131</v>
      </c>
      <c r="H1708" s="40">
        <v>26</v>
      </c>
      <c r="I1708" s="40">
        <v>26</v>
      </c>
      <c r="J1708" s="40">
        <v>0</v>
      </c>
      <c r="K1708" s="40">
        <v>0</v>
      </c>
      <c r="L1708" s="44">
        <v>0</v>
      </c>
      <c r="M1708" s="41" t="s">
        <v>130</v>
      </c>
      <c r="N1708" s="45" t="s">
        <v>340</v>
      </c>
      <c r="O1708" s="45" t="s">
        <v>341</v>
      </c>
      <c r="P1708" t="str">
        <f>VLOOKUP($A1708,RevenueData!$A$2:$L$2321,10,FALSE)</f>
        <v>PR</v>
      </c>
      <c r="Q1708" t="str">
        <f>VLOOKUP($A1708,RevenueData!$A$2:$L$2321,11,FALSE)</f>
        <v>SE</v>
      </c>
      <c r="R1708" t="str">
        <f>VLOOKUP($A1708,RevenueData!$A$2:$L$2321,12,FALSE)</f>
        <v>SE</v>
      </c>
    </row>
    <row r="1709" spans="1:18">
      <c r="A1709" s="40">
        <v>187</v>
      </c>
      <c r="B1709" s="41" t="s">
        <v>343</v>
      </c>
      <c r="C1709" s="41" t="s">
        <v>19</v>
      </c>
      <c r="D1709" s="40">
        <v>92618</v>
      </c>
      <c r="E1709" s="42">
        <v>40050</v>
      </c>
      <c r="F1709" s="43">
        <v>1041</v>
      </c>
      <c r="G1709" s="41" t="s">
        <v>125</v>
      </c>
      <c r="H1709" s="40">
        <v>22</v>
      </c>
      <c r="I1709" s="40">
        <v>22</v>
      </c>
      <c r="J1709" s="40">
        <v>0</v>
      </c>
      <c r="K1709" s="40">
        <v>0</v>
      </c>
      <c r="L1709" s="44">
        <v>0</v>
      </c>
      <c r="M1709" s="41" t="s">
        <v>126</v>
      </c>
      <c r="N1709" s="45" t="s">
        <v>149</v>
      </c>
      <c r="O1709" s="45" t="s">
        <v>150</v>
      </c>
      <c r="P1709" t="str">
        <f>VLOOKUP($A1709,RevenueData!$A$2:$L$2321,10,FALSE)</f>
        <v>CA</v>
      </c>
      <c r="Q1709" t="str">
        <f>VLOOKUP($A1709,RevenueData!$A$2:$L$2321,11,FALSE)</f>
        <v>LA</v>
      </c>
      <c r="R1709" t="str">
        <f>VLOOKUP($A1709,RevenueData!$A$2:$L$2321,12,FALSE)</f>
        <v>SD</v>
      </c>
    </row>
    <row r="1710" spans="1:18">
      <c r="A1710" s="40">
        <v>167</v>
      </c>
      <c r="B1710" s="41" t="s">
        <v>314</v>
      </c>
      <c r="C1710" s="41" t="s">
        <v>64</v>
      </c>
      <c r="D1710" s="40">
        <v>68114</v>
      </c>
      <c r="E1710" s="42">
        <v>40051</v>
      </c>
      <c r="F1710" s="43">
        <v>1045</v>
      </c>
      <c r="G1710" s="41" t="s">
        <v>125</v>
      </c>
      <c r="H1710" s="40">
        <v>15</v>
      </c>
      <c r="I1710" s="40">
        <v>15</v>
      </c>
      <c r="J1710" s="40">
        <v>0</v>
      </c>
      <c r="K1710" s="40">
        <v>0</v>
      </c>
      <c r="L1710" s="44">
        <v>0</v>
      </c>
      <c r="M1710" s="41" t="s">
        <v>130</v>
      </c>
      <c r="N1710" s="45" t="s">
        <v>315</v>
      </c>
      <c r="O1710" s="45" t="s">
        <v>316</v>
      </c>
      <c r="P1710" t="str">
        <f>VLOOKUP($A1710,RevenueData!$A$2:$L$2321,10,FALSE)</f>
        <v>NE</v>
      </c>
      <c r="Q1710" t="str">
        <f>VLOOKUP($A1710,RevenueData!$A$2:$L$2321,11,FALSE)</f>
        <v>MW</v>
      </c>
      <c r="R1710" t="str">
        <f>VLOOKUP($A1710,RevenueData!$A$2:$L$2321,12,FALSE)</f>
        <v>TRI</v>
      </c>
    </row>
    <row r="1711" spans="1:18">
      <c r="A1711" s="40">
        <v>183</v>
      </c>
      <c r="B1711" s="41" t="s">
        <v>225</v>
      </c>
      <c r="C1711" s="41" t="s">
        <v>27</v>
      </c>
      <c r="D1711" s="40">
        <v>32819</v>
      </c>
      <c r="E1711" s="42">
        <v>40051</v>
      </c>
      <c r="F1711" s="43">
        <v>1018</v>
      </c>
      <c r="G1711" s="41" t="s">
        <v>125</v>
      </c>
      <c r="H1711" s="40">
        <v>147</v>
      </c>
      <c r="I1711" s="40">
        <v>147</v>
      </c>
      <c r="J1711" s="40">
        <v>0</v>
      </c>
      <c r="K1711" s="40">
        <v>0</v>
      </c>
      <c r="L1711" s="44">
        <v>0</v>
      </c>
      <c r="M1711" s="41" t="s">
        <v>126</v>
      </c>
      <c r="N1711" s="45" t="s">
        <v>208</v>
      </c>
      <c r="O1711" s="45" t="s">
        <v>209</v>
      </c>
      <c r="P1711" t="str">
        <f>VLOOKUP($A1711,RevenueData!$A$2:$L$2321,10,FALSE)</f>
        <v>FL</v>
      </c>
      <c r="Q1711" t="str">
        <f>VLOOKUP($A1711,RevenueData!$A$2:$L$2321,11,FALSE)</f>
        <v>OUT</v>
      </c>
      <c r="R1711" t="str">
        <f>VLOOKUP($A1711,RevenueData!$A$2:$L$2321,12,FALSE)</f>
        <v>OUT</v>
      </c>
    </row>
    <row r="1712" spans="1:18">
      <c r="A1712" s="40">
        <v>185</v>
      </c>
      <c r="B1712" s="41" t="s">
        <v>342</v>
      </c>
      <c r="C1712" s="41" t="s">
        <v>62</v>
      </c>
      <c r="D1712" s="40">
        <v>55435</v>
      </c>
      <c r="E1712" s="42">
        <v>40051</v>
      </c>
      <c r="F1712" s="43">
        <v>721</v>
      </c>
      <c r="G1712" s="41" t="s">
        <v>129</v>
      </c>
      <c r="H1712" s="40">
        <v>31</v>
      </c>
      <c r="I1712" s="40">
        <v>31</v>
      </c>
      <c r="J1712" s="40">
        <v>0</v>
      </c>
      <c r="K1712" s="40">
        <v>0</v>
      </c>
      <c r="L1712" s="44">
        <v>0</v>
      </c>
      <c r="M1712" s="41" t="s">
        <v>126</v>
      </c>
      <c r="N1712" s="45" t="s">
        <v>302</v>
      </c>
      <c r="O1712" s="45" t="s">
        <v>303</v>
      </c>
      <c r="P1712" t="str">
        <f>VLOOKUP($A1712,RevenueData!$A$2:$L$2321,10,FALSE)</f>
        <v>MN</v>
      </c>
      <c r="Q1712" t="str">
        <f>VLOOKUP($A1712,RevenueData!$A$2:$L$2321,11,FALSE)</f>
        <v>MW</v>
      </c>
      <c r="R1712" t="str">
        <f>VLOOKUP($A1712,RevenueData!$A$2:$L$2321,12,FALSE)</f>
        <v>MW</v>
      </c>
    </row>
    <row r="1713" spans="1:18">
      <c r="A1713" s="40">
        <v>189</v>
      </c>
      <c r="B1713" s="41" t="s">
        <v>124</v>
      </c>
      <c r="C1713" s="41" t="s">
        <v>7</v>
      </c>
      <c r="D1713" s="40">
        <v>10017</v>
      </c>
      <c r="E1713" s="42">
        <v>40051</v>
      </c>
      <c r="F1713" s="43">
        <v>1152</v>
      </c>
      <c r="G1713" s="41" t="s">
        <v>125</v>
      </c>
      <c r="H1713" s="40">
        <v>35</v>
      </c>
      <c r="I1713" s="40">
        <v>33</v>
      </c>
      <c r="J1713" s="40">
        <v>2</v>
      </c>
      <c r="K1713" s="40">
        <v>0</v>
      </c>
      <c r="L1713" s="44">
        <v>0</v>
      </c>
      <c r="M1713" s="41" t="s">
        <v>143</v>
      </c>
      <c r="N1713" s="45" t="s">
        <v>127</v>
      </c>
      <c r="O1713" s="45" t="s">
        <v>128</v>
      </c>
      <c r="P1713" t="str">
        <f>VLOOKUP($A1713,RevenueData!$A$2:$L$2321,10,FALSE)</f>
        <v>NY</v>
      </c>
      <c r="Q1713" t="str">
        <f>VLOOKUP($A1713,RevenueData!$A$2:$L$2321,11,FALSE)</f>
        <v>NY</v>
      </c>
      <c r="R1713" t="str">
        <f>VLOOKUP($A1713,RevenueData!$A$2:$L$2321,12,FALSE)</f>
        <v>DOWN</v>
      </c>
    </row>
    <row r="1714" spans="1:18">
      <c r="A1714" s="40">
        <v>189</v>
      </c>
      <c r="B1714" s="41" t="s">
        <v>124</v>
      </c>
      <c r="C1714" s="41" t="s">
        <v>7</v>
      </c>
      <c r="D1714" s="40">
        <v>10017</v>
      </c>
      <c r="E1714" s="42">
        <v>40053</v>
      </c>
      <c r="F1714" s="43">
        <v>938</v>
      </c>
      <c r="G1714" s="41" t="s">
        <v>125</v>
      </c>
      <c r="H1714" s="40">
        <v>43</v>
      </c>
      <c r="I1714" s="40">
        <v>43</v>
      </c>
      <c r="J1714" s="40">
        <v>0</v>
      </c>
      <c r="K1714" s="40">
        <v>0</v>
      </c>
      <c r="L1714" s="44">
        <v>0</v>
      </c>
      <c r="M1714" s="41" t="s">
        <v>126</v>
      </c>
      <c r="N1714" s="45" t="s">
        <v>127</v>
      </c>
      <c r="O1714" s="45" t="s">
        <v>128</v>
      </c>
      <c r="P1714" t="str">
        <f>VLOOKUP($A1714,RevenueData!$A$2:$L$2321,10,FALSE)</f>
        <v>NY</v>
      </c>
      <c r="Q1714" t="str">
        <f>VLOOKUP($A1714,RevenueData!$A$2:$L$2321,11,FALSE)</f>
        <v>NY</v>
      </c>
      <c r="R1714" t="str">
        <f>VLOOKUP($A1714,RevenueData!$A$2:$L$2321,12,FALSE)</f>
        <v>DOWN</v>
      </c>
    </row>
    <row r="1715" spans="1:18">
      <c r="A1715" s="40">
        <v>2</v>
      </c>
      <c r="B1715" s="41" t="s">
        <v>124</v>
      </c>
      <c r="C1715" s="41" t="s">
        <v>7</v>
      </c>
      <c r="D1715" s="40">
        <v>10021</v>
      </c>
      <c r="E1715" s="42">
        <v>40056</v>
      </c>
      <c r="F1715" s="43">
        <v>1014</v>
      </c>
      <c r="G1715" s="41" t="s">
        <v>125</v>
      </c>
      <c r="H1715" s="40">
        <v>52</v>
      </c>
      <c r="I1715" s="40">
        <v>52</v>
      </c>
      <c r="J1715" s="40">
        <v>0</v>
      </c>
      <c r="K1715" s="40">
        <v>0</v>
      </c>
      <c r="L1715" s="44">
        <v>0</v>
      </c>
      <c r="M1715" s="41" t="s">
        <v>126</v>
      </c>
      <c r="N1715" s="45" t="s">
        <v>127</v>
      </c>
      <c r="O1715" s="45" t="s">
        <v>128</v>
      </c>
      <c r="P1715" t="str">
        <f>VLOOKUP($A1715,RevenueData!$A$2:$L$2321,10,FALSE)</f>
        <v>NY</v>
      </c>
      <c r="Q1715" t="str">
        <f>VLOOKUP($A1715,RevenueData!$A$2:$L$2321,11,FALSE)</f>
        <v>NY</v>
      </c>
      <c r="R1715" t="str">
        <f>VLOOKUP($A1715,RevenueData!$A$2:$L$2321,12,FALSE)</f>
        <v>MID</v>
      </c>
    </row>
    <row r="1716" spans="1:18">
      <c r="A1716" s="40">
        <v>3</v>
      </c>
      <c r="B1716" s="41" t="s">
        <v>124</v>
      </c>
      <c r="C1716" s="41" t="s">
        <v>7</v>
      </c>
      <c r="D1716" s="40">
        <v>10023</v>
      </c>
      <c r="E1716" s="42">
        <v>40056</v>
      </c>
      <c r="F1716" s="43">
        <v>1411</v>
      </c>
      <c r="G1716" s="41" t="s">
        <v>131</v>
      </c>
      <c r="H1716" s="40">
        <v>64</v>
      </c>
      <c r="I1716" s="40">
        <v>64</v>
      </c>
      <c r="J1716" s="40">
        <v>0</v>
      </c>
      <c r="K1716" s="40">
        <v>0</v>
      </c>
      <c r="L1716" s="44">
        <v>0</v>
      </c>
      <c r="M1716" s="41" t="s">
        <v>126</v>
      </c>
      <c r="N1716" s="45" t="s">
        <v>127</v>
      </c>
      <c r="O1716" s="45" t="s">
        <v>128</v>
      </c>
      <c r="P1716" t="str">
        <f>VLOOKUP($A1716,RevenueData!$A$2:$L$2321,10,FALSE)</f>
        <v>NY</v>
      </c>
      <c r="Q1716" t="str">
        <f>VLOOKUP($A1716,RevenueData!$A$2:$L$2321,11,FALSE)</f>
        <v>NY</v>
      </c>
      <c r="R1716" t="str">
        <f>VLOOKUP($A1716,RevenueData!$A$2:$L$2321,12,FALSE)</f>
        <v>DOWN</v>
      </c>
    </row>
    <row r="1717" spans="1:18">
      <c r="A1717" s="40">
        <v>13</v>
      </c>
      <c r="B1717" s="41" t="s">
        <v>142</v>
      </c>
      <c r="C1717" s="41" t="s">
        <v>7</v>
      </c>
      <c r="D1717" s="40">
        <v>11746</v>
      </c>
      <c r="E1717" s="42">
        <v>40056</v>
      </c>
      <c r="F1717" s="43">
        <v>921</v>
      </c>
      <c r="G1717" s="41" t="s">
        <v>125</v>
      </c>
      <c r="H1717" s="40">
        <v>2</v>
      </c>
      <c r="I1717" s="40">
        <v>2</v>
      </c>
      <c r="J1717" s="40">
        <v>0</v>
      </c>
      <c r="K1717" s="40">
        <v>0</v>
      </c>
      <c r="L1717" s="44">
        <v>0</v>
      </c>
      <c r="M1717" s="41" t="s">
        <v>130</v>
      </c>
      <c r="N1717" s="45" t="s">
        <v>127</v>
      </c>
      <c r="O1717" s="45" t="s">
        <v>128</v>
      </c>
      <c r="P1717" t="str">
        <f>VLOOKUP($A1717,RevenueData!$A$2:$L$2321,10,FALSE)</f>
        <v>NY</v>
      </c>
      <c r="Q1717" t="str">
        <f>VLOOKUP($A1717,RevenueData!$A$2:$L$2321,11,FALSE)</f>
        <v>NY</v>
      </c>
      <c r="R1717" t="str">
        <f>VLOOKUP($A1717,RevenueData!$A$2:$L$2321,12,FALSE)</f>
        <v>LI</v>
      </c>
    </row>
    <row r="1718" spans="1:18">
      <c r="A1718" s="40">
        <v>13</v>
      </c>
      <c r="B1718" s="41" t="s">
        <v>142</v>
      </c>
      <c r="C1718" s="41" t="s">
        <v>7</v>
      </c>
      <c r="D1718" s="40">
        <v>11746</v>
      </c>
      <c r="E1718" s="42">
        <v>40056</v>
      </c>
      <c r="F1718" s="43">
        <v>921</v>
      </c>
      <c r="G1718" s="41" t="s">
        <v>125</v>
      </c>
      <c r="H1718" s="40">
        <v>56</v>
      </c>
      <c r="I1718" s="40">
        <v>56</v>
      </c>
      <c r="J1718" s="40">
        <v>0</v>
      </c>
      <c r="K1718" s="40">
        <v>0</v>
      </c>
      <c r="L1718" s="44">
        <v>0</v>
      </c>
      <c r="M1718" s="41" t="s">
        <v>126</v>
      </c>
      <c r="N1718" s="45" t="s">
        <v>127</v>
      </c>
      <c r="O1718" s="45" t="s">
        <v>128</v>
      </c>
      <c r="P1718" t="str">
        <f>VLOOKUP($A1718,RevenueData!$A$2:$L$2321,10,FALSE)</f>
        <v>NY</v>
      </c>
      <c r="Q1718" t="str">
        <f>VLOOKUP($A1718,RevenueData!$A$2:$L$2321,11,FALSE)</f>
        <v>NY</v>
      </c>
      <c r="R1718" t="str">
        <f>VLOOKUP($A1718,RevenueData!$A$2:$L$2321,12,FALSE)</f>
        <v>LI</v>
      </c>
    </row>
    <row r="1719" spans="1:18">
      <c r="A1719" s="40">
        <v>23</v>
      </c>
      <c r="B1719" s="41" t="s">
        <v>159</v>
      </c>
      <c r="C1719" s="41" t="s">
        <v>7</v>
      </c>
      <c r="D1719" s="40">
        <v>10601</v>
      </c>
      <c r="E1719" s="42">
        <v>40056</v>
      </c>
      <c r="F1719" s="43">
        <v>1052</v>
      </c>
      <c r="G1719" s="41" t="s">
        <v>125</v>
      </c>
      <c r="H1719" s="40">
        <v>77</v>
      </c>
      <c r="I1719" s="40">
        <v>76</v>
      </c>
      <c r="J1719" s="40">
        <v>1</v>
      </c>
      <c r="K1719" s="40">
        <v>0</v>
      </c>
      <c r="L1719" s="44">
        <v>0</v>
      </c>
      <c r="M1719" s="41" t="s">
        <v>130</v>
      </c>
      <c r="N1719" s="45" t="s">
        <v>127</v>
      </c>
      <c r="O1719" s="45" t="s">
        <v>128</v>
      </c>
      <c r="P1719" t="str">
        <f>VLOOKUP($A1719,RevenueData!$A$2:$L$2321,10,FALSE)</f>
        <v>NY</v>
      </c>
      <c r="Q1719" t="str">
        <f>VLOOKUP($A1719,RevenueData!$A$2:$L$2321,11,FALSE)</f>
        <v>NE</v>
      </c>
      <c r="R1719" t="str">
        <f>VLOOKUP($A1719,RevenueData!$A$2:$L$2321,12,FALSE)</f>
        <v>CT</v>
      </c>
    </row>
    <row r="1720" spans="1:18">
      <c r="A1720" s="40">
        <v>34</v>
      </c>
      <c r="B1720" s="41" t="s">
        <v>175</v>
      </c>
      <c r="C1720" s="41" t="s">
        <v>25</v>
      </c>
      <c r="D1720" s="40">
        <v>6880</v>
      </c>
      <c r="E1720" s="42">
        <v>40056</v>
      </c>
      <c r="F1720" s="43">
        <v>1015</v>
      </c>
      <c r="G1720" s="41" t="s">
        <v>125</v>
      </c>
      <c r="H1720" s="40">
        <v>38</v>
      </c>
      <c r="I1720" s="40">
        <v>38</v>
      </c>
      <c r="J1720" s="40">
        <v>0</v>
      </c>
      <c r="K1720" s="40">
        <v>0</v>
      </c>
      <c r="L1720" s="44">
        <v>0</v>
      </c>
      <c r="M1720" s="41" t="s">
        <v>126</v>
      </c>
      <c r="N1720" s="45" t="s">
        <v>127</v>
      </c>
      <c r="O1720" s="45" t="s">
        <v>128</v>
      </c>
      <c r="P1720" t="str">
        <f>VLOOKUP($A1720,RevenueData!$A$2:$L$2321,10,FALSE)</f>
        <v>CT</v>
      </c>
      <c r="Q1720" t="str">
        <f>VLOOKUP($A1720,RevenueData!$A$2:$L$2321,11,FALSE)</f>
        <v>NE</v>
      </c>
      <c r="R1720" t="str">
        <f>VLOOKUP($A1720,RevenueData!$A$2:$L$2321,12,FALSE)</f>
        <v>CT</v>
      </c>
    </row>
    <row r="1721" spans="1:18">
      <c r="A1721" s="40">
        <v>42</v>
      </c>
      <c r="B1721" s="41" t="s">
        <v>124</v>
      </c>
      <c r="C1721" s="41" t="s">
        <v>7</v>
      </c>
      <c r="D1721" s="40">
        <v>10024</v>
      </c>
      <c r="E1721" s="42">
        <v>40056</v>
      </c>
      <c r="F1721" s="43">
        <v>1054</v>
      </c>
      <c r="G1721" s="41" t="s">
        <v>125</v>
      </c>
      <c r="H1721" s="40">
        <v>72</v>
      </c>
      <c r="I1721" s="40">
        <v>71</v>
      </c>
      <c r="J1721" s="40">
        <v>1</v>
      </c>
      <c r="K1721" s="40">
        <v>0</v>
      </c>
      <c r="L1721" s="44">
        <v>0</v>
      </c>
      <c r="M1721" s="41" t="s">
        <v>130</v>
      </c>
      <c r="N1721" s="45" t="s">
        <v>127</v>
      </c>
      <c r="O1721" s="45" t="s">
        <v>128</v>
      </c>
      <c r="P1721" t="str">
        <f>VLOOKUP($A1721,RevenueData!$A$2:$L$2321,10,FALSE)</f>
        <v>NY</v>
      </c>
      <c r="Q1721" t="str">
        <f>VLOOKUP($A1721,RevenueData!$A$2:$L$2321,11,FALSE)</f>
        <v>NY</v>
      </c>
      <c r="R1721" t="str">
        <f>VLOOKUP($A1721,RevenueData!$A$2:$L$2321,12,FALSE)</f>
        <v>DOWN</v>
      </c>
    </row>
    <row r="1722" spans="1:18">
      <c r="A1722" s="40">
        <v>51</v>
      </c>
      <c r="B1722" s="41" t="s">
        <v>124</v>
      </c>
      <c r="C1722" s="41" t="s">
        <v>7</v>
      </c>
      <c r="D1722" s="40">
        <v>10003</v>
      </c>
      <c r="E1722" s="42">
        <v>40056</v>
      </c>
      <c r="F1722" s="43">
        <v>1046</v>
      </c>
      <c r="G1722" s="41" t="s">
        <v>125</v>
      </c>
      <c r="H1722" s="40">
        <v>53</v>
      </c>
      <c r="I1722" s="40">
        <v>51</v>
      </c>
      <c r="J1722" s="40">
        <v>2</v>
      </c>
      <c r="K1722" s="40">
        <v>0</v>
      </c>
      <c r="L1722" s="44">
        <v>0</v>
      </c>
      <c r="M1722" s="41" t="s">
        <v>130</v>
      </c>
      <c r="N1722" s="45" t="s">
        <v>127</v>
      </c>
      <c r="O1722" s="45" t="s">
        <v>128</v>
      </c>
      <c r="P1722" t="str">
        <f>VLOOKUP($A1722,RevenueData!$A$2:$L$2321,10,FALSE)</f>
        <v>NY</v>
      </c>
      <c r="Q1722" t="str">
        <f>VLOOKUP($A1722,RevenueData!$A$2:$L$2321,11,FALSE)</f>
        <v>NY</v>
      </c>
      <c r="R1722" t="str">
        <f>VLOOKUP($A1722,RevenueData!$A$2:$L$2321,12,FALSE)</f>
        <v>DOWN</v>
      </c>
    </row>
    <row r="1723" spans="1:18">
      <c r="A1723" s="40">
        <v>53</v>
      </c>
      <c r="B1723" s="41" t="s">
        <v>124</v>
      </c>
      <c r="C1723" s="41" t="s">
        <v>7</v>
      </c>
      <c r="D1723" s="40">
        <v>10021</v>
      </c>
      <c r="E1723" s="42">
        <v>40056</v>
      </c>
      <c r="F1723" s="43">
        <v>1037</v>
      </c>
      <c r="G1723" s="41" t="s">
        <v>125</v>
      </c>
      <c r="H1723" s="40">
        <v>67</v>
      </c>
      <c r="I1723" s="40">
        <v>66</v>
      </c>
      <c r="J1723" s="40">
        <v>1</v>
      </c>
      <c r="K1723" s="40">
        <v>0</v>
      </c>
      <c r="L1723" s="44">
        <v>0</v>
      </c>
      <c r="M1723" s="41" t="s">
        <v>130</v>
      </c>
      <c r="N1723" s="45" t="s">
        <v>127</v>
      </c>
      <c r="O1723" s="45" t="s">
        <v>128</v>
      </c>
      <c r="P1723" t="str">
        <f>VLOOKUP($A1723,RevenueData!$A$2:$L$2321,10,FALSE)</f>
        <v>NY</v>
      </c>
      <c r="Q1723" t="str">
        <f>VLOOKUP($A1723,RevenueData!$A$2:$L$2321,11,FALSE)</f>
        <v>NY</v>
      </c>
      <c r="R1723" t="str">
        <f>VLOOKUP($A1723,RevenueData!$A$2:$L$2321,12,FALSE)</f>
        <v>MID</v>
      </c>
    </row>
    <row r="1724" spans="1:18">
      <c r="A1724" s="40">
        <v>54</v>
      </c>
      <c r="B1724" s="41" t="s">
        <v>124</v>
      </c>
      <c r="C1724" s="41" t="s">
        <v>7</v>
      </c>
      <c r="D1724" s="40">
        <v>10028</v>
      </c>
      <c r="E1724" s="42">
        <v>40056</v>
      </c>
      <c r="F1724" s="43">
        <v>1101</v>
      </c>
      <c r="G1724" s="41" t="s">
        <v>125</v>
      </c>
      <c r="H1724" s="40">
        <v>37</v>
      </c>
      <c r="I1724" s="40">
        <v>35</v>
      </c>
      <c r="J1724" s="40">
        <v>2</v>
      </c>
      <c r="K1724" s="40">
        <v>0</v>
      </c>
      <c r="L1724" s="44">
        <v>0</v>
      </c>
      <c r="M1724" s="41" t="s">
        <v>130</v>
      </c>
      <c r="N1724" s="45" t="s">
        <v>127</v>
      </c>
      <c r="O1724" s="45" t="s">
        <v>128</v>
      </c>
      <c r="P1724" t="str">
        <f>VLOOKUP($A1724,RevenueData!$A$2:$L$2321,10,FALSE)</f>
        <v>NY</v>
      </c>
      <c r="Q1724" t="str">
        <f>VLOOKUP($A1724,RevenueData!$A$2:$L$2321,11,FALSE)</f>
        <v>NY</v>
      </c>
      <c r="R1724" t="str">
        <f>VLOOKUP($A1724,RevenueData!$A$2:$L$2321,12,FALSE)</f>
        <v>MID</v>
      </c>
    </row>
    <row r="1725" spans="1:18">
      <c r="A1725" s="40">
        <v>55</v>
      </c>
      <c r="B1725" s="41" t="s">
        <v>124</v>
      </c>
      <c r="C1725" s="41" t="s">
        <v>7</v>
      </c>
      <c r="D1725" s="40">
        <v>10014</v>
      </c>
      <c r="E1725" s="42">
        <v>40056</v>
      </c>
      <c r="F1725" s="43">
        <v>1233</v>
      </c>
      <c r="G1725" s="41" t="s">
        <v>125</v>
      </c>
      <c r="H1725" s="40">
        <v>52</v>
      </c>
      <c r="I1725" s="40">
        <v>51</v>
      </c>
      <c r="J1725" s="40">
        <v>1</v>
      </c>
      <c r="K1725" s="40">
        <v>0</v>
      </c>
      <c r="L1725" s="44">
        <v>0</v>
      </c>
      <c r="M1725" s="41" t="s">
        <v>130</v>
      </c>
      <c r="N1725" s="45" t="s">
        <v>127</v>
      </c>
      <c r="O1725" s="45" t="s">
        <v>128</v>
      </c>
      <c r="P1725" t="str">
        <f>VLOOKUP($A1725,RevenueData!$A$2:$L$2321,10,FALSE)</f>
        <v>NY</v>
      </c>
      <c r="Q1725" t="str">
        <f>VLOOKUP($A1725,RevenueData!$A$2:$L$2321,11,FALSE)</f>
        <v>NY</v>
      </c>
      <c r="R1725" t="str">
        <f>VLOOKUP($A1725,RevenueData!$A$2:$L$2321,12,FALSE)</f>
        <v>DOWN</v>
      </c>
    </row>
    <row r="1726" spans="1:18">
      <c r="A1726" s="40">
        <v>108</v>
      </c>
      <c r="B1726" s="41" t="s">
        <v>124</v>
      </c>
      <c r="C1726" s="41" t="s">
        <v>7</v>
      </c>
      <c r="D1726" s="40">
        <v>10019</v>
      </c>
      <c r="E1726" s="42">
        <v>40056</v>
      </c>
      <c r="F1726" s="43">
        <v>1318</v>
      </c>
      <c r="G1726" s="41" t="s">
        <v>131</v>
      </c>
      <c r="H1726" s="40">
        <v>76</v>
      </c>
      <c r="I1726" s="40">
        <v>75</v>
      </c>
      <c r="J1726" s="40">
        <v>1</v>
      </c>
      <c r="K1726" s="40">
        <v>0</v>
      </c>
      <c r="L1726" s="44">
        <v>0</v>
      </c>
      <c r="M1726" s="41" t="s">
        <v>130</v>
      </c>
      <c r="N1726" s="45" t="s">
        <v>127</v>
      </c>
      <c r="O1726" s="45" t="s">
        <v>128</v>
      </c>
      <c r="P1726" t="str">
        <f>VLOOKUP($A1726,RevenueData!$A$2:$L$2321,10,FALSE)</f>
        <v>NY</v>
      </c>
      <c r="Q1726" t="str">
        <f>VLOOKUP($A1726,RevenueData!$A$2:$L$2321,11,FALSE)</f>
        <v>NY</v>
      </c>
      <c r="R1726" t="str">
        <f>VLOOKUP($A1726,RevenueData!$A$2:$L$2321,12,FALSE)</f>
        <v>DOWN</v>
      </c>
    </row>
    <row r="1727" spans="1:18">
      <c r="A1727" s="40">
        <v>114</v>
      </c>
      <c r="B1727" s="41" t="s">
        <v>124</v>
      </c>
      <c r="C1727" s="41" t="s">
        <v>7</v>
      </c>
      <c r="D1727" s="40">
        <v>10020</v>
      </c>
      <c r="E1727" s="42">
        <v>40056</v>
      </c>
      <c r="F1727" s="43">
        <v>936</v>
      </c>
      <c r="G1727" s="41" t="s">
        <v>129</v>
      </c>
      <c r="H1727" s="40">
        <v>79</v>
      </c>
      <c r="I1727" s="40">
        <v>78</v>
      </c>
      <c r="J1727" s="40">
        <v>1</v>
      </c>
      <c r="K1727" s="40">
        <v>0</v>
      </c>
      <c r="L1727" s="44">
        <v>0</v>
      </c>
      <c r="M1727" s="41" t="s">
        <v>130</v>
      </c>
      <c r="N1727" s="45" t="s">
        <v>127</v>
      </c>
      <c r="O1727" s="45" t="s">
        <v>128</v>
      </c>
      <c r="P1727" t="str">
        <f>VLOOKUP($A1727,RevenueData!$A$2:$L$2321,10,FALSE)</f>
        <v>NY</v>
      </c>
      <c r="Q1727" t="str">
        <f>VLOOKUP($A1727,RevenueData!$A$2:$L$2321,11,FALSE)</f>
        <v>NY</v>
      </c>
      <c r="R1727" t="str">
        <f>VLOOKUP($A1727,RevenueData!$A$2:$L$2321,12,FALSE)</f>
        <v>MID</v>
      </c>
    </row>
    <row r="1728" spans="1:18">
      <c r="A1728" s="40">
        <v>117</v>
      </c>
      <c r="B1728" s="41" t="s">
        <v>267</v>
      </c>
      <c r="C1728" s="41" t="s">
        <v>25</v>
      </c>
      <c r="D1728" s="40">
        <v>6810</v>
      </c>
      <c r="E1728" s="42">
        <v>40056</v>
      </c>
      <c r="F1728" s="43">
        <v>929</v>
      </c>
      <c r="G1728" s="41" t="s">
        <v>125</v>
      </c>
      <c r="H1728" s="40">
        <v>45</v>
      </c>
      <c r="I1728" s="40">
        <v>45</v>
      </c>
      <c r="J1728" s="40">
        <v>0</v>
      </c>
      <c r="K1728" s="40">
        <v>0</v>
      </c>
      <c r="L1728" s="44">
        <v>0</v>
      </c>
      <c r="M1728" s="41" t="s">
        <v>126</v>
      </c>
      <c r="N1728" s="45" t="s">
        <v>127</v>
      </c>
      <c r="O1728" s="45" t="s">
        <v>128</v>
      </c>
      <c r="P1728" t="str">
        <f>VLOOKUP($A1728,RevenueData!$A$2:$L$2321,10,FALSE)</f>
        <v>CT</v>
      </c>
      <c r="Q1728" t="str">
        <f>VLOOKUP($A1728,RevenueData!$A$2:$L$2321,11,FALSE)</f>
        <v>NE</v>
      </c>
      <c r="R1728" t="str">
        <f>VLOOKUP($A1728,RevenueData!$A$2:$L$2321,12,FALSE)</f>
        <v>CT</v>
      </c>
    </row>
    <row r="1729" spans="1:18">
      <c r="A1729" s="40">
        <v>123</v>
      </c>
      <c r="B1729" s="41" t="s">
        <v>271</v>
      </c>
      <c r="C1729" s="41" t="s">
        <v>25</v>
      </c>
      <c r="D1729" s="40">
        <v>6830</v>
      </c>
      <c r="E1729" s="42">
        <v>40056</v>
      </c>
      <c r="F1729" s="43">
        <v>1035</v>
      </c>
      <c r="G1729" s="41" t="s">
        <v>125</v>
      </c>
      <c r="H1729" s="40">
        <v>1</v>
      </c>
      <c r="I1729" s="40">
        <v>1</v>
      </c>
      <c r="J1729" s="40">
        <v>0</v>
      </c>
      <c r="K1729" s="40">
        <v>0</v>
      </c>
      <c r="L1729" s="44">
        <v>0</v>
      </c>
      <c r="M1729" s="41" t="s">
        <v>130</v>
      </c>
      <c r="N1729" s="45" t="s">
        <v>127</v>
      </c>
      <c r="O1729" s="45" t="s">
        <v>128</v>
      </c>
      <c r="P1729" t="str">
        <f>VLOOKUP($A1729,RevenueData!$A$2:$L$2321,10,FALSE)</f>
        <v>CT</v>
      </c>
      <c r="Q1729" t="str">
        <f>VLOOKUP($A1729,RevenueData!$A$2:$L$2321,11,FALSE)</f>
        <v>NE</v>
      </c>
      <c r="R1729" t="str">
        <f>VLOOKUP($A1729,RevenueData!$A$2:$L$2321,12,FALSE)</f>
        <v>CT</v>
      </c>
    </row>
    <row r="1730" spans="1:18">
      <c r="A1730" s="40">
        <v>123</v>
      </c>
      <c r="B1730" s="41" t="s">
        <v>271</v>
      </c>
      <c r="C1730" s="41" t="s">
        <v>25</v>
      </c>
      <c r="D1730" s="40">
        <v>6830</v>
      </c>
      <c r="E1730" s="42">
        <v>40056</v>
      </c>
      <c r="F1730" s="43">
        <v>1035</v>
      </c>
      <c r="G1730" s="41" t="s">
        <v>125</v>
      </c>
      <c r="H1730" s="40">
        <v>52</v>
      </c>
      <c r="I1730" s="40">
        <v>52</v>
      </c>
      <c r="J1730" s="40">
        <v>0</v>
      </c>
      <c r="K1730" s="40">
        <v>0</v>
      </c>
      <c r="L1730" s="44">
        <v>0</v>
      </c>
      <c r="M1730" s="41" t="s">
        <v>126</v>
      </c>
      <c r="N1730" s="45" t="s">
        <v>127</v>
      </c>
      <c r="O1730" s="45" t="s">
        <v>128</v>
      </c>
      <c r="P1730" t="str">
        <f>VLOOKUP($A1730,RevenueData!$A$2:$L$2321,10,FALSE)</f>
        <v>CT</v>
      </c>
      <c r="Q1730" t="str">
        <f>VLOOKUP($A1730,RevenueData!$A$2:$L$2321,11,FALSE)</f>
        <v>NE</v>
      </c>
      <c r="R1730" t="str">
        <f>VLOOKUP($A1730,RevenueData!$A$2:$L$2321,12,FALSE)</f>
        <v>CT</v>
      </c>
    </row>
    <row r="1731" spans="1:18">
      <c r="A1731" s="40">
        <v>124</v>
      </c>
      <c r="B1731" s="41" t="s">
        <v>272</v>
      </c>
      <c r="C1731" s="41" t="s">
        <v>25</v>
      </c>
      <c r="D1731" s="40">
        <v>6074</v>
      </c>
      <c r="E1731" s="42">
        <v>40056</v>
      </c>
      <c r="F1731" s="43">
        <v>1112</v>
      </c>
      <c r="G1731" s="41" t="s">
        <v>125</v>
      </c>
      <c r="H1731" s="40">
        <v>37</v>
      </c>
      <c r="I1731" s="40">
        <v>37</v>
      </c>
      <c r="J1731" s="40">
        <v>0</v>
      </c>
      <c r="K1731" s="40">
        <v>0</v>
      </c>
      <c r="L1731" s="44">
        <v>0</v>
      </c>
      <c r="M1731" s="41" t="s">
        <v>126</v>
      </c>
      <c r="N1731" s="45" t="s">
        <v>273</v>
      </c>
      <c r="O1731" s="45" t="s">
        <v>274</v>
      </c>
      <c r="P1731" t="str">
        <f>VLOOKUP($A1731,RevenueData!$A$2:$L$2321,10,FALSE)</f>
        <v>CT</v>
      </c>
      <c r="Q1731" t="str">
        <f>VLOOKUP($A1731,RevenueData!$A$2:$L$2321,11,FALSE)</f>
        <v>NE</v>
      </c>
      <c r="R1731" t="str">
        <f>VLOOKUP($A1731,RevenueData!$A$2:$L$2321,12,FALSE)</f>
        <v>CT</v>
      </c>
    </row>
    <row r="1732" spans="1:18">
      <c r="A1732" s="40">
        <v>131</v>
      </c>
      <c r="B1732" s="41" t="s">
        <v>281</v>
      </c>
      <c r="C1732" s="41" t="s">
        <v>7</v>
      </c>
      <c r="D1732" s="40">
        <v>11430</v>
      </c>
      <c r="E1732" s="42">
        <v>40056</v>
      </c>
      <c r="F1732" s="43">
        <v>1123</v>
      </c>
      <c r="G1732" s="41" t="s">
        <v>125</v>
      </c>
      <c r="H1732" s="40">
        <v>2</v>
      </c>
      <c r="I1732" s="40">
        <v>2</v>
      </c>
      <c r="J1732" s="40">
        <v>0</v>
      </c>
      <c r="K1732" s="40">
        <v>0</v>
      </c>
      <c r="L1732" s="44">
        <v>0</v>
      </c>
      <c r="M1732" s="41" t="s">
        <v>126</v>
      </c>
      <c r="N1732" s="45" t="s">
        <v>127</v>
      </c>
      <c r="O1732" s="45" t="s">
        <v>128</v>
      </c>
      <c r="P1732" t="str">
        <f>VLOOKUP($A1732,RevenueData!$A$2:$L$2321,10,FALSE)</f>
        <v>NY</v>
      </c>
      <c r="Q1732" t="str">
        <f>VLOOKUP($A1732,RevenueData!$A$2:$L$2321,11,FALSE)</f>
        <v>NY</v>
      </c>
      <c r="R1732" t="str">
        <f>VLOOKUP($A1732,RevenueData!$A$2:$L$2321,12,FALSE)</f>
        <v>LI</v>
      </c>
    </row>
    <row r="1733" spans="1:18">
      <c r="A1733" s="40">
        <v>131</v>
      </c>
      <c r="B1733" s="41" t="s">
        <v>281</v>
      </c>
      <c r="C1733" s="41" t="s">
        <v>7</v>
      </c>
      <c r="D1733" s="40">
        <v>11430</v>
      </c>
      <c r="E1733" s="42">
        <v>40056</v>
      </c>
      <c r="F1733" s="43">
        <v>1123</v>
      </c>
      <c r="G1733" s="41" t="s">
        <v>125</v>
      </c>
      <c r="H1733" s="40">
        <v>56</v>
      </c>
      <c r="I1733" s="40">
        <v>56</v>
      </c>
      <c r="J1733" s="40">
        <v>0</v>
      </c>
      <c r="K1733" s="40">
        <v>0</v>
      </c>
      <c r="L1733" s="44">
        <v>0</v>
      </c>
      <c r="M1733" s="41" t="s">
        <v>130</v>
      </c>
      <c r="N1733" s="45" t="s">
        <v>127</v>
      </c>
      <c r="O1733" s="45" t="s">
        <v>128</v>
      </c>
      <c r="P1733" t="str">
        <f>VLOOKUP($A1733,RevenueData!$A$2:$L$2321,10,FALSE)</f>
        <v>NY</v>
      </c>
      <c r="Q1733" t="str">
        <f>VLOOKUP($A1733,RevenueData!$A$2:$L$2321,11,FALSE)</f>
        <v>NY</v>
      </c>
      <c r="R1733" t="str">
        <f>VLOOKUP($A1733,RevenueData!$A$2:$L$2321,12,FALSE)</f>
        <v>LI</v>
      </c>
    </row>
    <row r="1734" spans="1:18">
      <c r="A1734" s="40">
        <v>140</v>
      </c>
      <c r="B1734" s="41" t="s">
        <v>291</v>
      </c>
      <c r="C1734" s="41" t="s">
        <v>7</v>
      </c>
      <c r="D1734" s="40">
        <v>11530</v>
      </c>
      <c r="E1734" s="42">
        <v>40056</v>
      </c>
      <c r="F1734" s="43">
        <v>1000</v>
      </c>
      <c r="G1734" s="41" t="s">
        <v>125</v>
      </c>
      <c r="H1734" s="40">
        <v>2</v>
      </c>
      <c r="I1734" s="40">
        <v>2</v>
      </c>
      <c r="J1734" s="40">
        <v>0</v>
      </c>
      <c r="K1734" s="40">
        <v>0</v>
      </c>
      <c r="L1734" s="44">
        <v>0</v>
      </c>
      <c r="M1734" s="41" t="s">
        <v>130</v>
      </c>
      <c r="N1734" s="45" t="s">
        <v>127</v>
      </c>
      <c r="O1734" s="45" t="s">
        <v>128</v>
      </c>
      <c r="P1734" t="str">
        <f>VLOOKUP($A1734,RevenueData!$A$2:$L$2321,10,FALSE)</f>
        <v>NY</v>
      </c>
      <c r="Q1734" t="str">
        <f>VLOOKUP($A1734,RevenueData!$A$2:$L$2321,11,FALSE)</f>
        <v>NY</v>
      </c>
      <c r="R1734" t="str">
        <f>VLOOKUP($A1734,RevenueData!$A$2:$L$2321,12,FALSE)</f>
        <v>LI</v>
      </c>
    </row>
    <row r="1735" spans="1:18">
      <c r="A1735" s="40">
        <v>140</v>
      </c>
      <c r="B1735" s="41" t="s">
        <v>291</v>
      </c>
      <c r="C1735" s="41" t="s">
        <v>7</v>
      </c>
      <c r="D1735" s="40">
        <v>11530</v>
      </c>
      <c r="E1735" s="42">
        <v>40056</v>
      </c>
      <c r="F1735" s="43">
        <v>1000</v>
      </c>
      <c r="G1735" s="41" t="s">
        <v>125</v>
      </c>
      <c r="H1735" s="40">
        <v>73</v>
      </c>
      <c r="I1735" s="40">
        <v>73</v>
      </c>
      <c r="J1735" s="40">
        <v>0</v>
      </c>
      <c r="K1735" s="40">
        <v>0</v>
      </c>
      <c r="L1735" s="44">
        <v>0</v>
      </c>
      <c r="M1735" s="41" t="s">
        <v>126</v>
      </c>
      <c r="N1735" s="45" t="s">
        <v>127</v>
      </c>
      <c r="O1735" s="45" t="s">
        <v>128</v>
      </c>
      <c r="P1735" t="str">
        <f>VLOOKUP($A1735,RevenueData!$A$2:$L$2321,10,FALSE)</f>
        <v>NY</v>
      </c>
      <c r="Q1735" t="str">
        <f>VLOOKUP($A1735,RevenueData!$A$2:$L$2321,11,FALSE)</f>
        <v>NY</v>
      </c>
      <c r="R1735" t="str">
        <f>VLOOKUP($A1735,RevenueData!$A$2:$L$2321,12,FALSE)</f>
        <v>LI</v>
      </c>
    </row>
    <row r="1736" spans="1:18">
      <c r="A1736" s="40">
        <v>146</v>
      </c>
      <c r="B1736" s="41" t="s">
        <v>295</v>
      </c>
      <c r="C1736" s="41" t="s">
        <v>61</v>
      </c>
      <c r="D1736" s="40">
        <v>96814</v>
      </c>
      <c r="E1736" s="42">
        <v>40056</v>
      </c>
      <c r="F1736" s="43">
        <v>1017</v>
      </c>
      <c r="G1736" s="41" t="s">
        <v>131</v>
      </c>
      <c r="H1736" s="40">
        <v>84</v>
      </c>
      <c r="I1736" s="40">
        <v>84</v>
      </c>
      <c r="J1736" s="40">
        <v>0</v>
      </c>
      <c r="K1736" s="40">
        <v>0</v>
      </c>
      <c r="L1736" s="44">
        <v>0</v>
      </c>
      <c r="M1736" s="41" t="s">
        <v>130</v>
      </c>
      <c r="N1736" s="45" t="s">
        <v>296</v>
      </c>
      <c r="O1736" s="45" t="s">
        <v>297</v>
      </c>
      <c r="P1736" t="str">
        <f>VLOOKUP($A1736,RevenueData!$A$2:$L$2321,10,FALSE)</f>
        <v>HI</v>
      </c>
      <c r="Q1736" t="str">
        <f>VLOOKUP($A1736,RevenueData!$A$2:$L$2321,11,FALSE)</f>
        <v>NW</v>
      </c>
      <c r="R1736" t="str">
        <f>VLOOKUP($A1736,RevenueData!$A$2:$L$2321,12,FALSE)</f>
        <v>HI</v>
      </c>
    </row>
    <row r="1737" spans="1:18">
      <c r="A1737" s="40">
        <v>148</v>
      </c>
      <c r="B1737" s="41" t="s">
        <v>298</v>
      </c>
      <c r="C1737" s="41" t="s">
        <v>43</v>
      </c>
      <c r="D1737" s="40">
        <v>1803</v>
      </c>
      <c r="E1737" s="42">
        <v>40056</v>
      </c>
      <c r="F1737" s="43">
        <v>1104</v>
      </c>
      <c r="G1737" s="41" t="s">
        <v>125</v>
      </c>
      <c r="H1737" s="40">
        <v>49</v>
      </c>
      <c r="I1737" s="40">
        <v>47</v>
      </c>
      <c r="J1737" s="40">
        <v>0</v>
      </c>
      <c r="K1737" s="40">
        <v>0</v>
      </c>
      <c r="L1737" s="44">
        <v>2</v>
      </c>
      <c r="M1737" s="41" t="s">
        <v>130</v>
      </c>
      <c r="N1737" s="45" t="s">
        <v>190</v>
      </c>
      <c r="O1737" s="45" t="s">
        <v>191</v>
      </c>
      <c r="P1737" t="str">
        <f>VLOOKUP($A1737,RevenueData!$A$2:$L$2321,10,FALSE)</f>
        <v>MA</v>
      </c>
      <c r="Q1737" t="str">
        <f>VLOOKUP($A1737,RevenueData!$A$2:$L$2321,11,FALSE)</f>
        <v>NE</v>
      </c>
      <c r="R1737" t="str">
        <f>VLOOKUP($A1737,RevenueData!$A$2:$L$2321,12,FALSE)</f>
        <v>MA</v>
      </c>
    </row>
    <row r="1738" spans="1:18">
      <c r="A1738" s="40">
        <v>149</v>
      </c>
      <c r="B1738" s="41" t="s">
        <v>275</v>
      </c>
      <c r="C1738" s="41" t="s">
        <v>41</v>
      </c>
      <c r="D1738" s="40">
        <v>75261</v>
      </c>
      <c r="E1738" s="42">
        <v>40056</v>
      </c>
      <c r="F1738" s="43">
        <v>1109</v>
      </c>
      <c r="G1738" s="41" t="s">
        <v>125</v>
      </c>
      <c r="H1738" s="40">
        <v>75</v>
      </c>
      <c r="I1738" s="40">
        <v>75</v>
      </c>
      <c r="J1738" s="40">
        <v>0</v>
      </c>
      <c r="K1738" s="40">
        <v>0</v>
      </c>
      <c r="L1738" s="44">
        <v>0</v>
      </c>
      <c r="M1738" s="41" t="s">
        <v>126</v>
      </c>
      <c r="N1738" s="45" t="s">
        <v>187</v>
      </c>
      <c r="O1738" s="45" t="s">
        <v>188</v>
      </c>
      <c r="P1738" t="str">
        <f>VLOOKUP($A1738,RevenueData!$A$2:$L$2321,10,FALSE)</f>
        <v>TX</v>
      </c>
      <c r="Q1738" t="str">
        <f>VLOOKUP($A1738,RevenueData!$A$2:$L$2321,11,FALSE)</f>
        <v>SW</v>
      </c>
      <c r="R1738" t="str">
        <f>VLOOKUP($A1738,RevenueData!$A$2:$L$2321,12,FALSE)</f>
        <v>SW</v>
      </c>
    </row>
    <row r="1739" spans="1:18">
      <c r="A1739" s="40">
        <v>151</v>
      </c>
      <c r="B1739" s="41" t="s">
        <v>295</v>
      </c>
      <c r="C1739" s="41" t="s">
        <v>61</v>
      </c>
      <c r="D1739" s="40">
        <v>96815</v>
      </c>
      <c r="E1739" s="42">
        <v>40056</v>
      </c>
      <c r="F1739" s="43">
        <v>1119</v>
      </c>
      <c r="G1739" s="41" t="s">
        <v>125</v>
      </c>
      <c r="H1739" s="40">
        <v>93</v>
      </c>
      <c r="I1739" s="40">
        <v>93</v>
      </c>
      <c r="J1739" s="40">
        <v>0</v>
      </c>
      <c r="K1739" s="40">
        <v>0</v>
      </c>
      <c r="L1739" s="44">
        <v>0</v>
      </c>
      <c r="M1739" s="41" t="s">
        <v>130</v>
      </c>
      <c r="N1739" s="45" t="s">
        <v>296</v>
      </c>
      <c r="O1739" s="45" t="s">
        <v>297</v>
      </c>
      <c r="P1739" t="str">
        <f>VLOOKUP($A1739,RevenueData!$A$2:$L$2321,10,FALSE)</f>
        <v>HI</v>
      </c>
      <c r="Q1739" t="str">
        <f>VLOOKUP($A1739,RevenueData!$A$2:$L$2321,11,FALSE)</f>
        <v>NW</v>
      </c>
      <c r="R1739" t="str">
        <f>VLOOKUP($A1739,RevenueData!$A$2:$L$2321,12,FALSE)</f>
        <v>HI</v>
      </c>
    </row>
    <row r="1740" spans="1:18">
      <c r="A1740" s="40">
        <v>153</v>
      </c>
      <c r="B1740" s="41" t="s">
        <v>301</v>
      </c>
      <c r="C1740" s="41" t="s">
        <v>62</v>
      </c>
      <c r="D1740" s="40">
        <v>55425</v>
      </c>
      <c r="E1740" s="42">
        <v>40056</v>
      </c>
      <c r="F1740" s="43">
        <v>700</v>
      </c>
      <c r="G1740" s="41" t="s">
        <v>125</v>
      </c>
      <c r="H1740" s="40">
        <v>69</v>
      </c>
      <c r="I1740" s="40">
        <v>62</v>
      </c>
      <c r="J1740" s="40">
        <v>0</v>
      </c>
      <c r="K1740" s="40">
        <v>7</v>
      </c>
      <c r="L1740" s="44">
        <v>0</v>
      </c>
      <c r="M1740" s="41" t="s">
        <v>130</v>
      </c>
      <c r="N1740" s="45" t="s">
        <v>302</v>
      </c>
      <c r="O1740" s="45" t="s">
        <v>303</v>
      </c>
      <c r="P1740" t="str">
        <f>VLOOKUP($A1740,RevenueData!$A$2:$L$2321,10,FALSE)</f>
        <v>MN</v>
      </c>
      <c r="Q1740" t="str">
        <f>VLOOKUP($A1740,RevenueData!$A$2:$L$2321,11,FALSE)</f>
        <v>MW</v>
      </c>
      <c r="R1740" t="str">
        <f>VLOOKUP($A1740,RevenueData!$A$2:$L$2321,12,FALSE)</f>
        <v>MW</v>
      </c>
    </row>
    <row r="1741" spans="1:18">
      <c r="A1741" s="40">
        <v>158</v>
      </c>
      <c r="B1741" s="41" t="s">
        <v>124</v>
      </c>
      <c r="C1741" s="41" t="s">
        <v>7</v>
      </c>
      <c r="D1741" s="40">
        <v>10019</v>
      </c>
      <c r="E1741" s="42">
        <v>40056</v>
      </c>
      <c r="F1741" s="43">
        <v>1204</v>
      </c>
      <c r="G1741" s="41" t="s">
        <v>125</v>
      </c>
      <c r="H1741" s="40">
        <v>1</v>
      </c>
      <c r="I1741" s="40">
        <v>1</v>
      </c>
      <c r="J1741" s="40">
        <v>0</v>
      </c>
      <c r="K1741" s="40">
        <v>0</v>
      </c>
      <c r="L1741" s="44">
        <v>0</v>
      </c>
      <c r="M1741" s="41" t="s">
        <v>126</v>
      </c>
      <c r="N1741" s="45" t="s">
        <v>127</v>
      </c>
      <c r="O1741" s="45" t="s">
        <v>128</v>
      </c>
      <c r="P1741" t="str">
        <f>VLOOKUP($A1741,RevenueData!$A$2:$L$2321,10,FALSE)</f>
        <v>NY</v>
      </c>
      <c r="Q1741" t="str">
        <f>VLOOKUP($A1741,RevenueData!$A$2:$L$2321,11,FALSE)</f>
        <v>NY</v>
      </c>
      <c r="R1741" t="str">
        <f>VLOOKUP($A1741,RevenueData!$A$2:$L$2321,12,FALSE)</f>
        <v>MID</v>
      </c>
    </row>
    <row r="1742" spans="1:18">
      <c r="A1742" s="40">
        <v>158</v>
      </c>
      <c r="B1742" s="41" t="s">
        <v>124</v>
      </c>
      <c r="C1742" s="41" t="s">
        <v>7</v>
      </c>
      <c r="D1742" s="40">
        <v>10019</v>
      </c>
      <c r="E1742" s="42">
        <v>40056</v>
      </c>
      <c r="F1742" s="43">
        <v>1204</v>
      </c>
      <c r="G1742" s="41" t="s">
        <v>125</v>
      </c>
      <c r="H1742" s="40">
        <v>1</v>
      </c>
      <c r="I1742" s="40">
        <v>1</v>
      </c>
      <c r="J1742" s="40">
        <v>0</v>
      </c>
      <c r="K1742" s="40">
        <v>0</v>
      </c>
      <c r="L1742" s="44">
        <v>0</v>
      </c>
      <c r="M1742" s="41" t="s">
        <v>130</v>
      </c>
      <c r="N1742" s="45" t="s">
        <v>127</v>
      </c>
      <c r="O1742" s="45" t="s">
        <v>128</v>
      </c>
      <c r="P1742" t="str">
        <f>VLOOKUP($A1742,RevenueData!$A$2:$L$2321,10,FALSE)</f>
        <v>NY</v>
      </c>
      <c r="Q1742" t="str">
        <f>VLOOKUP($A1742,RevenueData!$A$2:$L$2321,11,FALSE)</f>
        <v>NY</v>
      </c>
      <c r="R1742" t="str">
        <f>VLOOKUP($A1742,RevenueData!$A$2:$L$2321,12,FALSE)</f>
        <v>MID</v>
      </c>
    </row>
    <row r="1743" spans="1:18">
      <c r="A1743" s="40">
        <v>158</v>
      </c>
      <c r="B1743" s="41" t="s">
        <v>124</v>
      </c>
      <c r="C1743" s="41" t="s">
        <v>7</v>
      </c>
      <c r="D1743" s="40">
        <v>10019</v>
      </c>
      <c r="E1743" s="42">
        <v>40056</v>
      </c>
      <c r="F1743" s="43">
        <v>1204</v>
      </c>
      <c r="G1743" s="41" t="s">
        <v>125</v>
      </c>
      <c r="H1743" s="40">
        <v>57</v>
      </c>
      <c r="I1743" s="40">
        <v>57</v>
      </c>
      <c r="J1743" s="40">
        <v>0</v>
      </c>
      <c r="K1743" s="40">
        <v>0</v>
      </c>
      <c r="L1743" s="44">
        <v>0</v>
      </c>
      <c r="M1743" s="41" t="s">
        <v>130</v>
      </c>
      <c r="N1743" s="45" t="s">
        <v>127</v>
      </c>
      <c r="O1743" s="45" t="s">
        <v>128</v>
      </c>
      <c r="P1743" t="str">
        <f>VLOOKUP($A1743,RevenueData!$A$2:$L$2321,10,FALSE)</f>
        <v>NY</v>
      </c>
      <c r="Q1743" t="str">
        <f>VLOOKUP($A1743,RevenueData!$A$2:$L$2321,11,FALSE)</f>
        <v>NY</v>
      </c>
      <c r="R1743" t="str">
        <f>VLOOKUP($A1743,RevenueData!$A$2:$L$2321,12,FALSE)</f>
        <v>MID</v>
      </c>
    </row>
    <row r="1744" spans="1:18">
      <c r="A1744" s="40">
        <v>166</v>
      </c>
      <c r="B1744" s="41" t="s">
        <v>313</v>
      </c>
      <c r="C1744" s="41" t="s">
        <v>43</v>
      </c>
      <c r="D1744" s="40">
        <v>1760</v>
      </c>
      <c r="E1744" s="42">
        <v>40056</v>
      </c>
      <c r="F1744" s="43">
        <v>1235</v>
      </c>
      <c r="G1744" s="41" t="s">
        <v>125</v>
      </c>
      <c r="H1744" s="40">
        <v>41</v>
      </c>
      <c r="I1744" s="40">
        <v>40</v>
      </c>
      <c r="J1744" s="40">
        <v>0</v>
      </c>
      <c r="K1744" s="40">
        <v>0</v>
      </c>
      <c r="L1744" s="44">
        <v>1</v>
      </c>
      <c r="M1744" s="41" t="s">
        <v>130</v>
      </c>
      <c r="N1744" s="45" t="s">
        <v>190</v>
      </c>
      <c r="O1744" s="45" t="s">
        <v>191</v>
      </c>
      <c r="P1744" t="str">
        <f>VLOOKUP($A1744,RevenueData!$A$2:$L$2321,10,FALSE)</f>
        <v>MA</v>
      </c>
      <c r="Q1744" t="str">
        <f>VLOOKUP($A1744,RevenueData!$A$2:$L$2321,11,FALSE)</f>
        <v>NE</v>
      </c>
      <c r="R1744" t="str">
        <f>VLOOKUP($A1744,RevenueData!$A$2:$L$2321,12,FALSE)</f>
        <v>MA</v>
      </c>
    </row>
    <row r="1745" spans="1:18">
      <c r="A1745" s="40">
        <v>170</v>
      </c>
      <c r="B1745" s="41" t="s">
        <v>28</v>
      </c>
      <c r="C1745" s="41" t="s">
        <v>27</v>
      </c>
      <c r="D1745" s="40">
        <v>33126</v>
      </c>
      <c r="E1745" s="42">
        <v>40056</v>
      </c>
      <c r="F1745" s="43">
        <v>1350</v>
      </c>
      <c r="G1745" s="41" t="s">
        <v>125</v>
      </c>
      <c r="H1745" s="40">
        <v>36</v>
      </c>
      <c r="I1745" s="40">
        <v>36</v>
      </c>
      <c r="J1745" s="40">
        <v>0</v>
      </c>
      <c r="K1745" s="40">
        <v>0</v>
      </c>
      <c r="L1745" s="44">
        <v>0</v>
      </c>
      <c r="M1745" s="41" t="s">
        <v>126</v>
      </c>
      <c r="N1745" s="45" t="s">
        <v>161</v>
      </c>
      <c r="O1745" s="45" t="s">
        <v>162</v>
      </c>
      <c r="P1745" t="str">
        <f>VLOOKUP($A1745,RevenueData!$A$2:$L$2321,10,FALSE)</f>
        <v>FL</v>
      </c>
      <c r="Q1745" t="str">
        <f>VLOOKUP($A1745,RevenueData!$A$2:$L$2321,11,FALSE)</f>
        <v>SE</v>
      </c>
      <c r="R1745" t="str">
        <f>VLOOKUP($A1745,RevenueData!$A$2:$L$2321,12,FALSE)</f>
        <v>MIAMI</v>
      </c>
    </row>
    <row r="1746" spans="1:18">
      <c r="A1746" s="40">
        <v>179</v>
      </c>
      <c r="B1746" s="41" t="s">
        <v>336</v>
      </c>
      <c r="C1746" s="41" t="s">
        <v>61</v>
      </c>
      <c r="D1746" s="40">
        <v>96738</v>
      </c>
      <c r="E1746" s="42">
        <v>40056</v>
      </c>
      <c r="F1746" s="43">
        <v>1110</v>
      </c>
      <c r="G1746" s="41" t="s">
        <v>125</v>
      </c>
      <c r="H1746" s="40">
        <v>40</v>
      </c>
      <c r="I1746" s="40">
        <v>40</v>
      </c>
      <c r="J1746" s="40">
        <v>0</v>
      </c>
      <c r="K1746" s="40">
        <v>0</v>
      </c>
      <c r="L1746" s="44">
        <v>0</v>
      </c>
      <c r="M1746" s="41" t="s">
        <v>130</v>
      </c>
      <c r="N1746" s="45" t="s">
        <v>337</v>
      </c>
      <c r="O1746" s="45" t="s">
        <v>338</v>
      </c>
      <c r="P1746" t="str">
        <f>VLOOKUP($A1746,RevenueData!$A$2:$L$2321,10,FALSE)</f>
        <v>HI</v>
      </c>
      <c r="Q1746" t="str">
        <f>VLOOKUP($A1746,RevenueData!$A$2:$L$2321,11,FALSE)</f>
        <v>NW</v>
      </c>
      <c r="R1746" t="str">
        <f>VLOOKUP($A1746,RevenueData!$A$2:$L$2321,12,FALSE)</f>
        <v>HI</v>
      </c>
    </row>
    <row r="1747" spans="1:18">
      <c r="A1747" s="40">
        <v>189</v>
      </c>
      <c r="B1747" s="41" t="s">
        <v>124</v>
      </c>
      <c r="C1747" s="41" t="s">
        <v>7</v>
      </c>
      <c r="D1747" s="40">
        <v>10017</v>
      </c>
      <c r="E1747" s="42">
        <v>40056</v>
      </c>
      <c r="F1747" s="43">
        <v>822</v>
      </c>
      <c r="G1747" s="41" t="s">
        <v>125</v>
      </c>
      <c r="H1747" s="40">
        <v>3</v>
      </c>
      <c r="I1747" s="40">
        <v>3</v>
      </c>
      <c r="J1747" s="40">
        <v>0</v>
      </c>
      <c r="K1747" s="40">
        <v>0</v>
      </c>
      <c r="L1747" s="44">
        <v>0</v>
      </c>
      <c r="M1747" s="41" t="s">
        <v>130</v>
      </c>
      <c r="N1747" s="45" t="s">
        <v>127</v>
      </c>
      <c r="O1747" s="45" t="s">
        <v>128</v>
      </c>
      <c r="P1747" t="str">
        <f>VLOOKUP($A1747,RevenueData!$A$2:$L$2321,10,FALSE)</f>
        <v>NY</v>
      </c>
      <c r="Q1747" t="str">
        <f>VLOOKUP($A1747,RevenueData!$A$2:$L$2321,11,FALSE)</f>
        <v>NY</v>
      </c>
      <c r="R1747" t="str">
        <f>VLOOKUP($A1747,RevenueData!$A$2:$L$2321,12,FALSE)</f>
        <v>DOWN</v>
      </c>
    </row>
    <row r="1748" spans="1:18">
      <c r="A1748" s="40">
        <v>189</v>
      </c>
      <c r="B1748" s="41" t="s">
        <v>124</v>
      </c>
      <c r="C1748" s="41" t="s">
        <v>7</v>
      </c>
      <c r="D1748" s="40">
        <v>10017</v>
      </c>
      <c r="E1748" s="42">
        <v>40056</v>
      </c>
      <c r="F1748" s="43">
        <v>822</v>
      </c>
      <c r="G1748" s="41" t="s">
        <v>125</v>
      </c>
      <c r="H1748" s="40">
        <v>31</v>
      </c>
      <c r="I1748" s="40">
        <v>31</v>
      </c>
      <c r="J1748" s="40">
        <v>0</v>
      </c>
      <c r="K1748" s="40">
        <v>0</v>
      </c>
      <c r="L1748" s="44">
        <v>0</v>
      </c>
      <c r="M1748" s="41" t="s">
        <v>126</v>
      </c>
      <c r="N1748" s="45" t="s">
        <v>127</v>
      </c>
      <c r="O1748" s="45" t="s">
        <v>128</v>
      </c>
      <c r="P1748" t="str">
        <f>VLOOKUP($A1748,RevenueData!$A$2:$L$2321,10,FALSE)</f>
        <v>NY</v>
      </c>
      <c r="Q1748" t="str">
        <f>VLOOKUP($A1748,RevenueData!$A$2:$L$2321,11,FALSE)</f>
        <v>NY</v>
      </c>
      <c r="R1748" t="str">
        <f>VLOOKUP($A1748,RevenueData!$A$2:$L$2321,12,FALSE)</f>
        <v>DOWN</v>
      </c>
    </row>
    <row r="1749" spans="1:18">
      <c r="A1749" s="40">
        <v>5</v>
      </c>
      <c r="B1749" s="41" t="s">
        <v>132</v>
      </c>
      <c r="C1749" s="41" t="s">
        <v>10</v>
      </c>
      <c r="D1749" s="40">
        <v>7078</v>
      </c>
      <c r="E1749" s="42">
        <v>40057</v>
      </c>
      <c r="F1749" s="43">
        <v>844</v>
      </c>
      <c r="G1749" s="41" t="s">
        <v>125</v>
      </c>
      <c r="H1749" s="40">
        <v>3</v>
      </c>
      <c r="I1749" s="40">
        <v>3</v>
      </c>
      <c r="J1749" s="40">
        <v>0</v>
      </c>
      <c r="K1749" s="40">
        <v>0</v>
      </c>
      <c r="L1749" s="44">
        <v>0</v>
      </c>
      <c r="M1749" s="41" t="s">
        <v>130</v>
      </c>
      <c r="N1749" s="45" t="s">
        <v>127</v>
      </c>
      <c r="O1749" s="45" t="s">
        <v>128</v>
      </c>
      <c r="P1749" t="str">
        <f>VLOOKUP($A1749,RevenueData!$A$2:$L$2321,10,FALSE)</f>
        <v>NJ</v>
      </c>
      <c r="Q1749" t="str">
        <f>VLOOKUP($A1749,RevenueData!$A$2:$L$2321,11,FALSE)</f>
        <v>NE</v>
      </c>
      <c r="R1749" t="str">
        <f>VLOOKUP($A1749,RevenueData!$A$2:$L$2321,12,FALSE)</f>
        <v>NJ</v>
      </c>
    </row>
    <row r="1750" spans="1:18">
      <c r="A1750" s="40">
        <v>5</v>
      </c>
      <c r="B1750" s="41" t="s">
        <v>132</v>
      </c>
      <c r="C1750" s="41" t="s">
        <v>10</v>
      </c>
      <c r="D1750" s="40">
        <v>7078</v>
      </c>
      <c r="E1750" s="42">
        <v>40057</v>
      </c>
      <c r="F1750" s="43">
        <v>844</v>
      </c>
      <c r="G1750" s="41" t="s">
        <v>125</v>
      </c>
      <c r="H1750" s="40">
        <v>86</v>
      </c>
      <c r="I1750" s="40">
        <v>86</v>
      </c>
      <c r="J1750" s="40">
        <v>0</v>
      </c>
      <c r="K1750" s="40">
        <v>0</v>
      </c>
      <c r="L1750" s="44">
        <v>0</v>
      </c>
      <c r="M1750" s="41" t="s">
        <v>126</v>
      </c>
      <c r="N1750" s="45" t="s">
        <v>127</v>
      </c>
      <c r="O1750" s="45" t="s">
        <v>128</v>
      </c>
      <c r="P1750" t="str">
        <f>VLOOKUP($A1750,RevenueData!$A$2:$L$2321,10,FALSE)</f>
        <v>NJ</v>
      </c>
      <c r="Q1750" t="str">
        <f>VLOOKUP($A1750,RevenueData!$A$2:$L$2321,11,FALSE)</f>
        <v>NE</v>
      </c>
      <c r="R1750" t="str">
        <f>VLOOKUP($A1750,RevenueData!$A$2:$L$2321,12,FALSE)</f>
        <v>NJ</v>
      </c>
    </row>
    <row r="1751" spans="1:18">
      <c r="A1751" s="40">
        <v>5</v>
      </c>
      <c r="B1751" s="41" t="s">
        <v>132</v>
      </c>
      <c r="C1751" s="41" t="s">
        <v>10</v>
      </c>
      <c r="D1751" s="40">
        <v>7078</v>
      </c>
      <c r="E1751" s="42">
        <v>40057</v>
      </c>
      <c r="F1751" s="43">
        <v>844</v>
      </c>
      <c r="G1751" s="41" t="s">
        <v>125</v>
      </c>
      <c r="H1751" s="40">
        <v>1</v>
      </c>
      <c r="I1751" s="40">
        <v>1</v>
      </c>
      <c r="J1751" s="40">
        <v>0</v>
      </c>
      <c r="K1751" s="40">
        <v>0</v>
      </c>
      <c r="L1751" s="44">
        <v>0</v>
      </c>
      <c r="M1751" s="41" t="s">
        <v>130</v>
      </c>
      <c r="N1751" s="45" t="s">
        <v>127</v>
      </c>
      <c r="O1751" s="45" t="s">
        <v>128</v>
      </c>
      <c r="P1751" t="str">
        <f>VLOOKUP($A1751,RevenueData!$A$2:$L$2321,10,FALSE)</f>
        <v>NJ</v>
      </c>
      <c r="Q1751" t="str">
        <f>VLOOKUP($A1751,RevenueData!$A$2:$L$2321,11,FALSE)</f>
        <v>NE</v>
      </c>
      <c r="R1751" t="str">
        <f>VLOOKUP($A1751,RevenueData!$A$2:$L$2321,12,FALSE)</f>
        <v>NJ</v>
      </c>
    </row>
    <row r="1752" spans="1:18">
      <c r="A1752" s="40">
        <v>10</v>
      </c>
      <c r="B1752" s="41" t="s">
        <v>133</v>
      </c>
      <c r="C1752" s="41" t="s">
        <v>11</v>
      </c>
      <c r="D1752" s="40">
        <v>22202</v>
      </c>
      <c r="E1752" s="42">
        <v>40057</v>
      </c>
      <c r="F1752" s="43">
        <v>1422</v>
      </c>
      <c r="G1752" s="41" t="s">
        <v>131</v>
      </c>
      <c r="H1752" s="40">
        <v>1</v>
      </c>
      <c r="I1752" s="40">
        <v>1</v>
      </c>
      <c r="J1752" s="40">
        <v>0</v>
      </c>
      <c r="K1752" s="40">
        <v>0</v>
      </c>
      <c r="L1752" s="44">
        <v>0</v>
      </c>
      <c r="M1752" s="41" t="s">
        <v>126</v>
      </c>
      <c r="N1752" s="45" t="s">
        <v>136</v>
      </c>
      <c r="O1752" s="45" t="s">
        <v>137</v>
      </c>
      <c r="P1752" t="str">
        <f>VLOOKUP($A1752,RevenueData!$A$2:$L$2321,10,FALSE)</f>
        <v>VA</v>
      </c>
      <c r="Q1752" t="str">
        <f>VLOOKUP($A1752,RevenueData!$A$2:$L$2321,11,FALSE)</f>
        <v>NE</v>
      </c>
      <c r="R1752" t="str">
        <f>VLOOKUP($A1752,RevenueData!$A$2:$L$2321,12,FALSE)</f>
        <v>DC</v>
      </c>
    </row>
    <row r="1753" spans="1:18">
      <c r="A1753" s="40">
        <v>10</v>
      </c>
      <c r="B1753" s="41" t="s">
        <v>133</v>
      </c>
      <c r="C1753" s="41" t="s">
        <v>11</v>
      </c>
      <c r="D1753" s="40">
        <v>22202</v>
      </c>
      <c r="E1753" s="42">
        <v>40057</v>
      </c>
      <c r="F1753" s="43">
        <v>1422</v>
      </c>
      <c r="G1753" s="41" t="s">
        <v>131</v>
      </c>
      <c r="H1753" s="40">
        <v>60</v>
      </c>
      <c r="I1753" s="40">
        <v>60</v>
      </c>
      <c r="J1753" s="40">
        <v>0</v>
      </c>
      <c r="K1753" s="40">
        <v>0</v>
      </c>
      <c r="L1753" s="44">
        <v>0</v>
      </c>
      <c r="M1753" s="41" t="s">
        <v>126</v>
      </c>
      <c r="N1753" s="45" t="s">
        <v>136</v>
      </c>
      <c r="O1753" s="45" t="s">
        <v>137</v>
      </c>
      <c r="P1753" t="str">
        <f>VLOOKUP($A1753,RevenueData!$A$2:$L$2321,10,FALSE)</f>
        <v>VA</v>
      </c>
      <c r="Q1753" t="str">
        <f>VLOOKUP($A1753,RevenueData!$A$2:$L$2321,11,FALSE)</f>
        <v>NE</v>
      </c>
      <c r="R1753" t="str">
        <f>VLOOKUP($A1753,RevenueData!$A$2:$L$2321,12,FALSE)</f>
        <v>DC</v>
      </c>
    </row>
    <row r="1754" spans="1:18">
      <c r="A1754" s="40">
        <v>11</v>
      </c>
      <c r="B1754" s="41" t="s">
        <v>138</v>
      </c>
      <c r="C1754" s="41" t="s">
        <v>12</v>
      </c>
      <c r="D1754" s="40">
        <v>20007</v>
      </c>
      <c r="E1754" s="42">
        <v>40057</v>
      </c>
      <c r="F1754" s="43">
        <v>1326</v>
      </c>
      <c r="G1754" s="41" t="s">
        <v>131</v>
      </c>
      <c r="H1754" s="40">
        <v>1</v>
      </c>
      <c r="I1754" s="40">
        <v>1</v>
      </c>
      <c r="J1754" s="40">
        <v>0</v>
      </c>
      <c r="K1754" s="40">
        <v>0</v>
      </c>
      <c r="L1754" s="44">
        <v>0</v>
      </c>
      <c r="M1754" s="41" t="s">
        <v>126</v>
      </c>
      <c r="N1754" s="45" t="s">
        <v>136</v>
      </c>
      <c r="O1754" s="45" t="s">
        <v>137</v>
      </c>
      <c r="P1754" t="str">
        <f>VLOOKUP($A1754,RevenueData!$A$2:$L$2321,10,FALSE)</f>
        <v>DC</v>
      </c>
      <c r="Q1754" t="str">
        <f>VLOOKUP($A1754,RevenueData!$A$2:$L$2321,11,FALSE)</f>
        <v>NE</v>
      </c>
      <c r="R1754" t="str">
        <f>VLOOKUP($A1754,RevenueData!$A$2:$L$2321,12,FALSE)</f>
        <v>DC</v>
      </c>
    </row>
    <row r="1755" spans="1:18">
      <c r="A1755" s="40">
        <v>11</v>
      </c>
      <c r="B1755" s="41" t="s">
        <v>138</v>
      </c>
      <c r="C1755" s="41" t="s">
        <v>12</v>
      </c>
      <c r="D1755" s="40">
        <v>20007</v>
      </c>
      <c r="E1755" s="42">
        <v>40057</v>
      </c>
      <c r="F1755" s="43">
        <v>1326</v>
      </c>
      <c r="G1755" s="41" t="s">
        <v>131</v>
      </c>
      <c r="H1755" s="40">
        <v>49</v>
      </c>
      <c r="I1755" s="40">
        <v>48</v>
      </c>
      <c r="J1755" s="40">
        <v>0</v>
      </c>
      <c r="K1755" s="40">
        <v>0</v>
      </c>
      <c r="L1755" s="44">
        <v>1</v>
      </c>
      <c r="M1755" s="41" t="s">
        <v>126</v>
      </c>
      <c r="N1755" s="45" t="s">
        <v>136</v>
      </c>
      <c r="O1755" s="45" t="s">
        <v>137</v>
      </c>
      <c r="P1755" t="str">
        <f>VLOOKUP($A1755,RevenueData!$A$2:$L$2321,10,FALSE)</f>
        <v>DC</v>
      </c>
      <c r="Q1755" t="str">
        <f>VLOOKUP($A1755,RevenueData!$A$2:$L$2321,11,FALSE)</f>
        <v>NE</v>
      </c>
      <c r="R1755" t="str">
        <f>VLOOKUP($A1755,RevenueData!$A$2:$L$2321,12,FALSE)</f>
        <v>DC</v>
      </c>
    </row>
    <row r="1756" spans="1:18">
      <c r="A1756" s="40">
        <v>12</v>
      </c>
      <c r="B1756" s="41" t="s">
        <v>139</v>
      </c>
      <c r="C1756" s="41" t="s">
        <v>13</v>
      </c>
      <c r="D1756" s="40">
        <v>48084</v>
      </c>
      <c r="E1756" s="42">
        <v>40057</v>
      </c>
      <c r="F1756" s="43">
        <v>1137</v>
      </c>
      <c r="G1756" s="41" t="s">
        <v>125</v>
      </c>
      <c r="H1756" s="40">
        <v>3</v>
      </c>
      <c r="I1756" s="40">
        <v>3</v>
      </c>
      <c r="J1756" s="40">
        <v>0</v>
      </c>
      <c r="K1756" s="40">
        <v>0</v>
      </c>
      <c r="L1756" s="44">
        <v>0</v>
      </c>
      <c r="M1756" s="41" t="s">
        <v>126</v>
      </c>
      <c r="N1756" s="45" t="s">
        <v>140</v>
      </c>
      <c r="O1756" s="45" t="s">
        <v>141</v>
      </c>
      <c r="P1756" t="str">
        <f>VLOOKUP($A1756,RevenueData!$A$2:$L$2321,10,FALSE)</f>
        <v>MI</v>
      </c>
      <c r="Q1756" t="str">
        <f>VLOOKUP($A1756,RevenueData!$A$2:$L$2321,11,FALSE)</f>
        <v>MW</v>
      </c>
      <c r="R1756" t="str">
        <f>VLOOKUP($A1756,RevenueData!$A$2:$L$2321,12,FALSE)</f>
        <v>MW</v>
      </c>
    </row>
    <row r="1757" spans="1:18">
      <c r="A1757" s="40">
        <v>12</v>
      </c>
      <c r="B1757" s="41" t="s">
        <v>139</v>
      </c>
      <c r="C1757" s="41" t="s">
        <v>13</v>
      </c>
      <c r="D1757" s="40">
        <v>48084</v>
      </c>
      <c r="E1757" s="42">
        <v>40057</v>
      </c>
      <c r="F1757" s="43">
        <v>1124</v>
      </c>
      <c r="G1757" s="41" t="s">
        <v>125</v>
      </c>
      <c r="H1757" s="40">
        <v>61</v>
      </c>
      <c r="I1757" s="40">
        <v>56</v>
      </c>
      <c r="J1757" s="40">
        <v>5</v>
      </c>
      <c r="K1757" s="40">
        <v>0</v>
      </c>
      <c r="L1757" s="44">
        <v>0</v>
      </c>
      <c r="M1757" s="41" t="s">
        <v>126</v>
      </c>
      <c r="N1757" s="45" t="s">
        <v>140</v>
      </c>
      <c r="O1757" s="45" t="s">
        <v>141</v>
      </c>
      <c r="P1757" t="str">
        <f>VLOOKUP($A1757,RevenueData!$A$2:$L$2321,10,FALSE)</f>
        <v>MI</v>
      </c>
      <c r="Q1757" t="str">
        <f>VLOOKUP($A1757,RevenueData!$A$2:$L$2321,11,FALSE)</f>
        <v>MW</v>
      </c>
      <c r="R1757" t="str">
        <f>VLOOKUP($A1757,RevenueData!$A$2:$L$2321,12,FALSE)</f>
        <v>MW</v>
      </c>
    </row>
    <row r="1758" spans="1:18">
      <c r="A1758" s="40">
        <v>14</v>
      </c>
      <c r="B1758" s="41" t="s">
        <v>144</v>
      </c>
      <c r="C1758" s="41" t="s">
        <v>16</v>
      </c>
      <c r="D1758" s="40">
        <v>60077</v>
      </c>
      <c r="E1758" s="42">
        <v>40057</v>
      </c>
      <c r="F1758" s="43">
        <v>1047</v>
      </c>
      <c r="G1758" s="41" t="s">
        <v>125</v>
      </c>
      <c r="H1758" s="40">
        <v>3</v>
      </c>
      <c r="I1758" s="40">
        <v>3</v>
      </c>
      <c r="J1758" s="40">
        <v>0</v>
      </c>
      <c r="K1758" s="40">
        <v>0</v>
      </c>
      <c r="L1758" s="44">
        <v>0</v>
      </c>
      <c r="M1758" s="41" t="s">
        <v>126</v>
      </c>
      <c r="N1758" s="45" t="s">
        <v>145</v>
      </c>
      <c r="O1758" s="45" t="s">
        <v>146</v>
      </c>
      <c r="P1758" t="str">
        <f>VLOOKUP($A1758,RevenueData!$A$2:$L$2321,10,FALSE)</f>
        <v>IL</v>
      </c>
      <c r="Q1758" t="str">
        <f>VLOOKUP($A1758,RevenueData!$A$2:$L$2321,11,FALSE)</f>
        <v>MW</v>
      </c>
      <c r="R1758" t="str">
        <f>VLOOKUP($A1758,RevenueData!$A$2:$L$2321,12,FALSE)</f>
        <v>NCHI</v>
      </c>
    </row>
    <row r="1759" spans="1:18">
      <c r="A1759" s="40">
        <v>14</v>
      </c>
      <c r="B1759" s="41" t="s">
        <v>144</v>
      </c>
      <c r="C1759" s="41" t="s">
        <v>16</v>
      </c>
      <c r="D1759" s="40">
        <v>60077</v>
      </c>
      <c r="E1759" s="42">
        <v>40057</v>
      </c>
      <c r="F1759" s="43">
        <v>1047</v>
      </c>
      <c r="G1759" s="41" t="s">
        <v>125</v>
      </c>
      <c r="H1759" s="40">
        <v>82</v>
      </c>
      <c r="I1759" s="40">
        <v>82</v>
      </c>
      <c r="J1759" s="40">
        <v>0</v>
      </c>
      <c r="K1759" s="40">
        <v>0</v>
      </c>
      <c r="L1759" s="44">
        <v>0</v>
      </c>
      <c r="M1759" s="41" t="s">
        <v>126</v>
      </c>
      <c r="N1759" s="45" t="s">
        <v>145</v>
      </c>
      <c r="O1759" s="45" t="s">
        <v>146</v>
      </c>
      <c r="P1759" t="str">
        <f>VLOOKUP($A1759,RevenueData!$A$2:$L$2321,10,FALSE)</f>
        <v>IL</v>
      </c>
      <c r="Q1759" t="str">
        <f>VLOOKUP($A1759,RevenueData!$A$2:$L$2321,11,FALSE)</f>
        <v>MW</v>
      </c>
      <c r="R1759" t="str">
        <f>VLOOKUP($A1759,RevenueData!$A$2:$L$2321,12,FALSE)</f>
        <v>NCHI</v>
      </c>
    </row>
    <row r="1760" spans="1:18">
      <c r="A1760" s="40">
        <v>15</v>
      </c>
      <c r="B1760" s="41" t="s">
        <v>147</v>
      </c>
      <c r="C1760" s="41" t="s">
        <v>16</v>
      </c>
      <c r="D1760" s="40">
        <v>60523</v>
      </c>
      <c r="E1760" s="42">
        <v>40057</v>
      </c>
      <c r="F1760" s="43">
        <v>1007</v>
      </c>
      <c r="G1760" s="41" t="s">
        <v>125</v>
      </c>
      <c r="H1760" s="40">
        <v>3</v>
      </c>
      <c r="I1760" s="40">
        <v>3</v>
      </c>
      <c r="J1760" s="40">
        <v>0</v>
      </c>
      <c r="K1760" s="40">
        <v>0</v>
      </c>
      <c r="L1760" s="44">
        <v>0</v>
      </c>
      <c r="M1760" s="41" t="s">
        <v>126</v>
      </c>
      <c r="N1760" s="45" t="s">
        <v>145</v>
      </c>
      <c r="O1760" s="45" t="s">
        <v>146</v>
      </c>
      <c r="P1760" t="str">
        <f>VLOOKUP($A1760,RevenueData!$A$2:$L$2321,10,FALSE)</f>
        <v>IL</v>
      </c>
      <c r="Q1760" t="str">
        <f>VLOOKUP($A1760,RevenueData!$A$2:$L$2321,11,FALSE)</f>
        <v>MW</v>
      </c>
      <c r="R1760" t="str">
        <f>VLOOKUP($A1760,RevenueData!$A$2:$L$2321,12,FALSE)</f>
        <v>SCHI</v>
      </c>
    </row>
    <row r="1761" spans="1:18">
      <c r="A1761" s="40">
        <v>15</v>
      </c>
      <c r="B1761" s="41" t="s">
        <v>147</v>
      </c>
      <c r="C1761" s="41" t="s">
        <v>16</v>
      </c>
      <c r="D1761" s="40">
        <v>60523</v>
      </c>
      <c r="E1761" s="42">
        <v>40057</v>
      </c>
      <c r="F1761" s="43">
        <v>1007</v>
      </c>
      <c r="G1761" s="41" t="s">
        <v>125</v>
      </c>
      <c r="H1761" s="40">
        <v>65</v>
      </c>
      <c r="I1761" s="40">
        <v>64</v>
      </c>
      <c r="J1761" s="40">
        <v>0</v>
      </c>
      <c r="K1761" s="40">
        <v>1</v>
      </c>
      <c r="L1761" s="44">
        <v>0</v>
      </c>
      <c r="M1761" s="41" t="s">
        <v>126</v>
      </c>
      <c r="N1761" s="45" t="s">
        <v>145</v>
      </c>
      <c r="O1761" s="45" t="s">
        <v>146</v>
      </c>
      <c r="P1761" t="str">
        <f>VLOOKUP($A1761,RevenueData!$A$2:$L$2321,10,FALSE)</f>
        <v>IL</v>
      </c>
      <c r="Q1761" t="str">
        <f>VLOOKUP($A1761,RevenueData!$A$2:$L$2321,11,FALSE)</f>
        <v>MW</v>
      </c>
      <c r="R1761" t="str">
        <f>VLOOKUP($A1761,RevenueData!$A$2:$L$2321,12,FALSE)</f>
        <v>SCHI</v>
      </c>
    </row>
    <row r="1762" spans="1:18">
      <c r="A1762" s="40">
        <v>18</v>
      </c>
      <c r="B1762" s="41" t="s">
        <v>151</v>
      </c>
      <c r="C1762" s="41" t="s">
        <v>21</v>
      </c>
      <c r="D1762" s="40">
        <v>98101</v>
      </c>
      <c r="E1762" s="42">
        <v>40057</v>
      </c>
      <c r="F1762" s="43">
        <v>1000</v>
      </c>
      <c r="G1762" s="41" t="s">
        <v>125</v>
      </c>
      <c r="H1762" s="40">
        <v>97</v>
      </c>
      <c r="I1762" s="40">
        <v>97</v>
      </c>
      <c r="J1762" s="40">
        <v>0</v>
      </c>
      <c r="K1762" s="40">
        <v>0</v>
      </c>
      <c r="L1762" s="44">
        <v>0</v>
      </c>
      <c r="M1762" s="41" t="s">
        <v>126</v>
      </c>
      <c r="N1762" s="45" t="s">
        <v>152</v>
      </c>
      <c r="O1762" s="45" t="s">
        <v>153</v>
      </c>
      <c r="P1762" t="str">
        <f>VLOOKUP($A1762,RevenueData!$A$2:$L$2321,10,FALSE)</f>
        <v>WA</v>
      </c>
      <c r="Q1762" t="str">
        <f>VLOOKUP($A1762,RevenueData!$A$2:$L$2321,11,FALSE)</f>
        <v>NW</v>
      </c>
      <c r="R1762" t="str">
        <f>VLOOKUP($A1762,RevenueData!$A$2:$L$2321,12,FALSE)</f>
        <v>SEA</v>
      </c>
    </row>
    <row r="1763" spans="1:18">
      <c r="A1763" s="40">
        <v>19</v>
      </c>
      <c r="B1763" s="41" t="s">
        <v>154</v>
      </c>
      <c r="C1763" s="41" t="s">
        <v>16</v>
      </c>
      <c r="D1763" s="40">
        <v>60611</v>
      </c>
      <c r="E1763" s="42">
        <v>40057</v>
      </c>
      <c r="F1763" s="43">
        <v>930</v>
      </c>
      <c r="G1763" s="41" t="s">
        <v>125</v>
      </c>
      <c r="H1763" s="40">
        <v>3</v>
      </c>
      <c r="I1763" s="40">
        <v>3</v>
      </c>
      <c r="J1763" s="40">
        <v>0</v>
      </c>
      <c r="K1763" s="40">
        <v>0</v>
      </c>
      <c r="L1763" s="44">
        <v>0</v>
      </c>
      <c r="M1763" s="41" t="s">
        <v>126</v>
      </c>
      <c r="N1763" s="45" t="s">
        <v>145</v>
      </c>
      <c r="O1763" s="45" t="s">
        <v>146</v>
      </c>
      <c r="P1763" t="str">
        <f>VLOOKUP($A1763,RevenueData!$A$2:$L$2321,10,FALSE)</f>
        <v>IL</v>
      </c>
      <c r="Q1763" t="str">
        <f>VLOOKUP($A1763,RevenueData!$A$2:$L$2321,11,FALSE)</f>
        <v>MW</v>
      </c>
      <c r="R1763" t="str">
        <f>VLOOKUP($A1763,RevenueData!$A$2:$L$2321,12,FALSE)</f>
        <v>MW</v>
      </c>
    </row>
    <row r="1764" spans="1:18">
      <c r="A1764" s="40">
        <v>19</v>
      </c>
      <c r="B1764" s="41" t="s">
        <v>154</v>
      </c>
      <c r="C1764" s="41" t="s">
        <v>16</v>
      </c>
      <c r="D1764" s="40">
        <v>60611</v>
      </c>
      <c r="E1764" s="42">
        <v>40057</v>
      </c>
      <c r="F1764" s="43">
        <v>930</v>
      </c>
      <c r="G1764" s="41" t="s">
        <v>125</v>
      </c>
      <c r="H1764" s="40">
        <v>84</v>
      </c>
      <c r="I1764" s="40">
        <v>84</v>
      </c>
      <c r="J1764" s="40">
        <v>1</v>
      </c>
      <c r="K1764" s="40">
        <v>0</v>
      </c>
      <c r="L1764" s="44">
        <v>0</v>
      </c>
      <c r="M1764" s="41" t="s">
        <v>126</v>
      </c>
      <c r="N1764" s="45" t="s">
        <v>145</v>
      </c>
      <c r="O1764" s="45" t="s">
        <v>146</v>
      </c>
      <c r="P1764" t="str">
        <f>VLOOKUP($A1764,RevenueData!$A$2:$L$2321,10,FALSE)</f>
        <v>IL</v>
      </c>
      <c r="Q1764" t="str">
        <f>VLOOKUP($A1764,RevenueData!$A$2:$L$2321,11,FALSE)</f>
        <v>MW</v>
      </c>
      <c r="R1764" t="str">
        <f>VLOOKUP($A1764,RevenueData!$A$2:$L$2321,12,FALSE)</f>
        <v>MW</v>
      </c>
    </row>
    <row r="1765" spans="1:18">
      <c r="A1765" s="40">
        <v>20</v>
      </c>
      <c r="B1765" s="41" t="s">
        <v>155</v>
      </c>
      <c r="C1765" s="41" t="s">
        <v>19</v>
      </c>
      <c r="D1765" s="40">
        <v>95815</v>
      </c>
      <c r="E1765" s="42">
        <v>40057</v>
      </c>
      <c r="F1765" s="43">
        <v>1152</v>
      </c>
      <c r="G1765" s="41" t="s">
        <v>125</v>
      </c>
      <c r="H1765" s="40">
        <v>33</v>
      </c>
      <c r="I1765" s="40">
        <v>32</v>
      </c>
      <c r="J1765" s="40">
        <v>0</v>
      </c>
      <c r="K1765" s="40">
        <v>1</v>
      </c>
      <c r="L1765" s="44">
        <v>0</v>
      </c>
      <c r="M1765" s="41" t="s">
        <v>126</v>
      </c>
      <c r="N1765" s="45" t="s">
        <v>156</v>
      </c>
      <c r="O1765" s="45" t="s">
        <v>157</v>
      </c>
      <c r="P1765" t="str">
        <f>VLOOKUP($A1765,RevenueData!$A$2:$L$2321,10,FALSE)</f>
        <v>CA</v>
      </c>
      <c r="Q1765" t="str">
        <f>VLOOKUP($A1765,RevenueData!$A$2:$L$2321,11,FALSE)</f>
        <v>NW</v>
      </c>
      <c r="R1765" t="str">
        <f>VLOOKUP($A1765,RevenueData!$A$2:$L$2321,12,FALSE)</f>
        <v>NW</v>
      </c>
    </row>
    <row r="1766" spans="1:18">
      <c r="A1766" s="40">
        <v>22</v>
      </c>
      <c r="B1766" s="41" t="s">
        <v>158</v>
      </c>
      <c r="C1766" s="41" t="s">
        <v>19</v>
      </c>
      <c r="D1766" s="40">
        <v>91210</v>
      </c>
      <c r="E1766" s="42">
        <v>40057</v>
      </c>
      <c r="F1766" s="43">
        <v>943</v>
      </c>
      <c r="G1766" s="41" t="s">
        <v>125</v>
      </c>
      <c r="H1766" s="40">
        <v>50</v>
      </c>
      <c r="I1766" s="40">
        <v>50</v>
      </c>
      <c r="J1766" s="40">
        <v>0</v>
      </c>
      <c r="K1766" s="40">
        <v>0</v>
      </c>
      <c r="L1766" s="44">
        <v>0</v>
      </c>
      <c r="M1766" s="41" t="s">
        <v>126</v>
      </c>
      <c r="N1766" s="45" t="s">
        <v>149</v>
      </c>
      <c r="O1766" s="45" t="s">
        <v>150</v>
      </c>
      <c r="P1766" t="str">
        <f>VLOOKUP($A1766,RevenueData!$A$2:$L$2321,10,FALSE)</f>
        <v>CA</v>
      </c>
      <c r="Q1766" t="str">
        <f>VLOOKUP($A1766,RevenueData!$A$2:$L$2321,11,FALSE)</f>
        <v>LA</v>
      </c>
      <c r="R1766" t="str">
        <f>VLOOKUP($A1766,RevenueData!$A$2:$L$2321,12,FALSE)</f>
        <v>DESER</v>
      </c>
    </row>
    <row r="1767" spans="1:18">
      <c r="A1767" s="40">
        <v>24</v>
      </c>
      <c r="B1767" s="41" t="s">
        <v>160</v>
      </c>
      <c r="C1767" s="41" t="s">
        <v>19</v>
      </c>
      <c r="D1767" s="40">
        <v>90210</v>
      </c>
      <c r="E1767" s="42">
        <v>40057</v>
      </c>
      <c r="F1767" s="43">
        <v>1316</v>
      </c>
      <c r="G1767" s="41" t="s">
        <v>125</v>
      </c>
      <c r="H1767" s="40">
        <v>38</v>
      </c>
      <c r="I1767" s="40">
        <v>38</v>
      </c>
      <c r="J1767" s="40">
        <v>0</v>
      </c>
      <c r="K1767" s="40">
        <v>0</v>
      </c>
      <c r="L1767" s="44">
        <v>0</v>
      </c>
      <c r="M1767" s="41" t="s">
        <v>126</v>
      </c>
      <c r="N1767" s="45" t="s">
        <v>149</v>
      </c>
      <c r="O1767" s="45" t="s">
        <v>150</v>
      </c>
      <c r="P1767" t="str">
        <f>VLOOKUP($A1767,RevenueData!$A$2:$L$2321,10,FALSE)</f>
        <v>CA</v>
      </c>
      <c r="Q1767" t="str">
        <f>VLOOKUP($A1767,RevenueData!$A$2:$L$2321,11,FALSE)</f>
        <v>LA</v>
      </c>
      <c r="R1767" t="str">
        <f>VLOOKUP($A1767,RevenueData!$A$2:$L$2321,12,FALSE)</f>
        <v>LA</v>
      </c>
    </row>
    <row r="1768" spans="1:18">
      <c r="A1768" s="40">
        <v>25</v>
      </c>
      <c r="B1768" s="41" t="s">
        <v>28</v>
      </c>
      <c r="C1768" s="41" t="s">
        <v>27</v>
      </c>
      <c r="D1768" s="40">
        <v>33156</v>
      </c>
      <c r="E1768" s="42">
        <v>40057</v>
      </c>
      <c r="F1768" s="43">
        <v>945</v>
      </c>
      <c r="G1768" s="41" t="s">
        <v>125</v>
      </c>
      <c r="H1768" s="40">
        <v>41</v>
      </c>
      <c r="I1768" s="40">
        <v>41</v>
      </c>
      <c r="J1768" s="40">
        <v>0</v>
      </c>
      <c r="K1768" s="40">
        <v>0</v>
      </c>
      <c r="L1768" s="44">
        <v>0</v>
      </c>
      <c r="M1768" s="41" t="s">
        <v>126</v>
      </c>
      <c r="N1768" s="45" t="s">
        <v>161</v>
      </c>
      <c r="O1768" s="45" t="s">
        <v>162</v>
      </c>
      <c r="P1768" t="str">
        <f>VLOOKUP($A1768,RevenueData!$A$2:$L$2321,10,FALSE)</f>
        <v>FL</v>
      </c>
      <c r="Q1768" t="str">
        <f>VLOOKUP($A1768,RevenueData!$A$2:$L$2321,11,FALSE)</f>
        <v>SE</v>
      </c>
      <c r="R1768" t="str">
        <f>VLOOKUP($A1768,RevenueData!$A$2:$L$2321,12,FALSE)</f>
        <v>MIAMI</v>
      </c>
    </row>
    <row r="1769" spans="1:18">
      <c r="A1769" s="40">
        <v>26</v>
      </c>
      <c r="B1769" s="41" t="s">
        <v>163</v>
      </c>
      <c r="C1769" s="41" t="s">
        <v>11</v>
      </c>
      <c r="D1769" s="40">
        <v>22102</v>
      </c>
      <c r="E1769" s="42">
        <v>40057</v>
      </c>
      <c r="F1769" s="43">
        <v>1020</v>
      </c>
      <c r="G1769" s="41" t="s">
        <v>125</v>
      </c>
      <c r="H1769" s="40">
        <v>58</v>
      </c>
      <c r="I1769" s="40">
        <v>58</v>
      </c>
      <c r="J1769" s="40">
        <v>0</v>
      </c>
      <c r="K1769" s="40">
        <v>0</v>
      </c>
      <c r="L1769" s="44">
        <v>0</v>
      </c>
      <c r="M1769" s="41" t="s">
        <v>126</v>
      </c>
      <c r="N1769" s="45" t="s">
        <v>136</v>
      </c>
      <c r="O1769" s="45" t="s">
        <v>137</v>
      </c>
      <c r="P1769" t="str">
        <f>VLOOKUP($A1769,RevenueData!$A$2:$L$2321,10,FALSE)</f>
        <v>VA</v>
      </c>
      <c r="Q1769" t="str">
        <f>VLOOKUP($A1769,RevenueData!$A$2:$L$2321,11,FALSE)</f>
        <v>SE</v>
      </c>
      <c r="R1769" t="str">
        <f>VLOOKUP($A1769,RevenueData!$A$2:$L$2321,12,FALSE)</f>
        <v>NOVA</v>
      </c>
    </row>
    <row r="1770" spans="1:18">
      <c r="A1770" s="40">
        <v>27</v>
      </c>
      <c r="B1770" s="41" t="s">
        <v>164</v>
      </c>
      <c r="C1770" s="41" t="s">
        <v>27</v>
      </c>
      <c r="D1770" s="40">
        <v>33431</v>
      </c>
      <c r="E1770" s="42">
        <v>40057</v>
      </c>
      <c r="F1770" s="43">
        <v>1236</v>
      </c>
      <c r="G1770" s="41" t="s">
        <v>125</v>
      </c>
      <c r="H1770" s="40">
        <v>31</v>
      </c>
      <c r="I1770" s="40">
        <v>31</v>
      </c>
      <c r="J1770" s="40">
        <v>0</v>
      </c>
      <c r="K1770" s="40">
        <v>0</v>
      </c>
      <c r="L1770" s="44">
        <v>0</v>
      </c>
      <c r="M1770" s="41" t="s">
        <v>126</v>
      </c>
      <c r="N1770" s="45" t="s">
        <v>161</v>
      </c>
      <c r="O1770" s="45" t="s">
        <v>162</v>
      </c>
      <c r="P1770" t="str">
        <f>VLOOKUP($A1770,RevenueData!$A$2:$L$2321,10,FALSE)</f>
        <v>FL</v>
      </c>
      <c r="Q1770" t="str">
        <f>VLOOKUP($A1770,RevenueData!$A$2:$L$2321,11,FALSE)</f>
        <v>SE</v>
      </c>
      <c r="R1770" t="str">
        <f>VLOOKUP($A1770,RevenueData!$A$2:$L$2321,12,FALSE)</f>
        <v>PB</v>
      </c>
    </row>
    <row r="1771" spans="1:18">
      <c r="A1771" s="40">
        <v>28</v>
      </c>
      <c r="B1771" s="41" t="s">
        <v>154</v>
      </c>
      <c r="C1771" s="41" t="s">
        <v>16</v>
      </c>
      <c r="D1771" s="40">
        <v>60614</v>
      </c>
      <c r="E1771" s="42">
        <v>40057</v>
      </c>
      <c r="F1771" s="43">
        <v>1246</v>
      </c>
      <c r="G1771" s="41" t="s">
        <v>125</v>
      </c>
      <c r="H1771" s="40">
        <v>2</v>
      </c>
      <c r="I1771" s="40">
        <v>2</v>
      </c>
      <c r="J1771" s="40">
        <v>0</v>
      </c>
      <c r="K1771" s="40">
        <v>0</v>
      </c>
      <c r="L1771" s="44">
        <v>0</v>
      </c>
      <c r="M1771" s="41" t="s">
        <v>126</v>
      </c>
      <c r="N1771" s="45" t="s">
        <v>145</v>
      </c>
      <c r="O1771" s="45" t="s">
        <v>146</v>
      </c>
      <c r="P1771" t="str">
        <f>VLOOKUP($A1771,RevenueData!$A$2:$L$2321,10,FALSE)</f>
        <v>IL</v>
      </c>
      <c r="Q1771" t="str">
        <f>VLOOKUP($A1771,RevenueData!$A$2:$L$2321,11,FALSE)</f>
        <v>MW</v>
      </c>
      <c r="R1771" t="str">
        <f>VLOOKUP($A1771,RevenueData!$A$2:$L$2321,12,FALSE)</f>
        <v>MW</v>
      </c>
    </row>
    <row r="1772" spans="1:18">
      <c r="A1772" s="40">
        <v>28</v>
      </c>
      <c r="B1772" s="41" t="s">
        <v>154</v>
      </c>
      <c r="C1772" s="41" t="s">
        <v>16</v>
      </c>
      <c r="D1772" s="40">
        <v>60614</v>
      </c>
      <c r="E1772" s="42">
        <v>40057</v>
      </c>
      <c r="F1772" s="43">
        <v>1246</v>
      </c>
      <c r="G1772" s="41" t="s">
        <v>125</v>
      </c>
      <c r="H1772" s="40">
        <v>45</v>
      </c>
      <c r="I1772" s="40">
        <v>45</v>
      </c>
      <c r="J1772" s="40">
        <v>0</v>
      </c>
      <c r="K1772" s="40">
        <v>0</v>
      </c>
      <c r="L1772" s="44">
        <v>0</v>
      </c>
      <c r="M1772" s="41" t="s">
        <v>126</v>
      </c>
      <c r="N1772" s="45" t="s">
        <v>145</v>
      </c>
      <c r="O1772" s="45" t="s">
        <v>146</v>
      </c>
      <c r="P1772" t="str">
        <f>VLOOKUP($A1772,RevenueData!$A$2:$L$2321,10,FALSE)</f>
        <v>IL</v>
      </c>
      <c r="Q1772" t="str">
        <f>VLOOKUP($A1772,RevenueData!$A$2:$L$2321,11,FALSE)</f>
        <v>MW</v>
      </c>
      <c r="R1772" t="str">
        <f>VLOOKUP($A1772,RevenueData!$A$2:$L$2321,12,FALSE)</f>
        <v>MW</v>
      </c>
    </row>
    <row r="1773" spans="1:18">
      <c r="A1773" s="40">
        <v>29</v>
      </c>
      <c r="B1773" s="41" t="s">
        <v>165</v>
      </c>
      <c r="C1773" s="41" t="s">
        <v>31</v>
      </c>
      <c r="D1773" s="40">
        <v>80302</v>
      </c>
      <c r="E1773" s="42">
        <v>40057</v>
      </c>
      <c r="F1773" s="43">
        <v>1350</v>
      </c>
      <c r="G1773" s="41" t="s">
        <v>125</v>
      </c>
      <c r="H1773" s="40">
        <v>34</v>
      </c>
      <c r="I1773" s="40">
        <v>34</v>
      </c>
      <c r="J1773" s="40">
        <v>0</v>
      </c>
      <c r="K1773" s="40">
        <v>0</v>
      </c>
      <c r="L1773" s="44">
        <v>0</v>
      </c>
      <c r="M1773" s="41" t="s">
        <v>126</v>
      </c>
      <c r="N1773" s="45" t="s">
        <v>166</v>
      </c>
      <c r="O1773" s="45" t="s">
        <v>167</v>
      </c>
      <c r="P1773" t="str">
        <f>VLOOKUP($A1773,RevenueData!$A$2:$L$2321,10,FALSE)</f>
        <v>CO</v>
      </c>
      <c r="Q1773" t="str">
        <f>VLOOKUP($A1773,RevenueData!$A$2:$L$2321,11,FALSE)</f>
        <v>SW</v>
      </c>
      <c r="R1773" t="str">
        <f>VLOOKUP($A1773,RevenueData!$A$2:$L$2321,12,FALSE)</f>
        <v>DEN</v>
      </c>
    </row>
    <row r="1774" spans="1:18">
      <c r="A1774" s="40">
        <v>30</v>
      </c>
      <c r="B1774" s="41" t="s">
        <v>168</v>
      </c>
      <c r="C1774" s="41" t="s">
        <v>33</v>
      </c>
      <c r="D1774" s="40">
        <v>97204</v>
      </c>
      <c r="E1774" s="42">
        <v>40057</v>
      </c>
      <c r="F1774" s="43">
        <v>937</v>
      </c>
      <c r="G1774" s="41" t="s">
        <v>125</v>
      </c>
      <c r="H1774" s="40">
        <v>40</v>
      </c>
      <c r="I1774" s="40">
        <v>39</v>
      </c>
      <c r="J1774" s="40">
        <v>0</v>
      </c>
      <c r="K1774" s="40">
        <v>0</v>
      </c>
      <c r="L1774" s="44">
        <v>1</v>
      </c>
      <c r="M1774" s="41" t="s">
        <v>126</v>
      </c>
      <c r="N1774" s="45" t="s">
        <v>169</v>
      </c>
      <c r="O1774" s="45" t="s">
        <v>170</v>
      </c>
      <c r="P1774" t="str">
        <f>VLOOKUP($A1774,RevenueData!$A$2:$L$2321,10,FALSE)</f>
        <v>OR</v>
      </c>
      <c r="Q1774" t="str">
        <f>VLOOKUP($A1774,RevenueData!$A$2:$L$2321,11,FALSE)</f>
        <v>NW</v>
      </c>
      <c r="R1774" t="str">
        <f>VLOOKUP($A1774,RevenueData!$A$2:$L$2321,12,FALSE)</f>
        <v>NW</v>
      </c>
    </row>
    <row r="1775" spans="1:18">
      <c r="A1775" s="40">
        <v>31</v>
      </c>
      <c r="B1775" s="41" t="s">
        <v>171</v>
      </c>
      <c r="C1775" s="41" t="s">
        <v>19</v>
      </c>
      <c r="D1775" s="40">
        <v>90067</v>
      </c>
      <c r="E1775" s="42">
        <v>40057</v>
      </c>
      <c r="F1775" s="43">
        <v>1110</v>
      </c>
      <c r="G1775" s="41" t="s">
        <v>131</v>
      </c>
      <c r="H1775" s="40">
        <v>71</v>
      </c>
      <c r="I1775" s="40">
        <v>71</v>
      </c>
      <c r="J1775" s="40">
        <v>0</v>
      </c>
      <c r="K1775" s="40">
        <v>0</v>
      </c>
      <c r="L1775" s="44">
        <v>0</v>
      </c>
      <c r="M1775" s="41" t="s">
        <v>130</v>
      </c>
      <c r="N1775" s="45" t="s">
        <v>149</v>
      </c>
      <c r="O1775" s="45" t="s">
        <v>150</v>
      </c>
      <c r="P1775" t="str">
        <f>VLOOKUP($A1775,RevenueData!$A$2:$L$2321,10,FALSE)</f>
        <v>CA</v>
      </c>
      <c r="Q1775" t="str">
        <f>VLOOKUP($A1775,RevenueData!$A$2:$L$2321,11,FALSE)</f>
        <v>LA</v>
      </c>
      <c r="R1775" t="str">
        <f>VLOOKUP($A1775,RevenueData!$A$2:$L$2321,12,FALSE)</f>
        <v>LAPRO</v>
      </c>
    </row>
    <row r="1776" spans="1:18">
      <c r="A1776" s="40">
        <v>32</v>
      </c>
      <c r="B1776" s="41" t="s">
        <v>28</v>
      </c>
      <c r="C1776" s="41" t="s">
        <v>27</v>
      </c>
      <c r="D1776" s="40">
        <v>33180</v>
      </c>
      <c r="E1776" s="42">
        <v>40057</v>
      </c>
      <c r="F1776" s="43">
        <v>1150</v>
      </c>
      <c r="G1776" s="41" t="s">
        <v>125</v>
      </c>
      <c r="H1776" s="40">
        <v>52</v>
      </c>
      <c r="I1776" s="40">
        <v>52</v>
      </c>
      <c r="J1776" s="40">
        <v>0</v>
      </c>
      <c r="K1776" s="40">
        <v>0</v>
      </c>
      <c r="L1776" s="44">
        <v>0</v>
      </c>
      <c r="M1776" s="41" t="s">
        <v>126</v>
      </c>
      <c r="N1776" s="45" t="s">
        <v>161</v>
      </c>
      <c r="O1776" s="45" t="s">
        <v>162</v>
      </c>
      <c r="P1776" t="str">
        <f>VLOOKUP($A1776,RevenueData!$A$2:$L$2321,10,FALSE)</f>
        <v>FL</v>
      </c>
      <c r="Q1776" t="str">
        <f>VLOOKUP($A1776,RevenueData!$A$2:$L$2321,11,FALSE)</f>
        <v>SE</v>
      </c>
      <c r="R1776" t="str">
        <f>VLOOKUP($A1776,RevenueData!$A$2:$L$2321,12,FALSE)</f>
        <v>MIAMI</v>
      </c>
    </row>
    <row r="1777" spans="1:18">
      <c r="A1777" s="40">
        <v>33</v>
      </c>
      <c r="B1777" s="41" t="s">
        <v>172</v>
      </c>
      <c r="C1777" s="41" t="s">
        <v>35</v>
      </c>
      <c r="D1777" s="40">
        <v>45236</v>
      </c>
      <c r="E1777" s="42">
        <v>40057</v>
      </c>
      <c r="F1777" s="43">
        <v>1004</v>
      </c>
      <c r="G1777" s="41" t="s">
        <v>125</v>
      </c>
      <c r="H1777" s="40">
        <v>40</v>
      </c>
      <c r="I1777" s="40">
        <v>40</v>
      </c>
      <c r="J1777" s="40">
        <v>0</v>
      </c>
      <c r="K1777" s="40">
        <v>0</v>
      </c>
      <c r="L1777" s="44">
        <v>0</v>
      </c>
      <c r="M1777" s="41" t="s">
        <v>126</v>
      </c>
      <c r="N1777" s="45" t="s">
        <v>173</v>
      </c>
      <c r="O1777" s="45" t="s">
        <v>174</v>
      </c>
      <c r="P1777" t="str">
        <f>VLOOKUP($A1777,RevenueData!$A$2:$L$2321,10,FALSE)</f>
        <v>OH</v>
      </c>
      <c r="Q1777" t="str">
        <f>VLOOKUP($A1777,RevenueData!$A$2:$L$2321,11,FALSE)</f>
        <v>MW</v>
      </c>
      <c r="R1777" t="str">
        <f>VLOOKUP($A1777,RevenueData!$A$2:$L$2321,12,FALSE)</f>
        <v>GL</v>
      </c>
    </row>
    <row r="1778" spans="1:18">
      <c r="A1778" s="40">
        <v>35</v>
      </c>
      <c r="B1778" s="41" t="s">
        <v>176</v>
      </c>
      <c r="C1778" s="41" t="s">
        <v>19</v>
      </c>
      <c r="D1778" s="40">
        <v>94115</v>
      </c>
      <c r="E1778" s="42">
        <v>40057</v>
      </c>
      <c r="F1778" s="43">
        <v>1217</v>
      </c>
      <c r="G1778" s="41" t="s">
        <v>125</v>
      </c>
      <c r="H1778" s="40">
        <v>40</v>
      </c>
      <c r="I1778" s="40">
        <v>40</v>
      </c>
      <c r="J1778" s="40">
        <v>0</v>
      </c>
      <c r="K1778" s="40">
        <v>0</v>
      </c>
      <c r="L1778" s="44">
        <v>0</v>
      </c>
      <c r="M1778" s="41" t="s">
        <v>126</v>
      </c>
      <c r="N1778" s="45" t="s">
        <v>156</v>
      </c>
      <c r="O1778" s="45" t="s">
        <v>157</v>
      </c>
      <c r="P1778" t="str">
        <f>VLOOKUP($A1778,RevenueData!$A$2:$L$2321,10,FALSE)</f>
        <v>CA</v>
      </c>
      <c r="Q1778" t="str">
        <f>VLOOKUP($A1778,RevenueData!$A$2:$L$2321,11,FALSE)</f>
        <v>NW</v>
      </c>
      <c r="R1778" t="str">
        <f>VLOOKUP($A1778,RevenueData!$A$2:$L$2321,12,FALSE)</f>
        <v>SF</v>
      </c>
    </row>
    <row r="1779" spans="1:18">
      <c r="A1779" s="40">
        <v>37</v>
      </c>
      <c r="B1779" s="41" t="s">
        <v>177</v>
      </c>
      <c r="C1779" s="41" t="s">
        <v>31</v>
      </c>
      <c r="D1779" s="40">
        <v>80021</v>
      </c>
      <c r="E1779" s="42">
        <v>40057</v>
      </c>
      <c r="F1779" s="43">
        <v>1255</v>
      </c>
      <c r="G1779" s="41" t="s">
        <v>125</v>
      </c>
      <c r="H1779" s="40">
        <v>38</v>
      </c>
      <c r="I1779" s="40">
        <v>37</v>
      </c>
      <c r="J1779" s="40">
        <v>0</v>
      </c>
      <c r="K1779" s="40">
        <v>0</v>
      </c>
      <c r="L1779" s="44">
        <v>1</v>
      </c>
      <c r="M1779" s="41" t="s">
        <v>126</v>
      </c>
      <c r="N1779" s="45" t="s">
        <v>166</v>
      </c>
      <c r="O1779" s="45" t="s">
        <v>167</v>
      </c>
      <c r="P1779" t="str">
        <f>VLOOKUP($A1779,RevenueData!$A$2:$L$2321,10,FALSE)</f>
        <v>CO</v>
      </c>
      <c r="Q1779" t="str">
        <f>VLOOKUP($A1779,RevenueData!$A$2:$L$2321,11,FALSE)</f>
        <v>SW</v>
      </c>
      <c r="R1779" t="str">
        <f>VLOOKUP($A1779,RevenueData!$A$2:$L$2321,12,FALSE)</f>
        <v>DEN</v>
      </c>
    </row>
    <row r="1780" spans="1:18">
      <c r="A1780" s="40">
        <v>38</v>
      </c>
      <c r="B1780" s="41" t="s">
        <v>178</v>
      </c>
      <c r="C1780" s="41" t="s">
        <v>38</v>
      </c>
      <c r="D1780" s="40">
        <v>89109</v>
      </c>
      <c r="E1780" s="42">
        <v>40057</v>
      </c>
      <c r="F1780" s="43">
        <v>1242</v>
      </c>
      <c r="G1780" s="41" t="s">
        <v>125</v>
      </c>
      <c r="H1780" s="40">
        <v>45</v>
      </c>
      <c r="I1780" s="40">
        <v>40</v>
      </c>
      <c r="J1780" s="40">
        <v>0</v>
      </c>
      <c r="K1780" s="40">
        <v>1</v>
      </c>
      <c r="L1780" s="44">
        <v>4</v>
      </c>
      <c r="M1780" s="41" t="s">
        <v>126</v>
      </c>
      <c r="N1780" s="45" t="s">
        <v>181</v>
      </c>
      <c r="O1780" s="45" t="s">
        <v>182</v>
      </c>
      <c r="P1780" t="str">
        <f>VLOOKUP($A1780,RevenueData!$A$2:$L$2321,10,FALSE)</f>
        <v>NV</v>
      </c>
      <c r="Q1780" t="str">
        <f>VLOOKUP($A1780,RevenueData!$A$2:$L$2321,11,FALSE)</f>
        <v>SW</v>
      </c>
      <c r="R1780" t="str">
        <f>VLOOKUP($A1780,RevenueData!$A$2:$L$2321,12,FALSE)</f>
        <v>SW</v>
      </c>
    </row>
    <row r="1781" spans="1:18">
      <c r="A1781" s="40">
        <v>39</v>
      </c>
      <c r="B1781" s="41" t="s">
        <v>183</v>
      </c>
      <c r="C1781" s="41" t="s">
        <v>19</v>
      </c>
      <c r="D1781" s="40">
        <v>92660</v>
      </c>
      <c r="E1781" s="42">
        <v>40057</v>
      </c>
      <c r="F1781" s="43">
        <v>1000</v>
      </c>
      <c r="G1781" s="41" t="s">
        <v>125</v>
      </c>
      <c r="H1781" s="40">
        <v>74</v>
      </c>
      <c r="I1781" s="40">
        <v>74</v>
      </c>
      <c r="J1781" s="40">
        <v>0</v>
      </c>
      <c r="K1781" s="40">
        <v>0</v>
      </c>
      <c r="L1781" s="44">
        <v>0</v>
      </c>
      <c r="M1781" s="41" t="s">
        <v>126</v>
      </c>
      <c r="N1781" s="45" t="s">
        <v>149</v>
      </c>
      <c r="O1781" s="45" t="s">
        <v>150</v>
      </c>
      <c r="P1781" t="str">
        <f>VLOOKUP($A1781,RevenueData!$A$2:$L$2321,10,FALSE)</f>
        <v>CA</v>
      </c>
      <c r="Q1781" t="str">
        <f>VLOOKUP($A1781,RevenueData!$A$2:$L$2321,11,FALSE)</f>
        <v>LA</v>
      </c>
      <c r="R1781" t="str">
        <f>VLOOKUP($A1781,RevenueData!$A$2:$L$2321,12,FALSE)</f>
        <v>SD</v>
      </c>
    </row>
    <row r="1782" spans="1:18">
      <c r="A1782" s="40">
        <v>40</v>
      </c>
      <c r="B1782" s="41" t="s">
        <v>184</v>
      </c>
      <c r="C1782" s="41" t="s">
        <v>19</v>
      </c>
      <c r="D1782" s="40">
        <v>93101</v>
      </c>
      <c r="E1782" s="42">
        <v>40057</v>
      </c>
      <c r="F1782" s="43">
        <v>1003</v>
      </c>
      <c r="G1782" s="41" t="s">
        <v>125</v>
      </c>
      <c r="H1782" s="40">
        <v>45</v>
      </c>
      <c r="I1782" s="40">
        <v>45</v>
      </c>
      <c r="J1782" s="40">
        <v>0</v>
      </c>
      <c r="K1782" s="40">
        <v>0</v>
      </c>
      <c r="L1782" s="44">
        <v>0</v>
      </c>
      <c r="M1782" s="41" t="s">
        <v>126</v>
      </c>
      <c r="N1782" s="45" t="s">
        <v>149</v>
      </c>
      <c r="O1782" s="45" t="s">
        <v>150</v>
      </c>
      <c r="P1782" t="str">
        <f>VLOOKUP($A1782,RevenueData!$A$2:$L$2321,10,FALSE)</f>
        <v>CA</v>
      </c>
      <c r="Q1782" t="str">
        <f>VLOOKUP($A1782,RevenueData!$A$2:$L$2321,11,FALSE)</f>
        <v>LA</v>
      </c>
      <c r="R1782" t="str">
        <f>VLOOKUP($A1782,RevenueData!$A$2:$L$2321,12,FALSE)</f>
        <v>VENT</v>
      </c>
    </row>
    <row r="1783" spans="1:18">
      <c r="A1783" s="40">
        <v>41</v>
      </c>
      <c r="B1783" s="41" t="s">
        <v>185</v>
      </c>
      <c r="C1783" s="41" t="s">
        <v>16</v>
      </c>
      <c r="D1783" s="40">
        <v>60010</v>
      </c>
      <c r="E1783" s="42">
        <v>40057</v>
      </c>
      <c r="F1783" s="43">
        <v>1012</v>
      </c>
      <c r="G1783" s="41" t="s">
        <v>125</v>
      </c>
      <c r="H1783" s="40">
        <v>2</v>
      </c>
      <c r="I1783" s="40">
        <v>2</v>
      </c>
      <c r="J1783" s="40">
        <v>0</v>
      </c>
      <c r="K1783" s="40">
        <v>0</v>
      </c>
      <c r="L1783" s="44">
        <v>0</v>
      </c>
      <c r="M1783" s="41" t="s">
        <v>126</v>
      </c>
      <c r="N1783" s="45" t="s">
        <v>145</v>
      </c>
      <c r="O1783" s="45" t="s">
        <v>146</v>
      </c>
      <c r="P1783" t="str">
        <f>VLOOKUP($A1783,RevenueData!$A$2:$L$2321,10,FALSE)</f>
        <v>IL</v>
      </c>
      <c r="Q1783" t="str">
        <f>VLOOKUP($A1783,RevenueData!$A$2:$L$2321,11,FALSE)</f>
        <v>MW</v>
      </c>
      <c r="R1783" t="str">
        <f>VLOOKUP($A1783,RevenueData!$A$2:$L$2321,12,FALSE)</f>
        <v>SCHI</v>
      </c>
    </row>
    <row r="1784" spans="1:18">
      <c r="A1784" s="40">
        <v>41</v>
      </c>
      <c r="B1784" s="41" t="s">
        <v>185</v>
      </c>
      <c r="C1784" s="41" t="s">
        <v>16</v>
      </c>
      <c r="D1784" s="40">
        <v>60010</v>
      </c>
      <c r="E1784" s="42">
        <v>40057</v>
      </c>
      <c r="F1784" s="43">
        <v>1016</v>
      </c>
      <c r="G1784" s="41" t="s">
        <v>125</v>
      </c>
      <c r="H1784" s="40">
        <v>39</v>
      </c>
      <c r="I1784" s="40">
        <v>39</v>
      </c>
      <c r="J1784" s="40">
        <v>0</v>
      </c>
      <c r="K1784" s="40">
        <v>0</v>
      </c>
      <c r="L1784" s="44">
        <v>0</v>
      </c>
      <c r="M1784" s="41" t="s">
        <v>126</v>
      </c>
      <c r="N1784" s="45" t="s">
        <v>145</v>
      </c>
      <c r="O1784" s="45" t="s">
        <v>146</v>
      </c>
      <c r="P1784" t="str">
        <f>VLOOKUP($A1784,RevenueData!$A$2:$L$2321,10,FALSE)</f>
        <v>IL</v>
      </c>
      <c r="Q1784" t="str">
        <f>VLOOKUP($A1784,RevenueData!$A$2:$L$2321,11,FALSE)</f>
        <v>MW</v>
      </c>
      <c r="R1784" t="str">
        <f>VLOOKUP($A1784,RevenueData!$A$2:$L$2321,12,FALSE)</f>
        <v>SCHI</v>
      </c>
    </row>
    <row r="1785" spans="1:18">
      <c r="A1785" s="40">
        <v>45</v>
      </c>
      <c r="B1785" s="41" t="s">
        <v>151</v>
      </c>
      <c r="C1785" s="41" t="s">
        <v>21</v>
      </c>
      <c r="D1785" s="40">
        <v>98105</v>
      </c>
      <c r="E1785" s="42">
        <v>40057</v>
      </c>
      <c r="F1785" s="43">
        <v>1213</v>
      </c>
      <c r="G1785" s="41" t="s">
        <v>125</v>
      </c>
      <c r="H1785" s="40">
        <v>51</v>
      </c>
      <c r="I1785" s="40">
        <v>51</v>
      </c>
      <c r="J1785" s="40">
        <v>0</v>
      </c>
      <c r="K1785" s="40">
        <v>0</v>
      </c>
      <c r="L1785" s="44">
        <v>0</v>
      </c>
      <c r="M1785" s="41" t="s">
        <v>126</v>
      </c>
      <c r="N1785" s="45" t="s">
        <v>152</v>
      </c>
      <c r="O1785" s="45" t="s">
        <v>153</v>
      </c>
      <c r="P1785" t="str">
        <f>VLOOKUP($A1785,RevenueData!$A$2:$L$2321,10,FALSE)</f>
        <v>WA</v>
      </c>
      <c r="Q1785" t="str">
        <f>VLOOKUP($A1785,RevenueData!$A$2:$L$2321,11,FALSE)</f>
        <v>NW</v>
      </c>
      <c r="R1785" t="str">
        <f>VLOOKUP($A1785,RevenueData!$A$2:$L$2321,12,FALSE)</f>
        <v>SEA</v>
      </c>
    </row>
    <row r="1786" spans="1:18">
      <c r="A1786" s="40">
        <v>46</v>
      </c>
      <c r="B1786" s="41" t="s">
        <v>186</v>
      </c>
      <c r="C1786" s="41" t="s">
        <v>41</v>
      </c>
      <c r="D1786" s="40">
        <v>76092</v>
      </c>
      <c r="E1786" s="42">
        <v>40057</v>
      </c>
      <c r="F1786" s="43">
        <v>1026</v>
      </c>
      <c r="G1786" s="41" t="s">
        <v>125</v>
      </c>
      <c r="H1786" s="40">
        <v>43</v>
      </c>
      <c r="I1786" s="40">
        <v>42</v>
      </c>
      <c r="J1786" s="40">
        <v>0</v>
      </c>
      <c r="K1786" s="40">
        <v>1</v>
      </c>
      <c r="L1786" s="44">
        <v>0</v>
      </c>
      <c r="M1786" s="41" t="s">
        <v>126</v>
      </c>
      <c r="N1786" s="45" t="s">
        <v>187</v>
      </c>
      <c r="O1786" s="45" t="s">
        <v>188</v>
      </c>
      <c r="P1786" t="str">
        <f>VLOOKUP($A1786,RevenueData!$A$2:$L$2321,10,FALSE)</f>
        <v>TX</v>
      </c>
      <c r="Q1786" t="str">
        <f>VLOOKUP($A1786,RevenueData!$A$2:$L$2321,11,FALSE)</f>
        <v>SW</v>
      </c>
      <c r="R1786" t="str">
        <f>VLOOKUP($A1786,RevenueData!$A$2:$L$2321,12,FALSE)</f>
        <v>DAL</v>
      </c>
    </row>
    <row r="1787" spans="1:18">
      <c r="A1787" s="40">
        <v>47</v>
      </c>
      <c r="B1787" s="41" t="s">
        <v>189</v>
      </c>
      <c r="C1787" s="41" t="s">
        <v>43</v>
      </c>
      <c r="D1787" s="40">
        <v>2467</v>
      </c>
      <c r="E1787" s="42">
        <v>40057</v>
      </c>
      <c r="F1787" s="43">
        <v>1202</v>
      </c>
      <c r="G1787" s="41" t="s">
        <v>125</v>
      </c>
      <c r="H1787" s="40">
        <v>42</v>
      </c>
      <c r="I1787" s="40">
        <v>41</v>
      </c>
      <c r="J1787" s="40">
        <v>0</v>
      </c>
      <c r="K1787" s="40">
        <v>0</v>
      </c>
      <c r="L1787" s="44">
        <v>1</v>
      </c>
      <c r="M1787" s="41" t="s">
        <v>126</v>
      </c>
      <c r="N1787" s="45" t="s">
        <v>190</v>
      </c>
      <c r="O1787" s="45" t="s">
        <v>191</v>
      </c>
      <c r="P1787" t="str">
        <f>VLOOKUP($A1787,RevenueData!$A$2:$L$2321,10,FALSE)</f>
        <v>MA</v>
      </c>
      <c r="Q1787" t="str">
        <f>VLOOKUP($A1787,RevenueData!$A$2:$L$2321,11,FALSE)</f>
        <v>NE</v>
      </c>
      <c r="R1787" t="str">
        <f>VLOOKUP($A1787,RevenueData!$A$2:$L$2321,12,FALSE)</f>
        <v>MA</v>
      </c>
    </row>
    <row r="1788" spans="1:18">
      <c r="A1788" s="40">
        <v>48</v>
      </c>
      <c r="B1788" s="41" t="s">
        <v>192</v>
      </c>
      <c r="C1788" s="41" t="s">
        <v>44</v>
      </c>
      <c r="D1788" s="40">
        <v>85251</v>
      </c>
      <c r="E1788" s="42">
        <v>40057</v>
      </c>
      <c r="F1788" s="43">
        <v>1014</v>
      </c>
      <c r="G1788" s="41" t="s">
        <v>131</v>
      </c>
      <c r="H1788" s="40">
        <v>39</v>
      </c>
      <c r="I1788" s="40">
        <v>37</v>
      </c>
      <c r="J1788" s="40">
        <v>0</v>
      </c>
      <c r="K1788" s="40">
        <v>2</v>
      </c>
      <c r="L1788" s="44">
        <v>0</v>
      </c>
      <c r="M1788" s="41" t="s">
        <v>126</v>
      </c>
      <c r="N1788" s="45" t="s">
        <v>181</v>
      </c>
      <c r="O1788" s="45" t="s">
        <v>182</v>
      </c>
      <c r="P1788" t="str">
        <f>VLOOKUP($A1788,RevenueData!$A$2:$L$2321,10,FALSE)</f>
        <v>AZ</v>
      </c>
      <c r="Q1788" t="str">
        <f>VLOOKUP($A1788,RevenueData!$A$2:$L$2321,11,FALSE)</f>
        <v>SW</v>
      </c>
      <c r="R1788" t="str">
        <f>VLOOKUP($A1788,RevenueData!$A$2:$L$2321,12,FALSE)</f>
        <v>AZ</v>
      </c>
    </row>
    <row r="1789" spans="1:18">
      <c r="A1789" s="40">
        <v>49</v>
      </c>
      <c r="B1789" s="41" t="s">
        <v>193</v>
      </c>
      <c r="C1789" s="41" t="s">
        <v>45</v>
      </c>
      <c r="D1789" s="40">
        <v>19406</v>
      </c>
      <c r="E1789" s="42">
        <v>40057</v>
      </c>
      <c r="F1789" s="43">
        <v>1034</v>
      </c>
      <c r="G1789" s="41" t="s">
        <v>125</v>
      </c>
      <c r="H1789" s="40">
        <v>1</v>
      </c>
      <c r="I1789" s="40">
        <v>1</v>
      </c>
      <c r="J1789" s="40">
        <v>0</v>
      </c>
      <c r="K1789" s="40">
        <v>0</v>
      </c>
      <c r="L1789" s="44">
        <v>0</v>
      </c>
      <c r="M1789" s="41" t="s">
        <v>126</v>
      </c>
      <c r="N1789" s="45" t="s">
        <v>194</v>
      </c>
      <c r="O1789" s="45" t="s">
        <v>195</v>
      </c>
      <c r="P1789" t="str">
        <f>VLOOKUP($A1789,RevenueData!$A$2:$L$2321,10,FALSE)</f>
        <v>PA</v>
      </c>
      <c r="Q1789" t="str">
        <f>VLOOKUP($A1789,RevenueData!$A$2:$L$2321,11,FALSE)</f>
        <v>NE</v>
      </c>
      <c r="R1789" t="str">
        <f>VLOOKUP($A1789,RevenueData!$A$2:$L$2321,12,FALSE)</f>
        <v>PHILI</v>
      </c>
    </row>
    <row r="1790" spans="1:18">
      <c r="A1790" s="40">
        <v>49</v>
      </c>
      <c r="B1790" s="41" t="s">
        <v>193</v>
      </c>
      <c r="C1790" s="41" t="s">
        <v>45</v>
      </c>
      <c r="D1790" s="40">
        <v>19406</v>
      </c>
      <c r="E1790" s="42">
        <v>40057</v>
      </c>
      <c r="F1790" s="43">
        <v>1031</v>
      </c>
      <c r="G1790" s="41" t="s">
        <v>125</v>
      </c>
      <c r="H1790" s="40">
        <v>54</v>
      </c>
      <c r="I1790" s="40">
        <v>54</v>
      </c>
      <c r="J1790" s="40">
        <v>0</v>
      </c>
      <c r="K1790" s="40">
        <v>0</v>
      </c>
      <c r="L1790" s="44">
        <v>0</v>
      </c>
      <c r="M1790" s="41" t="s">
        <v>126</v>
      </c>
      <c r="N1790" s="45" t="s">
        <v>194</v>
      </c>
      <c r="O1790" s="45" t="s">
        <v>195</v>
      </c>
      <c r="P1790" t="str">
        <f>VLOOKUP($A1790,RevenueData!$A$2:$L$2321,10,FALSE)</f>
        <v>PA</v>
      </c>
      <c r="Q1790" t="str">
        <f>VLOOKUP($A1790,RevenueData!$A$2:$L$2321,11,FALSE)</f>
        <v>NE</v>
      </c>
      <c r="R1790" t="str">
        <f>VLOOKUP($A1790,RevenueData!$A$2:$L$2321,12,FALSE)</f>
        <v>PHILI</v>
      </c>
    </row>
    <row r="1791" spans="1:18">
      <c r="A1791" s="40">
        <v>52</v>
      </c>
      <c r="B1791" s="41" t="s">
        <v>196</v>
      </c>
      <c r="C1791" s="41" t="s">
        <v>47</v>
      </c>
      <c r="D1791" s="40">
        <v>30346</v>
      </c>
      <c r="E1791" s="42">
        <v>40057</v>
      </c>
      <c r="F1791" s="43">
        <v>1531</v>
      </c>
      <c r="G1791" s="41" t="s">
        <v>131</v>
      </c>
      <c r="H1791" s="40">
        <v>41</v>
      </c>
      <c r="I1791" s="40">
        <v>40</v>
      </c>
      <c r="J1791" s="40">
        <v>0</v>
      </c>
      <c r="K1791" s="40">
        <v>0</v>
      </c>
      <c r="L1791" s="44">
        <v>1</v>
      </c>
      <c r="M1791" s="41" t="s">
        <v>126</v>
      </c>
      <c r="N1791" s="45" t="s">
        <v>197</v>
      </c>
      <c r="O1791" s="45" t="s">
        <v>198</v>
      </c>
      <c r="P1791" t="str">
        <f>VLOOKUP($A1791,RevenueData!$A$2:$L$2321,10,FALSE)</f>
        <v>GA</v>
      </c>
      <c r="Q1791" t="str">
        <f>VLOOKUP($A1791,RevenueData!$A$2:$L$2321,11,FALSE)</f>
        <v>SE</v>
      </c>
      <c r="R1791" t="str">
        <f>VLOOKUP($A1791,RevenueData!$A$2:$L$2321,12,FALSE)</f>
        <v>ATL</v>
      </c>
    </row>
    <row r="1792" spans="1:18">
      <c r="A1792" s="40">
        <v>56</v>
      </c>
      <c r="B1792" s="41" t="s">
        <v>176</v>
      </c>
      <c r="C1792" s="41" t="s">
        <v>19</v>
      </c>
      <c r="D1792" s="40">
        <v>94132</v>
      </c>
      <c r="E1792" s="42">
        <v>40057</v>
      </c>
      <c r="F1792" s="43">
        <v>1040</v>
      </c>
      <c r="G1792" s="41" t="s">
        <v>125</v>
      </c>
      <c r="H1792" s="40">
        <v>48</v>
      </c>
      <c r="I1792" s="40">
        <v>48</v>
      </c>
      <c r="J1792" s="40">
        <v>0</v>
      </c>
      <c r="K1792" s="40">
        <v>0</v>
      </c>
      <c r="L1792" s="44">
        <v>0</v>
      </c>
      <c r="M1792" s="41" t="s">
        <v>126</v>
      </c>
      <c r="N1792" s="45" t="s">
        <v>156</v>
      </c>
      <c r="O1792" s="45" t="s">
        <v>157</v>
      </c>
      <c r="P1792" t="str">
        <f>VLOOKUP($A1792,RevenueData!$A$2:$L$2321,10,FALSE)</f>
        <v>CA</v>
      </c>
      <c r="Q1792" t="str">
        <f>VLOOKUP($A1792,RevenueData!$A$2:$L$2321,11,FALSE)</f>
        <v>NW</v>
      </c>
      <c r="R1792" t="str">
        <f>VLOOKUP($A1792,RevenueData!$A$2:$L$2321,12,FALSE)</f>
        <v>SF</v>
      </c>
    </row>
    <row r="1793" spans="1:18">
      <c r="A1793" s="40">
        <v>57</v>
      </c>
      <c r="B1793" s="41" t="s">
        <v>201</v>
      </c>
      <c r="C1793" s="41" t="s">
        <v>33</v>
      </c>
      <c r="D1793" s="40">
        <v>97223</v>
      </c>
      <c r="E1793" s="42">
        <v>40057</v>
      </c>
      <c r="F1793" s="43">
        <v>1040</v>
      </c>
      <c r="G1793" s="41" t="s">
        <v>125</v>
      </c>
      <c r="H1793" s="40">
        <v>45</v>
      </c>
      <c r="I1793" s="40">
        <v>45</v>
      </c>
      <c r="J1793" s="40">
        <v>0</v>
      </c>
      <c r="K1793" s="40">
        <v>0</v>
      </c>
      <c r="L1793" s="44">
        <v>0</v>
      </c>
      <c r="M1793" s="41" t="s">
        <v>126</v>
      </c>
      <c r="N1793" s="45" t="s">
        <v>169</v>
      </c>
      <c r="O1793" s="45" t="s">
        <v>170</v>
      </c>
      <c r="P1793" t="str">
        <f>VLOOKUP($A1793,RevenueData!$A$2:$L$2321,10,FALSE)</f>
        <v>OR</v>
      </c>
      <c r="Q1793" t="str">
        <f>VLOOKUP($A1793,RevenueData!$A$2:$L$2321,11,FALSE)</f>
        <v>NW</v>
      </c>
      <c r="R1793" t="str">
        <f>VLOOKUP($A1793,RevenueData!$A$2:$L$2321,12,FALSE)</f>
        <v>NW</v>
      </c>
    </row>
    <row r="1794" spans="1:18">
      <c r="A1794" s="40">
        <v>59</v>
      </c>
      <c r="B1794" s="41" t="s">
        <v>202</v>
      </c>
      <c r="C1794" s="41" t="s">
        <v>41</v>
      </c>
      <c r="D1794" s="40">
        <v>75093</v>
      </c>
      <c r="E1794" s="42">
        <v>40057</v>
      </c>
      <c r="F1794" s="43">
        <v>1111</v>
      </c>
      <c r="G1794" s="41" t="s">
        <v>125</v>
      </c>
      <c r="H1794" s="40">
        <v>38</v>
      </c>
      <c r="I1794" s="40">
        <v>36</v>
      </c>
      <c r="J1794" s="40">
        <v>0</v>
      </c>
      <c r="K1794" s="40">
        <v>2</v>
      </c>
      <c r="L1794" s="44">
        <v>0</v>
      </c>
      <c r="M1794" s="41" t="s">
        <v>126</v>
      </c>
      <c r="N1794" s="45" t="s">
        <v>187</v>
      </c>
      <c r="O1794" s="45" t="s">
        <v>188</v>
      </c>
      <c r="P1794" t="str">
        <f>VLOOKUP($A1794,RevenueData!$A$2:$L$2321,10,FALSE)</f>
        <v>TX</v>
      </c>
      <c r="Q1794" t="str">
        <f>VLOOKUP($A1794,RevenueData!$A$2:$L$2321,11,FALSE)</f>
        <v>SW</v>
      </c>
      <c r="R1794" t="str">
        <f>VLOOKUP($A1794,RevenueData!$A$2:$L$2321,12,FALSE)</f>
        <v>DAL</v>
      </c>
    </row>
    <row r="1795" spans="1:18">
      <c r="A1795" s="40">
        <v>60</v>
      </c>
      <c r="B1795" s="41" t="s">
        <v>203</v>
      </c>
      <c r="C1795" s="41" t="s">
        <v>35</v>
      </c>
      <c r="D1795" s="40">
        <v>44122</v>
      </c>
      <c r="E1795" s="42">
        <v>40057</v>
      </c>
      <c r="F1795" s="43">
        <v>946</v>
      </c>
      <c r="G1795" s="41" t="s">
        <v>129</v>
      </c>
      <c r="H1795" s="40">
        <v>46</v>
      </c>
      <c r="I1795" s="40">
        <v>45</v>
      </c>
      <c r="J1795" s="40">
        <v>0</v>
      </c>
      <c r="K1795" s="40">
        <v>0</v>
      </c>
      <c r="L1795" s="44">
        <v>1</v>
      </c>
      <c r="M1795" s="41" t="s">
        <v>126</v>
      </c>
      <c r="N1795" s="45" t="s">
        <v>204</v>
      </c>
      <c r="O1795" s="45" t="s">
        <v>205</v>
      </c>
      <c r="P1795" t="str">
        <f>VLOOKUP($A1795,RevenueData!$A$2:$L$2321,10,FALSE)</f>
        <v>OH</v>
      </c>
      <c r="Q1795" t="str">
        <f>VLOOKUP($A1795,RevenueData!$A$2:$L$2321,11,FALSE)</f>
        <v>MW</v>
      </c>
      <c r="R1795" t="str">
        <f>VLOOKUP($A1795,RevenueData!$A$2:$L$2321,12,FALSE)</f>
        <v>MW</v>
      </c>
    </row>
    <row r="1796" spans="1:18">
      <c r="A1796" s="40">
        <v>61</v>
      </c>
      <c r="B1796" s="41" t="s">
        <v>206</v>
      </c>
      <c r="C1796" s="41" t="s">
        <v>31</v>
      </c>
      <c r="D1796" s="40">
        <v>80206</v>
      </c>
      <c r="E1796" s="42">
        <v>40057</v>
      </c>
      <c r="F1796" s="43">
        <v>955</v>
      </c>
      <c r="G1796" s="41" t="s">
        <v>125</v>
      </c>
      <c r="H1796" s="40">
        <v>68</v>
      </c>
      <c r="I1796" s="40">
        <v>68</v>
      </c>
      <c r="J1796" s="40">
        <v>0</v>
      </c>
      <c r="K1796" s="40">
        <v>0</v>
      </c>
      <c r="L1796" s="44">
        <v>0</v>
      </c>
      <c r="M1796" s="41" t="s">
        <v>126</v>
      </c>
      <c r="N1796" s="45" t="s">
        <v>166</v>
      </c>
      <c r="O1796" s="45" t="s">
        <v>167</v>
      </c>
      <c r="P1796" t="str">
        <f>VLOOKUP($A1796,RevenueData!$A$2:$L$2321,10,FALSE)</f>
        <v>CO</v>
      </c>
      <c r="Q1796" t="str">
        <f>VLOOKUP($A1796,RevenueData!$A$2:$L$2321,11,FALSE)</f>
        <v>SW</v>
      </c>
      <c r="R1796" t="str">
        <f>VLOOKUP($A1796,RevenueData!$A$2:$L$2321,12,FALSE)</f>
        <v>DEN</v>
      </c>
    </row>
    <row r="1797" spans="1:18">
      <c r="A1797" s="40">
        <v>62</v>
      </c>
      <c r="B1797" s="41" t="s">
        <v>207</v>
      </c>
      <c r="C1797" s="41" t="s">
        <v>27</v>
      </c>
      <c r="D1797" s="40">
        <v>33607</v>
      </c>
      <c r="E1797" s="42">
        <v>40057</v>
      </c>
      <c r="F1797" s="43">
        <v>1119</v>
      </c>
      <c r="G1797" s="41" t="s">
        <v>125</v>
      </c>
      <c r="H1797" s="40">
        <v>40</v>
      </c>
      <c r="I1797" s="40">
        <v>39</v>
      </c>
      <c r="J1797" s="40">
        <v>0</v>
      </c>
      <c r="K1797" s="40">
        <v>0</v>
      </c>
      <c r="L1797" s="44">
        <v>1</v>
      </c>
      <c r="M1797" s="41" t="s">
        <v>126</v>
      </c>
      <c r="N1797" s="45" t="s">
        <v>208</v>
      </c>
      <c r="O1797" s="45" t="s">
        <v>209</v>
      </c>
      <c r="P1797" t="str">
        <f>VLOOKUP($A1797,RevenueData!$A$2:$L$2321,10,FALSE)</f>
        <v>FL</v>
      </c>
      <c r="Q1797" t="str">
        <f>VLOOKUP($A1797,RevenueData!$A$2:$L$2321,11,FALSE)</f>
        <v>SE</v>
      </c>
      <c r="R1797" t="str">
        <f>VLOOKUP($A1797,RevenueData!$A$2:$L$2321,12,FALSE)</f>
        <v>NFL</v>
      </c>
    </row>
    <row r="1798" spans="1:18">
      <c r="A1798" s="40">
        <v>63</v>
      </c>
      <c r="B1798" s="41" t="s">
        <v>210</v>
      </c>
      <c r="C1798" s="41" t="s">
        <v>44</v>
      </c>
      <c r="D1798" s="40">
        <v>85226</v>
      </c>
      <c r="E1798" s="42">
        <v>40057</v>
      </c>
      <c r="F1798" s="43">
        <v>1019</v>
      </c>
      <c r="G1798" s="41" t="s">
        <v>131</v>
      </c>
      <c r="H1798" s="40">
        <v>31</v>
      </c>
      <c r="I1798" s="40">
        <v>31</v>
      </c>
      <c r="J1798" s="40">
        <v>0</v>
      </c>
      <c r="K1798" s="40">
        <v>0</v>
      </c>
      <c r="L1798" s="44">
        <v>0</v>
      </c>
      <c r="M1798" s="41" t="s">
        <v>126</v>
      </c>
      <c r="N1798" s="45" t="s">
        <v>181</v>
      </c>
      <c r="O1798" s="45" t="s">
        <v>182</v>
      </c>
      <c r="P1798" t="str">
        <f>VLOOKUP($A1798,RevenueData!$A$2:$L$2321,10,FALSE)</f>
        <v>AZ</v>
      </c>
      <c r="Q1798" t="str">
        <f>VLOOKUP($A1798,RevenueData!$A$2:$L$2321,11,FALSE)</f>
        <v>SW</v>
      </c>
      <c r="R1798" t="str">
        <f>VLOOKUP($A1798,RevenueData!$A$2:$L$2321,12,FALSE)</f>
        <v>AZ</v>
      </c>
    </row>
    <row r="1799" spans="1:18">
      <c r="A1799" s="40">
        <v>64</v>
      </c>
      <c r="B1799" s="41" t="s">
        <v>211</v>
      </c>
      <c r="C1799" s="41" t="s">
        <v>35</v>
      </c>
      <c r="D1799" s="40">
        <v>43240</v>
      </c>
      <c r="E1799" s="42">
        <v>40057</v>
      </c>
      <c r="F1799" s="43">
        <v>925</v>
      </c>
      <c r="G1799" s="41" t="s">
        <v>129</v>
      </c>
      <c r="H1799" s="40">
        <v>38</v>
      </c>
      <c r="I1799" s="40">
        <v>37</v>
      </c>
      <c r="J1799" s="40">
        <v>0</v>
      </c>
      <c r="K1799" s="40">
        <v>0</v>
      </c>
      <c r="L1799" s="44">
        <v>1</v>
      </c>
      <c r="M1799" s="41" t="s">
        <v>126</v>
      </c>
      <c r="N1799" s="45" t="s">
        <v>173</v>
      </c>
      <c r="O1799" s="45" t="s">
        <v>174</v>
      </c>
      <c r="P1799" t="str">
        <f>VLOOKUP($A1799,RevenueData!$A$2:$L$2321,10,FALSE)</f>
        <v>OH</v>
      </c>
      <c r="Q1799" t="str">
        <f>VLOOKUP($A1799,RevenueData!$A$2:$L$2321,11,FALSE)</f>
        <v>MW</v>
      </c>
      <c r="R1799" t="str">
        <f>VLOOKUP($A1799,RevenueData!$A$2:$L$2321,12,FALSE)</f>
        <v>GL</v>
      </c>
    </row>
    <row r="1800" spans="1:18">
      <c r="A1800" s="40">
        <v>65</v>
      </c>
      <c r="B1800" s="41" t="s">
        <v>212</v>
      </c>
      <c r="C1800" s="41" t="s">
        <v>50</v>
      </c>
      <c r="D1800" s="40">
        <v>53226</v>
      </c>
      <c r="E1800" s="42">
        <v>40057</v>
      </c>
      <c r="F1800" s="43">
        <v>1113</v>
      </c>
      <c r="G1800" s="41" t="s">
        <v>125</v>
      </c>
      <c r="H1800" s="40">
        <v>38</v>
      </c>
      <c r="I1800" s="40">
        <v>38</v>
      </c>
      <c r="J1800" s="40">
        <v>0</v>
      </c>
      <c r="K1800" s="40">
        <v>0</v>
      </c>
      <c r="L1800" s="44">
        <v>0</v>
      </c>
      <c r="M1800" s="41" t="s">
        <v>126</v>
      </c>
      <c r="N1800" s="45" t="s">
        <v>213</v>
      </c>
      <c r="O1800" s="45" t="s">
        <v>214</v>
      </c>
      <c r="P1800" t="str">
        <f>VLOOKUP($A1800,RevenueData!$A$2:$L$2321,10,FALSE)</f>
        <v>WI</v>
      </c>
      <c r="Q1800" t="str">
        <f>VLOOKUP($A1800,RevenueData!$A$2:$L$2321,11,FALSE)</f>
        <v>MW</v>
      </c>
      <c r="R1800" t="str">
        <f>VLOOKUP($A1800,RevenueData!$A$2:$L$2321,12,FALSE)</f>
        <v>NCHI</v>
      </c>
    </row>
    <row r="1801" spans="1:18">
      <c r="A1801" s="40">
        <v>66</v>
      </c>
      <c r="B1801" s="41" t="s">
        <v>215</v>
      </c>
      <c r="C1801" s="41" t="s">
        <v>21</v>
      </c>
      <c r="D1801" s="40">
        <v>98004</v>
      </c>
      <c r="E1801" s="42">
        <v>40057</v>
      </c>
      <c r="F1801" s="43">
        <v>1038</v>
      </c>
      <c r="G1801" s="41" t="s">
        <v>125</v>
      </c>
      <c r="H1801" s="40">
        <v>62</v>
      </c>
      <c r="I1801" s="40">
        <v>62</v>
      </c>
      <c r="J1801" s="40">
        <v>0</v>
      </c>
      <c r="K1801" s="40">
        <v>0</v>
      </c>
      <c r="L1801" s="44">
        <v>0</v>
      </c>
      <c r="M1801" s="41" t="s">
        <v>126</v>
      </c>
      <c r="N1801" s="45" t="s">
        <v>152</v>
      </c>
      <c r="O1801" s="45" t="s">
        <v>153</v>
      </c>
      <c r="P1801" t="str">
        <f>VLOOKUP($A1801,RevenueData!$A$2:$L$2321,10,FALSE)</f>
        <v>WA</v>
      </c>
      <c r="Q1801" t="str">
        <f>VLOOKUP($A1801,RevenueData!$A$2:$L$2321,11,FALSE)</f>
        <v>NW</v>
      </c>
      <c r="R1801" t="str">
        <f>VLOOKUP($A1801,RevenueData!$A$2:$L$2321,12,FALSE)</f>
        <v>SEA</v>
      </c>
    </row>
    <row r="1802" spans="1:18">
      <c r="A1802" s="40">
        <v>67</v>
      </c>
      <c r="B1802" s="41" t="s">
        <v>216</v>
      </c>
      <c r="C1802" s="41" t="s">
        <v>26</v>
      </c>
      <c r="D1802" s="40">
        <v>70130</v>
      </c>
      <c r="E1802" s="42">
        <v>40057</v>
      </c>
      <c r="F1802" s="43">
        <v>1200</v>
      </c>
      <c r="G1802" s="41" t="s">
        <v>125</v>
      </c>
      <c r="H1802" s="40">
        <v>30</v>
      </c>
      <c r="I1802" s="40">
        <v>30</v>
      </c>
      <c r="J1802" s="40">
        <v>0</v>
      </c>
      <c r="K1802" s="40">
        <v>0</v>
      </c>
      <c r="L1802" s="44">
        <v>0</v>
      </c>
      <c r="M1802" s="41" t="s">
        <v>126</v>
      </c>
      <c r="N1802" s="45" t="s">
        <v>217</v>
      </c>
      <c r="O1802" s="45" t="s">
        <v>218</v>
      </c>
      <c r="P1802" t="str">
        <f>VLOOKUP($A1802,RevenueData!$A$2:$L$2321,10,FALSE)</f>
        <v>LA</v>
      </c>
      <c r="Q1802" t="str">
        <f>VLOOKUP($A1802,RevenueData!$A$2:$L$2321,11,FALSE)</f>
        <v>SW</v>
      </c>
      <c r="R1802" t="str">
        <f>VLOOKUP($A1802,RevenueData!$A$2:$L$2321,12,FALSE)</f>
        <v>SW</v>
      </c>
    </row>
    <row r="1803" spans="1:18">
      <c r="A1803" s="40">
        <v>68</v>
      </c>
      <c r="B1803" s="41" t="s">
        <v>171</v>
      </c>
      <c r="C1803" s="41" t="s">
        <v>19</v>
      </c>
      <c r="D1803" s="40">
        <v>90036</v>
      </c>
      <c r="E1803" s="42">
        <v>40057</v>
      </c>
      <c r="F1803" s="43">
        <v>956</v>
      </c>
      <c r="G1803" s="41" t="s">
        <v>125</v>
      </c>
      <c r="H1803" s="40">
        <v>64</v>
      </c>
      <c r="I1803" s="40">
        <v>63</v>
      </c>
      <c r="J1803" s="40">
        <v>0</v>
      </c>
      <c r="K1803" s="40">
        <v>1</v>
      </c>
      <c r="L1803" s="44">
        <v>0</v>
      </c>
      <c r="M1803" s="41" t="s">
        <v>126</v>
      </c>
      <c r="N1803" s="45" t="s">
        <v>149</v>
      </c>
      <c r="O1803" s="45" t="s">
        <v>150</v>
      </c>
      <c r="P1803" t="str">
        <f>VLOOKUP($A1803,RevenueData!$A$2:$L$2321,10,FALSE)</f>
        <v>CA</v>
      </c>
      <c r="Q1803" t="str">
        <f>VLOOKUP($A1803,RevenueData!$A$2:$L$2321,11,FALSE)</f>
        <v>LA</v>
      </c>
      <c r="R1803" t="str">
        <f>VLOOKUP($A1803,RevenueData!$A$2:$L$2321,12,FALSE)</f>
        <v>LA</v>
      </c>
    </row>
    <row r="1804" spans="1:18">
      <c r="A1804" s="40">
        <v>69</v>
      </c>
      <c r="B1804" s="41" t="s">
        <v>219</v>
      </c>
      <c r="C1804" s="41" t="s">
        <v>11</v>
      </c>
      <c r="D1804" s="40">
        <v>22033</v>
      </c>
      <c r="E1804" s="42">
        <v>40057</v>
      </c>
      <c r="F1804" s="43">
        <v>1014</v>
      </c>
      <c r="G1804" s="41" t="s">
        <v>125</v>
      </c>
      <c r="H1804" s="40">
        <v>37</v>
      </c>
      <c r="I1804" s="40">
        <v>37</v>
      </c>
      <c r="J1804" s="40">
        <v>0</v>
      </c>
      <c r="K1804" s="40">
        <v>0</v>
      </c>
      <c r="L1804" s="44">
        <v>0</v>
      </c>
      <c r="M1804" s="41" t="s">
        <v>126</v>
      </c>
      <c r="N1804" s="45" t="s">
        <v>136</v>
      </c>
      <c r="O1804" s="45" t="s">
        <v>137</v>
      </c>
      <c r="P1804" t="str">
        <f>VLOOKUP($A1804,RevenueData!$A$2:$L$2321,10,FALSE)</f>
        <v>VA</v>
      </c>
      <c r="Q1804" t="str">
        <f>VLOOKUP($A1804,RevenueData!$A$2:$L$2321,11,FALSE)</f>
        <v>SE</v>
      </c>
      <c r="R1804" t="str">
        <f>VLOOKUP($A1804,RevenueData!$A$2:$L$2321,12,FALSE)</f>
        <v>SE</v>
      </c>
    </row>
    <row r="1805" spans="1:18">
      <c r="A1805" s="40">
        <v>70</v>
      </c>
      <c r="B1805" s="41" t="s">
        <v>220</v>
      </c>
      <c r="C1805" s="41" t="s">
        <v>13</v>
      </c>
      <c r="D1805" s="40">
        <v>48377</v>
      </c>
      <c r="E1805" s="42">
        <v>40057</v>
      </c>
      <c r="F1805" s="43">
        <v>955</v>
      </c>
      <c r="G1805" s="41" t="s">
        <v>129</v>
      </c>
      <c r="H1805" s="40">
        <v>37</v>
      </c>
      <c r="I1805" s="40">
        <v>35</v>
      </c>
      <c r="J1805" s="40">
        <v>1</v>
      </c>
      <c r="K1805" s="40">
        <v>0</v>
      </c>
      <c r="L1805" s="44">
        <v>1</v>
      </c>
      <c r="M1805" s="41" t="s">
        <v>126</v>
      </c>
      <c r="N1805" s="45" t="s">
        <v>140</v>
      </c>
      <c r="O1805" s="45" t="s">
        <v>141</v>
      </c>
      <c r="P1805" t="str">
        <f>VLOOKUP($A1805,RevenueData!$A$2:$L$2321,10,FALSE)</f>
        <v>MI</v>
      </c>
      <c r="Q1805" t="str">
        <f>VLOOKUP($A1805,RevenueData!$A$2:$L$2321,11,FALSE)</f>
        <v>MW</v>
      </c>
      <c r="R1805" t="str">
        <f>VLOOKUP($A1805,RevenueData!$A$2:$L$2321,12,FALSE)</f>
        <v>MW</v>
      </c>
    </row>
    <row r="1806" spans="1:18">
      <c r="A1806" s="40">
        <v>71</v>
      </c>
      <c r="B1806" s="41" t="s">
        <v>221</v>
      </c>
      <c r="C1806" s="41" t="s">
        <v>47</v>
      </c>
      <c r="D1806" s="40">
        <v>30022</v>
      </c>
      <c r="E1806" s="42">
        <v>40057</v>
      </c>
      <c r="F1806" s="43">
        <v>1725</v>
      </c>
      <c r="G1806" s="41" t="s">
        <v>131</v>
      </c>
      <c r="H1806" s="40">
        <v>38</v>
      </c>
      <c r="I1806" s="40">
        <v>37</v>
      </c>
      <c r="J1806" s="40">
        <v>0</v>
      </c>
      <c r="K1806" s="40">
        <v>1</v>
      </c>
      <c r="L1806" s="44">
        <v>0</v>
      </c>
      <c r="M1806" s="41" t="s">
        <v>126</v>
      </c>
      <c r="N1806" s="45" t="s">
        <v>197</v>
      </c>
      <c r="O1806" s="45" t="s">
        <v>198</v>
      </c>
      <c r="P1806" t="str">
        <f>VLOOKUP($A1806,RevenueData!$A$2:$L$2321,10,FALSE)</f>
        <v>GA</v>
      </c>
      <c r="Q1806" t="str">
        <f>VLOOKUP($A1806,RevenueData!$A$2:$L$2321,11,FALSE)</f>
        <v>SE</v>
      </c>
      <c r="R1806" t="str">
        <f>VLOOKUP($A1806,RevenueData!$A$2:$L$2321,12,FALSE)</f>
        <v>ATL</v>
      </c>
    </row>
    <row r="1807" spans="1:18">
      <c r="A1807" s="40">
        <v>73</v>
      </c>
      <c r="B1807" s="41" t="s">
        <v>176</v>
      </c>
      <c r="C1807" s="41" t="s">
        <v>19</v>
      </c>
      <c r="D1807" s="40">
        <v>94103</v>
      </c>
      <c r="E1807" s="42">
        <v>40057</v>
      </c>
      <c r="F1807" s="43">
        <v>1000</v>
      </c>
      <c r="G1807" s="41" t="s">
        <v>125</v>
      </c>
      <c r="H1807" s="40">
        <v>66</v>
      </c>
      <c r="I1807" s="40">
        <v>66</v>
      </c>
      <c r="J1807" s="40">
        <v>0</v>
      </c>
      <c r="K1807" s="40">
        <v>0</v>
      </c>
      <c r="L1807" s="44">
        <v>0</v>
      </c>
      <c r="M1807" s="41" t="s">
        <v>126</v>
      </c>
      <c r="N1807" s="45" t="s">
        <v>156</v>
      </c>
      <c r="O1807" s="45" t="s">
        <v>157</v>
      </c>
      <c r="P1807" t="str">
        <f>VLOOKUP($A1807,RevenueData!$A$2:$L$2321,10,FALSE)</f>
        <v>CA</v>
      </c>
      <c r="Q1807" t="str">
        <f>VLOOKUP($A1807,RevenueData!$A$2:$L$2321,11,FALSE)</f>
        <v>NW</v>
      </c>
      <c r="R1807" t="str">
        <f>VLOOKUP($A1807,RevenueData!$A$2:$L$2321,12,FALSE)</f>
        <v>SF</v>
      </c>
    </row>
    <row r="1808" spans="1:18">
      <c r="A1808" s="40">
        <v>75</v>
      </c>
      <c r="B1808" s="41" t="s">
        <v>196</v>
      </c>
      <c r="C1808" s="41" t="s">
        <v>47</v>
      </c>
      <c r="D1808" s="40">
        <v>30326</v>
      </c>
      <c r="E1808" s="42">
        <v>40057</v>
      </c>
      <c r="F1808" s="43">
        <v>1417</v>
      </c>
      <c r="G1808" s="41" t="s">
        <v>131</v>
      </c>
      <c r="H1808" s="40">
        <v>56</v>
      </c>
      <c r="I1808" s="40">
        <v>55</v>
      </c>
      <c r="J1808" s="40">
        <v>0</v>
      </c>
      <c r="K1808" s="40">
        <v>0</v>
      </c>
      <c r="L1808" s="44">
        <v>1</v>
      </c>
      <c r="M1808" s="41" t="s">
        <v>126</v>
      </c>
      <c r="N1808" s="45" t="s">
        <v>197</v>
      </c>
      <c r="O1808" s="45" t="s">
        <v>198</v>
      </c>
      <c r="P1808" t="str">
        <f>VLOOKUP($A1808,RevenueData!$A$2:$L$2321,10,FALSE)</f>
        <v>GA</v>
      </c>
      <c r="Q1808" t="str">
        <f>VLOOKUP($A1808,RevenueData!$A$2:$L$2321,11,FALSE)</f>
        <v>SE</v>
      </c>
      <c r="R1808" t="str">
        <f>VLOOKUP($A1808,RevenueData!$A$2:$L$2321,12,FALSE)</f>
        <v>ATL</v>
      </c>
    </row>
    <row r="1809" spans="1:18">
      <c r="A1809" s="40">
        <v>76</v>
      </c>
      <c r="B1809" s="41" t="s">
        <v>223</v>
      </c>
      <c r="C1809" s="41" t="s">
        <v>16</v>
      </c>
      <c r="D1809" s="40">
        <v>60134</v>
      </c>
      <c r="E1809" s="42">
        <v>40057</v>
      </c>
      <c r="F1809" s="43">
        <v>938</v>
      </c>
      <c r="G1809" s="41" t="s">
        <v>125</v>
      </c>
      <c r="H1809" s="40">
        <v>2</v>
      </c>
      <c r="I1809" s="40">
        <v>2</v>
      </c>
      <c r="J1809" s="40">
        <v>0</v>
      </c>
      <c r="K1809" s="40">
        <v>0</v>
      </c>
      <c r="L1809" s="44">
        <v>0</v>
      </c>
      <c r="M1809" s="41" t="s">
        <v>126</v>
      </c>
      <c r="N1809" s="45" t="s">
        <v>145</v>
      </c>
      <c r="O1809" s="45" t="s">
        <v>146</v>
      </c>
      <c r="P1809" t="str">
        <f>VLOOKUP($A1809,RevenueData!$A$2:$L$2321,10,FALSE)</f>
        <v>IL</v>
      </c>
      <c r="Q1809" t="str">
        <f>VLOOKUP($A1809,RevenueData!$A$2:$L$2321,11,FALSE)</f>
        <v>MW</v>
      </c>
      <c r="R1809" t="str">
        <f>VLOOKUP($A1809,RevenueData!$A$2:$L$2321,12,FALSE)</f>
        <v>SCHI</v>
      </c>
    </row>
    <row r="1810" spans="1:18">
      <c r="A1810" s="40">
        <v>76</v>
      </c>
      <c r="B1810" s="41" t="s">
        <v>223</v>
      </c>
      <c r="C1810" s="41" t="s">
        <v>16</v>
      </c>
      <c r="D1810" s="40">
        <v>60134</v>
      </c>
      <c r="E1810" s="42">
        <v>40057</v>
      </c>
      <c r="F1810" s="43">
        <v>938</v>
      </c>
      <c r="G1810" s="41" t="s">
        <v>125</v>
      </c>
      <c r="H1810" s="40">
        <v>31</v>
      </c>
      <c r="I1810" s="40">
        <v>31</v>
      </c>
      <c r="J1810" s="40">
        <v>0</v>
      </c>
      <c r="K1810" s="40">
        <v>0</v>
      </c>
      <c r="L1810" s="44">
        <v>0</v>
      </c>
      <c r="M1810" s="41" t="s">
        <v>126</v>
      </c>
      <c r="N1810" s="45" t="s">
        <v>145</v>
      </c>
      <c r="O1810" s="45" t="s">
        <v>146</v>
      </c>
      <c r="P1810" t="str">
        <f>VLOOKUP($A1810,RevenueData!$A$2:$L$2321,10,FALSE)</f>
        <v>IL</v>
      </c>
      <c r="Q1810" t="str">
        <f>VLOOKUP($A1810,RevenueData!$A$2:$L$2321,11,FALSE)</f>
        <v>MW</v>
      </c>
      <c r="R1810" t="str">
        <f>VLOOKUP($A1810,RevenueData!$A$2:$L$2321,12,FALSE)</f>
        <v>SCHI</v>
      </c>
    </row>
    <row r="1811" spans="1:18">
      <c r="A1811" s="40">
        <v>77</v>
      </c>
      <c r="B1811" s="41" t="s">
        <v>224</v>
      </c>
      <c r="C1811" s="41" t="s">
        <v>27</v>
      </c>
      <c r="D1811" s="40">
        <v>33146</v>
      </c>
      <c r="E1811" s="42">
        <v>40057</v>
      </c>
      <c r="F1811" s="43">
        <v>1012</v>
      </c>
      <c r="G1811" s="41" t="s">
        <v>125</v>
      </c>
      <c r="H1811" s="40">
        <v>43</v>
      </c>
      <c r="I1811" s="40">
        <v>42</v>
      </c>
      <c r="J1811" s="40">
        <v>0</v>
      </c>
      <c r="K1811" s="40">
        <v>0</v>
      </c>
      <c r="L1811" s="44">
        <v>1</v>
      </c>
      <c r="M1811" s="41" t="s">
        <v>126</v>
      </c>
      <c r="N1811" s="45" t="s">
        <v>161</v>
      </c>
      <c r="O1811" s="45" t="s">
        <v>162</v>
      </c>
      <c r="P1811" t="str">
        <f>VLOOKUP($A1811,RevenueData!$A$2:$L$2321,10,FALSE)</f>
        <v>FL</v>
      </c>
      <c r="Q1811" t="str">
        <f>VLOOKUP($A1811,RevenueData!$A$2:$L$2321,11,FALSE)</f>
        <v>SE</v>
      </c>
      <c r="R1811" t="str">
        <f>VLOOKUP($A1811,RevenueData!$A$2:$L$2321,12,FALSE)</f>
        <v>MIAMI</v>
      </c>
    </row>
    <row r="1812" spans="1:18">
      <c r="A1812" s="40">
        <v>78</v>
      </c>
      <c r="B1812" s="41" t="s">
        <v>225</v>
      </c>
      <c r="C1812" s="41" t="s">
        <v>27</v>
      </c>
      <c r="D1812" s="40">
        <v>32839</v>
      </c>
      <c r="E1812" s="42">
        <v>40057</v>
      </c>
      <c r="F1812" s="43">
        <v>1101</v>
      </c>
      <c r="G1812" s="41" t="s">
        <v>125</v>
      </c>
      <c r="H1812" s="40">
        <v>2</v>
      </c>
      <c r="I1812" s="40">
        <v>2</v>
      </c>
      <c r="J1812" s="40">
        <v>0</v>
      </c>
      <c r="K1812" s="40">
        <v>0</v>
      </c>
      <c r="L1812" s="44">
        <v>0</v>
      </c>
      <c r="M1812" s="41" t="s">
        <v>126</v>
      </c>
      <c r="N1812" s="45" t="s">
        <v>208</v>
      </c>
      <c r="O1812" s="45" t="s">
        <v>209</v>
      </c>
      <c r="P1812" t="str">
        <f>VLOOKUP($A1812,RevenueData!$A$2:$L$2321,10,FALSE)</f>
        <v>FL</v>
      </c>
      <c r="Q1812" t="str">
        <f>VLOOKUP($A1812,RevenueData!$A$2:$L$2321,11,FALSE)</f>
        <v>SE</v>
      </c>
      <c r="R1812" t="str">
        <f>VLOOKUP($A1812,RevenueData!$A$2:$L$2321,12,FALSE)</f>
        <v>NFL</v>
      </c>
    </row>
    <row r="1813" spans="1:18">
      <c r="A1813" s="40">
        <v>78</v>
      </c>
      <c r="B1813" s="41" t="s">
        <v>225</v>
      </c>
      <c r="C1813" s="41" t="s">
        <v>27</v>
      </c>
      <c r="D1813" s="40">
        <v>32839</v>
      </c>
      <c r="E1813" s="42">
        <v>40057</v>
      </c>
      <c r="F1813" s="43">
        <v>1101</v>
      </c>
      <c r="G1813" s="41" t="s">
        <v>125</v>
      </c>
      <c r="H1813" s="40">
        <v>66</v>
      </c>
      <c r="I1813" s="40">
        <v>66</v>
      </c>
      <c r="J1813" s="40">
        <v>0</v>
      </c>
      <c r="K1813" s="40">
        <v>0</v>
      </c>
      <c r="L1813" s="44">
        <v>0</v>
      </c>
      <c r="M1813" s="41" t="s">
        <v>126</v>
      </c>
      <c r="N1813" s="45" t="s">
        <v>208</v>
      </c>
      <c r="O1813" s="45" t="s">
        <v>209</v>
      </c>
      <c r="P1813" t="str">
        <f>VLOOKUP($A1813,RevenueData!$A$2:$L$2321,10,FALSE)</f>
        <v>FL</v>
      </c>
      <c r="Q1813" t="str">
        <f>VLOOKUP($A1813,RevenueData!$A$2:$L$2321,11,FALSE)</f>
        <v>SE</v>
      </c>
      <c r="R1813" t="str">
        <f>VLOOKUP($A1813,RevenueData!$A$2:$L$2321,12,FALSE)</f>
        <v>NFL</v>
      </c>
    </row>
    <row r="1814" spans="1:18">
      <c r="A1814" s="40">
        <v>79</v>
      </c>
      <c r="B1814" s="41" t="s">
        <v>226</v>
      </c>
      <c r="C1814" s="41" t="s">
        <v>21</v>
      </c>
      <c r="D1814" s="40">
        <v>98037</v>
      </c>
      <c r="E1814" s="42">
        <v>40057</v>
      </c>
      <c r="F1814" s="43">
        <v>1300</v>
      </c>
      <c r="G1814" s="41" t="s">
        <v>125</v>
      </c>
      <c r="H1814" s="40">
        <v>51</v>
      </c>
      <c r="I1814" s="40">
        <v>51</v>
      </c>
      <c r="J1814" s="40">
        <v>0</v>
      </c>
      <c r="K1814" s="40">
        <v>0</v>
      </c>
      <c r="L1814" s="44">
        <v>0</v>
      </c>
      <c r="M1814" s="41" t="s">
        <v>143</v>
      </c>
      <c r="N1814" s="45" t="s">
        <v>152</v>
      </c>
      <c r="O1814" s="45" t="s">
        <v>153</v>
      </c>
      <c r="P1814" t="str">
        <f>VLOOKUP($A1814,RevenueData!$A$2:$L$2321,10,FALSE)</f>
        <v>WA</v>
      </c>
      <c r="Q1814" t="str">
        <f>VLOOKUP($A1814,RevenueData!$A$2:$L$2321,11,FALSE)</f>
        <v>NW</v>
      </c>
      <c r="R1814" t="str">
        <f>VLOOKUP($A1814,RevenueData!$A$2:$L$2321,12,FALSE)</f>
        <v>SEA</v>
      </c>
    </row>
    <row r="1815" spans="1:18">
      <c r="A1815" s="40">
        <v>80</v>
      </c>
      <c r="B1815" s="41" t="s">
        <v>227</v>
      </c>
      <c r="C1815" s="41" t="s">
        <v>52</v>
      </c>
      <c r="D1815" s="40">
        <v>46240</v>
      </c>
      <c r="E1815" s="42">
        <v>40057</v>
      </c>
      <c r="F1815" s="43">
        <v>1002</v>
      </c>
      <c r="G1815" s="41" t="s">
        <v>125</v>
      </c>
      <c r="H1815" s="40">
        <v>65</v>
      </c>
      <c r="I1815" s="40">
        <v>62</v>
      </c>
      <c r="J1815" s="40">
        <v>0</v>
      </c>
      <c r="K1815" s="40">
        <v>0</v>
      </c>
      <c r="L1815" s="44">
        <v>3</v>
      </c>
      <c r="M1815" s="41" t="s">
        <v>126</v>
      </c>
      <c r="N1815" s="45" t="s">
        <v>228</v>
      </c>
      <c r="O1815" s="45" t="s">
        <v>229</v>
      </c>
      <c r="P1815" t="str">
        <f>VLOOKUP($A1815,RevenueData!$A$2:$L$2321,10,FALSE)</f>
        <v>IN</v>
      </c>
      <c r="Q1815" t="str">
        <f>VLOOKUP($A1815,RevenueData!$A$2:$L$2321,11,FALSE)</f>
        <v>MW</v>
      </c>
      <c r="R1815" t="str">
        <f>VLOOKUP($A1815,RevenueData!$A$2:$L$2321,12,FALSE)</f>
        <v>GL</v>
      </c>
    </row>
    <row r="1816" spans="1:18">
      <c r="A1816" s="40">
        <v>81</v>
      </c>
      <c r="B1816" s="41" t="s">
        <v>230</v>
      </c>
      <c r="C1816" s="41" t="s">
        <v>19</v>
      </c>
      <c r="D1816" s="40">
        <v>94304</v>
      </c>
      <c r="E1816" s="42">
        <v>40057</v>
      </c>
      <c r="F1816" s="43">
        <v>1001</v>
      </c>
      <c r="G1816" s="41" t="s">
        <v>125</v>
      </c>
      <c r="H1816" s="40">
        <v>86</v>
      </c>
      <c r="I1816" s="40">
        <v>86</v>
      </c>
      <c r="J1816" s="40">
        <v>0</v>
      </c>
      <c r="K1816" s="40">
        <v>0</v>
      </c>
      <c r="L1816" s="44">
        <v>0</v>
      </c>
      <c r="M1816" s="41" t="s">
        <v>126</v>
      </c>
      <c r="N1816" s="45" t="s">
        <v>156</v>
      </c>
      <c r="O1816" s="45" t="s">
        <v>157</v>
      </c>
      <c r="P1816" t="str">
        <f>VLOOKUP($A1816,RevenueData!$A$2:$L$2321,10,FALSE)</f>
        <v>CA</v>
      </c>
      <c r="Q1816" t="str">
        <f>VLOOKUP($A1816,RevenueData!$A$2:$L$2321,11,FALSE)</f>
        <v>NW</v>
      </c>
      <c r="R1816" t="str">
        <f>VLOOKUP($A1816,RevenueData!$A$2:$L$2321,12,FALSE)</f>
        <v>SEA</v>
      </c>
    </row>
    <row r="1817" spans="1:18">
      <c r="A1817" s="40">
        <v>82</v>
      </c>
      <c r="B1817" s="41" t="s">
        <v>231</v>
      </c>
      <c r="C1817" s="41" t="s">
        <v>19</v>
      </c>
      <c r="D1817" s="40">
        <v>95050</v>
      </c>
      <c r="E1817" s="42">
        <v>40057</v>
      </c>
      <c r="F1817" s="43">
        <v>1103</v>
      </c>
      <c r="G1817" s="41" t="s">
        <v>131</v>
      </c>
      <c r="H1817" s="40">
        <v>66</v>
      </c>
      <c r="I1817" s="40">
        <v>65</v>
      </c>
      <c r="J1817" s="40">
        <v>0</v>
      </c>
      <c r="K1817" s="40">
        <v>1</v>
      </c>
      <c r="L1817" s="44">
        <v>0</v>
      </c>
      <c r="M1817" s="41" t="s">
        <v>126</v>
      </c>
      <c r="N1817" s="45" t="s">
        <v>156</v>
      </c>
      <c r="O1817" s="45" t="s">
        <v>157</v>
      </c>
      <c r="P1817" t="str">
        <f>VLOOKUP($A1817,RevenueData!$A$2:$L$2321,10,FALSE)</f>
        <v>CA</v>
      </c>
      <c r="Q1817" t="str">
        <f>VLOOKUP($A1817,RevenueData!$A$2:$L$2321,11,FALSE)</f>
        <v>NW</v>
      </c>
      <c r="R1817" t="str">
        <f>VLOOKUP($A1817,RevenueData!$A$2:$L$2321,12,FALSE)</f>
        <v>EB</v>
      </c>
    </row>
    <row r="1818" spans="1:18">
      <c r="A1818" s="40">
        <v>83</v>
      </c>
      <c r="B1818" s="41" t="s">
        <v>176</v>
      </c>
      <c r="C1818" s="41" t="s">
        <v>19</v>
      </c>
      <c r="D1818" s="40">
        <v>94114</v>
      </c>
      <c r="E1818" s="42">
        <v>40057</v>
      </c>
      <c r="F1818" s="43">
        <v>1249</v>
      </c>
      <c r="G1818" s="41" t="s">
        <v>125</v>
      </c>
      <c r="H1818" s="40">
        <v>42</v>
      </c>
      <c r="I1818" s="40">
        <v>42</v>
      </c>
      <c r="J1818" s="40">
        <v>0</v>
      </c>
      <c r="K1818" s="40">
        <v>0</v>
      </c>
      <c r="L1818" s="44">
        <v>0</v>
      </c>
      <c r="M1818" s="41" t="s">
        <v>126</v>
      </c>
      <c r="N1818" s="45" t="s">
        <v>156</v>
      </c>
      <c r="O1818" s="45" t="s">
        <v>157</v>
      </c>
      <c r="P1818" t="str">
        <f>VLOOKUP($A1818,RevenueData!$A$2:$L$2321,10,FALSE)</f>
        <v>CA</v>
      </c>
      <c r="Q1818" t="str">
        <f>VLOOKUP($A1818,RevenueData!$A$2:$L$2321,11,FALSE)</f>
        <v>NW</v>
      </c>
      <c r="R1818" t="str">
        <f>VLOOKUP($A1818,RevenueData!$A$2:$L$2321,12,FALSE)</f>
        <v>NW</v>
      </c>
    </row>
    <row r="1819" spans="1:18">
      <c r="A1819" s="40">
        <v>84</v>
      </c>
      <c r="B1819" s="41" t="s">
        <v>178</v>
      </c>
      <c r="C1819" s="41" t="s">
        <v>38</v>
      </c>
      <c r="D1819" s="40">
        <v>89109</v>
      </c>
      <c r="E1819" s="42">
        <v>40057</v>
      </c>
      <c r="F1819" s="43">
        <v>941</v>
      </c>
      <c r="G1819" s="41" t="s">
        <v>129</v>
      </c>
      <c r="H1819" s="40">
        <v>55</v>
      </c>
      <c r="I1819" s="40">
        <v>47</v>
      </c>
      <c r="J1819" s="40">
        <v>0</v>
      </c>
      <c r="K1819" s="40">
        <v>6</v>
      </c>
      <c r="L1819" s="44">
        <v>2</v>
      </c>
      <c r="M1819" s="41" t="s">
        <v>126</v>
      </c>
      <c r="N1819" s="45" t="s">
        <v>181</v>
      </c>
      <c r="O1819" s="45" t="s">
        <v>182</v>
      </c>
      <c r="P1819" t="str">
        <f>VLOOKUP($A1819,RevenueData!$A$2:$L$2321,10,FALSE)</f>
        <v>NV</v>
      </c>
      <c r="Q1819" t="str">
        <f>VLOOKUP($A1819,RevenueData!$A$2:$L$2321,11,FALSE)</f>
        <v>SW</v>
      </c>
      <c r="R1819" t="str">
        <f>VLOOKUP($A1819,RevenueData!$A$2:$L$2321,12,FALSE)</f>
        <v>SW</v>
      </c>
    </row>
    <row r="1820" spans="1:18">
      <c r="A1820" s="40">
        <v>85</v>
      </c>
      <c r="B1820" s="41" t="s">
        <v>232</v>
      </c>
      <c r="C1820" s="41" t="s">
        <v>26</v>
      </c>
      <c r="D1820" s="40">
        <v>70002</v>
      </c>
      <c r="E1820" s="42">
        <v>40057</v>
      </c>
      <c r="F1820" s="43">
        <v>934</v>
      </c>
      <c r="G1820" s="41" t="s">
        <v>129</v>
      </c>
      <c r="H1820" s="40">
        <v>40</v>
      </c>
      <c r="I1820" s="40">
        <v>40</v>
      </c>
      <c r="J1820" s="40">
        <v>0</v>
      </c>
      <c r="K1820" s="40">
        <v>0</v>
      </c>
      <c r="L1820" s="44">
        <v>0</v>
      </c>
      <c r="M1820" s="41" t="s">
        <v>126</v>
      </c>
      <c r="N1820" s="45" t="s">
        <v>217</v>
      </c>
      <c r="O1820" s="45" t="s">
        <v>218</v>
      </c>
      <c r="P1820" t="str">
        <f>VLOOKUP($A1820,RevenueData!$A$2:$L$2321,10,FALSE)</f>
        <v>LA</v>
      </c>
      <c r="Q1820" t="str">
        <f>VLOOKUP($A1820,RevenueData!$A$2:$L$2321,11,FALSE)</f>
        <v>SW</v>
      </c>
      <c r="R1820" t="str">
        <f>VLOOKUP($A1820,RevenueData!$A$2:$L$2321,12,FALSE)</f>
        <v>SW</v>
      </c>
    </row>
    <row r="1821" spans="1:18">
      <c r="A1821" s="40">
        <v>86</v>
      </c>
      <c r="B1821" s="41" t="s">
        <v>233</v>
      </c>
      <c r="C1821" s="41" t="s">
        <v>41</v>
      </c>
      <c r="D1821" s="40">
        <v>77056</v>
      </c>
      <c r="E1821" s="42">
        <v>40057</v>
      </c>
      <c r="F1821" s="43">
        <v>1036</v>
      </c>
      <c r="G1821" s="41" t="s">
        <v>125</v>
      </c>
      <c r="H1821" s="40">
        <v>61</v>
      </c>
      <c r="I1821" s="40">
        <v>60</v>
      </c>
      <c r="J1821" s="40">
        <v>0</v>
      </c>
      <c r="K1821" s="40">
        <v>0</v>
      </c>
      <c r="L1821" s="44">
        <v>1</v>
      </c>
      <c r="M1821" s="41" t="s">
        <v>126</v>
      </c>
      <c r="N1821" s="45" t="s">
        <v>234</v>
      </c>
      <c r="O1821" s="45" t="s">
        <v>235</v>
      </c>
      <c r="P1821" t="str">
        <f>VLOOKUP($A1821,RevenueData!$A$2:$L$2321,10,FALSE)</f>
        <v>TX</v>
      </c>
      <c r="Q1821" t="str">
        <f>VLOOKUP($A1821,RevenueData!$A$2:$L$2321,11,FALSE)</f>
        <v>SW</v>
      </c>
      <c r="R1821" t="str">
        <f>VLOOKUP($A1821,RevenueData!$A$2:$L$2321,12,FALSE)</f>
        <v>HOU</v>
      </c>
    </row>
    <row r="1822" spans="1:18">
      <c r="A1822" s="40">
        <v>87</v>
      </c>
      <c r="B1822" s="41" t="s">
        <v>236</v>
      </c>
      <c r="C1822" s="41" t="s">
        <v>16</v>
      </c>
      <c r="D1822" s="40">
        <v>60173</v>
      </c>
      <c r="E1822" s="42">
        <v>40057</v>
      </c>
      <c r="F1822" s="43">
        <v>1047</v>
      </c>
      <c r="G1822" s="41" t="s">
        <v>125</v>
      </c>
      <c r="H1822" s="40">
        <v>1</v>
      </c>
      <c r="I1822" s="40">
        <v>1</v>
      </c>
      <c r="J1822" s="40">
        <v>0</v>
      </c>
      <c r="K1822" s="40">
        <v>0</v>
      </c>
      <c r="L1822" s="44">
        <v>0</v>
      </c>
      <c r="M1822" s="41" t="s">
        <v>126</v>
      </c>
      <c r="N1822" s="45" t="s">
        <v>145</v>
      </c>
      <c r="O1822" s="45" t="s">
        <v>146</v>
      </c>
      <c r="P1822" t="str">
        <f>VLOOKUP($A1822,RevenueData!$A$2:$L$2321,10,FALSE)</f>
        <v>IL</v>
      </c>
      <c r="Q1822" t="str">
        <f>VLOOKUP($A1822,RevenueData!$A$2:$L$2321,11,FALSE)</f>
        <v>MW</v>
      </c>
      <c r="R1822" t="str">
        <f>VLOOKUP($A1822,RevenueData!$A$2:$L$2321,12,FALSE)</f>
        <v>SCHI</v>
      </c>
    </row>
    <row r="1823" spans="1:18">
      <c r="A1823" s="40">
        <v>87</v>
      </c>
      <c r="B1823" s="41" t="s">
        <v>236</v>
      </c>
      <c r="C1823" s="41" t="s">
        <v>16</v>
      </c>
      <c r="D1823" s="40">
        <v>60173</v>
      </c>
      <c r="E1823" s="42">
        <v>40057</v>
      </c>
      <c r="F1823" s="43">
        <v>1047</v>
      </c>
      <c r="G1823" s="41" t="s">
        <v>125</v>
      </c>
      <c r="H1823" s="40">
        <v>47</v>
      </c>
      <c r="I1823" s="40">
        <v>47</v>
      </c>
      <c r="J1823" s="40">
        <v>0</v>
      </c>
      <c r="K1823" s="40">
        <v>0</v>
      </c>
      <c r="L1823" s="44">
        <v>0</v>
      </c>
      <c r="M1823" s="41" t="s">
        <v>126</v>
      </c>
      <c r="N1823" s="45" t="s">
        <v>145</v>
      </c>
      <c r="O1823" s="45" t="s">
        <v>146</v>
      </c>
      <c r="P1823" t="str">
        <f>VLOOKUP($A1823,RevenueData!$A$2:$L$2321,10,FALSE)</f>
        <v>IL</v>
      </c>
      <c r="Q1823" t="str">
        <f>VLOOKUP($A1823,RevenueData!$A$2:$L$2321,11,FALSE)</f>
        <v>MW</v>
      </c>
      <c r="R1823" t="str">
        <f>VLOOKUP($A1823,RevenueData!$A$2:$L$2321,12,FALSE)</f>
        <v>SCHI</v>
      </c>
    </row>
    <row r="1824" spans="1:18">
      <c r="A1824" s="40">
        <v>88</v>
      </c>
      <c r="B1824" s="41" t="s">
        <v>237</v>
      </c>
      <c r="C1824" s="41" t="s">
        <v>19</v>
      </c>
      <c r="D1824" s="40">
        <v>91302</v>
      </c>
      <c r="E1824" s="42">
        <v>40057</v>
      </c>
      <c r="F1824" s="43">
        <v>1104</v>
      </c>
      <c r="G1824" s="41" t="s">
        <v>125</v>
      </c>
      <c r="H1824" s="40">
        <v>33</v>
      </c>
      <c r="I1824" s="40">
        <v>33</v>
      </c>
      <c r="J1824" s="40">
        <v>0</v>
      </c>
      <c r="K1824" s="40">
        <v>0</v>
      </c>
      <c r="L1824" s="44">
        <v>0</v>
      </c>
      <c r="M1824" s="41" t="s">
        <v>130</v>
      </c>
      <c r="N1824" s="45" t="s">
        <v>149</v>
      </c>
      <c r="O1824" s="45" t="s">
        <v>150</v>
      </c>
      <c r="P1824" t="str">
        <f>VLOOKUP($A1824,RevenueData!$A$2:$L$2321,10,FALSE)</f>
        <v>CA</v>
      </c>
      <c r="Q1824" t="str">
        <f>VLOOKUP($A1824,RevenueData!$A$2:$L$2321,11,FALSE)</f>
        <v>LA</v>
      </c>
      <c r="R1824" t="str">
        <f>VLOOKUP($A1824,RevenueData!$A$2:$L$2321,12,FALSE)</f>
        <v>VENT</v>
      </c>
    </row>
    <row r="1825" spans="1:18">
      <c r="A1825" s="40">
        <v>89</v>
      </c>
      <c r="B1825" s="41" t="s">
        <v>238</v>
      </c>
      <c r="C1825" s="41" t="s">
        <v>19</v>
      </c>
      <c r="D1825" s="40">
        <v>90265</v>
      </c>
      <c r="E1825" s="42">
        <v>40057</v>
      </c>
      <c r="F1825" s="43">
        <v>902</v>
      </c>
      <c r="G1825" s="41" t="s">
        <v>125</v>
      </c>
      <c r="H1825" s="40">
        <v>28</v>
      </c>
      <c r="I1825" s="40">
        <v>28</v>
      </c>
      <c r="J1825" s="40">
        <v>0</v>
      </c>
      <c r="K1825" s="40">
        <v>0</v>
      </c>
      <c r="L1825" s="44">
        <v>0</v>
      </c>
      <c r="M1825" s="41" t="s">
        <v>126</v>
      </c>
      <c r="N1825" s="45" t="s">
        <v>149</v>
      </c>
      <c r="O1825" s="45" t="s">
        <v>150</v>
      </c>
      <c r="P1825" t="str">
        <f>VLOOKUP($A1825,RevenueData!$A$2:$L$2321,10,FALSE)</f>
        <v>CA</v>
      </c>
      <c r="Q1825" t="str">
        <f>VLOOKUP($A1825,RevenueData!$A$2:$L$2321,11,FALSE)</f>
        <v>LA</v>
      </c>
      <c r="R1825" t="str">
        <f>VLOOKUP($A1825,RevenueData!$A$2:$L$2321,12,FALSE)</f>
        <v>VENT</v>
      </c>
    </row>
    <row r="1826" spans="1:18">
      <c r="A1826" s="40">
        <v>90</v>
      </c>
      <c r="B1826" s="41" t="s">
        <v>239</v>
      </c>
      <c r="C1826" s="41" t="s">
        <v>27</v>
      </c>
      <c r="D1826" s="40">
        <v>33414</v>
      </c>
      <c r="E1826" s="42">
        <v>40057</v>
      </c>
      <c r="F1826" s="43">
        <v>1255</v>
      </c>
      <c r="G1826" s="41" t="s">
        <v>125</v>
      </c>
      <c r="H1826" s="40">
        <v>34</v>
      </c>
      <c r="I1826" s="40">
        <v>32</v>
      </c>
      <c r="J1826" s="40">
        <v>0</v>
      </c>
      <c r="K1826" s="40">
        <v>0</v>
      </c>
      <c r="L1826" s="44">
        <v>2</v>
      </c>
      <c r="M1826" s="41" t="s">
        <v>126</v>
      </c>
      <c r="N1826" s="45" t="s">
        <v>161</v>
      </c>
      <c r="O1826" s="45" t="s">
        <v>162</v>
      </c>
      <c r="P1826" t="str">
        <f>VLOOKUP($A1826,RevenueData!$A$2:$L$2321,10,FALSE)</f>
        <v>FL</v>
      </c>
      <c r="Q1826" t="str">
        <f>VLOOKUP($A1826,RevenueData!$A$2:$L$2321,11,FALSE)</f>
        <v>SE</v>
      </c>
      <c r="R1826" t="str">
        <f>VLOOKUP($A1826,RevenueData!$A$2:$L$2321,12,FALSE)</f>
        <v>PB</v>
      </c>
    </row>
    <row r="1827" spans="1:18">
      <c r="A1827" s="40">
        <v>91</v>
      </c>
      <c r="B1827" s="41" t="s">
        <v>233</v>
      </c>
      <c r="C1827" s="41" t="s">
        <v>41</v>
      </c>
      <c r="D1827" s="40">
        <v>77024</v>
      </c>
      <c r="E1827" s="42">
        <v>40057</v>
      </c>
      <c r="F1827" s="43">
        <v>1039</v>
      </c>
      <c r="G1827" s="41" t="s">
        <v>125</v>
      </c>
      <c r="H1827" s="40">
        <v>35</v>
      </c>
      <c r="I1827" s="40">
        <v>34</v>
      </c>
      <c r="J1827" s="40">
        <v>0</v>
      </c>
      <c r="K1827" s="40">
        <v>0</v>
      </c>
      <c r="L1827" s="44">
        <v>1</v>
      </c>
      <c r="M1827" s="41" t="s">
        <v>126</v>
      </c>
      <c r="N1827" s="45" t="s">
        <v>234</v>
      </c>
      <c r="O1827" s="45" t="s">
        <v>235</v>
      </c>
      <c r="P1827" t="str">
        <f>VLOOKUP($A1827,RevenueData!$A$2:$L$2321,10,FALSE)</f>
        <v>TX</v>
      </c>
      <c r="Q1827" t="str">
        <f>VLOOKUP($A1827,RevenueData!$A$2:$L$2321,11,FALSE)</f>
        <v>SW</v>
      </c>
      <c r="R1827" t="str">
        <f>VLOOKUP($A1827,RevenueData!$A$2:$L$2321,12,FALSE)</f>
        <v>HOU</v>
      </c>
    </row>
    <row r="1828" spans="1:18">
      <c r="A1828" s="40">
        <v>92</v>
      </c>
      <c r="B1828" s="41" t="s">
        <v>240</v>
      </c>
      <c r="C1828" s="41" t="s">
        <v>19</v>
      </c>
      <c r="D1828" s="40">
        <v>94588</v>
      </c>
      <c r="E1828" s="42">
        <v>40057</v>
      </c>
      <c r="F1828" s="43">
        <v>1132</v>
      </c>
      <c r="G1828" s="41" t="s">
        <v>125</v>
      </c>
      <c r="H1828" s="40">
        <v>35</v>
      </c>
      <c r="I1828" s="40">
        <v>35</v>
      </c>
      <c r="J1828" s="40">
        <v>0</v>
      </c>
      <c r="K1828" s="40">
        <v>0</v>
      </c>
      <c r="L1828" s="44">
        <v>0</v>
      </c>
      <c r="M1828" s="41" t="s">
        <v>126</v>
      </c>
      <c r="N1828" s="45" t="s">
        <v>156</v>
      </c>
      <c r="O1828" s="45" t="s">
        <v>157</v>
      </c>
      <c r="P1828" t="str">
        <f>VLOOKUP($A1828,RevenueData!$A$2:$L$2321,10,FALSE)</f>
        <v>CA</v>
      </c>
      <c r="Q1828" t="str">
        <f>VLOOKUP($A1828,RevenueData!$A$2:$L$2321,11,FALSE)</f>
        <v>NW</v>
      </c>
      <c r="R1828" t="str">
        <f>VLOOKUP($A1828,RevenueData!$A$2:$L$2321,12,FALSE)</f>
        <v>EB</v>
      </c>
    </row>
    <row r="1829" spans="1:18">
      <c r="A1829" s="40">
        <v>93</v>
      </c>
      <c r="B1829" s="41" t="s">
        <v>241</v>
      </c>
      <c r="C1829" s="41" t="s">
        <v>11</v>
      </c>
      <c r="D1829" s="40">
        <v>23235</v>
      </c>
      <c r="E1829" s="42">
        <v>40057</v>
      </c>
      <c r="F1829" s="43">
        <v>1220</v>
      </c>
      <c r="G1829" s="41" t="s">
        <v>125</v>
      </c>
      <c r="H1829" s="40">
        <v>34</v>
      </c>
      <c r="I1829" s="40">
        <v>33</v>
      </c>
      <c r="J1829" s="40">
        <v>0</v>
      </c>
      <c r="K1829" s="40">
        <v>1</v>
      </c>
      <c r="L1829" s="44">
        <v>0</v>
      </c>
      <c r="M1829" s="41" t="s">
        <v>126</v>
      </c>
      <c r="N1829" s="45" t="s">
        <v>244</v>
      </c>
      <c r="O1829" s="45" t="s">
        <v>245</v>
      </c>
      <c r="P1829" t="str">
        <f>VLOOKUP($A1829,RevenueData!$A$2:$L$2321,10,FALSE)</f>
        <v>VA</v>
      </c>
      <c r="Q1829" t="str">
        <f>VLOOKUP($A1829,RevenueData!$A$2:$L$2321,11,FALSE)</f>
        <v>SE</v>
      </c>
      <c r="R1829" t="str">
        <f>VLOOKUP($A1829,RevenueData!$A$2:$L$2321,12,FALSE)</f>
        <v>NOVA</v>
      </c>
    </row>
    <row r="1830" spans="1:18">
      <c r="A1830" s="40">
        <v>94</v>
      </c>
      <c r="B1830" s="41" t="s">
        <v>225</v>
      </c>
      <c r="C1830" s="41" t="s">
        <v>27</v>
      </c>
      <c r="D1830" s="40">
        <v>32827</v>
      </c>
      <c r="E1830" s="42">
        <v>40057</v>
      </c>
      <c r="F1830" s="43">
        <v>823</v>
      </c>
      <c r="G1830" s="41" t="s">
        <v>125</v>
      </c>
      <c r="H1830" s="40">
        <v>1</v>
      </c>
      <c r="I1830" s="40">
        <v>1</v>
      </c>
      <c r="J1830" s="40">
        <v>0</v>
      </c>
      <c r="K1830" s="40">
        <v>0</v>
      </c>
      <c r="L1830" s="44">
        <v>0</v>
      </c>
      <c r="M1830" s="41" t="s">
        <v>126</v>
      </c>
      <c r="N1830" s="45" t="s">
        <v>208</v>
      </c>
      <c r="O1830" s="45" t="s">
        <v>209</v>
      </c>
      <c r="P1830" t="str">
        <f>VLOOKUP($A1830,RevenueData!$A$2:$L$2321,10,FALSE)</f>
        <v>FL</v>
      </c>
      <c r="Q1830" t="str">
        <f>VLOOKUP($A1830,RevenueData!$A$2:$L$2321,11,FALSE)</f>
        <v>SE</v>
      </c>
      <c r="R1830" t="str">
        <f>VLOOKUP($A1830,RevenueData!$A$2:$L$2321,12,FALSE)</f>
        <v>NFL</v>
      </c>
    </row>
    <row r="1831" spans="1:18">
      <c r="A1831" s="40">
        <v>94</v>
      </c>
      <c r="B1831" s="41" t="s">
        <v>225</v>
      </c>
      <c r="C1831" s="41" t="s">
        <v>27</v>
      </c>
      <c r="D1831" s="40">
        <v>32827</v>
      </c>
      <c r="E1831" s="42">
        <v>40057</v>
      </c>
      <c r="F1831" s="43">
        <v>823</v>
      </c>
      <c r="G1831" s="41" t="s">
        <v>125</v>
      </c>
      <c r="H1831" s="40">
        <v>42</v>
      </c>
      <c r="I1831" s="40">
        <v>42</v>
      </c>
      <c r="J1831" s="40">
        <v>0</v>
      </c>
      <c r="K1831" s="40">
        <v>0</v>
      </c>
      <c r="L1831" s="44">
        <v>0</v>
      </c>
      <c r="M1831" s="41" t="s">
        <v>126</v>
      </c>
      <c r="N1831" s="45" t="s">
        <v>208</v>
      </c>
      <c r="O1831" s="45" t="s">
        <v>209</v>
      </c>
      <c r="P1831" t="str">
        <f>VLOOKUP($A1831,RevenueData!$A$2:$L$2321,10,FALSE)</f>
        <v>FL</v>
      </c>
      <c r="Q1831" t="str">
        <f>VLOOKUP($A1831,RevenueData!$A$2:$L$2321,11,FALSE)</f>
        <v>SE</v>
      </c>
      <c r="R1831" t="str">
        <f>VLOOKUP($A1831,RevenueData!$A$2:$L$2321,12,FALSE)</f>
        <v>NFL</v>
      </c>
    </row>
    <row r="1832" spans="1:18">
      <c r="A1832" s="40">
        <v>95</v>
      </c>
      <c r="B1832" s="41" t="s">
        <v>178</v>
      </c>
      <c r="C1832" s="41" t="s">
        <v>38</v>
      </c>
      <c r="D1832" s="40">
        <v>89106</v>
      </c>
      <c r="E1832" s="42">
        <v>40057</v>
      </c>
      <c r="F1832" s="43">
        <v>1030</v>
      </c>
      <c r="G1832" s="41" t="s">
        <v>125</v>
      </c>
      <c r="H1832" s="40">
        <v>230</v>
      </c>
      <c r="I1832" s="40">
        <v>216</v>
      </c>
      <c r="J1832" s="40">
        <v>0</v>
      </c>
      <c r="K1832" s="40">
        <v>1</v>
      </c>
      <c r="L1832" s="44">
        <v>13</v>
      </c>
      <c r="M1832" s="41" t="s">
        <v>126</v>
      </c>
      <c r="N1832" s="45" t="s">
        <v>181</v>
      </c>
      <c r="O1832" s="45" t="s">
        <v>182</v>
      </c>
      <c r="P1832" t="str">
        <f>VLOOKUP($A1832,RevenueData!$A$2:$L$2321,10,FALSE)</f>
        <v>NV</v>
      </c>
      <c r="Q1832" t="str">
        <f>VLOOKUP($A1832,RevenueData!$A$2:$L$2321,11,FALSE)</f>
        <v>OUT</v>
      </c>
      <c r="R1832" t="str">
        <f>VLOOKUP($A1832,RevenueData!$A$2:$L$2321,12,FALSE)</f>
        <v>OUT</v>
      </c>
    </row>
    <row r="1833" spans="1:18">
      <c r="A1833" s="40">
        <v>96</v>
      </c>
      <c r="B1833" s="41" t="s">
        <v>211</v>
      </c>
      <c r="C1833" s="41" t="s">
        <v>35</v>
      </c>
      <c r="D1833" s="40">
        <v>43219</v>
      </c>
      <c r="E1833" s="42">
        <v>40057</v>
      </c>
      <c r="F1833" s="43">
        <v>1221</v>
      </c>
      <c r="G1833" s="41" t="s">
        <v>125</v>
      </c>
      <c r="H1833" s="40">
        <v>44</v>
      </c>
      <c r="I1833" s="40">
        <v>42</v>
      </c>
      <c r="J1833" s="40">
        <v>0</v>
      </c>
      <c r="K1833" s="40">
        <v>0</v>
      </c>
      <c r="L1833" s="44">
        <v>2</v>
      </c>
      <c r="M1833" s="41" t="s">
        <v>126</v>
      </c>
      <c r="N1833" s="45" t="s">
        <v>173</v>
      </c>
      <c r="O1833" s="45" t="s">
        <v>174</v>
      </c>
      <c r="P1833" t="str">
        <f>VLOOKUP($A1833,RevenueData!$A$2:$L$2321,10,FALSE)</f>
        <v>OH</v>
      </c>
      <c r="Q1833" t="str">
        <f>VLOOKUP($A1833,RevenueData!$A$2:$L$2321,11,FALSE)</f>
        <v>MW</v>
      </c>
      <c r="R1833" t="str">
        <f>VLOOKUP($A1833,RevenueData!$A$2:$L$2321,12,FALSE)</f>
        <v>GL</v>
      </c>
    </row>
    <row r="1834" spans="1:18">
      <c r="A1834" s="40">
        <v>97</v>
      </c>
      <c r="B1834" s="41" t="s">
        <v>246</v>
      </c>
      <c r="C1834" s="41" t="s">
        <v>56</v>
      </c>
      <c r="D1834" s="40">
        <v>20817</v>
      </c>
      <c r="E1834" s="42">
        <v>40057</v>
      </c>
      <c r="F1834" s="43">
        <v>950</v>
      </c>
      <c r="G1834" s="41" t="s">
        <v>129</v>
      </c>
      <c r="H1834" s="40">
        <v>53</v>
      </c>
      <c r="I1834" s="40">
        <v>53</v>
      </c>
      <c r="J1834" s="40">
        <v>0</v>
      </c>
      <c r="K1834" s="40">
        <v>0</v>
      </c>
      <c r="L1834" s="44">
        <v>0</v>
      </c>
      <c r="M1834" s="41" t="s">
        <v>126</v>
      </c>
      <c r="N1834" s="45" t="s">
        <v>136</v>
      </c>
      <c r="O1834" s="45" t="s">
        <v>137</v>
      </c>
      <c r="P1834" t="str">
        <f>VLOOKUP($A1834,RevenueData!$A$2:$L$2321,10,FALSE)</f>
        <v>MD</v>
      </c>
      <c r="Q1834" t="str">
        <f>VLOOKUP($A1834,RevenueData!$A$2:$L$2321,11,FALSE)</f>
        <v>NE</v>
      </c>
      <c r="R1834" t="str">
        <f>VLOOKUP($A1834,RevenueData!$A$2:$L$2321,12,FALSE)</f>
        <v>MD</v>
      </c>
    </row>
    <row r="1835" spans="1:18">
      <c r="A1835" s="40">
        <v>98</v>
      </c>
      <c r="B1835" s="41" t="s">
        <v>28</v>
      </c>
      <c r="C1835" s="41" t="s">
        <v>27</v>
      </c>
      <c r="D1835" s="40">
        <v>33139</v>
      </c>
      <c r="E1835" s="42">
        <v>40057</v>
      </c>
      <c r="F1835" s="43">
        <v>1152</v>
      </c>
      <c r="G1835" s="41" t="s">
        <v>125</v>
      </c>
      <c r="H1835" s="40">
        <v>47</v>
      </c>
      <c r="I1835" s="40">
        <v>47</v>
      </c>
      <c r="J1835" s="40">
        <v>0</v>
      </c>
      <c r="K1835" s="40">
        <v>0</v>
      </c>
      <c r="L1835" s="44">
        <v>0</v>
      </c>
      <c r="M1835" s="41" t="s">
        <v>126</v>
      </c>
      <c r="N1835" s="45" t="s">
        <v>161</v>
      </c>
      <c r="O1835" s="45" t="s">
        <v>162</v>
      </c>
      <c r="P1835" t="str">
        <f>VLOOKUP($A1835,RevenueData!$A$2:$L$2321,10,FALSE)</f>
        <v>FL</v>
      </c>
      <c r="Q1835" t="str">
        <f>VLOOKUP($A1835,RevenueData!$A$2:$L$2321,11,FALSE)</f>
        <v>SE</v>
      </c>
      <c r="R1835" t="str">
        <f>VLOOKUP($A1835,RevenueData!$A$2:$L$2321,12,FALSE)</f>
        <v>SE</v>
      </c>
    </row>
    <row r="1836" spans="1:18">
      <c r="A1836" s="40">
        <v>99</v>
      </c>
      <c r="B1836" s="41" t="s">
        <v>247</v>
      </c>
      <c r="C1836" s="41" t="s">
        <v>56</v>
      </c>
      <c r="D1836" s="40">
        <v>21044</v>
      </c>
      <c r="E1836" s="42">
        <v>40057</v>
      </c>
      <c r="F1836" s="43">
        <v>945</v>
      </c>
      <c r="G1836" s="41" t="s">
        <v>129</v>
      </c>
      <c r="H1836" s="40">
        <v>43</v>
      </c>
      <c r="I1836" s="40">
        <v>42</v>
      </c>
      <c r="J1836" s="40">
        <v>0</v>
      </c>
      <c r="K1836" s="40">
        <v>1</v>
      </c>
      <c r="L1836" s="44">
        <v>0</v>
      </c>
      <c r="M1836" s="41" t="s">
        <v>126</v>
      </c>
      <c r="N1836" s="45" t="s">
        <v>136</v>
      </c>
      <c r="O1836" s="45" t="s">
        <v>137</v>
      </c>
      <c r="P1836" t="str">
        <f>VLOOKUP($A1836,RevenueData!$A$2:$L$2321,10,FALSE)</f>
        <v>MD</v>
      </c>
      <c r="Q1836" t="str">
        <f>VLOOKUP($A1836,RevenueData!$A$2:$L$2321,11,FALSE)</f>
        <v>NE</v>
      </c>
      <c r="R1836" t="str">
        <f>VLOOKUP($A1836,RevenueData!$A$2:$L$2321,12,FALSE)</f>
        <v>MD</v>
      </c>
    </row>
    <row r="1837" spans="1:18">
      <c r="A1837" s="40">
        <v>100</v>
      </c>
      <c r="B1837" s="41" t="s">
        <v>248</v>
      </c>
      <c r="C1837" s="41" t="s">
        <v>44</v>
      </c>
      <c r="D1837" s="40">
        <v>85718</v>
      </c>
      <c r="E1837" s="42">
        <v>40057</v>
      </c>
      <c r="F1837" s="43">
        <v>1050</v>
      </c>
      <c r="G1837" s="41" t="s">
        <v>131</v>
      </c>
      <c r="H1837" s="40">
        <v>35</v>
      </c>
      <c r="I1837" s="40">
        <v>35</v>
      </c>
      <c r="J1837" s="40">
        <v>0</v>
      </c>
      <c r="K1837" s="40">
        <v>0</v>
      </c>
      <c r="L1837" s="44">
        <v>0</v>
      </c>
      <c r="M1837" s="41" t="s">
        <v>126</v>
      </c>
      <c r="N1837" s="45" t="s">
        <v>181</v>
      </c>
      <c r="O1837" s="45" t="s">
        <v>182</v>
      </c>
      <c r="P1837" t="str">
        <f>VLOOKUP($A1837,RevenueData!$A$2:$L$2321,10,FALSE)</f>
        <v>AZ</v>
      </c>
      <c r="Q1837" t="str">
        <f>VLOOKUP($A1837,RevenueData!$A$2:$L$2321,11,FALSE)</f>
        <v>SW</v>
      </c>
      <c r="R1837" t="str">
        <f>VLOOKUP($A1837,RevenueData!$A$2:$L$2321,12,FALSE)</f>
        <v>AZ</v>
      </c>
    </row>
    <row r="1838" spans="1:18">
      <c r="A1838" s="40">
        <v>101</v>
      </c>
      <c r="B1838" s="41" t="s">
        <v>249</v>
      </c>
      <c r="C1838" s="41" t="s">
        <v>57</v>
      </c>
      <c r="D1838" s="40">
        <v>28211</v>
      </c>
      <c r="E1838" s="42">
        <v>40057</v>
      </c>
      <c r="F1838" s="43">
        <v>1226</v>
      </c>
      <c r="G1838" s="41" t="s">
        <v>125</v>
      </c>
      <c r="H1838" s="40">
        <v>36</v>
      </c>
      <c r="I1838" s="40">
        <v>34</v>
      </c>
      <c r="J1838" s="40">
        <v>0</v>
      </c>
      <c r="K1838" s="40">
        <v>0</v>
      </c>
      <c r="L1838" s="44">
        <v>2</v>
      </c>
      <c r="M1838" s="41" t="s">
        <v>126</v>
      </c>
      <c r="N1838" s="45" t="s">
        <v>252</v>
      </c>
      <c r="O1838" s="45" t="s">
        <v>253</v>
      </c>
      <c r="P1838" t="str">
        <f>VLOOKUP($A1838,RevenueData!$A$2:$L$2321,10,FALSE)</f>
        <v>NC</v>
      </c>
      <c r="Q1838" t="str">
        <f>VLOOKUP($A1838,RevenueData!$A$2:$L$2321,11,FALSE)</f>
        <v>SE</v>
      </c>
      <c r="R1838" t="str">
        <f>VLOOKUP($A1838,RevenueData!$A$2:$L$2321,12,FALSE)</f>
        <v>NC</v>
      </c>
    </row>
    <row r="1839" spans="1:18">
      <c r="A1839" s="40">
        <v>102</v>
      </c>
      <c r="B1839" s="41" t="s">
        <v>254</v>
      </c>
      <c r="C1839" s="41" t="s">
        <v>31</v>
      </c>
      <c r="D1839" s="40">
        <v>81611</v>
      </c>
      <c r="E1839" s="42">
        <v>40057</v>
      </c>
      <c r="F1839" s="43">
        <v>1000</v>
      </c>
      <c r="G1839" s="41" t="s">
        <v>125</v>
      </c>
      <c r="H1839" s="40">
        <v>29</v>
      </c>
      <c r="I1839" s="40">
        <v>29</v>
      </c>
      <c r="J1839" s="40">
        <v>0</v>
      </c>
      <c r="K1839" s="40">
        <v>0</v>
      </c>
      <c r="L1839" s="44">
        <v>0</v>
      </c>
      <c r="M1839" s="41" t="s">
        <v>143</v>
      </c>
      <c r="N1839" s="45" t="s">
        <v>166</v>
      </c>
      <c r="O1839" s="45" t="s">
        <v>167</v>
      </c>
      <c r="P1839" t="str">
        <f>VLOOKUP($A1839,RevenueData!$A$2:$L$2321,10,FALSE)</f>
        <v>CO</v>
      </c>
      <c r="Q1839" t="str">
        <f>VLOOKUP($A1839,RevenueData!$A$2:$L$2321,11,FALSE)</f>
        <v>SW</v>
      </c>
      <c r="R1839" t="str">
        <f>VLOOKUP($A1839,RevenueData!$A$2:$L$2321,12,FALSE)</f>
        <v>SW</v>
      </c>
    </row>
    <row r="1840" spans="1:18">
      <c r="A1840" s="40">
        <v>103</v>
      </c>
      <c r="B1840" s="41" t="s">
        <v>171</v>
      </c>
      <c r="C1840" s="41" t="s">
        <v>19</v>
      </c>
      <c r="D1840" s="40">
        <v>90048</v>
      </c>
      <c r="E1840" s="42">
        <v>40057</v>
      </c>
      <c r="F1840" s="43">
        <v>1256</v>
      </c>
      <c r="G1840" s="41" t="s">
        <v>125</v>
      </c>
      <c r="H1840" s="40">
        <v>45</v>
      </c>
      <c r="I1840" s="40">
        <v>45</v>
      </c>
      <c r="J1840" s="40">
        <v>0</v>
      </c>
      <c r="K1840" s="40">
        <v>0</v>
      </c>
      <c r="L1840" s="44">
        <v>0</v>
      </c>
      <c r="M1840" s="41" t="s">
        <v>126</v>
      </c>
      <c r="N1840" s="45" t="s">
        <v>149</v>
      </c>
      <c r="O1840" s="45" t="s">
        <v>150</v>
      </c>
      <c r="P1840" t="str">
        <f>VLOOKUP($A1840,RevenueData!$A$2:$L$2321,10,FALSE)</f>
        <v>CA</v>
      </c>
      <c r="Q1840" t="str">
        <f>VLOOKUP($A1840,RevenueData!$A$2:$L$2321,11,FALSE)</f>
        <v>LA</v>
      </c>
      <c r="R1840" t="str">
        <f>VLOOKUP($A1840,RevenueData!$A$2:$L$2321,12,FALSE)</f>
        <v>LAPRO</v>
      </c>
    </row>
    <row r="1841" spans="1:18">
      <c r="A1841" s="40">
        <v>105</v>
      </c>
      <c r="B1841" s="41" t="s">
        <v>255</v>
      </c>
      <c r="C1841" s="41" t="s">
        <v>27</v>
      </c>
      <c r="D1841" s="40">
        <v>33304</v>
      </c>
      <c r="E1841" s="42">
        <v>40057</v>
      </c>
      <c r="F1841" s="43">
        <v>1040</v>
      </c>
      <c r="G1841" s="41" t="s">
        <v>125</v>
      </c>
      <c r="H1841" s="40">
        <v>34</v>
      </c>
      <c r="I1841" s="40">
        <v>34</v>
      </c>
      <c r="J1841" s="40">
        <v>0</v>
      </c>
      <c r="K1841" s="40">
        <v>0</v>
      </c>
      <c r="L1841" s="44">
        <v>0</v>
      </c>
      <c r="M1841" s="41" t="s">
        <v>126</v>
      </c>
      <c r="N1841" s="45" t="s">
        <v>161</v>
      </c>
      <c r="O1841" s="45" t="s">
        <v>162</v>
      </c>
      <c r="P1841" t="str">
        <f>VLOOKUP($A1841,RevenueData!$A$2:$L$2321,10,FALSE)</f>
        <v>FL</v>
      </c>
      <c r="Q1841" t="str">
        <f>VLOOKUP($A1841,RevenueData!$A$2:$L$2321,11,FALSE)</f>
        <v>SE</v>
      </c>
      <c r="R1841" t="str">
        <f>VLOOKUP($A1841,RevenueData!$A$2:$L$2321,12,FALSE)</f>
        <v>PB</v>
      </c>
    </row>
    <row r="1842" spans="1:18">
      <c r="A1842" s="40">
        <v>106</v>
      </c>
      <c r="B1842" s="41" t="s">
        <v>233</v>
      </c>
      <c r="C1842" s="41" t="s">
        <v>41</v>
      </c>
      <c r="D1842" s="40">
        <v>77027</v>
      </c>
      <c r="E1842" s="42">
        <v>40057</v>
      </c>
      <c r="F1842" s="43">
        <v>1010</v>
      </c>
      <c r="G1842" s="41" t="s">
        <v>125</v>
      </c>
      <c r="H1842" s="40">
        <v>46</v>
      </c>
      <c r="I1842" s="40">
        <v>46</v>
      </c>
      <c r="J1842" s="40">
        <v>0</v>
      </c>
      <c r="K1842" s="40">
        <v>0</v>
      </c>
      <c r="L1842" s="44">
        <v>0</v>
      </c>
      <c r="M1842" s="41" t="s">
        <v>126</v>
      </c>
      <c r="N1842" s="45" t="s">
        <v>234</v>
      </c>
      <c r="O1842" s="45" t="s">
        <v>235</v>
      </c>
      <c r="P1842" t="str">
        <f>VLOOKUP($A1842,RevenueData!$A$2:$L$2321,10,FALSE)</f>
        <v>TX</v>
      </c>
      <c r="Q1842" t="str">
        <f>VLOOKUP($A1842,RevenueData!$A$2:$L$2321,11,FALSE)</f>
        <v>SW</v>
      </c>
      <c r="R1842" t="str">
        <f>VLOOKUP($A1842,RevenueData!$A$2:$L$2321,12,FALSE)</f>
        <v>HOU</v>
      </c>
    </row>
    <row r="1843" spans="1:18">
      <c r="A1843" s="40">
        <v>107</v>
      </c>
      <c r="B1843" s="41" t="s">
        <v>256</v>
      </c>
      <c r="C1843" s="41" t="s">
        <v>43</v>
      </c>
      <c r="D1843" s="40">
        <v>2199</v>
      </c>
      <c r="E1843" s="42">
        <v>40057</v>
      </c>
      <c r="F1843" s="43">
        <v>1038</v>
      </c>
      <c r="G1843" s="41" t="s">
        <v>125</v>
      </c>
      <c r="H1843" s="40">
        <v>101</v>
      </c>
      <c r="I1843" s="40">
        <v>99</v>
      </c>
      <c r="J1843" s="40">
        <v>0</v>
      </c>
      <c r="K1843" s="40">
        <v>1</v>
      </c>
      <c r="L1843" s="44">
        <v>1</v>
      </c>
      <c r="M1843" s="41" t="s">
        <v>126</v>
      </c>
      <c r="N1843" s="45" t="s">
        <v>190</v>
      </c>
      <c r="O1843" s="45" t="s">
        <v>191</v>
      </c>
      <c r="P1843" t="str">
        <f>VLOOKUP($A1843,RevenueData!$A$2:$L$2321,10,FALSE)</f>
        <v>MA</v>
      </c>
      <c r="Q1843" t="str">
        <f>VLOOKUP($A1843,RevenueData!$A$2:$L$2321,11,FALSE)</f>
        <v>NE</v>
      </c>
      <c r="R1843" t="str">
        <f>VLOOKUP($A1843,RevenueData!$A$2:$L$2321,12,FALSE)</f>
        <v>MA</v>
      </c>
    </row>
    <row r="1844" spans="1:18">
      <c r="A1844" s="40">
        <v>109</v>
      </c>
      <c r="B1844" s="41" t="s">
        <v>257</v>
      </c>
      <c r="C1844" s="41" t="s">
        <v>58</v>
      </c>
      <c r="D1844" s="40">
        <v>63131</v>
      </c>
      <c r="E1844" s="42">
        <v>40057</v>
      </c>
      <c r="F1844" s="43">
        <v>1233</v>
      </c>
      <c r="G1844" s="41" t="s">
        <v>125</v>
      </c>
      <c r="H1844" s="40">
        <v>36</v>
      </c>
      <c r="I1844" s="40">
        <v>35</v>
      </c>
      <c r="J1844" s="40">
        <v>0</v>
      </c>
      <c r="K1844" s="40">
        <v>1</v>
      </c>
      <c r="L1844" s="44">
        <v>0</v>
      </c>
      <c r="M1844" s="41" t="s">
        <v>126</v>
      </c>
      <c r="N1844" s="45" t="s">
        <v>258</v>
      </c>
      <c r="O1844" s="45" t="s">
        <v>259</v>
      </c>
      <c r="P1844" t="str">
        <f>VLOOKUP($A1844,RevenueData!$A$2:$L$2321,10,FALSE)</f>
        <v>MO</v>
      </c>
      <c r="Q1844" t="str">
        <f>VLOOKUP($A1844,RevenueData!$A$2:$L$2321,11,FALSE)</f>
        <v>MW</v>
      </c>
      <c r="R1844" t="str">
        <f>VLOOKUP($A1844,RevenueData!$A$2:$L$2321,12,FALSE)</f>
        <v>TRI</v>
      </c>
    </row>
    <row r="1845" spans="1:18">
      <c r="A1845" s="40">
        <v>110</v>
      </c>
      <c r="B1845" s="41" t="s">
        <v>260</v>
      </c>
      <c r="C1845" s="41" t="s">
        <v>45</v>
      </c>
      <c r="D1845" s="40">
        <v>15232</v>
      </c>
      <c r="E1845" s="42">
        <v>40057</v>
      </c>
      <c r="F1845" s="43">
        <v>1253</v>
      </c>
      <c r="G1845" s="41" t="s">
        <v>125</v>
      </c>
      <c r="H1845" s="40">
        <v>51</v>
      </c>
      <c r="I1845" s="40">
        <v>51</v>
      </c>
      <c r="J1845" s="40">
        <v>0</v>
      </c>
      <c r="K1845" s="40">
        <v>0</v>
      </c>
      <c r="L1845" s="44">
        <v>0</v>
      </c>
      <c r="M1845" s="41" t="s">
        <v>126</v>
      </c>
      <c r="N1845" s="45" t="s">
        <v>261</v>
      </c>
      <c r="O1845" s="45" t="s">
        <v>262</v>
      </c>
      <c r="P1845" t="str">
        <f>VLOOKUP($A1845,RevenueData!$A$2:$L$2321,10,FALSE)</f>
        <v>PA</v>
      </c>
      <c r="Q1845" t="str">
        <f>VLOOKUP($A1845,RevenueData!$A$2:$L$2321,11,FALSE)</f>
        <v>NE</v>
      </c>
      <c r="R1845" t="str">
        <f>VLOOKUP($A1845,RevenueData!$A$2:$L$2321,12,FALSE)</f>
        <v>PHILI</v>
      </c>
    </row>
    <row r="1846" spans="1:18">
      <c r="A1846" s="40">
        <v>111</v>
      </c>
      <c r="B1846" s="41" t="s">
        <v>263</v>
      </c>
      <c r="C1846" s="41" t="s">
        <v>19</v>
      </c>
      <c r="D1846" s="40">
        <v>90401</v>
      </c>
      <c r="E1846" s="42">
        <v>40057</v>
      </c>
      <c r="F1846" s="43">
        <v>1034</v>
      </c>
      <c r="G1846" s="41" t="s">
        <v>125</v>
      </c>
      <c r="H1846" s="40">
        <v>77</v>
      </c>
      <c r="I1846" s="40">
        <v>75</v>
      </c>
      <c r="J1846" s="40">
        <v>0</v>
      </c>
      <c r="K1846" s="40">
        <v>2</v>
      </c>
      <c r="L1846" s="44">
        <v>0</v>
      </c>
      <c r="M1846" s="41" t="s">
        <v>126</v>
      </c>
      <c r="N1846" s="45" t="s">
        <v>149</v>
      </c>
      <c r="O1846" s="45" t="s">
        <v>150</v>
      </c>
      <c r="P1846" t="str">
        <f>VLOOKUP($A1846,RevenueData!$A$2:$L$2321,10,FALSE)</f>
        <v>CA</v>
      </c>
      <c r="Q1846" t="str">
        <f>VLOOKUP($A1846,RevenueData!$A$2:$L$2321,11,FALSE)</f>
        <v>LA</v>
      </c>
      <c r="R1846" t="str">
        <f>VLOOKUP($A1846,RevenueData!$A$2:$L$2321,12,FALSE)</f>
        <v>LAPRO</v>
      </c>
    </row>
    <row r="1847" spans="1:18">
      <c r="A1847" s="40">
        <v>112</v>
      </c>
      <c r="B1847" s="41" t="s">
        <v>138</v>
      </c>
      <c r="C1847" s="41" t="s">
        <v>12</v>
      </c>
      <c r="D1847" s="40">
        <v>20002</v>
      </c>
      <c r="E1847" s="42">
        <v>40057</v>
      </c>
      <c r="F1847" s="43">
        <v>1039</v>
      </c>
      <c r="G1847" s="41" t="s">
        <v>125</v>
      </c>
      <c r="H1847" s="40">
        <v>1</v>
      </c>
      <c r="I1847" s="40">
        <v>1</v>
      </c>
      <c r="J1847" s="40">
        <v>0</v>
      </c>
      <c r="K1847" s="40">
        <v>0</v>
      </c>
      <c r="L1847" s="44">
        <v>0</v>
      </c>
      <c r="M1847" s="41" t="s">
        <v>126</v>
      </c>
      <c r="N1847" s="45" t="s">
        <v>136</v>
      </c>
      <c r="O1847" s="45" t="s">
        <v>137</v>
      </c>
      <c r="P1847" t="str">
        <f>VLOOKUP($A1847,RevenueData!$A$2:$L$2321,10,FALSE)</f>
        <v>DC</v>
      </c>
      <c r="Q1847" t="str">
        <f>VLOOKUP($A1847,RevenueData!$A$2:$L$2321,11,FALSE)</f>
        <v>NE</v>
      </c>
      <c r="R1847" t="str">
        <f>VLOOKUP($A1847,RevenueData!$A$2:$L$2321,12,FALSE)</f>
        <v>DC</v>
      </c>
    </row>
    <row r="1848" spans="1:18">
      <c r="A1848" s="40">
        <v>112</v>
      </c>
      <c r="B1848" s="41" t="s">
        <v>138</v>
      </c>
      <c r="C1848" s="41" t="s">
        <v>12</v>
      </c>
      <c r="D1848" s="40">
        <v>20002</v>
      </c>
      <c r="E1848" s="42">
        <v>40057</v>
      </c>
      <c r="F1848" s="43">
        <v>1039</v>
      </c>
      <c r="G1848" s="41" t="s">
        <v>125</v>
      </c>
      <c r="H1848" s="40">
        <v>49</v>
      </c>
      <c r="I1848" s="40">
        <v>49</v>
      </c>
      <c r="J1848" s="40">
        <v>0</v>
      </c>
      <c r="K1848" s="40">
        <v>0</v>
      </c>
      <c r="L1848" s="44">
        <v>0</v>
      </c>
      <c r="M1848" s="41" t="s">
        <v>126</v>
      </c>
      <c r="N1848" s="45" t="s">
        <v>136</v>
      </c>
      <c r="O1848" s="45" t="s">
        <v>137</v>
      </c>
      <c r="P1848" t="str">
        <f>VLOOKUP($A1848,RevenueData!$A$2:$L$2321,10,FALSE)</f>
        <v>DC</v>
      </c>
      <c r="Q1848" t="str">
        <f>VLOOKUP($A1848,RevenueData!$A$2:$L$2321,11,FALSE)</f>
        <v>NE</v>
      </c>
      <c r="R1848" t="str">
        <f>VLOOKUP($A1848,RevenueData!$A$2:$L$2321,12,FALSE)</f>
        <v>DC</v>
      </c>
    </row>
    <row r="1849" spans="1:18">
      <c r="A1849" s="40">
        <v>113</v>
      </c>
      <c r="B1849" s="41" t="s">
        <v>264</v>
      </c>
      <c r="C1849" s="41" t="s">
        <v>31</v>
      </c>
      <c r="D1849" s="40">
        <v>80226</v>
      </c>
      <c r="E1849" s="42">
        <v>40057</v>
      </c>
      <c r="F1849" s="43">
        <v>1456</v>
      </c>
      <c r="G1849" s="41" t="s">
        <v>131</v>
      </c>
      <c r="H1849" s="40">
        <v>35</v>
      </c>
      <c r="I1849" s="40">
        <v>34</v>
      </c>
      <c r="J1849" s="40">
        <v>0</v>
      </c>
      <c r="K1849" s="40">
        <v>0</v>
      </c>
      <c r="L1849" s="44">
        <v>1</v>
      </c>
      <c r="M1849" s="41" t="s">
        <v>126</v>
      </c>
      <c r="N1849" s="45" t="s">
        <v>166</v>
      </c>
      <c r="O1849" s="45" t="s">
        <v>167</v>
      </c>
      <c r="P1849" t="str">
        <f>VLOOKUP($A1849,RevenueData!$A$2:$L$2321,10,FALSE)</f>
        <v>CO</v>
      </c>
      <c r="Q1849" t="str">
        <f>VLOOKUP($A1849,RevenueData!$A$2:$L$2321,11,FALSE)</f>
        <v>SW</v>
      </c>
      <c r="R1849" t="str">
        <f>VLOOKUP($A1849,RevenueData!$A$2:$L$2321,12,FALSE)</f>
        <v>DEN</v>
      </c>
    </row>
    <row r="1850" spans="1:18">
      <c r="A1850" s="40">
        <v>115</v>
      </c>
      <c r="B1850" s="41" t="s">
        <v>265</v>
      </c>
      <c r="C1850" s="41" t="s">
        <v>27</v>
      </c>
      <c r="D1850" s="40">
        <v>33410</v>
      </c>
      <c r="E1850" s="42">
        <v>40057</v>
      </c>
      <c r="F1850" s="43">
        <v>1047</v>
      </c>
      <c r="G1850" s="41" t="s">
        <v>125</v>
      </c>
      <c r="H1850" s="40">
        <v>32</v>
      </c>
      <c r="I1850" s="40">
        <v>32</v>
      </c>
      <c r="J1850" s="40">
        <v>0</v>
      </c>
      <c r="K1850" s="40">
        <v>0</v>
      </c>
      <c r="L1850" s="44">
        <v>0</v>
      </c>
      <c r="M1850" s="41" t="s">
        <v>126</v>
      </c>
      <c r="N1850" s="45" t="s">
        <v>161</v>
      </c>
      <c r="O1850" s="45" t="s">
        <v>162</v>
      </c>
      <c r="P1850" t="str">
        <f>VLOOKUP($A1850,RevenueData!$A$2:$L$2321,10,FALSE)</f>
        <v>FL</v>
      </c>
      <c r="Q1850" t="str">
        <f>VLOOKUP($A1850,RevenueData!$A$2:$L$2321,11,FALSE)</f>
        <v>SE</v>
      </c>
      <c r="R1850" t="str">
        <f>VLOOKUP($A1850,RevenueData!$A$2:$L$2321,12,FALSE)</f>
        <v>PB</v>
      </c>
    </row>
    <row r="1851" spans="1:18">
      <c r="A1851" s="40">
        <v>116</v>
      </c>
      <c r="B1851" s="41" t="s">
        <v>266</v>
      </c>
      <c r="C1851" s="41" t="s">
        <v>10</v>
      </c>
      <c r="D1851" s="40">
        <v>8807</v>
      </c>
      <c r="E1851" s="42">
        <v>40057</v>
      </c>
      <c r="F1851" s="43">
        <v>1112</v>
      </c>
      <c r="G1851" s="41" t="s">
        <v>125</v>
      </c>
      <c r="H1851" s="40">
        <v>1</v>
      </c>
      <c r="I1851" s="40">
        <v>1</v>
      </c>
      <c r="J1851" s="40">
        <v>0</v>
      </c>
      <c r="K1851" s="40">
        <v>0</v>
      </c>
      <c r="L1851" s="44">
        <v>0</v>
      </c>
      <c r="M1851" s="41" t="s">
        <v>130</v>
      </c>
      <c r="N1851" s="45" t="s">
        <v>127</v>
      </c>
      <c r="O1851" s="45" t="s">
        <v>128</v>
      </c>
      <c r="P1851" t="str">
        <f>VLOOKUP($A1851,RevenueData!$A$2:$L$2321,10,FALSE)</f>
        <v>NJ</v>
      </c>
      <c r="Q1851" t="str">
        <f>VLOOKUP($A1851,RevenueData!$A$2:$L$2321,11,FALSE)</f>
        <v>NE</v>
      </c>
      <c r="R1851" t="str">
        <f>VLOOKUP($A1851,RevenueData!$A$2:$L$2321,12,FALSE)</f>
        <v>NJ</v>
      </c>
    </row>
    <row r="1852" spans="1:18">
      <c r="A1852" s="40">
        <v>116</v>
      </c>
      <c r="B1852" s="41" t="s">
        <v>266</v>
      </c>
      <c r="C1852" s="41" t="s">
        <v>10</v>
      </c>
      <c r="D1852" s="40">
        <v>8807</v>
      </c>
      <c r="E1852" s="42">
        <v>40057</v>
      </c>
      <c r="F1852" s="43">
        <v>1112</v>
      </c>
      <c r="G1852" s="41" t="s">
        <v>125</v>
      </c>
      <c r="H1852" s="40">
        <v>59</v>
      </c>
      <c r="I1852" s="40">
        <v>59</v>
      </c>
      <c r="J1852" s="40">
        <v>0</v>
      </c>
      <c r="K1852" s="40">
        <v>0</v>
      </c>
      <c r="L1852" s="44">
        <v>0</v>
      </c>
      <c r="M1852" s="41" t="s">
        <v>126</v>
      </c>
      <c r="N1852" s="45" t="s">
        <v>127</v>
      </c>
      <c r="O1852" s="45" t="s">
        <v>128</v>
      </c>
      <c r="P1852" t="str">
        <f>VLOOKUP($A1852,RevenueData!$A$2:$L$2321,10,FALSE)</f>
        <v>NJ</v>
      </c>
      <c r="Q1852" t="str">
        <f>VLOOKUP($A1852,RevenueData!$A$2:$L$2321,11,FALSE)</f>
        <v>NE</v>
      </c>
      <c r="R1852" t="str">
        <f>VLOOKUP($A1852,RevenueData!$A$2:$L$2321,12,FALSE)</f>
        <v>NJ</v>
      </c>
    </row>
    <row r="1853" spans="1:18">
      <c r="A1853" s="40">
        <v>118</v>
      </c>
      <c r="B1853" s="41" t="s">
        <v>260</v>
      </c>
      <c r="C1853" s="41" t="s">
        <v>45</v>
      </c>
      <c r="D1853" s="40">
        <v>15231</v>
      </c>
      <c r="E1853" s="42">
        <v>40057</v>
      </c>
      <c r="F1853" s="43">
        <v>737</v>
      </c>
      <c r="G1853" s="41" t="s">
        <v>129</v>
      </c>
      <c r="H1853" s="40">
        <v>41</v>
      </c>
      <c r="I1853" s="40">
        <v>41</v>
      </c>
      <c r="J1853" s="40">
        <v>0</v>
      </c>
      <c r="K1853" s="40">
        <v>0</v>
      </c>
      <c r="L1853" s="44">
        <v>0</v>
      </c>
      <c r="M1853" s="41" t="s">
        <v>126</v>
      </c>
      <c r="N1853" s="45" t="s">
        <v>261</v>
      </c>
      <c r="O1853" s="45" t="s">
        <v>262</v>
      </c>
      <c r="P1853" t="str">
        <f>VLOOKUP($A1853,RevenueData!$A$2:$L$2321,10,FALSE)</f>
        <v>PA</v>
      </c>
      <c r="Q1853" t="str">
        <f>VLOOKUP($A1853,RevenueData!$A$2:$L$2321,11,FALSE)</f>
        <v>NE</v>
      </c>
      <c r="R1853" t="str">
        <f>VLOOKUP($A1853,RevenueData!$A$2:$L$2321,12,FALSE)</f>
        <v>PHILI</v>
      </c>
    </row>
    <row r="1854" spans="1:18">
      <c r="A1854" s="40">
        <v>119</v>
      </c>
      <c r="B1854" s="41" t="s">
        <v>268</v>
      </c>
      <c r="C1854" s="41" t="s">
        <v>19</v>
      </c>
      <c r="D1854" s="40">
        <v>94596</v>
      </c>
      <c r="E1854" s="42">
        <v>40057</v>
      </c>
      <c r="F1854" s="43">
        <v>1000</v>
      </c>
      <c r="G1854" s="41" t="s">
        <v>125</v>
      </c>
      <c r="H1854" s="40">
        <v>68</v>
      </c>
      <c r="I1854" s="40">
        <v>67</v>
      </c>
      <c r="J1854" s="40">
        <v>0</v>
      </c>
      <c r="K1854" s="40">
        <v>1</v>
      </c>
      <c r="L1854" s="44">
        <v>0</v>
      </c>
      <c r="M1854" s="41" t="s">
        <v>126</v>
      </c>
      <c r="N1854" s="45" t="s">
        <v>156</v>
      </c>
      <c r="O1854" s="45" t="s">
        <v>157</v>
      </c>
      <c r="P1854" t="str">
        <f>VLOOKUP($A1854,RevenueData!$A$2:$L$2321,10,FALSE)</f>
        <v>CA</v>
      </c>
      <c r="Q1854" t="str">
        <f>VLOOKUP($A1854,RevenueData!$A$2:$L$2321,11,FALSE)</f>
        <v>NW</v>
      </c>
      <c r="R1854" t="str">
        <f>VLOOKUP($A1854,RevenueData!$A$2:$L$2321,12,FALSE)</f>
        <v>EB</v>
      </c>
    </row>
    <row r="1855" spans="1:18">
      <c r="A1855" s="40">
        <v>120</v>
      </c>
      <c r="B1855" s="41" t="s">
        <v>269</v>
      </c>
      <c r="C1855" s="41" t="s">
        <v>11</v>
      </c>
      <c r="D1855" s="40">
        <v>23188</v>
      </c>
      <c r="E1855" s="42">
        <v>40057</v>
      </c>
      <c r="F1855" s="43">
        <v>1156</v>
      </c>
      <c r="G1855" s="41" t="s">
        <v>125</v>
      </c>
      <c r="H1855" s="40">
        <v>102</v>
      </c>
      <c r="I1855" s="40">
        <v>99</v>
      </c>
      <c r="J1855" s="40">
        <v>0</v>
      </c>
      <c r="K1855" s="40">
        <v>0</v>
      </c>
      <c r="L1855" s="44">
        <v>3</v>
      </c>
      <c r="M1855" s="41" t="s">
        <v>126</v>
      </c>
      <c r="N1855" s="45" t="s">
        <v>244</v>
      </c>
      <c r="O1855" s="45" t="s">
        <v>245</v>
      </c>
      <c r="P1855" t="str">
        <f>VLOOKUP($A1855,RevenueData!$A$2:$L$2321,10,FALSE)</f>
        <v>VA</v>
      </c>
      <c r="Q1855" t="str">
        <f>VLOOKUP($A1855,RevenueData!$A$2:$L$2321,11,FALSE)</f>
        <v>OUT</v>
      </c>
      <c r="R1855" t="str">
        <f>VLOOKUP($A1855,RevenueData!$A$2:$L$2321,12,FALSE)</f>
        <v>OUT</v>
      </c>
    </row>
    <row r="1856" spans="1:18">
      <c r="A1856" s="40">
        <v>121</v>
      </c>
      <c r="B1856" s="41" t="s">
        <v>270</v>
      </c>
      <c r="C1856" s="41" t="s">
        <v>19</v>
      </c>
      <c r="D1856" s="40">
        <v>91739</v>
      </c>
      <c r="E1856" s="42">
        <v>40057</v>
      </c>
      <c r="F1856" s="43">
        <v>1004</v>
      </c>
      <c r="G1856" s="41" t="s">
        <v>125</v>
      </c>
      <c r="H1856" s="40">
        <v>39</v>
      </c>
      <c r="I1856" s="40">
        <v>38</v>
      </c>
      <c r="J1856" s="40">
        <v>1</v>
      </c>
      <c r="K1856" s="40">
        <v>1</v>
      </c>
      <c r="L1856" s="44">
        <v>0</v>
      </c>
      <c r="M1856" s="41" t="s">
        <v>126</v>
      </c>
      <c r="N1856" s="45" t="s">
        <v>149</v>
      </c>
      <c r="O1856" s="45" t="s">
        <v>150</v>
      </c>
      <c r="P1856" t="str">
        <f>VLOOKUP($A1856,RevenueData!$A$2:$L$2321,10,FALSE)</f>
        <v>CA</v>
      </c>
      <c r="Q1856" t="str">
        <f>VLOOKUP($A1856,RevenueData!$A$2:$L$2321,11,FALSE)</f>
        <v>LA</v>
      </c>
      <c r="R1856" t="str">
        <f>VLOOKUP($A1856,RevenueData!$A$2:$L$2321,12,FALSE)</f>
        <v>DESER</v>
      </c>
    </row>
    <row r="1857" spans="1:18">
      <c r="A1857" s="40">
        <v>122</v>
      </c>
      <c r="B1857" s="41" t="s">
        <v>233</v>
      </c>
      <c r="C1857" s="41" t="s">
        <v>41</v>
      </c>
      <c r="D1857" s="40">
        <v>77032</v>
      </c>
      <c r="E1857" s="42">
        <v>40057</v>
      </c>
      <c r="F1857" s="43">
        <v>702</v>
      </c>
      <c r="G1857" s="41" t="s">
        <v>129</v>
      </c>
      <c r="H1857" s="40">
        <v>88</v>
      </c>
      <c r="I1857" s="40">
        <v>88</v>
      </c>
      <c r="J1857" s="40">
        <v>0</v>
      </c>
      <c r="K1857" s="40">
        <v>0</v>
      </c>
      <c r="L1857" s="44">
        <v>0</v>
      </c>
      <c r="M1857" s="41" t="s">
        <v>126</v>
      </c>
      <c r="N1857" s="45" t="s">
        <v>234</v>
      </c>
      <c r="O1857" s="45" t="s">
        <v>235</v>
      </c>
      <c r="P1857" t="str">
        <f>VLOOKUP($A1857,RevenueData!$A$2:$L$2321,10,FALSE)</f>
        <v>TX</v>
      </c>
      <c r="Q1857" t="str">
        <f>VLOOKUP($A1857,RevenueData!$A$2:$L$2321,11,FALSE)</f>
        <v>SW</v>
      </c>
      <c r="R1857" t="str">
        <f>VLOOKUP($A1857,RevenueData!$A$2:$L$2321,12,FALSE)</f>
        <v>HOU</v>
      </c>
    </row>
    <row r="1858" spans="1:18">
      <c r="A1858" s="40">
        <v>125</v>
      </c>
      <c r="B1858" s="41" t="s">
        <v>275</v>
      </c>
      <c r="C1858" s="41" t="s">
        <v>41</v>
      </c>
      <c r="D1858" s="40">
        <v>75240</v>
      </c>
      <c r="E1858" s="42">
        <v>40057</v>
      </c>
      <c r="F1858" s="43">
        <v>1020</v>
      </c>
      <c r="G1858" s="41" t="s">
        <v>125</v>
      </c>
      <c r="H1858" s="40">
        <v>36</v>
      </c>
      <c r="I1858" s="40">
        <v>36</v>
      </c>
      <c r="J1858" s="40">
        <v>0</v>
      </c>
      <c r="K1858" s="40">
        <v>0</v>
      </c>
      <c r="L1858" s="44">
        <v>0</v>
      </c>
      <c r="M1858" s="41" t="s">
        <v>126</v>
      </c>
      <c r="N1858" s="45" t="s">
        <v>187</v>
      </c>
      <c r="O1858" s="45" t="s">
        <v>188</v>
      </c>
      <c r="P1858" t="str">
        <f>VLOOKUP($A1858,RevenueData!$A$2:$L$2321,10,FALSE)</f>
        <v>TX</v>
      </c>
      <c r="Q1858" t="str">
        <f>VLOOKUP($A1858,RevenueData!$A$2:$L$2321,11,FALSE)</f>
        <v>SW</v>
      </c>
      <c r="R1858" t="str">
        <f>VLOOKUP($A1858,RevenueData!$A$2:$L$2321,12,FALSE)</f>
        <v>DAL</v>
      </c>
    </row>
    <row r="1859" spans="1:18">
      <c r="A1859" s="40">
        <v>126</v>
      </c>
      <c r="B1859" s="41" t="s">
        <v>276</v>
      </c>
      <c r="C1859" s="41" t="s">
        <v>19</v>
      </c>
      <c r="D1859" s="40">
        <v>92260</v>
      </c>
      <c r="E1859" s="42">
        <v>40057</v>
      </c>
      <c r="F1859" s="43">
        <v>1236</v>
      </c>
      <c r="G1859" s="41" t="s">
        <v>125</v>
      </c>
      <c r="H1859" s="40">
        <v>31</v>
      </c>
      <c r="I1859" s="40">
        <v>31</v>
      </c>
      <c r="J1859" s="40">
        <v>0</v>
      </c>
      <c r="K1859" s="40">
        <v>0</v>
      </c>
      <c r="L1859" s="44">
        <v>0</v>
      </c>
      <c r="M1859" s="41" t="s">
        <v>126</v>
      </c>
      <c r="N1859" s="45" t="s">
        <v>149</v>
      </c>
      <c r="O1859" s="45" t="s">
        <v>150</v>
      </c>
      <c r="P1859" t="str">
        <f>VLOOKUP($A1859,RevenueData!$A$2:$L$2321,10,FALSE)</f>
        <v>CA</v>
      </c>
      <c r="Q1859" t="str">
        <f>VLOOKUP($A1859,RevenueData!$A$2:$L$2321,11,FALSE)</f>
        <v>LA</v>
      </c>
      <c r="R1859" t="str">
        <f>VLOOKUP($A1859,RevenueData!$A$2:$L$2321,12,FALSE)</f>
        <v>SD</v>
      </c>
    </row>
    <row r="1860" spans="1:18">
      <c r="A1860" s="40">
        <v>127</v>
      </c>
      <c r="B1860" s="41" t="s">
        <v>277</v>
      </c>
      <c r="C1860" s="41" t="s">
        <v>7</v>
      </c>
      <c r="D1860" s="40">
        <v>10917</v>
      </c>
      <c r="E1860" s="42">
        <v>40057</v>
      </c>
      <c r="F1860" s="43">
        <v>1310</v>
      </c>
      <c r="G1860" s="41" t="s">
        <v>131</v>
      </c>
      <c r="H1860" s="40">
        <v>349</v>
      </c>
      <c r="I1860" s="40">
        <v>348</v>
      </c>
      <c r="J1860" s="40">
        <v>0</v>
      </c>
      <c r="K1860" s="40">
        <v>1</v>
      </c>
      <c r="L1860" s="44">
        <v>0</v>
      </c>
      <c r="M1860" s="41" t="s">
        <v>143</v>
      </c>
      <c r="N1860" s="45" t="s">
        <v>127</v>
      </c>
      <c r="O1860" s="45" t="s">
        <v>128</v>
      </c>
      <c r="P1860" t="str">
        <f>VLOOKUP($A1860,RevenueData!$A$2:$L$2321,10,FALSE)</f>
        <v>NY</v>
      </c>
      <c r="Q1860" t="str">
        <f>VLOOKUP($A1860,RevenueData!$A$2:$L$2321,11,FALSE)</f>
        <v>OUT</v>
      </c>
      <c r="R1860" t="str">
        <f>VLOOKUP($A1860,RevenueData!$A$2:$L$2321,12,FALSE)</f>
        <v>OUT</v>
      </c>
    </row>
    <row r="1861" spans="1:18">
      <c r="A1861" s="40">
        <v>128</v>
      </c>
      <c r="B1861" s="41" t="s">
        <v>278</v>
      </c>
      <c r="C1861" s="41" t="s">
        <v>19</v>
      </c>
      <c r="D1861" s="40">
        <v>95678</v>
      </c>
      <c r="E1861" s="42">
        <v>40057</v>
      </c>
      <c r="F1861" s="43">
        <v>1120</v>
      </c>
      <c r="G1861" s="41" t="s">
        <v>125</v>
      </c>
      <c r="H1861" s="40">
        <v>34</v>
      </c>
      <c r="I1861" s="40">
        <v>34</v>
      </c>
      <c r="J1861" s="40">
        <v>0</v>
      </c>
      <c r="K1861" s="40">
        <v>0</v>
      </c>
      <c r="L1861" s="44">
        <v>0</v>
      </c>
      <c r="M1861" s="41" t="s">
        <v>126</v>
      </c>
      <c r="N1861" s="45" t="s">
        <v>156</v>
      </c>
      <c r="O1861" s="45" t="s">
        <v>157</v>
      </c>
      <c r="P1861" t="str">
        <f>VLOOKUP($A1861,RevenueData!$A$2:$L$2321,10,FALSE)</f>
        <v>CA</v>
      </c>
      <c r="Q1861" t="str">
        <f>VLOOKUP($A1861,RevenueData!$A$2:$L$2321,11,FALSE)</f>
        <v>NW</v>
      </c>
      <c r="R1861" t="str">
        <f>VLOOKUP($A1861,RevenueData!$A$2:$L$2321,12,FALSE)</f>
        <v>NW</v>
      </c>
    </row>
    <row r="1862" spans="1:18">
      <c r="A1862" s="40">
        <v>129</v>
      </c>
      <c r="B1862" s="41" t="s">
        <v>279</v>
      </c>
      <c r="C1862" s="41" t="s">
        <v>19</v>
      </c>
      <c r="D1862" s="40">
        <v>91360</v>
      </c>
      <c r="E1862" s="42">
        <v>40057</v>
      </c>
      <c r="F1862" s="43">
        <v>1015</v>
      </c>
      <c r="G1862" s="41" t="s">
        <v>125</v>
      </c>
      <c r="H1862" s="40">
        <v>61</v>
      </c>
      <c r="I1862" s="40">
        <v>60</v>
      </c>
      <c r="J1862" s="40">
        <v>0</v>
      </c>
      <c r="K1862" s="40">
        <v>1</v>
      </c>
      <c r="L1862" s="44">
        <v>0</v>
      </c>
      <c r="M1862" s="41" t="s">
        <v>126</v>
      </c>
      <c r="N1862" s="45" t="s">
        <v>149</v>
      </c>
      <c r="O1862" s="45" t="s">
        <v>150</v>
      </c>
      <c r="P1862" t="str">
        <f>VLOOKUP($A1862,RevenueData!$A$2:$L$2321,10,FALSE)</f>
        <v>CA</v>
      </c>
      <c r="Q1862" t="str">
        <f>VLOOKUP($A1862,RevenueData!$A$2:$L$2321,11,FALSE)</f>
        <v>LA</v>
      </c>
      <c r="R1862" t="str">
        <f>VLOOKUP($A1862,RevenueData!$A$2:$L$2321,12,FALSE)</f>
        <v>VENT</v>
      </c>
    </row>
    <row r="1863" spans="1:18">
      <c r="A1863" s="40">
        <v>132</v>
      </c>
      <c r="B1863" s="41" t="s">
        <v>148</v>
      </c>
      <c r="C1863" s="41" t="s">
        <v>19</v>
      </c>
      <c r="D1863" s="40">
        <v>92122</v>
      </c>
      <c r="E1863" s="42">
        <v>40057</v>
      </c>
      <c r="F1863" s="43">
        <v>1140</v>
      </c>
      <c r="G1863" s="41" t="s">
        <v>125</v>
      </c>
      <c r="H1863" s="40">
        <v>109</v>
      </c>
      <c r="I1863" s="40">
        <v>109</v>
      </c>
      <c r="J1863" s="40">
        <v>0</v>
      </c>
      <c r="K1863" s="40">
        <v>0</v>
      </c>
      <c r="L1863" s="44">
        <v>0</v>
      </c>
      <c r="M1863" s="41" t="s">
        <v>126</v>
      </c>
      <c r="N1863" s="45" t="s">
        <v>149</v>
      </c>
      <c r="O1863" s="45" t="s">
        <v>150</v>
      </c>
      <c r="P1863" t="str">
        <f>VLOOKUP($A1863,RevenueData!$A$2:$L$2321,10,FALSE)</f>
        <v>CA</v>
      </c>
      <c r="Q1863" t="str">
        <f>VLOOKUP($A1863,RevenueData!$A$2:$L$2321,11,FALSE)</f>
        <v>LA</v>
      </c>
      <c r="R1863" t="str">
        <f>VLOOKUP($A1863,RevenueData!$A$2:$L$2321,12,FALSE)</f>
        <v>SD</v>
      </c>
    </row>
    <row r="1864" spans="1:18">
      <c r="A1864" s="40">
        <v>133</v>
      </c>
      <c r="B1864" s="41" t="s">
        <v>176</v>
      </c>
      <c r="C1864" s="41" t="s">
        <v>19</v>
      </c>
      <c r="D1864" s="40">
        <v>94111</v>
      </c>
      <c r="E1864" s="42">
        <v>40057</v>
      </c>
      <c r="F1864" s="43">
        <v>1107</v>
      </c>
      <c r="G1864" s="41" t="s">
        <v>125</v>
      </c>
      <c r="H1864" s="40">
        <v>52</v>
      </c>
      <c r="I1864" s="40">
        <v>52</v>
      </c>
      <c r="J1864" s="40">
        <v>0</v>
      </c>
      <c r="K1864" s="40">
        <v>0</v>
      </c>
      <c r="L1864" s="44">
        <v>0</v>
      </c>
      <c r="M1864" s="41" t="s">
        <v>126</v>
      </c>
      <c r="N1864" s="45" t="s">
        <v>156</v>
      </c>
      <c r="O1864" s="45" t="s">
        <v>157</v>
      </c>
      <c r="P1864" t="str">
        <f>VLOOKUP($A1864,RevenueData!$A$2:$L$2321,10,FALSE)</f>
        <v>CA</v>
      </c>
      <c r="Q1864" t="str">
        <f>VLOOKUP($A1864,RevenueData!$A$2:$L$2321,11,FALSE)</f>
        <v>NW</v>
      </c>
      <c r="R1864" t="str">
        <f>VLOOKUP($A1864,RevenueData!$A$2:$L$2321,12,FALSE)</f>
        <v>NW</v>
      </c>
    </row>
    <row r="1865" spans="1:18">
      <c r="A1865" s="40">
        <v>134</v>
      </c>
      <c r="B1865" s="41" t="s">
        <v>282</v>
      </c>
      <c r="C1865" s="41" t="s">
        <v>10</v>
      </c>
      <c r="D1865" s="40">
        <v>7728</v>
      </c>
      <c r="E1865" s="42">
        <v>40057</v>
      </c>
      <c r="F1865" s="43">
        <v>1156</v>
      </c>
      <c r="G1865" s="41" t="s">
        <v>125</v>
      </c>
      <c r="H1865" s="40">
        <v>41</v>
      </c>
      <c r="I1865" s="40">
        <v>39</v>
      </c>
      <c r="J1865" s="40">
        <v>0</v>
      </c>
      <c r="K1865" s="40">
        <v>2</v>
      </c>
      <c r="L1865" s="44">
        <v>0</v>
      </c>
      <c r="M1865" s="41" t="s">
        <v>143</v>
      </c>
      <c r="N1865" s="45" t="s">
        <v>127</v>
      </c>
      <c r="O1865" s="45" t="s">
        <v>128</v>
      </c>
      <c r="P1865" t="str">
        <f>VLOOKUP($A1865,RevenueData!$A$2:$L$2321,10,FALSE)</f>
        <v>NJ</v>
      </c>
      <c r="Q1865" t="str">
        <f>VLOOKUP($A1865,RevenueData!$A$2:$L$2321,11,FALSE)</f>
        <v>NE</v>
      </c>
      <c r="R1865" t="str">
        <f>VLOOKUP($A1865,RevenueData!$A$2:$L$2321,12,FALSE)</f>
        <v>NJ</v>
      </c>
    </row>
    <row r="1866" spans="1:18">
      <c r="A1866" s="40">
        <v>135</v>
      </c>
      <c r="B1866" s="41" t="s">
        <v>283</v>
      </c>
      <c r="C1866" s="41" t="s">
        <v>19</v>
      </c>
      <c r="D1866" s="40">
        <v>91423</v>
      </c>
      <c r="E1866" s="42">
        <v>40057</v>
      </c>
      <c r="F1866" s="43">
        <v>1219</v>
      </c>
      <c r="G1866" s="41" t="s">
        <v>125</v>
      </c>
      <c r="H1866" s="40">
        <v>54</v>
      </c>
      <c r="I1866" s="40">
        <v>53</v>
      </c>
      <c r="J1866" s="40">
        <v>0</v>
      </c>
      <c r="K1866" s="40">
        <v>1</v>
      </c>
      <c r="L1866" s="44">
        <v>0</v>
      </c>
      <c r="M1866" s="41" t="s">
        <v>126</v>
      </c>
      <c r="N1866" s="45" t="s">
        <v>149</v>
      </c>
      <c r="O1866" s="45" t="s">
        <v>150</v>
      </c>
      <c r="P1866" t="str">
        <f>VLOOKUP($A1866,RevenueData!$A$2:$L$2321,10,FALSE)</f>
        <v>CA</v>
      </c>
      <c r="Q1866" t="str">
        <f>VLOOKUP($A1866,RevenueData!$A$2:$L$2321,11,FALSE)</f>
        <v>LA</v>
      </c>
      <c r="R1866" t="str">
        <f>VLOOKUP($A1866,RevenueData!$A$2:$L$2321,12,FALSE)</f>
        <v>DESER</v>
      </c>
    </row>
    <row r="1867" spans="1:18">
      <c r="A1867" s="40">
        <v>136</v>
      </c>
      <c r="B1867" s="41" t="s">
        <v>284</v>
      </c>
      <c r="C1867" s="41" t="s">
        <v>45</v>
      </c>
      <c r="D1867" s="40">
        <v>19103</v>
      </c>
      <c r="E1867" s="42">
        <v>40057</v>
      </c>
      <c r="F1867" s="43">
        <v>1156</v>
      </c>
      <c r="G1867" s="41" t="s">
        <v>125</v>
      </c>
      <c r="H1867" s="40">
        <v>2</v>
      </c>
      <c r="I1867" s="40">
        <v>2</v>
      </c>
      <c r="J1867" s="40">
        <v>0</v>
      </c>
      <c r="K1867" s="40">
        <v>0</v>
      </c>
      <c r="L1867" s="44">
        <v>0</v>
      </c>
      <c r="M1867" s="41" t="s">
        <v>126</v>
      </c>
      <c r="N1867" s="45" t="s">
        <v>194</v>
      </c>
      <c r="O1867" s="45" t="s">
        <v>195</v>
      </c>
      <c r="P1867" t="str">
        <f>VLOOKUP($A1867,RevenueData!$A$2:$L$2321,10,FALSE)</f>
        <v>PA</v>
      </c>
      <c r="Q1867" t="str">
        <f>VLOOKUP($A1867,RevenueData!$A$2:$L$2321,11,FALSE)</f>
        <v>NE</v>
      </c>
      <c r="R1867" t="str">
        <f>VLOOKUP($A1867,RevenueData!$A$2:$L$2321,12,FALSE)</f>
        <v>PHILI</v>
      </c>
    </row>
    <row r="1868" spans="1:18">
      <c r="A1868" s="40">
        <v>136</v>
      </c>
      <c r="B1868" s="41" t="s">
        <v>284</v>
      </c>
      <c r="C1868" s="41" t="s">
        <v>45</v>
      </c>
      <c r="D1868" s="40">
        <v>19103</v>
      </c>
      <c r="E1868" s="42">
        <v>40057</v>
      </c>
      <c r="F1868" s="43">
        <v>1153</v>
      </c>
      <c r="G1868" s="41" t="s">
        <v>125</v>
      </c>
      <c r="H1868" s="40">
        <v>43</v>
      </c>
      <c r="I1868" s="40">
        <v>43</v>
      </c>
      <c r="J1868" s="40">
        <v>0</v>
      </c>
      <c r="K1868" s="40">
        <v>0</v>
      </c>
      <c r="L1868" s="44">
        <v>0</v>
      </c>
      <c r="M1868" s="41" t="s">
        <v>126</v>
      </c>
      <c r="N1868" s="45" t="s">
        <v>194</v>
      </c>
      <c r="O1868" s="45" t="s">
        <v>195</v>
      </c>
      <c r="P1868" t="str">
        <f>VLOOKUP($A1868,RevenueData!$A$2:$L$2321,10,FALSE)</f>
        <v>PA</v>
      </c>
      <c r="Q1868" t="str">
        <f>VLOOKUP($A1868,RevenueData!$A$2:$L$2321,11,FALSE)</f>
        <v>NE</v>
      </c>
      <c r="R1868" t="str">
        <f>VLOOKUP($A1868,RevenueData!$A$2:$L$2321,12,FALSE)</f>
        <v>PHILI</v>
      </c>
    </row>
    <row r="1869" spans="1:18">
      <c r="A1869" s="40">
        <v>137</v>
      </c>
      <c r="B1869" s="41" t="s">
        <v>249</v>
      </c>
      <c r="C1869" s="41" t="s">
        <v>57</v>
      </c>
      <c r="D1869" s="40">
        <v>28216</v>
      </c>
      <c r="E1869" s="42">
        <v>40057</v>
      </c>
      <c r="F1869" s="43">
        <v>1403</v>
      </c>
      <c r="G1869" s="41" t="s">
        <v>131</v>
      </c>
      <c r="H1869" s="40">
        <v>32</v>
      </c>
      <c r="I1869" s="40">
        <v>31</v>
      </c>
      <c r="J1869" s="40">
        <v>0</v>
      </c>
      <c r="K1869" s="40">
        <v>0</v>
      </c>
      <c r="L1869" s="44">
        <v>1</v>
      </c>
      <c r="M1869" s="41" t="s">
        <v>126</v>
      </c>
      <c r="N1869" s="45" t="s">
        <v>252</v>
      </c>
      <c r="O1869" s="45" t="s">
        <v>253</v>
      </c>
      <c r="P1869" t="str">
        <f>VLOOKUP($A1869,RevenueData!$A$2:$L$2321,10,FALSE)</f>
        <v>NC</v>
      </c>
      <c r="Q1869" t="str">
        <f>VLOOKUP($A1869,RevenueData!$A$2:$L$2321,11,FALSE)</f>
        <v>SE</v>
      </c>
      <c r="R1869" t="str">
        <f>VLOOKUP($A1869,RevenueData!$A$2:$L$2321,12,FALSE)</f>
        <v>NC</v>
      </c>
    </row>
    <row r="1870" spans="1:18">
      <c r="A1870" s="40">
        <v>138</v>
      </c>
      <c r="B1870" s="41" t="s">
        <v>285</v>
      </c>
      <c r="C1870" s="41" t="s">
        <v>41</v>
      </c>
      <c r="D1870" s="40">
        <v>78256</v>
      </c>
      <c r="E1870" s="42">
        <v>40057</v>
      </c>
      <c r="F1870" s="43">
        <v>930</v>
      </c>
      <c r="G1870" s="41" t="s">
        <v>125</v>
      </c>
      <c r="H1870" s="40">
        <v>38</v>
      </c>
      <c r="I1870" s="40">
        <v>38</v>
      </c>
      <c r="J1870" s="40">
        <v>0</v>
      </c>
      <c r="K1870" s="40">
        <v>0</v>
      </c>
      <c r="L1870" s="44">
        <v>0</v>
      </c>
      <c r="M1870" s="41" t="s">
        <v>126</v>
      </c>
      <c r="N1870" s="45" t="s">
        <v>286</v>
      </c>
      <c r="O1870" s="45" t="s">
        <v>287</v>
      </c>
      <c r="P1870" t="str">
        <f>VLOOKUP($A1870,RevenueData!$A$2:$L$2321,10,FALSE)</f>
        <v>TX</v>
      </c>
      <c r="Q1870" t="str">
        <f>VLOOKUP($A1870,RevenueData!$A$2:$L$2321,11,FALSE)</f>
        <v>SW</v>
      </c>
      <c r="R1870" t="str">
        <f>VLOOKUP($A1870,RevenueData!$A$2:$L$2321,12,FALSE)</f>
        <v>HOU</v>
      </c>
    </row>
    <row r="1871" spans="1:18">
      <c r="A1871" s="40">
        <v>139</v>
      </c>
      <c r="B1871" s="41" t="s">
        <v>288</v>
      </c>
      <c r="C1871" s="41" t="s">
        <v>60</v>
      </c>
      <c r="D1871" s="40">
        <v>37215</v>
      </c>
      <c r="E1871" s="42">
        <v>40057</v>
      </c>
      <c r="F1871" s="43">
        <v>1608</v>
      </c>
      <c r="G1871" s="41" t="s">
        <v>131</v>
      </c>
      <c r="H1871" s="40">
        <v>41</v>
      </c>
      <c r="I1871" s="40">
        <v>40</v>
      </c>
      <c r="J1871" s="40">
        <v>0</v>
      </c>
      <c r="K1871" s="40">
        <v>0</v>
      </c>
      <c r="L1871" s="44">
        <v>1</v>
      </c>
      <c r="M1871" s="41" t="s">
        <v>126</v>
      </c>
      <c r="N1871" s="45" t="s">
        <v>289</v>
      </c>
      <c r="O1871" s="45" t="s">
        <v>290</v>
      </c>
      <c r="P1871" t="str">
        <f>VLOOKUP($A1871,RevenueData!$A$2:$L$2321,10,FALSE)</f>
        <v>TN</v>
      </c>
      <c r="Q1871" t="str">
        <f>VLOOKUP($A1871,RevenueData!$A$2:$L$2321,11,FALSE)</f>
        <v>MW</v>
      </c>
      <c r="R1871" t="str">
        <f>VLOOKUP($A1871,RevenueData!$A$2:$L$2321,12,FALSE)</f>
        <v>MW</v>
      </c>
    </row>
    <row r="1872" spans="1:18">
      <c r="A1872" s="40">
        <v>141</v>
      </c>
      <c r="B1872" s="41" t="s">
        <v>292</v>
      </c>
      <c r="C1872" s="41" t="s">
        <v>41</v>
      </c>
      <c r="D1872" s="40">
        <v>78666</v>
      </c>
      <c r="E1872" s="42">
        <v>40057</v>
      </c>
      <c r="F1872" s="43">
        <v>1323</v>
      </c>
      <c r="G1872" s="41" t="s">
        <v>131</v>
      </c>
      <c r="H1872" s="40">
        <v>105</v>
      </c>
      <c r="I1872" s="40">
        <v>104</v>
      </c>
      <c r="J1872" s="40">
        <v>0</v>
      </c>
      <c r="K1872" s="40">
        <v>1</v>
      </c>
      <c r="L1872" s="44">
        <v>0</v>
      </c>
      <c r="M1872" s="41" t="s">
        <v>126</v>
      </c>
      <c r="N1872" s="45" t="s">
        <v>286</v>
      </c>
      <c r="O1872" s="45" t="s">
        <v>287</v>
      </c>
      <c r="P1872" t="str">
        <f>VLOOKUP($A1872,RevenueData!$A$2:$L$2321,10,FALSE)</f>
        <v>TX</v>
      </c>
      <c r="Q1872" t="str">
        <f>VLOOKUP($A1872,RevenueData!$A$2:$L$2321,11,FALSE)</f>
        <v>OUT</v>
      </c>
      <c r="R1872" t="str">
        <f>VLOOKUP($A1872,RevenueData!$A$2:$L$2321,12,FALSE)</f>
        <v>OUT</v>
      </c>
    </row>
    <row r="1873" spans="1:18">
      <c r="A1873" s="40">
        <v>142</v>
      </c>
      <c r="B1873" s="41" t="s">
        <v>257</v>
      </c>
      <c r="C1873" s="41" t="s">
        <v>58</v>
      </c>
      <c r="D1873" s="40">
        <v>63105</v>
      </c>
      <c r="E1873" s="42">
        <v>40057</v>
      </c>
      <c r="F1873" s="43">
        <v>958</v>
      </c>
      <c r="G1873" s="41" t="s">
        <v>125</v>
      </c>
      <c r="H1873" s="40">
        <v>44</v>
      </c>
      <c r="I1873" s="40">
        <v>43</v>
      </c>
      <c r="J1873" s="40">
        <v>0</v>
      </c>
      <c r="K1873" s="40">
        <v>1</v>
      </c>
      <c r="L1873" s="44">
        <v>0</v>
      </c>
      <c r="M1873" s="41" t="s">
        <v>126</v>
      </c>
      <c r="N1873" s="45" t="s">
        <v>258</v>
      </c>
      <c r="O1873" s="45" t="s">
        <v>259</v>
      </c>
      <c r="P1873" t="str">
        <f>VLOOKUP($A1873,RevenueData!$A$2:$L$2321,10,FALSE)</f>
        <v>MO</v>
      </c>
      <c r="Q1873" t="str">
        <f>VLOOKUP($A1873,RevenueData!$A$2:$L$2321,11,FALSE)</f>
        <v>MW</v>
      </c>
      <c r="R1873" t="str">
        <f>VLOOKUP($A1873,RevenueData!$A$2:$L$2321,12,FALSE)</f>
        <v>TRI</v>
      </c>
    </row>
    <row r="1874" spans="1:18">
      <c r="A1874" s="40">
        <v>143</v>
      </c>
      <c r="B1874" s="41" t="s">
        <v>163</v>
      </c>
      <c r="C1874" s="41" t="s">
        <v>11</v>
      </c>
      <c r="D1874" s="40">
        <v>22102</v>
      </c>
      <c r="E1874" s="42">
        <v>40057</v>
      </c>
      <c r="F1874" s="43">
        <v>1138</v>
      </c>
      <c r="G1874" s="41" t="s">
        <v>125</v>
      </c>
      <c r="H1874" s="40">
        <v>42</v>
      </c>
      <c r="I1874" s="40">
        <v>42</v>
      </c>
      <c r="J1874" s="40">
        <v>0</v>
      </c>
      <c r="K1874" s="40">
        <v>0</v>
      </c>
      <c r="L1874" s="44">
        <v>0</v>
      </c>
      <c r="M1874" s="41" t="s">
        <v>126</v>
      </c>
      <c r="N1874" s="45" t="s">
        <v>136</v>
      </c>
      <c r="O1874" s="45" t="s">
        <v>137</v>
      </c>
      <c r="P1874" t="str">
        <f>VLOOKUP($A1874,RevenueData!$A$2:$L$2321,10,FALSE)</f>
        <v>VA</v>
      </c>
      <c r="Q1874" t="str">
        <f>VLOOKUP($A1874,RevenueData!$A$2:$L$2321,11,FALSE)</f>
        <v>SE</v>
      </c>
      <c r="R1874" t="str">
        <f>VLOOKUP($A1874,RevenueData!$A$2:$L$2321,12,FALSE)</f>
        <v>NOVA</v>
      </c>
    </row>
    <row r="1875" spans="1:18">
      <c r="A1875" s="40">
        <v>144</v>
      </c>
      <c r="B1875" s="41" t="s">
        <v>293</v>
      </c>
      <c r="C1875" s="41" t="s">
        <v>19</v>
      </c>
      <c r="D1875" s="40">
        <v>92230</v>
      </c>
      <c r="E1875" s="42">
        <v>40057</v>
      </c>
      <c r="F1875" s="43">
        <v>1013</v>
      </c>
      <c r="G1875" s="41" t="s">
        <v>125</v>
      </c>
      <c r="H1875" s="40">
        <v>225</v>
      </c>
      <c r="I1875" s="40">
        <v>225</v>
      </c>
      <c r="J1875" s="40">
        <v>0</v>
      </c>
      <c r="K1875" s="40">
        <v>0</v>
      </c>
      <c r="L1875" s="44">
        <v>0</v>
      </c>
      <c r="M1875" s="41" t="s">
        <v>126</v>
      </c>
      <c r="N1875" s="45" t="s">
        <v>149</v>
      </c>
      <c r="O1875" s="45" t="s">
        <v>150</v>
      </c>
      <c r="P1875" t="str">
        <f>VLOOKUP($A1875,RevenueData!$A$2:$L$2321,10,FALSE)</f>
        <v>CA</v>
      </c>
      <c r="Q1875" t="str">
        <f>VLOOKUP($A1875,RevenueData!$A$2:$L$2321,11,FALSE)</f>
        <v>OUT</v>
      </c>
      <c r="R1875" t="str">
        <f>VLOOKUP($A1875,RevenueData!$A$2:$L$2321,12,FALSE)</f>
        <v>OUT</v>
      </c>
    </row>
    <row r="1876" spans="1:18">
      <c r="A1876" s="40">
        <v>145</v>
      </c>
      <c r="B1876" s="41" t="s">
        <v>294</v>
      </c>
      <c r="C1876" s="41" t="s">
        <v>21</v>
      </c>
      <c r="D1876" s="40">
        <v>98271</v>
      </c>
      <c r="E1876" s="42">
        <v>40057</v>
      </c>
      <c r="F1876" s="43">
        <v>930</v>
      </c>
      <c r="G1876" s="41" t="s">
        <v>129</v>
      </c>
      <c r="H1876" s="40">
        <v>203</v>
      </c>
      <c r="I1876" s="40">
        <v>202</v>
      </c>
      <c r="J1876" s="40">
        <v>0</v>
      </c>
      <c r="K1876" s="40">
        <v>0</v>
      </c>
      <c r="L1876" s="44">
        <v>1</v>
      </c>
      <c r="M1876" s="41" t="s">
        <v>126</v>
      </c>
      <c r="N1876" s="45" t="s">
        <v>152</v>
      </c>
      <c r="O1876" s="45" t="s">
        <v>153</v>
      </c>
      <c r="P1876" t="str">
        <f>VLOOKUP($A1876,RevenueData!$A$2:$L$2321,10,FALSE)</f>
        <v>WA</v>
      </c>
      <c r="Q1876" t="str">
        <f>VLOOKUP($A1876,RevenueData!$A$2:$L$2321,11,FALSE)</f>
        <v>OUT</v>
      </c>
      <c r="R1876" t="str">
        <f>VLOOKUP($A1876,RevenueData!$A$2:$L$2321,12,FALSE)</f>
        <v>OUT</v>
      </c>
    </row>
    <row r="1877" spans="1:18">
      <c r="A1877" s="40">
        <v>150</v>
      </c>
      <c r="B1877" s="41" t="s">
        <v>299</v>
      </c>
      <c r="C1877" s="41" t="s">
        <v>10</v>
      </c>
      <c r="D1877" s="40">
        <v>8401</v>
      </c>
      <c r="E1877" s="42">
        <v>40057</v>
      </c>
      <c r="F1877" s="43">
        <v>850</v>
      </c>
      <c r="G1877" s="41" t="s">
        <v>129</v>
      </c>
      <c r="H1877" s="40">
        <v>62</v>
      </c>
      <c r="I1877" s="40">
        <v>59</v>
      </c>
      <c r="J1877" s="40">
        <v>0</v>
      </c>
      <c r="K1877" s="40">
        <v>0</v>
      </c>
      <c r="L1877" s="44">
        <v>3</v>
      </c>
      <c r="M1877" s="41" t="s">
        <v>126</v>
      </c>
      <c r="N1877" s="45" t="s">
        <v>194</v>
      </c>
      <c r="O1877" s="45" t="s">
        <v>195</v>
      </c>
      <c r="P1877" t="str">
        <f>VLOOKUP($A1877,RevenueData!$A$2:$L$2321,10,FALSE)</f>
        <v>NJ</v>
      </c>
      <c r="Q1877" t="str">
        <f>VLOOKUP($A1877,RevenueData!$A$2:$L$2321,11,FALSE)</f>
        <v>NE</v>
      </c>
      <c r="R1877" t="str">
        <f>VLOOKUP($A1877,RevenueData!$A$2:$L$2321,12,FALSE)</f>
        <v>PHILI</v>
      </c>
    </row>
    <row r="1878" spans="1:18">
      <c r="A1878" s="40">
        <v>152</v>
      </c>
      <c r="B1878" s="41" t="s">
        <v>300</v>
      </c>
      <c r="C1878" s="41" t="s">
        <v>10</v>
      </c>
      <c r="D1878" s="40">
        <v>7601</v>
      </c>
      <c r="E1878" s="42">
        <v>40057</v>
      </c>
      <c r="F1878" s="43">
        <v>1257</v>
      </c>
      <c r="G1878" s="41" t="s">
        <v>131</v>
      </c>
      <c r="H1878" s="40">
        <v>42</v>
      </c>
      <c r="I1878" s="40">
        <v>42</v>
      </c>
      <c r="J1878" s="40">
        <v>0</v>
      </c>
      <c r="K1878" s="40">
        <v>0</v>
      </c>
      <c r="L1878" s="44">
        <v>0</v>
      </c>
      <c r="M1878" s="41" t="s">
        <v>126</v>
      </c>
      <c r="N1878" s="45" t="s">
        <v>127</v>
      </c>
      <c r="O1878" s="45" t="s">
        <v>128</v>
      </c>
      <c r="P1878" t="str">
        <f>VLOOKUP($A1878,RevenueData!$A$2:$L$2321,10,FALSE)</f>
        <v>NJ</v>
      </c>
      <c r="Q1878" t="str">
        <f>VLOOKUP($A1878,RevenueData!$A$2:$L$2321,11,FALSE)</f>
        <v>NE</v>
      </c>
      <c r="R1878" t="str">
        <f>VLOOKUP($A1878,RevenueData!$A$2:$L$2321,12,FALSE)</f>
        <v>NJ</v>
      </c>
    </row>
    <row r="1879" spans="1:18">
      <c r="A1879" s="40">
        <v>154</v>
      </c>
      <c r="B1879" s="41" t="s">
        <v>304</v>
      </c>
      <c r="C1879" s="41" t="s">
        <v>19</v>
      </c>
      <c r="D1879" s="40">
        <v>91303</v>
      </c>
      <c r="E1879" s="42">
        <v>40057</v>
      </c>
      <c r="F1879" s="43">
        <v>1421</v>
      </c>
      <c r="G1879" s="41" t="s">
        <v>131</v>
      </c>
      <c r="H1879" s="40">
        <v>48</v>
      </c>
      <c r="I1879" s="40">
        <v>48</v>
      </c>
      <c r="J1879" s="40">
        <v>0</v>
      </c>
      <c r="K1879" s="40">
        <v>0</v>
      </c>
      <c r="L1879" s="44">
        <v>0</v>
      </c>
      <c r="M1879" s="41" t="s">
        <v>126</v>
      </c>
      <c r="N1879" s="45" t="s">
        <v>149</v>
      </c>
      <c r="O1879" s="45" t="s">
        <v>150</v>
      </c>
      <c r="P1879" t="str">
        <f>VLOOKUP($A1879,RevenueData!$A$2:$L$2321,10,FALSE)</f>
        <v>CA</v>
      </c>
      <c r="Q1879" t="str">
        <f>VLOOKUP($A1879,RevenueData!$A$2:$L$2321,11,FALSE)</f>
        <v>LA</v>
      </c>
      <c r="R1879" t="str">
        <f>VLOOKUP($A1879,RevenueData!$A$2:$L$2321,12,FALSE)</f>
        <v>VENT</v>
      </c>
    </row>
    <row r="1880" spans="1:18">
      <c r="A1880" s="40">
        <v>155</v>
      </c>
      <c r="B1880" s="41" t="s">
        <v>305</v>
      </c>
      <c r="C1880" s="41" t="s">
        <v>58</v>
      </c>
      <c r="D1880" s="40">
        <v>64112</v>
      </c>
      <c r="E1880" s="42">
        <v>40057</v>
      </c>
      <c r="F1880" s="43">
        <v>1122</v>
      </c>
      <c r="G1880" s="41" t="s">
        <v>125</v>
      </c>
      <c r="H1880" s="40">
        <v>37</v>
      </c>
      <c r="I1880" s="40">
        <v>37</v>
      </c>
      <c r="J1880" s="40">
        <v>0</v>
      </c>
      <c r="K1880" s="40">
        <v>0</v>
      </c>
      <c r="L1880" s="44">
        <v>0</v>
      </c>
      <c r="M1880" s="41" t="s">
        <v>126</v>
      </c>
      <c r="N1880" s="45" t="s">
        <v>306</v>
      </c>
      <c r="O1880" s="45" t="s">
        <v>307</v>
      </c>
      <c r="P1880" t="str">
        <f>VLOOKUP($A1880,RevenueData!$A$2:$L$2321,10,FALSE)</f>
        <v>MO</v>
      </c>
      <c r="Q1880" t="str">
        <f>VLOOKUP($A1880,RevenueData!$A$2:$L$2321,11,FALSE)</f>
        <v>MW</v>
      </c>
      <c r="R1880" t="str">
        <f>VLOOKUP($A1880,RevenueData!$A$2:$L$2321,12,FALSE)</f>
        <v>TRI</v>
      </c>
    </row>
    <row r="1881" spans="1:18">
      <c r="A1881" s="40">
        <v>156</v>
      </c>
      <c r="B1881" s="41" t="s">
        <v>308</v>
      </c>
      <c r="C1881" s="41" t="s">
        <v>16</v>
      </c>
      <c r="D1881" s="40">
        <v>60035</v>
      </c>
      <c r="E1881" s="42">
        <v>40057</v>
      </c>
      <c r="F1881" s="43">
        <v>848</v>
      </c>
      <c r="G1881" s="41" t="s">
        <v>125</v>
      </c>
      <c r="H1881" s="40">
        <v>32</v>
      </c>
      <c r="I1881" s="40">
        <v>32</v>
      </c>
      <c r="J1881" s="40">
        <v>0</v>
      </c>
      <c r="K1881" s="40">
        <v>0</v>
      </c>
      <c r="L1881" s="44">
        <v>0</v>
      </c>
      <c r="M1881" s="41" t="s">
        <v>126</v>
      </c>
      <c r="N1881" s="45" t="s">
        <v>145</v>
      </c>
      <c r="O1881" s="45" t="s">
        <v>146</v>
      </c>
      <c r="P1881" t="str">
        <f>VLOOKUP($A1881,RevenueData!$A$2:$L$2321,10,FALSE)</f>
        <v>IL</v>
      </c>
      <c r="Q1881" t="str">
        <f>VLOOKUP($A1881,RevenueData!$A$2:$L$2321,11,FALSE)</f>
        <v>MW</v>
      </c>
      <c r="R1881" t="str">
        <f>VLOOKUP($A1881,RevenueData!$A$2:$L$2321,12,FALSE)</f>
        <v>NCHI</v>
      </c>
    </row>
    <row r="1882" spans="1:18">
      <c r="A1882" s="40">
        <v>157</v>
      </c>
      <c r="B1882" s="41" t="s">
        <v>275</v>
      </c>
      <c r="C1882" s="41" t="s">
        <v>41</v>
      </c>
      <c r="D1882" s="40">
        <v>75225</v>
      </c>
      <c r="E1882" s="42">
        <v>40057</v>
      </c>
      <c r="F1882" s="43">
        <v>1104</v>
      </c>
      <c r="G1882" s="41" t="s">
        <v>125</v>
      </c>
      <c r="H1882" s="40">
        <v>75</v>
      </c>
      <c r="I1882" s="40">
        <v>75</v>
      </c>
      <c r="J1882" s="40">
        <v>0</v>
      </c>
      <c r="K1882" s="40">
        <v>0</v>
      </c>
      <c r="L1882" s="44">
        <v>0</v>
      </c>
      <c r="M1882" s="41" t="s">
        <v>126</v>
      </c>
      <c r="N1882" s="45" t="s">
        <v>187</v>
      </c>
      <c r="O1882" s="45" t="s">
        <v>188</v>
      </c>
      <c r="P1882" t="str">
        <f>VLOOKUP($A1882,RevenueData!$A$2:$L$2321,10,FALSE)</f>
        <v>TX</v>
      </c>
      <c r="Q1882" t="str">
        <f>VLOOKUP($A1882,RevenueData!$A$2:$L$2321,11,FALSE)</f>
        <v>SW</v>
      </c>
      <c r="R1882" t="str">
        <f>VLOOKUP($A1882,RevenueData!$A$2:$L$2321,12,FALSE)</f>
        <v>DAL</v>
      </c>
    </row>
    <row r="1883" spans="1:18">
      <c r="A1883" s="40">
        <v>159</v>
      </c>
      <c r="B1883" s="41" t="s">
        <v>309</v>
      </c>
      <c r="C1883" s="41" t="s">
        <v>41</v>
      </c>
      <c r="D1883" s="40">
        <v>78758</v>
      </c>
      <c r="E1883" s="42">
        <v>40057</v>
      </c>
      <c r="F1883" s="43">
        <v>1002</v>
      </c>
      <c r="G1883" s="41" t="s">
        <v>125</v>
      </c>
      <c r="H1883" s="40">
        <v>36</v>
      </c>
      <c r="I1883" s="40">
        <v>36</v>
      </c>
      <c r="J1883" s="40">
        <v>0</v>
      </c>
      <c r="K1883" s="40">
        <v>0</v>
      </c>
      <c r="L1883" s="44">
        <v>0</v>
      </c>
      <c r="M1883" s="41" t="s">
        <v>126</v>
      </c>
      <c r="N1883" s="45" t="s">
        <v>286</v>
      </c>
      <c r="O1883" s="45" t="s">
        <v>287</v>
      </c>
      <c r="P1883" t="str">
        <f>VLOOKUP($A1883,RevenueData!$A$2:$L$2321,10,FALSE)</f>
        <v>TX</v>
      </c>
      <c r="Q1883" t="str">
        <f>VLOOKUP($A1883,RevenueData!$A$2:$L$2321,11,FALSE)</f>
        <v>SW</v>
      </c>
      <c r="R1883" t="str">
        <f>VLOOKUP($A1883,RevenueData!$A$2:$L$2321,12,FALSE)</f>
        <v>DAL</v>
      </c>
    </row>
    <row r="1884" spans="1:18">
      <c r="A1884" s="40">
        <v>161</v>
      </c>
      <c r="B1884" s="41" t="s">
        <v>310</v>
      </c>
      <c r="C1884" s="41" t="s">
        <v>57</v>
      </c>
      <c r="D1884" s="40">
        <v>27713</v>
      </c>
      <c r="E1884" s="42">
        <v>40057</v>
      </c>
      <c r="F1884" s="43">
        <v>940</v>
      </c>
      <c r="G1884" s="41" t="s">
        <v>129</v>
      </c>
      <c r="H1884" s="40">
        <v>47</v>
      </c>
      <c r="I1884" s="40">
        <v>47</v>
      </c>
      <c r="J1884" s="40">
        <v>0</v>
      </c>
      <c r="K1884" s="40">
        <v>0</v>
      </c>
      <c r="L1884" s="44">
        <v>0</v>
      </c>
      <c r="M1884" s="41" t="s">
        <v>126</v>
      </c>
      <c r="N1884" s="45" t="s">
        <v>252</v>
      </c>
      <c r="O1884" s="45" t="s">
        <v>253</v>
      </c>
      <c r="P1884" t="str">
        <f>VLOOKUP($A1884,RevenueData!$A$2:$L$2321,10,FALSE)</f>
        <v>NC</v>
      </c>
      <c r="Q1884" t="str">
        <f>VLOOKUP($A1884,RevenueData!$A$2:$L$2321,11,FALSE)</f>
        <v>SE</v>
      </c>
      <c r="R1884" t="str">
        <f>VLOOKUP($A1884,RevenueData!$A$2:$L$2321,12,FALSE)</f>
        <v>NC</v>
      </c>
    </row>
    <row r="1885" spans="1:18">
      <c r="A1885" s="40">
        <v>163</v>
      </c>
      <c r="B1885" s="41" t="s">
        <v>311</v>
      </c>
      <c r="C1885" s="41" t="s">
        <v>63</v>
      </c>
      <c r="D1885" s="40">
        <v>40222</v>
      </c>
      <c r="E1885" s="42">
        <v>40057</v>
      </c>
      <c r="F1885" s="43">
        <v>942</v>
      </c>
      <c r="G1885" s="41" t="s">
        <v>129</v>
      </c>
      <c r="H1885" s="40">
        <v>37</v>
      </c>
      <c r="I1885" s="40">
        <v>36</v>
      </c>
      <c r="J1885" s="40">
        <v>0</v>
      </c>
      <c r="K1885" s="40">
        <v>0</v>
      </c>
      <c r="L1885" s="44">
        <v>1</v>
      </c>
      <c r="M1885" s="41" t="s">
        <v>126</v>
      </c>
      <c r="N1885" s="45" t="s">
        <v>228</v>
      </c>
      <c r="O1885" s="45" t="s">
        <v>229</v>
      </c>
      <c r="P1885" t="str">
        <f>VLOOKUP($A1885,RevenueData!$A$2:$L$2321,10,FALSE)</f>
        <v>KY</v>
      </c>
      <c r="Q1885" t="str">
        <f>VLOOKUP($A1885,RevenueData!$A$2:$L$2321,11,FALSE)</f>
        <v>MW</v>
      </c>
      <c r="R1885" t="str">
        <f>VLOOKUP($A1885,RevenueData!$A$2:$L$2321,12,FALSE)</f>
        <v>GL</v>
      </c>
    </row>
    <row r="1886" spans="1:18">
      <c r="A1886" s="40">
        <v>165</v>
      </c>
      <c r="B1886" s="41" t="s">
        <v>312</v>
      </c>
      <c r="C1886" s="41" t="s">
        <v>35</v>
      </c>
      <c r="D1886" s="40">
        <v>44145</v>
      </c>
      <c r="E1886" s="42">
        <v>40057</v>
      </c>
      <c r="F1886" s="43">
        <v>930</v>
      </c>
      <c r="G1886" s="41" t="s">
        <v>125</v>
      </c>
      <c r="H1886" s="40">
        <v>35</v>
      </c>
      <c r="I1886" s="40">
        <v>33</v>
      </c>
      <c r="J1886" s="40">
        <v>0</v>
      </c>
      <c r="K1886" s="40">
        <v>0</v>
      </c>
      <c r="L1886" s="44">
        <v>2</v>
      </c>
      <c r="M1886" s="41" t="s">
        <v>126</v>
      </c>
      <c r="N1886" s="45" t="s">
        <v>204</v>
      </c>
      <c r="O1886" s="45" t="s">
        <v>205</v>
      </c>
      <c r="P1886" t="str">
        <f>VLOOKUP($A1886,RevenueData!$A$2:$L$2321,10,FALSE)</f>
        <v>OH</v>
      </c>
      <c r="Q1886" t="str">
        <f>VLOOKUP($A1886,RevenueData!$A$2:$L$2321,11,FALSE)</f>
        <v>MW</v>
      </c>
      <c r="R1886" t="str">
        <f>VLOOKUP($A1886,RevenueData!$A$2:$L$2321,12,FALSE)</f>
        <v>MW</v>
      </c>
    </row>
    <row r="1887" spans="1:18">
      <c r="A1887" s="40">
        <v>167</v>
      </c>
      <c r="B1887" s="41" t="s">
        <v>314</v>
      </c>
      <c r="C1887" s="41" t="s">
        <v>64</v>
      </c>
      <c r="D1887" s="40">
        <v>68114</v>
      </c>
      <c r="E1887" s="42">
        <v>40057</v>
      </c>
      <c r="F1887" s="43">
        <v>1416</v>
      </c>
      <c r="G1887" s="41" t="s">
        <v>131</v>
      </c>
      <c r="H1887" s="40">
        <v>31</v>
      </c>
      <c r="I1887" s="40">
        <v>31</v>
      </c>
      <c r="J1887" s="40">
        <v>0</v>
      </c>
      <c r="K1887" s="40">
        <v>0</v>
      </c>
      <c r="L1887" s="44">
        <v>0</v>
      </c>
      <c r="M1887" s="41" t="s">
        <v>126</v>
      </c>
      <c r="N1887" s="45" t="s">
        <v>315</v>
      </c>
      <c r="O1887" s="45" t="s">
        <v>316</v>
      </c>
      <c r="P1887" t="str">
        <f>VLOOKUP($A1887,RevenueData!$A$2:$L$2321,10,FALSE)</f>
        <v>NE</v>
      </c>
      <c r="Q1887" t="str">
        <f>VLOOKUP($A1887,RevenueData!$A$2:$L$2321,11,FALSE)</f>
        <v>MW</v>
      </c>
      <c r="R1887" t="str">
        <f>VLOOKUP($A1887,RevenueData!$A$2:$L$2321,12,FALSE)</f>
        <v>TRI</v>
      </c>
    </row>
    <row r="1888" spans="1:18">
      <c r="A1888" s="40">
        <v>168</v>
      </c>
      <c r="B1888" s="41" t="s">
        <v>319</v>
      </c>
      <c r="C1888" s="41" t="s">
        <v>65</v>
      </c>
      <c r="D1888" s="40">
        <v>87110</v>
      </c>
      <c r="E1888" s="42">
        <v>40057</v>
      </c>
      <c r="F1888" s="43">
        <v>1002</v>
      </c>
      <c r="G1888" s="41" t="s">
        <v>125</v>
      </c>
      <c r="H1888" s="40">
        <v>59</v>
      </c>
      <c r="I1888" s="40">
        <v>59</v>
      </c>
      <c r="J1888" s="40">
        <v>0</v>
      </c>
      <c r="K1888" s="40">
        <v>0</v>
      </c>
      <c r="L1888" s="44">
        <v>0</v>
      </c>
      <c r="M1888" s="41" t="s">
        <v>126</v>
      </c>
      <c r="N1888" s="45" t="s">
        <v>320</v>
      </c>
      <c r="O1888" s="45" t="s">
        <v>321</v>
      </c>
      <c r="P1888" t="str">
        <f>VLOOKUP($A1888,RevenueData!$A$2:$L$2321,10,FALSE)</f>
        <v>NM</v>
      </c>
      <c r="Q1888" t="str">
        <f>VLOOKUP($A1888,RevenueData!$A$2:$L$2321,11,FALSE)</f>
        <v>SW</v>
      </c>
      <c r="R1888" t="str">
        <f>VLOOKUP($A1888,RevenueData!$A$2:$L$2321,12,FALSE)</f>
        <v>AZ</v>
      </c>
    </row>
    <row r="1889" spans="1:18">
      <c r="A1889" s="40">
        <v>171</v>
      </c>
      <c r="B1889" s="41" t="s">
        <v>322</v>
      </c>
      <c r="C1889" s="41" t="s">
        <v>56</v>
      </c>
      <c r="D1889" s="40">
        <v>21401</v>
      </c>
      <c r="E1889" s="42">
        <v>40057</v>
      </c>
      <c r="F1889" s="43">
        <v>1033</v>
      </c>
      <c r="G1889" s="41" t="s">
        <v>125</v>
      </c>
      <c r="H1889" s="40">
        <v>34</v>
      </c>
      <c r="I1889" s="40">
        <v>34</v>
      </c>
      <c r="J1889" s="40">
        <v>0</v>
      </c>
      <c r="K1889" s="40">
        <v>0</v>
      </c>
      <c r="L1889" s="44">
        <v>0</v>
      </c>
      <c r="M1889" s="41" t="s">
        <v>126</v>
      </c>
      <c r="N1889" s="45" t="s">
        <v>136</v>
      </c>
      <c r="O1889" s="45" t="s">
        <v>137</v>
      </c>
      <c r="P1889" t="str">
        <f>VLOOKUP($A1889,RevenueData!$A$2:$L$2321,10,FALSE)</f>
        <v>MD</v>
      </c>
      <c r="Q1889" t="str">
        <f>VLOOKUP($A1889,RevenueData!$A$2:$L$2321,11,FALSE)</f>
        <v>NE</v>
      </c>
      <c r="R1889" t="str">
        <f>VLOOKUP($A1889,RevenueData!$A$2:$L$2321,12,FALSE)</f>
        <v>MD</v>
      </c>
    </row>
    <row r="1890" spans="1:18">
      <c r="A1890" s="40">
        <v>172</v>
      </c>
      <c r="B1890" s="41" t="s">
        <v>323</v>
      </c>
      <c r="C1890" s="41" t="s">
        <v>19</v>
      </c>
      <c r="D1890" s="40">
        <v>93923</v>
      </c>
      <c r="E1890" s="42">
        <v>40057</v>
      </c>
      <c r="F1890" s="43">
        <v>1427</v>
      </c>
      <c r="G1890" s="41" t="s">
        <v>131</v>
      </c>
      <c r="H1890" s="40">
        <v>45</v>
      </c>
      <c r="I1890" s="40">
        <v>45</v>
      </c>
      <c r="J1890" s="40">
        <v>0</v>
      </c>
      <c r="K1890" s="40">
        <v>0</v>
      </c>
      <c r="L1890" s="44">
        <v>0</v>
      </c>
      <c r="M1890" s="41" t="s">
        <v>126</v>
      </c>
      <c r="N1890" s="45" t="s">
        <v>156</v>
      </c>
      <c r="O1890" s="45" t="s">
        <v>157</v>
      </c>
      <c r="P1890" t="str">
        <f>VLOOKUP($A1890,RevenueData!$A$2:$L$2321,10,FALSE)</f>
        <v>CA</v>
      </c>
      <c r="Q1890" t="str">
        <f>VLOOKUP($A1890,RevenueData!$A$2:$L$2321,11,FALSE)</f>
        <v>NW</v>
      </c>
      <c r="R1890" t="str">
        <f>VLOOKUP($A1890,RevenueData!$A$2:$L$2321,12,FALSE)</f>
        <v>SF</v>
      </c>
    </row>
    <row r="1891" spans="1:18">
      <c r="A1891" s="40">
        <v>173</v>
      </c>
      <c r="B1891" s="41" t="s">
        <v>324</v>
      </c>
      <c r="C1891" s="41" t="s">
        <v>7</v>
      </c>
      <c r="D1891" s="40">
        <v>14225</v>
      </c>
      <c r="E1891" s="42">
        <v>40057</v>
      </c>
      <c r="F1891" s="43">
        <v>1215</v>
      </c>
      <c r="G1891" s="41" t="s">
        <v>125</v>
      </c>
      <c r="H1891" s="40">
        <v>33</v>
      </c>
      <c r="I1891" s="40">
        <v>33</v>
      </c>
      <c r="J1891" s="40">
        <v>0</v>
      </c>
      <c r="K1891" s="40">
        <v>0</v>
      </c>
      <c r="L1891" s="44">
        <v>0</v>
      </c>
      <c r="M1891" s="41" t="s">
        <v>126</v>
      </c>
      <c r="N1891" s="45" t="s">
        <v>325</v>
      </c>
      <c r="O1891" s="45" t="s">
        <v>326</v>
      </c>
      <c r="P1891" t="str">
        <f>VLOOKUP($A1891,RevenueData!$A$2:$L$2321,10,FALSE)</f>
        <v>NY</v>
      </c>
      <c r="Q1891" t="str">
        <f>VLOOKUP($A1891,RevenueData!$A$2:$L$2321,11,FALSE)</f>
        <v>NY</v>
      </c>
      <c r="R1891" t="str">
        <f>VLOOKUP($A1891,RevenueData!$A$2:$L$2321,12,FALSE)</f>
        <v>LI</v>
      </c>
    </row>
    <row r="1892" spans="1:18">
      <c r="A1892" s="40">
        <v>174</v>
      </c>
      <c r="B1892" s="41" t="s">
        <v>327</v>
      </c>
      <c r="C1892" s="41" t="s">
        <v>10</v>
      </c>
      <c r="D1892" s="40">
        <v>7652</v>
      </c>
      <c r="E1892" s="42">
        <v>40057</v>
      </c>
      <c r="F1892" s="43">
        <v>1014</v>
      </c>
      <c r="G1892" s="41" t="s">
        <v>125</v>
      </c>
      <c r="H1892" s="40">
        <v>41</v>
      </c>
      <c r="I1892" s="40">
        <v>41</v>
      </c>
      <c r="J1892" s="40">
        <v>0</v>
      </c>
      <c r="K1892" s="40">
        <v>0</v>
      </c>
      <c r="L1892" s="44">
        <v>0</v>
      </c>
      <c r="M1892" s="41" t="s">
        <v>126</v>
      </c>
      <c r="N1892" s="45" t="s">
        <v>127</v>
      </c>
      <c r="O1892" s="45" t="s">
        <v>128</v>
      </c>
      <c r="P1892" t="str">
        <f>VLOOKUP($A1892,RevenueData!$A$2:$L$2321,10,FALSE)</f>
        <v>NJ</v>
      </c>
      <c r="Q1892" t="str">
        <f>VLOOKUP($A1892,RevenueData!$A$2:$L$2321,11,FALSE)</f>
        <v>NE</v>
      </c>
      <c r="R1892" t="str">
        <f>VLOOKUP($A1892,RevenueData!$A$2:$L$2321,12,FALSE)</f>
        <v>NJ</v>
      </c>
    </row>
    <row r="1893" spans="1:18">
      <c r="A1893" s="40">
        <v>175</v>
      </c>
      <c r="B1893" s="41" t="s">
        <v>328</v>
      </c>
      <c r="C1893" s="41" t="s">
        <v>44</v>
      </c>
      <c r="D1893" s="40">
        <v>85016</v>
      </c>
      <c r="E1893" s="42">
        <v>40057</v>
      </c>
      <c r="F1893" s="43">
        <v>1128</v>
      </c>
      <c r="G1893" s="41" t="s">
        <v>131</v>
      </c>
      <c r="H1893" s="40">
        <v>36</v>
      </c>
      <c r="I1893" s="40">
        <v>35</v>
      </c>
      <c r="J1893" s="40">
        <v>0</v>
      </c>
      <c r="K1893" s="40">
        <v>1</v>
      </c>
      <c r="L1893" s="44">
        <v>0</v>
      </c>
      <c r="M1893" s="41" t="s">
        <v>126</v>
      </c>
      <c r="N1893" s="45" t="s">
        <v>181</v>
      </c>
      <c r="O1893" s="45" t="s">
        <v>182</v>
      </c>
      <c r="P1893" t="str">
        <f>VLOOKUP($A1893,RevenueData!$A$2:$L$2321,10,FALSE)</f>
        <v>AZ</v>
      </c>
      <c r="Q1893" t="str">
        <f>VLOOKUP($A1893,RevenueData!$A$2:$L$2321,11,FALSE)</f>
        <v>SW</v>
      </c>
      <c r="R1893" t="str">
        <f>VLOOKUP($A1893,RevenueData!$A$2:$L$2321,12,FALSE)</f>
        <v>AZ</v>
      </c>
    </row>
    <row r="1894" spans="1:18">
      <c r="A1894" s="40">
        <v>177</v>
      </c>
      <c r="B1894" s="41" t="s">
        <v>330</v>
      </c>
      <c r="C1894" s="41" t="s">
        <v>66</v>
      </c>
      <c r="D1894" s="40">
        <v>35243</v>
      </c>
      <c r="E1894" s="42">
        <v>40057</v>
      </c>
      <c r="F1894" s="43">
        <v>1258</v>
      </c>
      <c r="G1894" s="41" t="s">
        <v>125</v>
      </c>
      <c r="H1894" s="40">
        <v>40</v>
      </c>
      <c r="I1894" s="40">
        <v>40</v>
      </c>
      <c r="J1894" s="40">
        <v>0</v>
      </c>
      <c r="K1894" s="40">
        <v>0</v>
      </c>
      <c r="L1894" s="44">
        <v>0</v>
      </c>
      <c r="M1894" s="41" t="s">
        <v>126</v>
      </c>
      <c r="N1894" s="45" t="s">
        <v>333</v>
      </c>
      <c r="O1894" s="45" t="s">
        <v>334</v>
      </c>
      <c r="P1894" t="str">
        <f>VLOOKUP($A1894,RevenueData!$A$2:$L$2321,10,FALSE)</f>
        <v>AL</v>
      </c>
      <c r="Q1894" t="str">
        <f>VLOOKUP($A1894,RevenueData!$A$2:$L$2321,11,FALSE)</f>
        <v>SE</v>
      </c>
      <c r="R1894" t="str">
        <f>VLOOKUP($A1894,RevenueData!$A$2:$L$2321,12,FALSE)</f>
        <v>ATL</v>
      </c>
    </row>
    <row r="1895" spans="1:18">
      <c r="A1895" s="40">
        <v>178</v>
      </c>
      <c r="B1895" s="41" t="s">
        <v>335</v>
      </c>
      <c r="C1895" s="41" t="s">
        <v>26</v>
      </c>
      <c r="D1895" s="40">
        <v>70836</v>
      </c>
      <c r="E1895" s="42">
        <v>40057</v>
      </c>
      <c r="F1895" s="43">
        <v>1138</v>
      </c>
      <c r="G1895" s="41" t="s">
        <v>125</v>
      </c>
      <c r="H1895" s="40">
        <v>42</v>
      </c>
      <c r="I1895" s="40">
        <v>42</v>
      </c>
      <c r="J1895" s="40">
        <v>0</v>
      </c>
      <c r="K1895" s="40">
        <v>0</v>
      </c>
      <c r="L1895" s="44">
        <v>0</v>
      </c>
      <c r="M1895" s="41" t="s">
        <v>126</v>
      </c>
      <c r="N1895" s="45" t="s">
        <v>217</v>
      </c>
      <c r="O1895" s="45" t="s">
        <v>218</v>
      </c>
      <c r="P1895" t="str">
        <f>VLOOKUP($A1895,RevenueData!$A$2:$L$2321,10,FALSE)</f>
        <v>LA</v>
      </c>
      <c r="Q1895" t="str">
        <f>VLOOKUP($A1895,RevenueData!$A$2:$L$2321,11,FALSE)</f>
        <v>SW</v>
      </c>
      <c r="R1895" t="str">
        <f>VLOOKUP($A1895,RevenueData!$A$2:$L$2321,12,FALSE)</f>
        <v>SW</v>
      </c>
    </row>
    <row r="1896" spans="1:18">
      <c r="A1896" s="40">
        <v>180</v>
      </c>
      <c r="B1896" s="41" t="s">
        <v>138</v>
      </c>
      <c r="C1896" s="41" t="s">
        <v>12</v>
      </c>
      <c r="D1896" s="40">
        <v>20004</v>
      </c>
      <c r="E1896" s="42">
        <v>40057</v>
      </c>
      <c r="F1896" s="43">
        <v>1141</v>
      </c>
      <c r="G1896" s="41" t="s">
        <v>125</v>
      </c>
      <c r="H1896" s="40">
        <v>1</v>
      </c>
      <c r="I1896" s="40">
        <v>1</v>
      </c>
      <c r="J1896" s="40">
        <v>0</v>
      </c>
      <c r="K1896" s="40">
        <v>0</v>
      </c>
      <c r="L1896" s="44">
        <v>0</v>
      </c>
      <c r="M1896" s="41" t="s">
        <v>126</v>
      </c>
      <c r="N1896" s="45" t="s">
        <v>136</v>
      </c>
      <c r="O1896" s="45" t="s">
        <v>137</v>
      </c>
      <c r="P1896" t="str">
        <f>VLOOKUP($A1896,RevenueData!$A$2:$L$2321,10,FALSE)</f>
        <v>DC</v>
      </c>
      <c r="Q1896" t="str">
        <f>VLOOKUP($A1896,RevenueData!$A$2:$L$2321,11,FALSE)</f>
        <v>NE</v>
      </c>
      <c r="R1896" t="str">
        <f>VLOOKUP($A1896,RevenueData!$A$2:$L$2321,12,FALSE)</f>
        <v>DC</v>
      </c>
    </row>
    <row r="1897" spans="1:18">
      <c r="A1897" s="40">
        <v>180</v>
      </c>
      <c r="B1897" s="41" t="s">
        <v>138</v>
      </c>
      <c r="C1897" s="41" t="s">
        <v>12</v>
      </c>
      <c r="D1897" s="40">
        <v>20004</v>
      </c>
      <c r="E1897" s="42">
        <v>40057</v>
      </c>
      <c r="F1897" s="43">
        <v>1141</v>
      </c>
      <c r="G1897" s="41" t="s">
        <v>125</v>
      </c>
      <c r="H1897" s="40">
        <v>36</v>
      </c>
      <c r="I1897" s="40">
        <v>36</v>
      </c>
      <c r="J1897" s="40">
        <v>0</v>
      </c>
      <c r="K1897" s="40">
        <v>0</v>
      </c>
      <c r="L1897" s="44">
        <v>0</v>
      </c>
      <c r="M1897" s="41" t="s">
        <v>126</v>
      </c>
      <c r="N1897" s="45" t="s">
        <v>136</v>
      </c>
      <c r="O1897" s="45" t="s">
        <v>137</v>
      </c>
      <c r="P1897" t="str">
        <f>VLOOKUP($A1897,RevenueData!$A$2:$L$2321,10,FALSE)</f>
        <v>DC</v>
      </c>
      <c r="Q1897" t="str">
        <f>VLOOKUP($A1897,RevenueData!$A$2:$L$2321,11,FALSE)</f>
        <v>NE</v>
      </c>
      <c r="R1897" t="str">
        <f>VLOOKUP($A1897,RevenueData!$A$2:$L$2321,12,FALSE)</f>
        <v>DC</v>
      </c>
    </row>
    <row r="1898" spans="1:18">
      <c r="A1898" s="40">
        <v>181</v>
      </c>
      <c r="B1898" s="41" t="s">
        <v>339</v>
      </c>
      <c r="C1898" s="41" t="s">
        <v>67</v>
      </c>
      <c r="D1898" s="40">
        <v>918</v>
      </c>
      <c r="E1898" s="42">
        <v>40057</v>
      </c>
      <c r="F1898" s="43">
        <v>800</v>
      </c>
      <c r="G1898" s="41" t="s">
        <v>131</v>
      </c>
      <c r="H1898" s="40">
        <v>58</v>
      </c>
      <c r="I1898" s="40">
        <v>58</v>
      </c>
      <c r="J1898" s="40">
        <v>0</v>
      </c>
      <c r="K1898" s="40">
        <v>0</v>
      </c>
      <c r="L1898" s="44">
        <v>0</v>
      </c>
      <c r="M1898" s="41" t="s">
        <v>130</v>
      </c>
      <c r="N1898" s="45" t="s">
        <v>340</v>
      </c>
      <c r="O1898" s="45" t="s">
        <v>341</v>
      </c>
      <c r="P1898" t="str">
        <f>VLOOKUP($A1898,RevenueData!$A$2:$L$2321,10,FALSE)</f>
        <v>PR</v>
      </c>
      <c r="Q1898" t="str">
        <f>VLOOKUP($A1898,RevenueData!$A$2:$L$2321,11,FALSE)</f>
        <v>SE</v>
      </c>
      <c r="R1898" t="str">
        <f>VLOOKUP($A1898,RevenueData!$A$2:$L$2321,12,FALSE)</f>
        <v>SE</v>
      </c>
    </row>
    <row r="1899" spans="1:18">
      <c r="A1899" s="40">
        <v>187</v>
      </c>
      <c r="B1899" s="41" t="s">
        <v>343</v>
      </c>
      <c r="C1899" s="41" t="s">
        <v>19</v>
      </c>
      <c r="D1899" s="40">
        <v>92618</v>
      </c>
      <c r="E1899" s="42">
        <v>40057</v>
      </c>
      <c r="F1899" s="43">
        <v>1031</v>
      </c>
      <c r="G1899" s="41" t="s">
        <v>125</v>
      </c>
      <c r="H1899" s="40">
        <v>41</v>
      </c>
      <c r="I1899" s="40">
        <v>41</v>
      </c>
      <c r="J1899" s="40">
        <v>0</v>
      </c>
      <c r="K1899" s="40">
        <v>0</v>
      </c>
      <c r="L1899" s="44">
        <v>0</v>
      </c>
      <c r="M1899" s="41" t="s">
        <v>126</v>
      </c>
      <c r="N1899" s="45" t="s">
        <v>149</v>
      </c>
      <c r="O1899" s="45" t="s">
        <v>150</v>
      </c>
      <c r="P1899" t="str">
        <f>VLOOKUP($A1899,RevenueData!$A$2:$L$2321,10,FALSE)</f>
        <v>CA</v>
      </c>
      <c r="Q1899" t="str">
        <f>VLOOKUP($A1899,RevenueData!$A$2:$L$2321,11,FALSE)</f>
        <v>LA</v>
      </c>
      <c r="R1899" t="str">
        <f>VLOOKUP($A1899,RevenueData!$A$2:$L$2321,12,FALSE)</f>
        <v>SD</v>
      </c>
    </row>
    <row r="1900" spans="1:18">
      <c r="A1900" s="40">
        <v>2</v>
      </c>
      <c r="B1900" s="41" t="s">
        <v>124</v>
      </c>
      <c r="C1900" s="41" t="s">
        <v>7</v>
      </c>
      <c r="D1900" s="40">
        <v>10021</v>
      </c>
      <c r="E1900" s="42">
        <v>40058</v>
      </c>
      <c r="F1900" s="43">
        <v>1006</v>
      </c>
      <c r="G1900" s="41" t="s">
        <v>125</v>
      </c>
      <c r="H1900" s="40">
        <v>9</v>
      </c>
      <c r="I1900" s="40">
        <v>9</v>
      </c>
      <c r="J1900" s="40">
        <v>0</v>
      </c>
      <c r="K1900" s="40">
        <v>0</v>
      </c>
      <c r="L1900" s="44">
        <v>0</v>
      </c>
      <c r="M1900" s="41" t="s">
        <v>126</v>
      </c>
      <c r="N1900" s="45" t="s">
        <v>127</v>
      </c>
      <c r="O1900" s="45" t="s">
        <v>128</v>
      </c>
      <c r="P1900" t="str">
        <f>VLOOKUP($A1900,RevenueData!$A$2:$L$2321,10,FALSE)</f>
        <v>NY</v>
      </c>
      <c r="Q1900" t="str">
        <f>VLOOKUP($A1900,RevenueData!$A$2:$L$2321,11,FALSE)</f>
        <v>NY</v>
      </c>
      <c r="R1900" t="str">
        <f>VLOOKUP($A1900,RevenueData!$A$2:$L$2321,12,FALSE)</f>
        <v>MID</v>
      </c>
    </row>
    <row r="1901" spans="1:18">
      <c r="A1901" s="40">
        <v>3</v>
      </c>
      <c r="B1901" s="41" t="s">
        <v>124</v>
      </c>
      <c r="C1901" s="41" t="s">
        <v>7</v>
      </c>
      <c r="D1901" s="40">
        <v>10023</v>
      </c>
      <c r="E1901" s="42">
        <v>40058</v>
      </c>
      <c r="F1901" s="43">
        <v>1037</v>
      </c>
      <c r="G1901" s="41" t="s">
        <v>125</v>
      </c>
      <c r="H1901" s="40">
        <v>12</v>
      </c>
      <c r="I1901" s="40">
        <v>12</v>
      </c>
      <c r="J1901" s="40">
        <v>0</v>
      </c>
      <c r="K1901" s="40">
        <v>0</v>
      </c>
      <c r="L1901" s="44">
        <v>0</v>
      </c>
      <c r="M1901" s="41" t="s">
        <v>126</v>
      </c>
      <c r="N1901" s="45" t="s">
        <v>127</v>
      </c>
      <c r="O1901" s="45" t="s">
        <v>128</v>
      </c>
      <c r="P1901" t="str">
        <f>VLOOKUP($A1901,RevenueData!$A$2:$L$2321,10,FALSE)</f>
        <v>NY</v>
      </c>
      <c r="Q1901" t="str">
        <f>VLOOKUP($A1901,RevenueData!$A$2:$L$2321,11,FALSE)</f>
        <v>NY</v>
      </c>
      <c r="R1901" t="str">
        <f>VLOOKUP($A1901,RevenueData!$A$2:$L$2321,12,FALSE)</f>
        <v>DOWN</v>
      </c>
    </row>
    <row r="1902" spans="1:18">
      <c r="A1902" s="40">
        <v>42</v>
      </c>
      <c r="B1902" s="41" t="s">
        <v>124</v>
      </c>
      <c r="C1902" s="41" t="s">
        <v>7</v>
      </c>
      <c r="D1902" s="40">
        <v>10024</v>
      </c>
      <c r="E1902" s="42">
        <v>40058</v>
      </c>
      <c r="F1902" s="43">
        <v>1130</v>
      </c>
      <c r="G1902" s="41" t="s">
        <v>125</v>
      </c>
      <c r="H1902" s="40">
        <v>9</v>
      </c>
      <c r="I1902" s="40">
        <v>9</v>
      </c>
      <c r="J1902" s="40">
        <v>0</v>
      </c>
      <c r="K1902" s="40">
        <v>0</v>
      </c>
      <c r="L1902" s="44">
        <v>0</v>
      </c>
      <c r="M1902" s="41" t="s">
        <v>126</v>
      </c>
      <c r="N1902" s="45" t="s">
        <v>127</v>
      </c>
      <c r="O1902" s="45" t="s">
        <v>128</v>
      </c>
      <c r="P1902" t="str">
        <f>VLOOKUP($A1902,RevenueData!$A$2:$L$2321,10,FALSE)</f>
        <v>NY</v>
      </c>
      <c r="Q1902" t="str">
        <f>VLOOKUP($A1902,RevenueData!$A$2:$L$2321,11,FALSE)</f>
        <v>NY</v>
      </c>
      <c r="R1902" t="str">
        <f>VLOOKUP($A1902,RevenueData!$A$2:$L$2321,12,FALSE)</f>
        <v>DOWN</v>
      </c>
    </row>
    <row r="1903" spans="1:18">
      <c r="A1903" s="40">
        <v>53</v>
      </c>
      <c r="B1903" s="41" t="s">
        <v>124</v>
      </c>
      <c r="C1903" s="41" t="s">
        <v>7</v>
      </c>
      <c r="D1903" s="40">
        <v>10021</v>
      </c>
      <c r="E1903" s="42">
        <v>40058</v>
      </c>
      <c r="F1903" s="43">
        <v>949</v>
      </c>
      <c r="G1903" s="41" t="s">
        <v>129</v>
      </c>
      <c r="H1903" s="40">
        <v>11</v>
      </c>
      <c r="I1903" s="40">
        <v>11</v>
      </c>
      <c r="J1903" s="40">
        <v>0</v>
      </c>
      <c r="K1903" s="40">
        <v>0</v>
      </c>
      <c r="L1903" s="44">
        <v>0</v>
      </c>
      <c r="M1903" s="41" t="s">
        <v>126</v>
      </c>
      <c r="N1903" s="45" t="s">
        <v>127</v>
      </c>
      <c r="O1903" s="45" t="s">
        <v>128</v>
      </c>
      <c r="P1903" t="str">
        <f>VLOOKUP($A1903,RevenueData!$A$2:$L$2321,10,FALSE)</f>
        <v>NY</v>
      </c>
      <c r="Q1903" t="str">
        <f>VLOOKUP($A1903,RevenueData!$A$2:$L$2321,11,FALSE)</f>
        <v>NY</v>
      </c>
      <c r="R1903" t="str">
        <f>VLOOKUP($A1903,RevenueData!$A$2:$L$2321,12,FALSE)</f>
        <v>MID</v>
      </c>
    </row>
    <row r="1904" spans="1:18">
      <c r="A1904" s="40">
        <v>54</v>
      </c>
      <c r="B1904" s="41" t="s">
        <v>124</v>
      </c>
      <c r="C1904" s="41" t="s">
        <v>7</v>
      </c>
      <c r="D1904" s="40">
        <v>10028</v>
      </c>
      <c r="E1904" s="42">
        <v>40058</v>
      </c>
      <c r="F1904" s="43">
        <v>1007</v>
      </c>
      <c r="G1904" s="41" t="s">
        <v>125</v>
      </c>
      <c r="H1904" s="40">
        <v>7</v>
      </c>
      <c r="I1904" s="40">
        <v>7</v>
      </c>
      <c r="J1904" s="40">
        <v>0</v>
      </c>
      <c r="K1904" s="40">
        <v>0</v>
      </c>
      <c r="L1904" s="44">
        <v>0</v>
      </c>
      <c r="M1904" s="41" t="s">
        <v>126</v>
      </c>
      <c r="N1904" s="45" t="s">
        <v>127</v>
      </c>
      <c r="O1904" s="45" t="s">
        <v>128</v>
      </c>
      <c r="P1904" t="str">
        <f>VLOOKUP($A1904,RevenueData!$A$2:$L$2321,10,FALSE)</f>
        <v>NY</v>
      </c>
      <c r="Q1904" t="str">
        <f>VLOOKUP($A1904,RevenueData!$A$2:$L$2321,11,FALSE)</f>
        <v>NY</v>
      </c>
      <c r="R1904" t="str">
        <f>VLOOKUP($A1904,RevenueData!$A$2:$L$2321,12,FALSE)</f>
        <v>MID</v>
      </c>
    </row>
    <row r="1905" spans="1:18">
      <c r="A1905" s="40">
        <v>96</v>
      </c>
      <c r="B1905" s="41" t="s">
        <v>211</v>
      </c>
      <c r="C1905" s="41" t="s">
        <v>35</v>
      </c>
      <c r="D1905" s="40">
        <v>43219</v>
      </c>
      <c r="E1905" s="42">
        <v>40058</v>
      </c>
      <c r="F1905" s="43">
        <v>1143</v>
      </c>
      <c r="G1905" s="41" t="s">
        <v>125</v>
      </c>
      <c r="H1905" s="40">
        <v>1</v>
      </c>
      <c r="I1905" s="40">
        <v>1</v>
      </c>
      <c r="J1905" s="40">
        <v>0</v>
      </c>
      <c r="K1905" s="40">
        <v>0</v>
      </c>
      <c r="L1905" s="44">
        <v>0</v>
      </c>
      <c r="M1905" s="41" t="s">
        <v>126</v>
      </c>
      <c r="N1905" s="45" t="s">
        <v>173</v>
      </c>
      <c r="O1905" s="45" t="s">
        <v>174</v>
      </c>
      <c r="P1905" t="str">
        <f>VLOOKUP($A1905,RevenueData!$A$2:$L$2321,10,FALSE)</f>
        <v>OH</v>
      </c>
      <c r="Q1905" t="str">
        <f>VLOOKUP($A1905,RevenueData!$A$2:$L$2321,11,FALSE)</f>
        <v>MW</v>
      </c>
      <c r="R1905" t="str">
        <f>VLOOKUP($A1905,RevenueData!$A$2:$L$2321,12,FALSE)</f>
        <v>GL</v>
      </c>
    </row>
    <row r="1906" spans="1:18">
      <c r="A1906" s="40">
        <v>108</v>
      </c>
      <c r="B1906" s="41" t="s">
        <v>124</v>
      </c>
      <c r="C1906" s="41" t="s">
        <v>7</v>
      </c>
      <c r="D1906" s="40">
        <v>10019</v>
      </c>
      <c r="E1906" s="42">
        <v>40058</v>
      </c>
      <c r="F1906" s="43">
        <v>1015</v>
      </c>
      <c r="G1906" s="41" t="s">
        <v>125</v>
      </c>
      <c r="H1906" s="40">
        <v>21</v>
      </c>
      <c r="I1906" s="40">
        <v>21</v>
      </c>
      <c r="J1906" s="40">
        <v>0</v>
      </c>
      <c r="K1906" s="40">
        <v>0</v>
      </c>
      <c r="L1906" s="44">
        <v>0</v>
      </c>
      <c r="M1906" s="41" t="s">
        <v>126</v>
      </c>
      <c r="N1906" s="45" t="s">
        <v>127</v>
      </c>
      <c r="O1906" s="45" t="s">
        <v>128</v>
      </c>
      <c r="P1906" t="str">
        <f>VLOOKUP($A1906,RevenueData!$A$2:$L$2321,10,FALSE)</f>
        <v>NY</v>
      </c>
      <c r="Q1906" t="str">
        <f>VLOOKUP($A1906,RevenueData!$A$2:$L$2321,11,FALSE)</f>
        <v>NY</v>
      </c>
      <c r="R1906" t="str">
        <f>VLOOKUP($A1906,RevenueData!$A$2:$L$2321,12,FALSE)</f>
        <v>DOWN</v>
      </c>
    </row>
    <row r="1907" spans="1:18">
      <c r="A1907" s="40">
        <v>114</v>
      </c>
      <c r="B1907" s="41" t="s">
        <v>124</v>
      </c>
      <c r="C1907" s="41" t="s">
        <v>7</v>
      </c>
      <c r="D1907" s="40">
        <v>10020</v>
      </c>
      <c r="E1907" s="42">
        <v>40058</v>
      </c>
      <c r="F1907" s="43">
        <v>936</v>
      </c>
      <c r="G1907" s="41" t="s">
        <v>129</v>
      </c>
      <c r="H1907" s="40">
        <v>19</v>
      </c>
      <c r="I1907" s="40">
        <v>19</v>
      </c>
      <c r="J1907" s="40">
        <v>0</v>
      </c>
      <c r="K1907" s="40">
        <v>0</v>
      </c>
      <c r="L1907" s="44">
        <v>0</v>
      </c>
      <c r="M1907" s="41" t="s">
        <v>126</v>
      </c>
      <c r="N1907" s="45" t="s">
        <v>127</v>
      </c>
      <c r="O1907" s="45" t="s">
        <v>128</v>
      </c>
      <c r="P1907" t="str">
        <f>VLOOKUP($A1907,RevenueData!$A$2:$L$2321,10,FALSE)</f>
        <v>NY</v>
      </c>
      <c r="Q1907" t="str">
        <f>VLOOKUP($A1907,RevenueData!$A$2:$L$2321,11,FALSE)</f>
        <v>NY</v>
      </c>
      <c r="R1907" t="str">
        <f>VLOOKUP($A1907,RevenueData!$A$2:$L$2321,12,FALSE)</f>
        <v>MID</v>
      </c>
    </row>
    <row r="1908" spans="1:18">
      <c r="A1908" s="40">
        <v>176</v>
      </c>
      <c r="B1908" s="41" t="s">
        <v>329</v>
      </c>
      <c r="C1908" s="41" t="s">
        <v>50</v>
      </c>
      <c r="D1908" s="40">
        <v>53705</v>
      </c>
      <c r="E1908" s="42">
        <v>40058</v>
      </c>
      <c r="F1908" s="43">
        <v>1331</v>
      </c>
      <c r="G1908" s="41" t="s">
        <v>131</v>
      </c>
      <c r="H1908" s="40">
        <v>30</v>
      </c>
      <c r="I1908" s="40">
        <v>30</v>
      </c>
      <c r="J1908" s="40">
        <v>0</v>
      </c>
      <c r="K1908" s="40">
        <v>0</v>
      </c>
      <c r="L1908" s="44">
        <v>0</v>
      </c>
      <c r="M1908" s="41" t="s">
        <v>126</v>
      </c>
      <c r="N1908" s="45" t="s">
        <v>213</v>
      </c>
      <c r="O1908" s="45" t="s">
        <v>214</v>
      </c>
      <c r="P1908" t="str">
        <f>VLOOKUP($A1908,RevenueData!$A$2:$L$2321,10,FALSE)</f>
        <v>WI</v>
      </c>
      <c r="Q1908" t="str">
        <f>VLOOKUP($A1908,RevenueData!$A$2:$L$2321,11,FALSE)</f>
        <v>MW</v>
      </c>
      <c r="R1908" t="str">
        <f>VLOOKUP($A1908,RevenueData!$A$2:$L$2321,12,FALSE)</f>
        <v>NCHI</v>
      </c>
    </row>
    <row r="1909" spans="1:18">
      <c r="A1909" s="40">
        <v>183</v>
      </c>
      <c r="B1909" s="41" t="s">
        <v>225</v>
      </c>
      <c r="C1909" s="41" t="s">
        <v>27</v>
      </c>
      <c r="D1909" s="40">
        <v>32819</v>
      </c>
      <c r="E1909" s="42">
        <v>40058</v>
      </c>
      <c r="F1909" s="43">
        <v>1238</v>
      </c>
      <c r="G1909" s="41" t="s">
        <v>125</v>
      </c>
      <c r="H1909" s="40">
        <v>112</v>
      </c>
      <c r="I1909" s="40">
        <v>110</v>
      </c>
      <c r="J1909" s="40">
        <v>0</v>
      </c>
      <c r="K1909" s="40">
        <v>0</v>
      </c>
      <c r="L1909" s="44">
        <v>2</v>
      </c>
      <c r="M1909" s="41" t="s">
        <v>126</v>
      </c>
      <c r="N1909" s="45" t="s">
        <v>208</v>
      </c>
      <c r="O1909" s="45" t="s">
        <v>209</v>
      </c>
      <c r="P1909" t="str">
        <f>VLOOKUP($A1909,RevenueData!$A$2:$L$2321,10,FALSE)</f>
        <v>FL</v>
      </c>
      <c r="Q1909" t="str">
        <f>VLOOKUP($A1909,RevenueData!$A$2:$L$2321,11,FALSE)</f>
        <v>OUT</v>
      </c>
      <c r="R1909" t="str">
        <f>VLOOKUP($A1909,RevenueData!$A$2:$L$2321,12,FALSE)</f>
        <v>OUT</v>
      </c>
    </row>
    <row r="1910" spans="1:18">
      <c r="A1910" s="40">
        <v>185</v>
      </c>
      <c r="B1910" s="41" t="s">
        <v>342</v>
      </c>
      <c r="C1910" s="41" t="s">
        <v>62</v>
      </c>
      <c r="D1910" s="40">
        <v>55435</v>
      </c>
      <c r="E1910" s="42">
        <v>40058</v>
      </c>
      <c r="F1910" s="43">
        <v>716</v>
      </c>
      <c r="G1910" s="41" t="s">
        <v>129</v>
      </c>
      <c r="H1910" s="40">
        <v>71</v>
      </c>
      <c r="I1910" s="40">
        <v>71</v>
      </c>
      <c r="J1910" s="40">
        <v>0</v>
      </c>
      <c r="K1910" s="40">
        <v>0</v>
      </c>
      <c r="L1910" s="44">
        <v>0</v>
      </c>
      <c r="M1910" s="41" t="s">
        <v>126</v>
      </c>
      <c r="N1910" s="45" t="s">
        <v>302</v>
      </c>
      <c r="O1910" s="45" t="s">
        <v>303</v>
      </c>
      <c r="P1910" t="str">
        <f>VLOOKUP($A1910,RevenueData!$A$2:$L$2321,10,FALSE)</f>
        <v>MN</v>
      </c>
      <c r="Q1910" t="str">
        <f>VLOOKUP($A1910,RevenueData!$A$2:$L$2321,11,FALSE)</f>
        <v>MW</v>
      </c>
      <c r="R1910" t="str">
        <f>VLOOKUP($A1910,RevenueData!$A$2:$L$2321,12,FALSE)</f>
        <v>MW</v>
      </c>
    </row>
    <row r="1911" spans="1:18">
      <c r="A1911" s="40">
        <v>2</v>
      </c>
      <c r="B1911" s="41" t="s">
        <v>124</v>
      </c>
      <c r="C1911" s="41" t="s">
        <v>7</v>
      </c>
      <c r="D1911" s="40">
        <v>10021</v>
      </c>
      <c r="E1911" s="42">
        <v>40064</v>
      </c>
      <c r="F1911" s="43">
        <v>1021</v>
      </c>
      <c r="G1911" s="41" t="s">
        <v>125</v>
      </c>
      <c r="H1911" s="40">
        <v>12</v>
      </c>
      <c r="I1911" s="40">
        <v>12</v>
      </c>
      <c r="J1911" s="40">
        <v>0</v>
      </c>
      <c r="K1911" s="40">
        <v>0</v>
      </c>
      <c r="L1911" s="44">
        <v>0</v>
      </c>
      <c r="M1911" s="41" t="s">
        <v>126</v>
      </c>
      <c r="N1911" s="45" t="s">
        <v>127</v>
      </c>
      <c r="O1911" s="45" t="s">
        <v>128</v>
      </c>
      <c r="P1911" t="str">
        <f>VLOOKUP($A1911,RevenueData!$A$2:$L$2321,10,FALSE)</f>
        <v>NY</v>
      </c>
      <c r="Q1911" t="str">
        <f>VLOOKUP($A1911,RevenueData!$A$2:$L$2321,11,FALSE)</f>
        <v>NY</v>
      </c>
      <c r="R1911" t="str">
        <f>VLOOKUP($A1911,RevenueData!$A$2:$L$2321,12,FALSE)</f>
        <v>MID</v>
      </c>
    </row>
    <row r="1912" spans="1:18">
      <c r="A1912" s="40">
        <v>3</v>
      </c>
      <c r="B1912" s="41" t="s">
        <v>124</v>
      </c>
      <c r="C1912" s="41" t="s">
        <v>7</v>
      </c>
      <c r="D1912" s="40">
        <v>10023</v>
      </c>
      <c r="E1912" s="42">
        <v>40064</v>
      </c>
      <c r="F1912" s="43">
        <v>1043</v>
      </c>
      <c r="G1912" s="41" t="s">
        <v>125</v>
      </c>
      <c r="H1912" s="40">
        <v>30</v>
      </c>
      <c r="I1912" s="40">
        <v>30</v>
      </c>
      <c r="J1912" s="40">
        <v>0</v>
      </c>
      <c r="K1912" s="40">
        <v>0</v>
      </c>
      <c r="L1912" s="44">
        <v>0</v>
      </c>
      <c r="M1912" s="41" t="s">
        <v>126</v>
      </c>
      <c r="N1912" s="45" t="s">
        <v>127</v>
      </c>
      <c r="O1912" s="45" t="s">
        <v>128</v>
      </c>
      <c r="P1912" t="str">
        <f>VLOOKUP($A1912,RevenueData!$A$2:$L$2321,10,FALSE)</f>
        <v>NY</v>
      </c>
      <c r="Q1912" t="str">
        <f>VLOOKUP($A1912,RevenueData!$A$2:$L$2321,11,FALSE)</f>
        <v>NY</v>
      </c>
      <c r="R1912" t="str">
        <f>VLOOKUP($A1912,RevenueData!$A$2:$L$2321,12,FALSE)</f>
        <v>DOWN</v>
      </c>
    </row>
    <row r="1913" spans="1:18">
      <c r="A1913" s="40">
        <v>5</v>
      </c>
      <c r="B1913" s="41" t="s">
        <v>132</v>
      </c>
      <c r="C1913" s="41" t="s">
        <v>10</v>
      </c>
      <c r="D1913" s="40">
        <v>7078</v>
      </c>
      <c r="E1913" s="42">
        <v>40064</v>
      </c>
      <c r="F1913" s="43">
        <v>956</v>
      </c>
      <c r="G1913" s="41" t="s">
        <v>125</v>
      </c>
      <c r="H1913" s="40">
        <v>31</v>
      </c>
      <c r="I1913" s="40">
        <v>31</v>
      </c>
      <c r="J1913" s="40">
        <v>0</v>
      </c>
      <c r="K1913" s="40">
        <v>0</v>
      </c>
      <c r="L1913" s="44">
        <v>0</v>
      </c>
      <c r="M1913" s="41" t="s">
        <v>126</v>
      </c>
      <c r="N1913" s="45" t="s">
        <v>127</v>
      </c>
      <c r="O1913" s="45" t="s">
        <v>128</v>
      </c>
      <c r="P1913" t="str">
        <f>VLOOKUP($A1913,RevenueData!$A$2:$L$2321,10,FALSE)</f>
        <v>NJ</v>
      </c>
      <c r="Q1913" t="str">
        <f>VLOOKUP($A1913,RevenueData!$A$2:$L$2321,11,FALSE)</f>
        <v>NE</v>
      </c>
      <c r="R1913" t="str">
        <f>VLOOKUP($A1913,RevenueData!$A$2:$L$2321,12,FALSE)</f>
        <v>NJ</v>
      </c>
    </row>
    <row r="1914" spans="1:18">
      <c r="A1914" s="40">
        <v>10</v>
      </c>
      <c r="B1914" s="41" t="s">
        <v>133</v>
      </c>
      <c r="C1914" s="41" t="s">
        <v>11</v>
      </c>
      <c r="D1914" s="40">
        <v>22202</v>
      </c>
      <c r="E1914" s="42">
        <v>40064</v>
      </c>
      <c r="F1914" s="43">
        <v>1347</v>
      </c>
      <c r="G1914" s="41" t="s">
        <v>131</v>
      </c>
      <c r="H1914" s="40">
        <v>15</v>
      </c>
      <c r="I1914" s="40">
        <v>15</v>
      </c>
      <c r="J1914" s="40">
        <v>0</v>
      </c>
      <c r="K1914" s="40">
        <v>0</v>
      </c>
      <c r="L1914" s="44">
        <v>0</v>
      </c>
      <c r="M1914" s="41" t="s">
        <v>126</v>
      </c>
      <c r="N1914" s="45" t="s">
        <v>136</v>
      </c>
      <c r="O1914" s="45" t="s">
        <v>137</v>
      </c>
      <c r="P1914" t="str">
        <f>VLOOKUP($A1914,RevenueData!$A$2:$L$2321,10,FALSE)</f>
        <v>VA</v>
      </c>
      <c r="Q1914" t="str">
        <f>VLOOKUP($A1914,RevenueData!$A$2:$L$2321,11,FALSE)</f>
        <v>NE</v>
      </c>
      <c r="R1914" t="str">
        <f>VLOOKUP($A1914,RevenueData!$A$2:$L$2321,12,FALSE)</f>
        <v>DC</v>
      </c>
    </row>
    <row r="1915" spans="1:18">
      <c r="A1915" s="40">
        <v>11</v>
      </c>
      <c r="B1915" s="41" t="s">
        <v>138</v>
      </c>
      <c r="C1915" s="41" t="s">
        <v>12</v>
      </c>
      <c r="D1915" s="40">
        <v>20007</v>
      </c>
      <c r="E1915" s="42">
        <v>40064</v>
      </c>
      <c r="F1915" s="43">
        <v>1340</v>
      </c>
      <c r="G1915" s="41" t="s">
        <v>131</v>
      </c>
      <c r="H1915" s="40">
        <v>13</v>
      </c>
      <c r="I1915" s="40">
        <v>13</v>
      </c>
      <c r="J1915" s="40">
        <v>0</v>
      </c>
      <c r="K1915" s="40">
        <v>0</v>
      </c>
      <c r="L1915" s="44">
        <v>0</v>
      </c>
      <c r="M1915" s="41" t="s">
        <v>130</v>
      </c>
      <c r="N1915" s="45" t="s">
        <v>136</v>
      </c>
      <c r="O1915" s="45" t="s">
        <v>137</v>
      </c>
      <c r="P1915" t="str">
        <f>VLOOKUP($A1915,RevenueData!$A$2:$L$2321,10,FALSE)</f>
        <v>DC</v>
      </c>
      <c r="Q1915" t="str">
        <f>VLOOKUP($A1915,RevenueData!$A$2:$L$2321,11,FALSE)</f>
        <v>NE</v>
      </c>
      <c r="R1915" t="str">
        <f>VLOOKUP($A1915,RevenueData!$A$2:$L$2321,12,FALSE)</f>
        <v>DC</v>
      </c>
    </row>
    <row r="1916" spans="1:18">
      <c r="A1916" s="40">
        <v>12</v>
      </c>
      <c r="B1916" s="41" t="s">
        <v>139</v>
      </c>
      <c r="C1916" s="41" t="s">
        <v>13</v>
      </c>
      <c r="D1916" s="40">
        <v>48084</v>
      </c>
      <c r="E1916" s="42">
        <v>40064</v>
      </c>
      <c r="F1916" s="43">
        <v>1005</v>
      </c>
      <c r="G1916" s="41" t="s">
        <v>125</v>
      </c>
      <c r="H1916" s="40">
        <v>15</v>
      </c>
      <c r="I1916" s="40">
        <v>15</v>
      </c>
      <c r="J1916" s="40">
        <v>0</v>
      </c>
      <c r="K1916" s="40">
        <v>0</v>
      </c>
      <c r="L1916" s="44">
        <v>0</v>
      </c>
      <c r="M1916" s="41" t="s">
        <v>126</v>
      </c>
      <c r="N1916" s="45" t="s">
        <v>140</v>
      </c>
      <c r="O1916" s="45" t="s">
        <v>141</v>
      </c>
      <c r="P1916" t="str">
        <f>VLOOKUP($A1916,RevenueData!$A$2:$L$2321,10,FALSE)</f>
        <v>MI</v>
      </c>
      <c r="Q1916" t="str">
        <f>VLOOKUP($A1916,RevenueData!$A$2:$L$2321,11,FALSE)</f>
        <v>MW</v>
      </c>
      <c r="R1916" t="str">
        <f>VLOOKUP($A1916,RevenueData!$A$2:$L$2321,12,FALSE)</f>
        <v>MW</v>
      </c>
    </row>
    <row r="1917" spans="1:18">
      <c r="A1917" s="40">
        <v>13</v>
      </c>
      <c r="B1917" s="41" t="s">
        <v>142</v>
      </c>
      <c r="C1917" s="41" t="s">
        <v>7</v>
      </c>
      <c r="D1917" s="40">
        <v>11746</v>
      </c>
      <c r="E1917" s="42">
        <v>40064</v>
      </c>
      <c r="F1917" s="43">
        <v>929</v>
      </c>
      <c r="G1917" s="41" t="s">
        <v>125</v>
      </c>
      <c r="H1917" s="40">
        <v>21</v>
      </c>
      <c r="I1917" s="40">
        <v>19</v>
      </c>
      <c r="J1917" s="40">
        <v>1</v>
      </c>
      <c r="K1917" s="40">
        <v>1</v>
      </c>
      <c r="L1917" s="44">
        <v>0</v>
      </c>
      <c r="M1917" s="41" t="s">
        <v>126</v>
      </c>
      <c r="N1917" s="45" t="s">
        <v>127</v>
      </c>
      <c r="O1917" s="45" t="s">
        <v>128</v>
      </c>
      <c r="P1917" t="str">
        <f>VLOOKUP($A1917,RevenueData!$A$2:$L$2321,10,FALSE)</f>
        <v>NY</v>
      </c>
      <c r="Q1917" t="str">
        <f>VLOOKUP($A1917,RevenueData!$A$2:$L$2321,11,FALSE)</f>
        <v>NY</v>
      </c>
      <c r="R1917" t="str">
        <f>VLOOKUP($A1917,RevenueData!$A$2:$L$2321,12,FALSE)</f>
        <v>LI</v>
      </c>
    </row>
    <row r="1918" spans="1:18">
      <c r="A1918" s="40">
        <v>14</v>
      </c>
      <c r="B1918" s="41" t="s">
        <v>144</v>
      </c>
      <c r="C1918" s="41" t="s">
        <v>16</v>
      </c>
      <c r="D1918" s="40">
        <v>60077</v>
      </c>
      <c r="E1918" s="42">
        <v>40064</v>
      </c>
      <c r="F1918" s="43">
        <v>1050</v>
      </c>
      <c r="G1918" s="41" t="s">
        <v>125</v>
      </c>
      <c r="H1918" s="40">
        <v>37</v>
      </c>
      <c r="I1918" s="40">
        <v>37</v>
      </c>
      <c r="J1918" s="40">
        <v>0</v>
      </c>
      <c r="K1918" s="40">
        <v>0</v>
      </c>
      <c r="L1918" s="44">
        <v>0</v>
      </c>
      <c r="M1918" s="41" t="s">
        <v>126</v>
      </c>
      <c r="N1918" s="45" t="s">
        <v>145</v>
      </c>
      <c r="O1918" s="45" t="s">
        <v>146</v>
      </c>
      <c r="P1918" t="str">
        <f>VLOOKUP($A1918,RevenueData!$A$2:$L$2321,10,FALSE)</f>
        <v>IL</v>
      </c>
      <c r="Q1918" t="str">
        <f>VLOOKUP($A1918,RevenueData!$A$2:$L$2321,11,FALSE)</f>
        <v>MW</v>
      </c>
      <c r="R1918" t="str">
        <f>VLOOKUP($A1918,RevenueData!$A$2:$L$2321,12,FALSE)</f>
        <v>NCHI</v>
      </c>
    </row>
    <row r="1919" spans="1:18">
      <c r="A1919" s="40">
        <v>15</v>
      </c>
      <c r="B1919" s="41" t="s">
        <v>147</v>
      </c>
      <c r="C1919" s="41" t="s">
        <v>16</v>
      </c>
      <c r="D1919" s="40">
        <v>60523</v>
      </c>
      <c r="E1919" s="42">
        <v>40064</v>
      </c>
      <c r="F1919" s="43">
        <v>1000</v>
      </c>
      <c r="G1919" s="41" t="s">
        <v>125</v>
      </c>
      <c r="H1919" s="40">
        <v>43</v>
      </c>
      <c r="I1919" s="40">
        <v>42</v>
      </c>
      <c r="J1919" s="40">
        <v>0</v>
      </c>
      <c r="K1919" s="40">
        <v>1</v>
      </c>
      <c r="L1919" s="44">
        <v>0</v>
      </c>
      <c r="M1919" s="41" t="s">
        <v>126</v>
      </c>
      <c r="N1919" s="45" t="s">
        <v>145</v>
      </c>
      <c r="O1919" s="45" t="s">
        <v>146</v>
      </c>
      <c r="P1919" t="str">
        <f>VLOOKUP($A1919,RevenueData!$A$2:$L$2321,10,FALSE)</f>
        <v>IL</v>
      </c>
      <c r="Q1919" t="str">
        <f>VLOOKUP($A1919,RevenueData!$A$2:$L$2321,11,FALSE)</f>
        <v>MW</v>
      </c>
      <c r="R1919" t="str">
        <f>VLOOKUP($A1919,RevenueData!$A$2:$L$2321,12,FALSE)</f>
        <v>SCHI</v>
      </c>
    </row>
    <row r="1920" spans="1:18">
      <c r="A1920" s="40">
        <v>19</v>
      </c>
      <c r="B1920" s="41" t="s">
        <v>154</v>
      </c>
      <c r="C1920" s="41" t="s">
        <v>16</v>
      </c>
      <c r="D1920" s="40">
        <v>60611</v>
      </c>
      <c r="E1920" s="42">
        <v>40064</v>
      </c>
      <c r="F1920" s="43">
        <v>1132</v>
      </c>
      <c r="G1920" s="41" t="s">
        <v>125</v>
      </c>
      <c r="H1920" s="40">
        <v>64</v>
      </c>
      <c r="I1920" s="40">
        <v>64</v>
      </c>
      <c r="J1920" s="40">
        <v>0</v>
      </c>
      <c r="K1920" s="40">
        <v>0</v>
      </c>
      <c r="L1920" s="44">
        <v>0</v>
      </c>
      <c r="M1920" s="41" t="s">
        <v>126</v>
      </c>
      <c r="N1920" s="45" t="s">
        <v>145</v>
      </c>
      <c r="O1920" s="45" t="s">
        <v>146</v>
      </c>
      <c r="P1920" t="str">
        <f>VLOOKUP($A1920,RevenueData!$A$2:$L$2321,10,FALSE)</f>
        <v>IL</v>
      </c>
      <c r="Q1920" t="str">
        <f>VLOOKUP($A1920,RevenueData!$A$2:$L$2321,11,FALSE)</f>
        <v>MW</v>
      </c>
      <c r="R1920" t="str">
        <f>VLOOKUP($A1920,RevenueData!$A$2:$L$2321,12,FALSE)</f>
        <v>MW</v>
      </c>
    </row>
    <row r="1921" spans="1:18">
      <c r="A1921" s="40">
        <v>23</v>
      </c>
      <c r="B1921" s="41" t="s">
        <v>159</v>
      </c>
      <c r="C1921" s="41" t="s">
        <v>7</v>
      </c>
      <c r="D1921" s="40">
        <v>10601</v>
      </c>
      <c r="E1921" s="42">
        <v>40064</v>
      </c>
      <c r="F1921" s="43">
        <v>1009</v>
      </c>
      <c r="G1921" s="41" t="s">
        <v>125</v>
      </c>
      <c r="H1921" s="40">
        <v>24</v>
      </c>
      <c r="I1921" s="40">
        <v>24</v>
      </c>
      <c r="J1921" s="40">
        <v>0</v>
      </c>
      <c r="K1921" s="40">
        <v>0</v>
      </c>
      <c r="L1921" s="44">
        <v>0</v>
      </c>
      <c r="M1921" s="41" t="s">
        <v>126</v>
      </c>
      <c r="N1921" s="45" t="s">
        <v>127</v>
      </c>
      <c r="O1921" s="45" t="s">
        <v>128</v>
      </c>
      <c r="P1921" t="str">
        <f>VLOOKUP($A1921,RevenueData!$A$2:$L$2321,10,FALSE)</f>
        <v>NY</v>
      </c>
      <c r="Q1921" t="str">
        <f>VLOOKUP($A1921,RevenueData!$A$2:$L$2321,11,FALSE)</f>
        <v>NE</v>
      </c>
      <c r="R1921" t="str">
        <f>VLOOKUP($A1921,RevenueData!$A$2:$L$2321,12,FALSE)</f>
        <v>CT</v>
      </c>
    </row>
    <row r="1922" spans="1:18">
      <c r="A1922" s="40">
        <v>24</v>
      </c>
      <c r="B1922" s="41" t="s">
        <v>160</v>
      </c>
      <c r="C1922" s="41" t="s">
        <v>19</v>
      </c>
      <c r="D1922" s="40">
        <v>90210</v>
      </c>
      <c r="E1922" s="42">
        <v>40064</v>
      </c>
      <c r="F1922" s="43">
        <v>1315</v>
      </c>
      <c r="G1922" s="41" t="s">
        <v>125</v>
      </c>
      <c r="H1922" s="40">
        <v>32</v>
      </c>
      <c r="I1922" s="40">
        <v>32</v>
      </c>
      <c r="J1922" s="40">
        <v>0</v>
      </c>
      <c r="K1922" s="40">
        <v>0</v>
      </c>
      <c r="L1922" s="44">
        <v>0</v>
      </c>
      <c r="M1922" s="41" t="s">
        <v>126</v>
      </c>
      <c r="N1922" s="45" t="s">
        <v>149</v>
      </c>
      <c r="O1922" s="45" t="s">
        <v>150</v>
      </c>
      <c r="P1922" t="str">
        <f>VLOOKUP($A1922,RevenueData!$A$2:$L$2321,10,FALSE)</f>
        <v>CA</v>
      </c>
      <c r="Q1922" t="str">
        <f>VLOOKUP($A1922,RevenueData!$A$2:$L$2321,11,FALSE)</f>
        <v>LA</v>
      </c>
      <c r="R1922" t="str">
        <f>VLOOKUP($A1922,RevenueData!$A$2:$L$2321,12,FALSE)</f>
        <v>LA</v>
      </c>
    </row>
    <row r="1923" spans="1:18">
      <c r="A1923" s="40">
        <v>25</v>
      </c>
      <c r="B1923" s="41" t="s">
        <v>28</v>
      </c>
      <c r="C1923" s="41" t="s">
        <v>27</v>
      </c>
      <c r="D1923" s="40">
        <v>33156</v>
      </c>
      <c r="E1923" s="42">
        <v>40064</v>
      </c>
      <c r="F1923" s="43">
        <v>945</v>
      </c>
      <c r="G1923" s="41" t="s">
        <v>125</v>
      </c>
      <c r="H1923" s="40">
        <v>23</v>
      </c>
      <c r="I1923" s="40">
        <v>23</v>
      </c>
      <c r="J1923" s="40">
        <v>0</v>
      </c>
      <c r="K1923" s="40">
        <v>0</v>
      </c>
      <c r="L1923" s="44">
        <v>0</v>
      </c>
      <c r="M1923" s="41" t="s">
        <v>126</v>
      </c>
      <c r="N1923" s="45" t="s">
        <v>161</v>
      </c>
      <c r="O1923" s="45" t="s">
        <v>162</v>
      </c>
      <c r="P1923" t="str">
        <f>VLOOKUP($A1923,RevenueData!$A$2:$L$2321,10,FALSE)</f>
        <v>FL</v>
      </c>
      <c r="Q1923" t="str">
        <f>VLOOKUP($A1923,RevenueData!$A$2:$L$2321,11,FALSE)</f>
        <v>SE</v>
      </c>
      <c r="R1923" t="str">
        <f>VLOOKUP($A1923,RevenueData!$A$2:$L$2321,12,FALSE)</f>
        <v>MIAMI</v>
      </c>
    </row>
    <row r="1924" spans="1:18">
      <c r="A1924" s="40">
        <v>26</v>
      </c>
      <c r="B1924" s="41" t="s">
        <v>163</v>
      </c>
      <c r="C1924" s="41" t="s">
        <v>11</v>
      </c>
      <c r="D1924" s="40">
        <v>22102</v>
      </c>
      <c r="E1924" s="42">
        <v>40064</v>
      </c>
      <c r="F1924" s="43">
        <v>1020</v>
      </c>
      <c r="G1924" s="41" t="s">
        <v>125</v>
      </c>
      <c r="H1924" s="40">
        <v>30</v>
      </c>
      <c r="I1924" s="40">
        <v>30</v>
      </c>
      <c r="J1924" s="40">
        <v>0</v>
      </c>
      <c r="K1924" s="40">
        <v>0</v>
      </c>
      <c r="L1924" s="44">
        <v>0</v>
      </c>
      <c r="M1924" s="41" t="s">
        <v>126</v>
      </c>
      <c r="N1924" s="45" t="s">
        <v>136</v>
      </c>
      <c r="O1924" s="45" t="s">
        <v>137</v>
      </c>
      <c r="P1924" t="str">
        <f>VLOOKUP($A1924,RevenueData!$A$2:$L$2321,10,FALSE)</f>
        <v>VA</v>
      </c>
      <c r="Q1924" t="str">
        <f>VLOOKUP($A1924,RevenueData!$A$2:$L$2321,11,FALSE)</f>
        <v>SE</v>
      </c>
      <c r="R1924" t="str">
        <f>VLOOKUP($A1924,RevenueData!$A$2:$L$2321,12,FALSE)</f>
        <v>NOVA</v>
      </c>
    </row>
    <row r="1925" spans="1:18">
      <c r="A1925" s="40">
        <v>27</v>
      </c>
      <c r="B1925" s="41" t="s">
        <v>164</v>
      </c>
      <c r="C1925" s="41" t="s">
        <v>27</v>
      </c>
      <c r="D1925" s="40">
        <v>33431</v>
      </c>
      <c r="E1925" s="42">
        <v>40064</v>
      </c>
      <c r="F1925" s="43">
        <v>1200</v>
      </c>
      <c r="G1925" s="41" t="s">
        <v>125</v>
      </c>
      <c r="H1925" s="40">
        <v>14</v>
      </c>
      <c r="I1925" s="40">
        <v>14</v>
      </c>
      <c r="J1925" s="40">
        <v>0</v>
      </c>
      <c r="K1925" s="40">
        <v>0</v>
      </c>
      <c r="L1925" s="44">
        <v>0</v>
      </c>
      <c r="M1925" s="41" t="s">
        <v>126</v>
      </c>
      <c r="N1925" s="45" t="s">
        <v>161</v>
      </c>
      <c r="O1925" s="45" t="s">
        <v>162</v>
      </c>
      <c r="P1925" t="str">
        <f>VLOOKUP($A1925,RevenueData!$A$2:$L$2321,10,FALSE)</f>
        <v>FL</v>
      </c>
      <c r="Q1925" t="str">
        <f>VLOOKUP($A1925,RevenueData!$A$2:$L$2321,11,FALSE)</f>
        <v>SE</v>
      </c>
      <c r="R1925" t="str">
        <f>VLOOKUP($A1925,RevenueData!$A$2:$L$2321,12,FALSE)</f>
        <v>PB</v>
      </c>
    </row>
    <row r="1926" spans="1:18">
      <c r="A1926" s="40">
        <v>28</v>
      </c>
      <c r="B1926" s="41" t="s">
        <v>154</v>
      </c>
      <c r="C1926" s="41" t="s">
        <v>16</v>
      </c>
      <c r="D1926" s="40">
        <v>60614</v>
      </c>
      <c r="E1926" s="42">
        <v>40064</v>
      </c>
      <c r="F1926" s="43">
        <v>1132</v>
      </c>
      <c r="G1926" s="41" t="s">
        <v>125</v>
      </c>
      <c r="H1926" s="40">
        <v>20</v>
      </c>
      <c r="I1926" s="40">
        <v>20</v>
      </c>
      <c r="J1926" s="40">
        <v>0</v>
      </c>
      <c r="K1926" s="40">
        <v>0</v>
      </c>
      <c r="L1926" s="44">
        <v>0</v>
      </c>
      <c r="M1926" s="41" t="s">
        <v>126</v>
      </c>
      <c r="N1926" s="45" t="s">
        <v>145</v>
      </c>
      <c r="O1926" s="45" t="s">
        <v>146</v>
      </c>
      <c r="P1926" t="str">
        <f>VLOOKUP($A1926,RevenueData!$A$2:$L$2321,10,FALSE)</f>
        <v>IL</v>
      </c>
      <c r="Q1926" t="str">
        <f>VLOOKUP($A1926,RevenueData!$A$2:$L$2321,11,FALSE)</f>
        <v>MW</v>
      </c>
      <c r="R1926" t="str">
        <f>VLOOKUP($A1926,RevenueData!$A$2:$L$2321,12,FALSE)</f>
        <v>MW</v>
      </c>
    </row>
    <row r="1927" spans="1:18">
      <c r="A1927" s="40">
        <v>29</v>
      </c>
      <c r="B1927" s="41" t="s">
        <v>165</v>
      </c>
      <c r="C1927" s="41" t="s">
        <v>31</v>
      </c>
      <c r="D1927" s="40">
        <v>80302</v>
      </c>
      <c r="E1927" s="42">
        <v>40064</v>
      </c>
      <c r="F1927" s="43">
        <v>1000</v>
      </c>
      <c r="G1927" s="41" t="s">
        <v>129</v>
      </c>
      <c r="H1927" s="40">
        <v>1</v>
      </c>
      <c r="I1927" s="40">
        <v>1</v>
      </c>
      <c r="J1927" s="40">
        <v>0</v>
      </c>
      <c r="K1927" s="40">
        <v>0</v>
      </c>
      <c r="L1927" s="44">
        <v>0</v>
      </c>
      <c r="M1927" s="41" t="s">
        <v>143</v>
      </c>
      <c r="N1927" s="45" t="s">
        <v>166</v>
      </c>
      <c r="O1927" s="45" t="s">
        <v>167</v>
      </c>
      <c r="P1927" t="str">
        <f>VLOOKUP($A1927,RevenueData!$A$2:$L$2321,10,FALSE)</f>
        <v>CO</v>
      </c>
      <c r="Q1927" t="str">
        <f>VLOOKUP($A1927,RevenueData!$A$2:$L$2321,11,FALSE)</f>
        <v>SW</v>
      </c>
      <c r="R1927" t="str">
        <f>VLOOKUP($A1927,RevenueData!$A$2:$L$2321,12,FALSE)</f>
        <v>DEN</v>
      </c>
    </row>
    <row r="1928" spans="1:18">
      <c r="A1928" s="40">
        <v>30</v>
      </c>
      <c r="B1928" s="41" t="s">
        <v>168</v>
      </c>
      <c r="C1928" s="41" t="s">
        <v>33</v>
      </c>
      <c r="D1928" s="40">
        <v>97204</v>
      </c>
      <c r="E1928" s="42">
        <v>40064</v>
      </c>
      <c r="F1928" s="43">
        <v>1201</v>
      </c>
      <c r="G1928" s="41" t="s">
        <v>125</v>
      </c>
      <c r="H1928" s="40">
        <v>18</v>
      </c>
      <c r="I1928" s="40">
        <v>18</v>
      </c>
      <c r="J1928" s="40">
        <v>0</v>
      </c>
      <c r="K1928" s="40">
        <v>0</v>
      </c>
      <c r="L1928" s="44">
        <v>0</v>
      </c>
      <c r="M1928" s="41" t="s">
        <v>126</v>
      </c>
      <c r="N1928" s="45" t="s">
        <v>169</v>
      </c>
      <c r="O1928" s="45" t="s">
        <v>170</v>
      </c>
      <c r="P1928" t="str">
        <f>VLOOKUP($A1928,RevenueData!$A$2:$L$2321,10,FALSE)</f>
        <v>OR</v>
      </c>
      <c r="Q1928" t="str">
        <f>VLOOKUP($A1928,RevenueData!$A$2:$L$2321,11,FALSE)</f>
        <v>NW</v>
      </c>
      <c r="R1928" t="str">
        <f>VLOOKUP($A1928,RevenueData!$A$2:$L$2321,12,FALSE)</f>
        <v>NW</v>
      </c>
    </row>
    <row r="1929" spans="1:18">
      <c r="A1929" s="40">
        <v>32</v>
      </c>
      <c r="B1929" s="41" t="s">
        <v>28</v>
      </c>
      <c r="C1929" s="41" t="s">
        <v>27</v>
      </c>
      <c r="D1929" s="40">
        <v>33180</v>
      </c>
      <c r="E1929" s="42">
        <v>40064</v>
      </c>
      <c r="F1929" s="43">
        <v>1053</v>
      </c>
      <c r="G1929" s="41" t="s">
        <v>125</v>
      </c>
      <c r="H1929" s="40">
        <v>24</v>
      </c>
      <c r="I1929" s="40">
        <v>24</v>
      </c>
      <c r="J1929" s="40">
        <v>0</v>
      </c>
      <c r="K1929" s="40">
        <v>0</v>
      </c>
      <c r="L1929" s="44">
        <v>0</v>
      </c>
      <c r="M1929" s="41" t="s">
        <v>126</v>
      </c>
      <c r="N1929" s="45" t="s">
        <v>161</v>
      </c>
      <c r="O1929" s="45" t="s">
        <v>162</v>
      </c>
      <c r="P1929" t="str">
        <f>VLOOKUP($A1929,RevenueData!$A$2:$L$2321,10,FALSE)</f>
        <v>FL</v>
      </c>
      <c r="Q1929" t="str">
        <f>VLOOKUP($A1929,RevenueData!$A$2:$L$2321,11,FALSE)</f>
        <v>SE</v>
      </c>
      <c r="R1929" t="str">
        <f>VLOOKUP($A1929,RevenueData!$A$2:$L$2321,12,FALSE)</f>
        <v>MIAMI</v>
      </c>
    </row>
    <row r="1930" spans="1:18">
      <c r="A1930" s="40">
        <v>35</v>
      </c>
      <c r="B1930" s="41" t="s">
        <v>176</v>
      </c>
      <c r="C1930" s="41" t="s">
        <v>19</v>
      </c>
      <c r="D1930" s="40">
        <v>94115</v>
      </c>
      <c r="E1930" s="42">
        <v>40064</v>
      </c>
      <c r="F1930" s="43">
        <v>1239</v>
      </c>
      <c r="G1930" s="41" t="s">
        <v>125</v>
      </c>
      <c r="H1930" s="40">
        <v>21</v>
      </c>
      <c r="I1930" s="40">
        <v>21</v>
      </c>
      <c r="J1930" s="40">
        <v>0</v>
      </c>
      <c r="K1930" s="40">
        <v>0</v>
      </c>
      <c r="L1930" s="44">
        <v>0</v>
      </c>
      <c r="M1930" s="41" t="s">
        <v>126</v>
      </c>
      <c r="N1930" s="45" t="s">
        <v>156</v>
      </c>
      <c r="O1930" s="45" t="s">
        <v>157</v>
      </c>
      <c r="P1930" t="str">
        <f>VLOOKUP($A1930,RevenueData!$A$2:$L$2321,10,FALSE)</f>
        <v>CA</v>
      </c>
      <c r="Q1930" t="str">
        <f>VLOOKUP($A1930,RevenueData!$A$2:$L$2321,11,FALSE)</f>
        <v>NW</v>
      </c>
      <c r="R1930" t="str">
        <f>VLOOKUP($A1930,RevenueData!$A$2:$L$2321,12,FALSE)</f>
        <v>SF</v>
      </c>
    </row>
    <row r="1931" spans="1:18">
      <c r="A1931" s="40">
        <v>37</v>
      </c>
      <c r="B1931" s="41" t="s">
        <v>177</v>
      </c>
      <c r="C1931" s="41" t="s">
        <v>31</v>
      </c>
      <c r="D1931" s="40">
        <v>80021</v>
      </c>
      <c r="E1931" s="42">
        <v>40064</v>
      </c>
      <c r="F1931" s="43">
        <v>1000</v>
      </c>
      <c r="G1931" s="41" t="s">
        <v>125</v>
      </c>
      <c r="H1931" s="40">
        <v>2</v>
      </c>
      <c r="I1931" s="40">
        <v>2</v>
      </c>
      <c r="J1931" s="40">
        <v>0</v>
      </c>
      <c r="K1931" s="40">
        <v>0</v>
      </c>
      <c r="L1931" s="44">
        <v>0</v>
      </c>
      <c r="M1931" s="41" t="s">
        <v>143</v>
      </c>
      <c r="N1931" s="45" t="s">
        <v>166</v>
      </c>
      <c r="O1931" s="45" t="s">
        <v>167</v>
      </c>
      <c r="P1931" t="str">
        <f>VLOOKUP($A1931,RevenueData!$A$2:$L$2321,10,FALSE)</f>
        <v>CO</v>
      </c>
      <c r="Q1931" t="str">
        <f>VLOOKUP($A1931,RevenueData!$A$2:$L$2321,11,FALSE)</f>
        <v>SW</v>
      </c>
      <c r="R1931" t="str">
        <f>VLOOKUP($A1931,RevenueData!$A$2:$L$2321,12,FALSE)</f>
        <v>DEN</v>
      </c>
    </row>
    <row r="1932" spans="1:18">
      <c r="A1932" s="40">
        <v>38</v>
      </c>
      <c r="B1932" s="41" t="s">
        <v>178</v>
      </c>
      <c r="C1932" s="41" t="s">
        <v>38</v>
      </c>
      <c r="D1932" s="40">
        <v>89109</v>
      </c>
      <c r="E1932" s="42">
        <v>40064</v>
      </c>
      <c r="F1932" s="43">
        <v>1108</v>
      </c>
      <c r="G1932" s="41" t="s">
        <v>125</v>
      </c>
      <c r="H1932" s="40">
        <v>22</v>
      </c>
      <c r="I1932" s="40">
        <v>22</v>
      </c>
      <c r="J1932" s="40">
        <v>0</v>
      </c>
      <c r="K1932" s="40">
        <v>0</v>
      </c>
      <c r="L1932" s="44">
        <v>0</v>
      </c>
      <c r="M1932" s="41" t="s">
        <v>130</v>
      </c>
      <c r="N1932" s="45" t="s">
        <v>181</v>
      </c>
      <c r="O1932" s="45" t="s">
        <v>182</v>
      </c>
      <c r="P1932" t="str">
        <f>VLOOKUP($A1932,RevenueData!$A$2:$L$2321,10,FALSE)</f>
        <v>NV</v>
      </c>
      <c r="Q1932" t="str">
        <f>VLOOKUP($A1932,RevenueData!$A$2:$L$2321,11,FALSE)</f>
        <v>SW</v>
      </c>
      <c r="R1932" t="str">
        <f>VLOOKUP($A1932,RevenueData!$A$2:$L$2321,12,FALSE)</f>
        <v>SW</v>
      </c>
    </row>
    <row r="1933" spans="1:18">
      <c r="A1933" s="40">
        <v>39</v>
      </c>
      <c r="B1933" s="41" t="s">
        <v>183</v>
      </c>
      <c r="C1933" s="41" t="s">
        <v>19</v>
      </c>
      <c r="D1933" s="40">
        <v>92660</v>
      </c>
      <c r="E1933" s="42">
        <v>40064</v>
      </c>
      <c r="F1933" s="43">
        <v>1000</v>
      </c>
      <c r="G1933" s="41" t="s">
        <v>125</v>
      </c>
      <c r="H1933" s="40">
        <v>38</v>
      </c>
      <c r="I1933" s="40">
        <v>38</v>
      </c>
      <c r="J1933" s="40">
        <v>0</v>
      </c>
      <c r="K1933" s="40">
        <v>0</v>
      </c>
      <c r="L1933" s="44">
        <v>0</v>
      </c>
      <c r="M1933" s="41" t="s">
        <v>126</v>
      </c>
      <c r="N1933" s="45" t="s">
        <v>149</v>
      </c>
      <c r="O1933" s="45" t="s">
        <v>150</v>
      </c>
      <c r="P1933" t="str">
        <f>VLOOKUP($A1933,RevenueData!$A$2:$L$2321,10,FALSE)</f>
        <v>CA</v>
      </c>
      <c r="Q1933" t="str">
        <f>VLOOKUP($A1933,RevenueData!$A$2:$L$2321,11,FALSE)</f>
        <v>LA</v>
      </c>
      <c r="R1933" t="str">
        <f>VLOOKUP($A1933,RevenueData!$A$2:$L$2321,12,FALSE)</f>
        <v>SD</v>
      </c>
    </row>
    <row r="1934" spans="1:18">
      <c r="A1934" s="40">
        <v>42</v>
      </c>
      <c r="B1934" s="41" t="s">
        <v>124</v>
      </c>
      <c r="C1934" s="41" t="s">
        <v>7</v>
      </c>
      <c r="D1934" s="40">
        <v>10024</v>
      </c>
      <c r="E1934" s="42">
        <v>40064</v>
      </c>
      <c r="F1934" s="43">
        <v>1159</v>
      </c>
      <c r="G1934" s="41" t="s">
        <v>125</v>
      </c>
      <c r="H1934" s="40">
        <v>12</v>
      </c>
      <c r="I1934" s="40">
        <v>12</v>
      </c>
      <c r="J1934" s="40">
        <v>0</v>
      </c>
      <c r="K1934" s="40">
        <v>0</v>
      </c>
      <c r="L1934" s="44">
        <v>0</v>
      </c>
      <c r="M1934" s="41" t="s">
        <v>126</v>
      </c>
      <c r="N1934" s="45" t="s">
        <v>127</v>
      </c>
      <c r="O1934" s="45" t="s">
        <v>128</v>
      </c>
      <c r="P1934" t="str">
        <f>VLOOKUP($A1934,RevenueData!$A$2:$L$2321,10,FALSE)</f>
        <v>NY</v>
      </c>
      <c r="Q1934" t="str">
        <f>VLOOKUP($A1934,RevenueData!$A$2:$L$2321,11,FALSE)</f>
        <v>NY</v>
      </c>
      <c r="R1934" t="str">
        <f>VLOOKUP($A1934,RevenueData!$A$2:$L$2321,12,FALSE)</f>
        <v>DOWN</v>
      </c>
    </row>
    <row r="1935" spans="1:18">
      <c r="A1935" s="40">
        <v>47</v>
      </c>
      <c r="B1935" s="41" t="s">
        <v>189</v>
      </c>
      <c r="C1935" s="41" t="s">
        <v>43</v>
      </c>
      <c r="D1935" s="40">
        <v>2467</v>
      </c>
      <c r="E1935" s="42">
        <v>40064</v>
      </c>
      <c r="F1935" s="43">
        <v>1058</v>
      </c>
      <c r="G1935" s="41" t="s">
        <v>125</v>
      </c>
      <c r="H1935" s="40">
        <v>20</v>
      </c>
      <c r="I1935" s="40">
        <v>20</v>
      </c>
      <c r="J1935" s="40">
        <v>0</v>
      </c>
      <c r="K1935" s="40">
        <v>0</v>
      </c>
      <c r="L1935" s="44">
        <v>0</v>
      </c>
      <c r="M1935" s="41" t="s">
        <v>126</v>
      </c>
      <c r="N1935" s="45" t="s">
        <v>190</v>
      </c>
      <c r="O1935" s="45" t="s">
        <v>191</v>
      </c>
      <c r="P1935" t="str">
        <f>VLOOKUP($A1935,RevenueData!$A$2:$L$2321,10,FALSE)</f>
        <v>MA</v>
      </c>
      <c r="Q1935" t="str">
        <f>VLOOKUP($A1935,RevenueData!$A$2:$L$2321,11,FALSE)</f>
        <v>NE</v>
      </c>
      <c r="R1935" t="str">
        <f>VLOOKUP($A1935,RevenueData!$A$2:$L$2321,12,FALSE)</f>
        <v>MA</v>
      </c>
    </row>
    <row r="1936" spans="1:18">
      <c r="A1936" s="40">
        <v>48</v>
      </c>
      <c r="B1936" s="41" t="s">
        <v>192</v>
      </c>
      <c r="C1936" s="41" t="s">
        <v>44</v>
      </c>
      <c r="D1936" s="40">
        <v>85251</v>
      </c>
      <c r="E1936" s="42">
        <v>40064</v>
      </c>
      <c r="F1936" s="43">
        <v>1025</v>
      </c>
      <c r="G1936" s="41" t="s">
        <v>125</v>
      </c>
      <c r="H1936" s="40">
        <v>26</v>
      </c>
      <c r="I1936" s="40">
        <v>26</v>
      </c>
      <c r="J1936" s="40">
        <v>0</v>
      </c>
      <c r="K1936" s="40">
        <v>0</v>
      </c>
      <c r="L1936" s="44">
        <v>0</v>
      </c>
      <c r="M1936" s="41" t="s">
        <v>126</v>
      </c>
      <c r="N1936" s="45" t="s">
        <v>181</v>
      </c>
      <c r="O1936" s="45" t="s">
        <v>182</v>
      </c>
      <c r="P1936" t="str">
        <f>VLOOKUP($A1936,RevenueData!$A$2:$L$2321,10,FALSE)</f>
        <v>AZ</v>
      </c>
      <c r="Q1936" t="str">
        <f>VLOOKUP($A1936,RevenueData!$A$2:$L$2321,11,FALSE)</f>
        <v>SW</v>
      </c>
      <c r="R1936" t="str">
        <f>VLOOKUP($A1936,RevenueData!$A$2:$L$2321,12,FALSE)</f>
        <v>AZ</v>
      </c>
    </row>
    <row r="1937" spans="1:18">
      <c r="A1937" s="40">
        <v>49</v>
      </c>
      <c r="B1937" s="41" t="s">
        <v>193</v>
      </c>
      <c r="C1937" s="41" t="s">
        <v>45</v>
      </c>
      <c r="D1937" s="40">
        <v>19406</v>
      </c>
      <c r="E1937" s="42">
        <v>40064</v>
      </c>
      <c r="F1937" s="43">
        <v>1001</v>
      </c>
      <c r="G1937" s="41" t="s">
        <v>125</v>
      </c>
      <c r="H1937" s="40">
        <v>19</v>
      </c>
      <c r="I1937" s="40">
        <v>19</v>
      </c>
      <c r="J1937" s="40">
        <v>0</v>
      </c>
      <c r="K1937" s="40">
        <v>0</v>
      </c>
      <c r="L1937" s="44">
        <v>0</v>
      </c>
      <c r="M1937" s="41" t="s">
        <v>126</v>
      </c>
      <c r="N1937" s="45" t="s">
        <v>194</v>
      </c>
      <c r="O1937" s="45" t="s">
        <v>195</v>
      </c>
      <c r="P1937" t="str">
        <f>VLOOKUP($A1937,RevenueData!$A$2:$L$2321,10,FALSE)</f>
        <v>PA</v>
      </c>
      <c r="Q1937" t="str">
        <f>VLOOKUP($A1937,RevenueData!$A$2:$L$2321,11,FALSE)</f>
        <v>NE</v>
      </c>
      <c r="R1937" t="str">
        <f>VLOOKUP($A1937,RevenueData!$A$2:$L$2321,12,FALSE)</f>
        <v>PHILI</v>
      </c>
    </row>
    <row r="1938" spans="1:18">
      <c r="A1938" s="40">
        <v>51</v>
      </c>
      <c r="B1938" s="41" t="s">
        <v>124</v>
      </c>
      <c r="C1938" s="41" t="s">
        <v>7</v>
      </c>
      <c r="D1938" s="40">
        <v>10003</v>
      </c>
      <c r="E1938" s="42">
        <v>40064</v>
      </c>
      <c r="F1938" s="43">
        <v>959</v>
      </c>
      <c r="G1938" s="41" t="s">
        <v>125</v>
      </c>
      <c r="H1938" s="40">
        <v>23</v>
      </c>
      <c r="I1938" s="40">
        <v>23</v>
      </c>
      <c r="J1938" s="40">
        <v>0</v>
      </c>
      <c r="K1938" s="40">
        <v>0</v>
      </c>
      <c r="L1938" s="44">
        <v>0</v>
      </c>
      <c r="M1938" s="41" t="s">
        <v>126</v>
      </c>
      <c r="N1938" s="45" t="s">
        <v>127</v>
      </c>
      <c r="O1938" s="45" t="s">
        <v>128</v>
      </c>
      <c r="P1938" t="str">
        <f>VLOOKUP($A1938,RevenueData!$A$2:$L$2321,10,FALSE)</f>
        <v>NY</v>
      </c>
      <c r="Q1938" t="str">
        <f>VLOOKUP($A1938,RevenueData!$A$2:$L$2321,11,FALSE)</f>
        <v>NY</v>
      </c>
      <c r="R1938" t="str">
        <f>VLOOKUP($A1938,RevenueData!$A$2:$L$2321,12,FALSE)</f>
        <v>DOWN</v>
      </c>
    </row>
    <row r="1939" spans="1:18">
      <c r="A1939" s="40">
        <v>53</v>
      </c>
      <c r="B1939" s="41" t="s">
        <v>124</v>
      </c>
      <c r="C1939" s="41" t="s">
        <v>7</v>
      </c>
      <c r="D1939" s="40">
        <v>10021</v>
      </c>
      <c r="E1939" s="42">
        <v>40064</v>
      </c>
      <c r="F1939" s="43">
        <v>1040</v>
      </c>
      <c r="G1939" s="41" t="s">
        <v>125</v>
      </c>
      <c r="H1939" s="40">
        <v>12</v>
      </c>
      <c r="I1939" s="40">
        <v>12</v>
      </c>
      <c r="J1939" s="40">
        <v>0</v>
      </c>
      <c r="K1939" s="40">
        <v>0</v>
      </c>
      <c r="L1939" s="44">
        <v>0</v>
      </c>
      <c r="M1939" s="41" t="s">
        <v>126</v>
      </c>
      <c r="N1939" s="45" t="s">
        <v>127</v>
      </c>
      <c r="O1939" s="45" t="s">
        <v>128</v>
      </c>
      <c r="P1939" t="str">
        <f>VLOOKUP($A1939,RevenueData!$A$2:$L$2321,10,FALSE)</f>
        <v>NY</v>
      </c>
      <c r="Q1939" t="str">
        <f>VLOOKUP($A1939,RevenueData!$A$2:$L$2321,11,FALSE)</f>
        <v>NY</v>
      </c>
      <c r="R1939" t="str">
        <f>VLOOKUP($A1939,RevenueData!$A$2:$L$2321,12,FALSE)</f>
        <v>MID</v>
      </c>
    </row>
    <row r="1940" spans="1:18">
      <c r="A1940" s="40">
        <v>56</v>
      </c>
      <c r="B1940" s="41" t="s">
        <v>176</v>
      </c>
      <c r="C1940" s="41" t="s">
        <v>19</v>
      </c>
      <c r="D1940" s="40">
        <v>94132</v>
      </c>
      <c r="E1940" s="42">
        <v>40064</v>
      </c>
      <c r="F1940" s="43">
        <v>1137</v>
      </c>
      <c r="G1940" s="41" t="s">
        <v>125</v>
      </c>
      <c r="H1940" s="40">
        <v>20</v>
      </c>
      <c r="I1940" s="40">
        <v>20</v>
      </c>
      <c r="J1940" s="40">
        <v>0</v>
      </c>
      <c r="K1940" s="40">
        <v>0</v>
      </c>
      <c r="L1940" s="44">
        <v>0</v>
      </c>
      <c r="M1940" s="41" t="s">
        <v>126</v>
      </c>
      <c r="N1940" s="45" t="s">
        <v>156</v>
      </c>
      <c r="O1940" s="45" t="s">
        <v>157</v>
      </c>
      <c r="P1940" t="str">
        <f>VLOOKUP($A1940,RevenueData!$A$2:$L$2321,10,FALSE)</f>
        <v>CA</v>
      </c>
      <c r="Q1940" t="str">
        <f>VLOOKUP($A1940,RevenueData!$A$2:$L$2321,11,FALSE)</f>
        <v>NW</v>
      </c>
      <c r="R1940" t="str">
        <f>VLOOKUP($A1940,RevenueData!$A$2:$L$2321,12,FALSE)</f>
        <v>SF</v>
      </c>
    </row>
    <row r="1941" spans="1:18">
      <c r="A1941" s="40">
        <v>57</v>
      </c>
      <c r="B1941" s="41" t="s">
        <v>201</v>
      </c>
      <c r="C1941" s="41" t="s">
        <v>33</v>
      </c>
      <c r="D1941" s="40">
        <v>97223</v>
      </c>
      <c r="E1941" s="42">
        <v>40064</v>
      </c>
      <c r="F1941" s="43">
        <v>1030</v>
      </c>
      <c r="G1941" s="41" t="s">
        <v>125</v>
      </c>
      <c r="H1941" s="40">
        <v>23</v>
      </c>
      <c r="I1941" s="40">
        <v>22</v>
      </c>
      <c r="J1941" s="40">
        <v>0</v>
      </c>
      <c r="K1941" s="40">
        <v>0</v>
      </c>
      <c r="L1941" s="44">
        <v>1</v>
      </c>
      <c r="M1941" s="41" t="s">
        <v>126</v>
      </c>
      <c r="N1941" s="45" t="s">
        <v>169</v>
      </c>
      <c r="O1941" s="45" t="s">
        <v>170</v>
      </c>
      <c r="P1941" t="str">
        <f>VLOOKUP($A1941,RevenueData!$A$2:$L$2321,10,FALSE)</f>
        <v>OR</v>
      </c>
      <c r="Q1941" t="str">
        <f>VLOOKUP($A1941,RevenueData!$A$2:$L$2321,11,FALSE)</f>
        <v>NW</v>
      </c>
      <c r="R1941" t="str">
        <f>VLOOKUP($A1941,RevenueData!$A$2:$L$2321,12,FALSE)</f>
        <v>NW</v>
      </c>
    </row>
    <row r="1942" spans="1:18">
      <c r="A1942" s="40">
        <v>60</v>
      </c>
      <c r="B1942" s="41" t="s">
        <v>203</v>
      </c>
      <c r="C1942" s="41" t="s">
        <v>35</v>
      </c>
      <c r="D1942" s="40">
        <v>44122</v>
      </c>
      <c r="E1942" s="42">
        <v>40064</v>
      </c>
      <c r="F1942" s="43">
        <v>943</v>
      </c>
      <c r="G1942" s="41" t="s">
        <v>129</v>
      </c>
      <c r="H1942" s="40">
        <v>24</v>
      </c>
      <c r="I1942" s="40">
        <v>24</v>
      </c>
      <c r="J1942" s="40">
        <v>0</v>
      </c>
      <c r="K1942" s="40">
        <v>0</v>
      </c>
      <c r="L1942" s="44">
        <v>0</v>
      </c>
      <c r="M1942" s="41" t="s">
        <v>126</v>
      </c>
      <c r="N1942" s="45" t="s">
        <v>204</v>
      </c>
      <c r="O1942" s="45" t="s">
        <v>205</v>
      </c>
      <c r="P1942" t="str">
        <f>VLOOKUP($A1942,RevenueData!$A$2:$L$2321,10,FALSE)</f>
        <v>OH</v>
      </c>
      <c r="Q1942" t="str">
        <f>VLOOKUP($A1942,RevenueData!$A$2:$L$2321,11,FALSE)</f>
        <v>MW</v>
      </c>
      <c r="R1942" t="str">
        <f>VLOOKUP($A1942,RevenueData!$A$2:$L$2321,12,FALSE)</f>
        <v>MW</v>
      </c>
    </row>
    <row r="1943" spans="1:18">
      <c r="A1943" s="40">
        <v>61</v>
      </c>
      <c r="B1943" s="41" t="s">
        <v>206</v>
      </c>
      <c r="C1943" s="41" t="s">
        <v>31</v>
      </c>
      <c r="D1943" s="40">
        <v>80206</v>
      </c>
      <c r="E1943" s="42">
        <v>40064</v>
      </c>
      <c r="F1943" s="43">
        <v>1000</v>
      </c>
      <c r="G1943" s="41" t="s">
        <v>125</v>
      </c>
      <c r="H1943" s="40">
        <v>33</v>
      </c>
      <c r="I1943" s="40">
        <v>33</v>
      </c>
      <c r="J1943" s="40">
        <v>0</v>
      </c>
      <c r="K1943" s="40">
        <v>1</v>
      </c>
      <c r="L1943" s="44">
        <v>0</v>
      </c>
      <c r="M1943" s="41" t="s">
        <v>143</v>
      </c>
      <c r="N1943" s="45" t="s">
        <v>166</v>
      </c>
      <c r="O1943" s="45" t="s">
        <v>167</v>
      </c>
      <c r="P1943" t="str">
        <f>VLOOKUP($A1943,RevenueData!$A$2:$L$2321,10,FALSE)</f>
        <v>CO</v>
      </c>
      <c r="Q1943" t="str">
        <f>VLOOKUP($A1943,RevenueData!$A$2:$L$2321,11,FALSE)</f>
        <v>SW</v>
      </c>
      <c r="R1943" t="str">
        <f>VLOOKUP($A1943,RevenueData!$A$2:$L$2321,12,FALSE)</f>
        <v>DEN</v>
      </c>
    </row>
    <row r="1944" spans="1:18">
      <c r="A1944" s="40">
        <v>62</v>
      </c>
      <c r="B1944" s="41" t="s">
        <v>207</v>
      </c>
      <c r="C1944" s="41" t="s">
        <v>27</v>
      </c>
      <c r="D1944" s="40">
        <v>33607</v>
      </c>
      <c r="E1944" s="42">
        <v>40064</v>
      </c>
      <c r="F1944" s="43">
        <v>1300</v>
      </c>
      <c r="G1944" s="41" t="s">
        <v>125</v>
      </c>
      <c r="H1944" s="40">
        <v>14</v>
      </c>
      <c r="I1944" s="40">
        <v>14</v>
      </c>
      <c r="J1944" s="40">
        <v>0</v>
      </c>
      <c r="K1944" s="40">
        <v>0</v>
      </c>
      <c r="L1944" s="44">
        <v>0</v>
      </c>
      <c r="M1944" s="41" t="s">
        <v>143</v>
      </c>
      <c r="N1944" s="45" t="s">
        <v>208</v>
      </c>
      <c r="O1944" s="45" t="s">
        <v>209</v>
      </c>
      <c r="P1944" t="str">
        <f>VLOOKUP($A1944,RevenueData!$A$2:$L$2321,10,FALSE)</f>
        <v>FL</v>
      </c>
      <c r="Q1944" t="str">
        <f>VLOOKUP($A1944,RevenueData!$A$2:$L$2321,11,FALSE)</f>
        <v>SE</v>
      </c>
      <c r="R1944" t="str">
        <f>VLOOKUP($A1944,RevenueData!$A$2:$L$2321,12,FALSE)</f>
        <v>NFL</v>
      </c>
    </row>
    <row r="1945" spans="1:18">
      <c r="A1945" s="40">
        <v>68</v>
      </c>
      <c r="B1945" s="41" t="s">
        <v>171</v>
      </c>
      <c r="C1945" s="41" t="s">
        <v>19</v>
      </c>
      <c r="D1945" s="40">
        <v>90036</v>
      </c>
      <c r="E1945" s="42">
        <v>40064</v>
      </c>
      <c r="F1945" s="43">
        <v>925</v>
      </c>
      <c r="G1945" s="41" t="s">
        <v>125</v>
      </c>
      <c r="H1945" s="40">
        <v>33</v>
      </c>
      <c r="I1945" s="40">
        <v>33</v>
      </c>
      <c r="J1945" s="40">
        <v>0</v>
      </c>
      <c r="K1945" s="40">
        <v>0</v>
      </c>
      <c r="L1945" s="44">
        <v>0</v>
      </c>
      <c r="M1945" s="41" t="s">
        <v>126</v>
      </c>
      <c r="N1945" s="45" t="s">
        <v>149</v>
      </c>
      <c r="O1945" s="45" t="s">
        <v>150</v>
      </c>
      <c r="P1945" t="str">
        <f>VLOOKUP($A1945,RevenueData!$A$2:$L$2321,10,FALSE)</f>
        <v>CA</v>
      </c>
      <c r="Q1945" t="str">
        <f>VLOOKUP($A1945,RevenueData!$A$2:$L$2321,11,FALSE)</f>
        <v>LA</v>
      </c>
      <c r="R1945" t="str">
        <f>VLOOKUP($A1945,RevenueData!$A$2:$L$2321,12,FALSE)</f>
        <v>LA</v>
      </c>
    </row>
    <row r="1946" spans="1:18">
      <c r="A1946" s="40">
        <v>73</v>
      </c>
      <c r="B1946" s="41" t="s">
        <v>176</v>
      </c>
      <c r="C1946" s="41" t="s">
        <v>19</v>
      </c>
      <c r="D1946" s="40">
        <v>94103</v>
      </c>
      <c r="E1946" s="42">
        <v>40064</v>
      </c>
      <c r="F1946" s="43">
        <v>1003</v>
      </c>
      <c r="G1946" s="41" t="s">
        <v>125</v>
      </c>
      <c r="H1946" s="40">
        <v>30</v>
      </c>
      <c r="I1946" s="40">
        <v>30</v>
      </c>
      <c r="J1946" s="40">
        <v>0</v>
      </c>
      <c r="K1946" s="40">
        <v>0</v>
      </c>
      <c r="L1946" s="44">
        <v>0</v>
      </c>
      <c r="M1946" s="41" t="s">
        <v>126</v>
      </c>
      <c r="N1946" s="45" t="s">
        <v>156</v>
      </c>
      <c r="O1946" s="45" t="s">
        <v>157</v>
      </c>
      <c r="P1946" t="str">
        <f>VLOOKUP($A1946,RevenueData!$A$2:$L$2321,10,FALSE)</f>
        <v>CA</v>
      </c>
      <c r="Q1946" t="str">
        <f>VLOOKUP($A1946,RevenueData!$A$2:$L$2321,11,FALSE)</f>
        <v>NW</v>
      </c>
      <c r="R1946" t="str">
        <f>VLOOKUP($A1946,RevenueData!$A$2:$L$2321,12,FALSE)</f>
        <v>SF</v>
      </c>
    </row>
    <row r="1947" spans="1:18">
      <c r="A1947" s="40">
        <v>75</v>
      </c>
      <c r="B1947" s="41" t="s">
        <v>196</v>
      </c>
      <c r="C1947" s="41" t="s">
        <v>47</v>
      </c>
      <c r="D1947" s="40">
        <v>30326</v>
      </c>
      <c r="E1947" s="42">
        <v>40064</v>
      </c>
      <c r="F1947" s="43">
        <v>1104</v>
      </c>
      <c r="G1947" s="41" t="s">
        <v>125</v>
      </c>
      <c r="H1947" s="40">
        <v>22</v>
      </c>
      <c r="I1947" s="40">
        <v>22</v>
      </c>
      <c r="J1947" s="40">
        <v>0</v>
      </c>
      <c r="K1947" s="40">
        <v>0</v>
      </c>
      <c r="L1947" s="44">
        <v>0</v>
      </c>
      <c r="M1947" s="41" t="s">
        <v>126</v>
      </c>
      <c r="N1947" s="45" t="s">
        <v>197</v>
      </c>
      <c r="O1947" s="45" t="s">
        <v>198</v>
      </c>
      <c r="P1947" t="str">
        <f>VLOOKUP($A1947,RevenueData!$A$2:$L$2321,10,FALSE)</f>
        <v>GA</v>
      </c>
      <c r="Q1947" t="str">
        <f>VLOOKUP($A1947,RevenueData!$A$2:$L$2321,11,FALSE)</f>
        <v>SE</v>
      </c>
      <c r="R1947" t="str">
        <f>VLOOKUP($A1947,RevenueData!$A$2:$L$2321,12,FALSE)</f>
        <v>ATL</v>
      </c>
    </row>
    <row r="1948" spans="1:18">
      <c r="A1948" s="40">
        <v>78</v>
      </c>
      <c r="B1948" s="41" t="s">
        <v>225</v>
      </c>
      <c r="C1948" s="41" t="s">
        <v>27</v>
      </c>
      <c r="D1948" s="40">
        <v>32839</v>
      </c>
      <c r="E1948" s="42">
        <v>40064</v>
      </c>
      <c r="F1948" s="43">
        <v>1430</v>
      </c>
      <c r="G1948" s="41" t="s">
        <v>131</v>
      </c>
      <c r="H1948" s="40">
        <v>23</v>
      </c>
      <c r="I1948" s="40">
        <v>23</v>
      </c>
      <c r="J1948" s="40">
        <v>0</v>
      </c>
      <c r="K1948" s="40">
        <v>0</v>
      </c>
      <c r="L1948" s="44">
        <v>0</v>
      </c>
      <c r="M1948" s="41" t="s">
        <v>126</v>
      </c>
      <c r="N1948" s="45" t="s">
        <v>208</v>
      </c>
      <c r="O1948" s="45" t="s">
        <v>209</v>
      </c>
      <c r="P1948" t="str">
        <f>VLOOKUP($A1948,RevenueData!$A$2:$L$2321,10,FALSE)</f>
        <v>FL</v>
      </c>
      <c r="Q1948" t="str">
        <f>VLOOKUP($A1948,RevenueData!$A$2:$L$2321,11,FALSE)</f>
        <v>SE</v>
      </c>
      <c r="R1948" t="str">
        <f>VLOOKUP($A1948,RevenueData!$A$2:$L$2321,12,FALSE)</f>
        <v>NFL</v>
      </c>
    </row>
    <row r="1949" spans="1:18">
      <c r="A1949" s="40">
        <v>80</v>
      </c>
      <c r="B1949" s="41" t="s">
        <v>227</v>
      </c>
      <c r="C1949" s="41" t="s">
        <v>52</v>
      </c>
      <c r="D1949" s="40">
        <v>46240</v>
      </c>
      <c r="E1949" s="42">
        <v>40064</v>
      </c>
      <c r="F1949" s="43">
        <v>1300</v>
      </c>
      <c r="G1949" s="41" t="s">
        <v>125</v>
      </c>
      <c r="H1949" s="40">
        <v>29</v>
      </c>
      <c r="I1949" s="40">
        <v>29</v>
      </c>
      <c r="J1949" s="40">
        <v>0</v>
      </c>
      <c r="K1949" s="40">
        <v>0</v>
      </c>
      <c r="L1949" s="44">
        <v>0</v>
      </c>
      <c r="M1949" s="41" t="s">
        <v>143</v>
      </c>
      <c r="N1949" s="45" t="s">
        <v>228</v>
      </c>
      <c r="O1949" s="45" t="s">
        <v>229</v>
      </c>
      <c r="P1949" t="str">
        <f>VLOOKUP($A1949,RevenueData!$A$2:$L$2321,10,FALSE)</f>
        <v>IN</v>
      </c>
      <c r="Q1949" t="str">
        <f>VLOOKUP($A1949,RevenueData!$A$2:$L$2321,11,FALSE)</f>
        <v>MW</v>
      </c>
      <c r="R1949" t="str">
        <f>VLOOKUP($A1949,RevenueData!$A$2:$L$2321,12,FALSE)</f>
        <v>GL</v>
      </c>
    </row>
    <row r="1950" spans="1:18">
      <c r="A1950" s="40">
        <v>86</v>
      </c>
      <c r="B1950" s="41" t="s">
        <v>233</v>
      </c>
      <c r="C1950" s="41" t="s">
        <v>41</v>
      </c>
      <c r="D1950" s="40">
        <v>77056</v>
      </c>
      <c r="E1950" s="42">
        <v>40064</v>
      </c>
      <c r="F1950" s="43">
        <v>1131</v>
      </c>
      <c r="G1950" s="41" t="s">
        <v>125</v>
      </c>
      <c r="H1950" s="40">
        <v>38</v>
      </c>
      <c r="I1950" s="40">
        <v>37</v>
      </c>
      <c r="J1950" s="40">
        <v>1</v>
      </c>
      <c r="K1950" s="40">
        <v>0</v>
      </c>
      <c r="L1950" s="44">
        <v>0</v>
      </c>
      <c r="M1950" s="41" t="s">
        <v>126</v>
      </c>
      <c r="N1950" s="45" t="s">
        <v>234</v>
      </c>
      <c r="O1950" s="45" t="s">
        <v>235</v>
      </c>
      <c r="P1950" t="str">
        <f>VLOOKUP($A1950,RevenueData!$A$2:$L$2321,10,FALSE)</f>
        <v>TX</v>
      </c>
      <c r="Q1950" t="str">
        <f>VLOOKUP($A1950,RevenueData!$A$2:$L$2321,11,FALSE)</f>
        <v>SW</v>
      </c>
      <c r="R1950" t="str">
        <f>VLOOKUP($A1950,RevenueData!$A$2:$L$2321,12,FALSE)</f>
        <v>HOU</v>
      </c>
    </row>
    <row r="1951" spans="1:18">
      <c r="A1951" s="40">
        <v>87</v>
      </c>
      <c r="B1951" s="41" t="s">
        <v>236</v>
      </c>
      <c r="C1951" s="41" t="s">
        <v>16</v>
      </c>
      <c r="D1951" s="40">
        <v>60173</v>
      </c>
      <c r="E1951" s="42">
        <v>40064</v>
      </c>
      <c r="F1951" s="43">
        <v>1034</v>
      </c>
      <c r="G1951" s="41" t="s">
        <v>125</v>
      </c>
      <c r="H1951" s="40">
        <v>13</v>
      </c>
      <c r="I1951" s="40">
        <v>13</v>
      </c>
      <c r="J1951" s="40">
        <v>0</v>
      </c>
      <c r="K1951" s="40">
        <v>0</v>
      </c>
      <c r="L1951" s="44">
        <v>0</v>
      </c>
      <c r="M1951" s="41" t="s">
        <v>126</v>
      </c>
      <c r="N1951" s="45" t="s">
        <v>145</v>
      </c>
      <c r="O1951" s="45" t="s">
        <v>146</v>
      </c>
      <c r="P1951" t="str">
        <f>VLOOKUP($A1951,RevenueData!$A$2:$L$2321,10,FALSE)</f>
        <v>IL</v>
      </c>
      <c r="Q1951" t="str">
        <f>VLOOKUP($A1951,RevenueData!$A$2:$L$2321,11,FALSE)</f>
        <v>MW</v>
      </c>
      <c r="R1951" t="str">
        <f>VLOOKUP($A1951,RevenueData!$A$2:$L$2321,12,FALSE)</f>
        <v>SCHI</v>
      </c>
    </row>
    <row r="1952" spans="1:18">
      <c r="A1952" s="40">
        <v>95</v>
      </c>
      <c r="B1952" s="41" t="s">
        <v>178</v>
      </c>
      <c r="C1952" s="41" t="s">
        <v>38</v>
      </c>
      <c r="D1952" s="40">
        <v>89106</v>
      </c>
      <c r="E1952" s="42">
        <v>40064</v>
      </c>
      <c r="F1952" s="43">
        <v>1100</v>
      </c>
      <c r="G1952" s="41" t="s">
        <v>125</v>
      </c>
      <c r="H1952" s="40">
        <v>103</v>
      </c>
      <c r="I1952" s="40">
        <v>101</v>
      </c>
      <c r="J1952" s="40">
        <v>0</v>
      </c>
      <c r="K1952" s="40">
        <v>2</v>
      </c>
      <c r="L1952" s="44">
        <v>0</v>
      </c>
      <c r="M1952" s="41" t="s">
        <v>143</v>
      </c>
      <c r="N1952" s="45" t="s">
        <v>181</v>
      </c>
      <c r="O1952" s="45" t="s">
        <v>182</v>
      </c>
      <c r="P1952" t="str">
        <f>VLOOKUP($A1952,RevenueData!$A$2:$L$2321,10,FALSE)</f>
        <v>NV</v>
      </c>
      <c r="Q1952" t="str">
        <f>VLOOKUP($A1952,RevenueData!$A$2:$L$2321,11,FALSE)</f>
        <v>OUT</v>
      </c>
      <c r="R1952" t="str">
        <f>VLOOKUP($A1952,RevenueData!$A$2:$L$2321,12,FALSE)</f>
        <v>OUT</v>
      </c>
    </row>
    <row r="1953" spans="1:18">
      <c r="A1953" s="40">
        <v>95</v>
      </c>
      <c r="B1953" s="41" t="s">
        <v>178</v>
      </c>
      <c r="C1953" s="41" t="s">
        <v>38</v>
      </c>
      <c r="D1953" s="40">
        <v>89106</v>
      </c>
      <c r="E1953" s="42">
        <v>40064</v>
      </c>
      <c r="F1953" s="43">
        <v>1100</v>
      </c>
      <c r="G1953" s="41" t="s">
        <v>125</v>
      </c>
      <c r="H1953" s="40">
        <v>16</v>
      </c>
      <c r="I1953" s="40">
        <v>16</v>
      </c>
      <c r="J1953" s="40">
        <v>0</v>
      </c>
      <c r="K1953" s="40">
        <v>0</v>
      </c>
      <c r="L1953" s="44">
        <v>0</v>
      </c>
      <c r="M1953" s="41" t="s">
        <v>143</v>
      </c>
      <c r="N1953" s="45" t="s">
        <v>181</v>
      </c>
      <c r="O1953" s="45" t="s">
        <v>182</v>
      </c>
      <c r="P1953" t="str">
        <f>VLOOKUP($A1953,RevenueData!$A$2:$L$2321,10,FALSE)</f>
        <v>NV</v>
      </c>
      <c r="Q1953" t="str">
        <f>VLOOKUP($A1953,RevenueData!$A$2:$L$2321,11,FALSE)</f>
        <v>OUT</v>
      </c>
      <c r="R1953" t="str">
        <f>VLOOKUP($A1953,RevenueData!$A$2:$L$2321,12,FALSE)</f>
        <v>OUT</v>
      </c>
    </row>
    <row r="1954" spans="1:18">
      <c r="A1954" s="40">
        <v>97</v>
      </c>
      <c r="B1954" s="41" t="s">
        <v>246</v>
      </c>
      <c r="C1954" s="41" t="s">
        <v>56</v>
      </c>
      <c r="D1954" s="40">
        <v>20817</v>
      </c>
      <c r="E1954" s="42">
        <v>40064</v>
      </c>
      <c r="F1954" s="43">
        <v>1052</v>
      </c>
      <c r="G1954" s="41" t="s">
        <v>125</v>
      </c>
      <c r="H1954" s="40">
        <v>25</v>
      </c>
      <c r="I1954" s="40">
        <v>25</v>
      </c>
      <c r="J1954" s="40">
        <v>0</v>
      </c>
      <c r="K1954" s="40">
        <v>0</v>
      </c>
      <c r="L1954" s="44">
        <v>0</v>
      </c>
      <c r="M1954" s="41" t="s">
        <v>126</v>
      </c>
      <c r="N1954" s="45" t="s">
        <v>136</v>
      </c>
      <c r="O1954" s="45" t="s">
        <v>137</v>
      </c>
      <c r="P1954" t="str">
        <f>VLOOKUP($A1954,RevenueData!$A$2:$L$2321,10,FALSE)</f>
        <v>MD</v>
      </c>
      <c r="Q1954" t="str">
        <f>VLOOKUP($A1954,RevenueData!$A$2:$L$2321,11,FALSE)</f>
        <v>NE</v>
      </c>
      <c r="R1954" t="str">
        <f>VLOOKUP($A1954,RevenueData!$A$2:$L$2321,12,FALSE)</f>
        <v>MD</v>
      </c>
    </row>
    <row r="1955" spans="1:18">
      <c r="A1955" s="40">
        <v>98</v>
      </c>
      <c r="B1955" s="41" t="s">
        <v>28</v>
      </c>
      <c r="C1955" s="41" t="s">
        <v>27</v>
      </c>
      <c r="D1955" s="40">
        <v>33139</v>
      </c>
      <c r="E1955" s="42">
        <v>40064</v>
      </c>
      <c r="F1955" s="43">
        <v>1210</v>
      </c>
      <c r="G1955" s="41" t="s">
        <v>125</v>
      </c>
      <c r="H1955" s="40">
        <v>24</v>
      </c>
      <c r="I1955" s="40">
        <v>24</v>
      </c>
      <c r="J1955" s="40">
        <v>0</v>
      </c>
      <c r="K1955" s="40">
        <v>0</v>
      </c>
      <c r="L1955" s="44">
        <v>0</v>
      </c>
      <c r="M1955" s="41" t="s">
        <v>126</v>
      </c>
      <c r="N1955" s="45" t="s">
        <v>161</v>
      </c>
      <c r="O1955" s="45" t="s">
        <v>162</v>
      </c>
      <c r="P1955" t="str">
        <f>VLOOKUP($A1955,RevenueData!$A$2:$L$2321,10,FALSE)</f>
        <v>FL</v>
      </c>
      <c r="Q1955" t="str">
        <f>VLOOKUP($A1955,RevenueData!$A$2:$L$2321,11,FALSE)</f>
        <v>SE</v>
      </c>
      <c r="R1955" t="str">
        <f>VLOOKUP($A1955,RevenueData!$A$2:$L$2321,12,FALSE)</f>
        <v>SE</v>
      </c>
    </row>
    <row r="1956" spans="1:18">
      <c r="A1956" s="40">
        <v>100</v>
      </c>
      <c r="B1956" s="41" t="s">
        <v>248</v>
      </c>
      <c r="C1956" s="41" t="s">
        <v>44</v>
      </c>
      <c r="D1956" s="40">
        <v>85718</v>
      </c>
      <c r="E1956" s="42">
        <v>40064</v>
      </c>
      <c r="F1956" s="43">
        <v>1050</v>
      </c>
      <c r="G1956" s="41" t="s">
        <v>125</v>
      </c>
      <c r="H1956" s="40">
        <v>17</v>
      </c>
      <c r="I1956" s="40">
        <v>17</v>
      </c>
      <c r="J1956" s="40">
        <v>0</v>
      </c>
      <c r="K1956" s="40">
        <v>0</v>
      </c>
      <c r="L1956" s="44">
        <v>0</v>
      </c>
      <c r="M1956" s="41" t="s">
        <v>126</v>
      </c>
      <c r="N1956" s="45" t="s">
        <v>181</v>
      </c>
      <c r="O1956" s="45" t="s">
        <v>182</v>
      </c>
      <c r="P1956" t="str">
        <f>VLOOKUP($A1956,RevenueData!$A$2:$L$2321,10,FALSE)</f>
        <v>AZ</v>
      </c>
      <c r="Q1956" t="str">
        <f>VLOOKUP($A1956,RevenueData!$A$2:$L$2321,11,FALSE)</f>
        <v>SW</v>
      </c>
      <c r="R1956" t="str">
        <f>VLOOKUP($A1956,RevenueData!$A$2:$L$2321,12,FALSE)</f>
        <v>AZ</v>
      </c>
    </row>
    <row r="1957" spans="1:18">
      <c r="A1957" s="40">
        <v>101</v>
      </c>
      <c r="B1957" s="41" t="s">
        <v>249</v>
      </c>
      <c r="C1957" s="41" t="s">
        <v>57</v>
      </c>
      <c r="D1957" s="40">
        <v>28211</v>
      </c>
      <c r="E1957" s="42">
        <v>40064</v>
      </c>
      <c r="F1957" s="43">
        <v>1121</v>
      </c>
      <c r="G1957" s="41" t="s">
        <v>125</v>
      </c>
      <c r="H1957" s="40">
        <v>20</v>
      </c>
      <c r="I1957" s="40">
        <v>20</v>
      </c>
      <c r="J1957" s="40">
        <v>0</v>
      </c>
      <c r="K1957" s="40">
        <v>0</v>
      </c>
      <c r="L1957" s="44">
        <v>0</v>
      </c>
      <c r="M1957" s="41" t="s">
        <v>126</v>
      </c>
      <c r="N1957" s="45" t="s">
        <v>252</v>
      </c>
      <c r="O1957" s="45" t="s">
        <v>253</v>
      </c>
      <c r="P1957" t="str">
        <f>VLOOKUP($A1957,RevenueData!$A$2:$L$2321,10,FALSE)</f>
        <v>NC</v>
      </c>
      <c r="Q1957" t="str">
        <f>VLOOKUP($A1957,RevenueData!$A$2:$L$2321,11,FALSE)</f>
        <v>SE</v>
      </c>
      <c r="R1957" t="str">
        <f>VLOOKUP($A1957,RevenueData!$A$2:$L$2321,12,FALSE)</f>
        <v>NC</v>
      </c>
    </row>
    <row r="1958" spans="1:18">
      <c r="A1958" s="40">
        <v>101</v>
      </c>
      <c r="B1958" s="41" t="s">
        <v>249</v>
      </c>
      <c r="C1958" s="41" t="s">
        <v>57</v>
      </c>
      <c r="D1958" s="40">
        <v>28211</v>
      </c>
      <c r="E1958" s="42">
        <v>40064</v>
      </c>
      <c r="F1958" s="43">
        <v>1121</v>
      </c>
      <c r="G1958" s="41" t="s">
        <v>125</v>
      </c>
      <c r="H1958" s="40">
        <v>3</v>
      </c>
      <c r="I1958" s="40">
        <v>3</v>
      </c>
      <c r="J1958" s="40">
        <v>0</v>
      </c>
      <c r="K1958" s="40">
        <v>0</v>
      </c>
      <c r="L1958" s="44">
        <v>0</v>
      </c>
      <c r="M1958" s="41" t="s">
        <v>126</v>
      </c>
      <c r="N1958" s="45" t="s">
        <v>252</v>
      </c>
      <c r="O1958" s="45" t="s">
        <v>253</v>
      </c>
      <c r="P1958" t="str">
        <f>VLOOKUP($A1958,RevenueData!$A$2:$L$2321,10,FALSE)</f>
        <v>NC</v>
      </c>
      <c r="Q1958" t="str">
        <f>VLOOKUP($A1958,RevenueData!$A$2:$L$2321,11,FALSE)</f>
        <v>SE</v>
      </c>
      <c r="R1958" t="str">
        <f>VLOOKUP($A1958,RevenueData!$A$2:$L$2321,12,FALSE)</f>
        <v>NC</v>
      </c>
    </row>
    <row r="1959" spans="1:18">
      <c r="A1959" s="40">
        <v>103</v>
      </c>
      <c r="B1959" s="41" t="s">
        <v>171</v>
      </c>
      <c r="C1959" s="41" t="s">
        <v>19</v>
      </c>
      <c r="D1959" s="40">
        <v>90048</v>
      </c>
      <c r="E1959" s="42">
        <v>40064</v>
      </c>
      <c r="F1959" s="43">
        <v>1149</v>
      </c>
      <c r="G1959" s="41" t="s">
        <v>125</v>
      </c>
      <c r="H1959" s="40">
        <v>25</v>
      </c>
      <c r="I1959" s="40">
        <v>25</v>
      </c>
      <c r="J1959" s="40">
        <v>0</v>
      </c>
      <c r="K1959" s="40">
        <v>0</v>
      </c>
      <c r="L1959" s="44">
        <v>0</v>
      </c>
      <c r="M1959" s="41" t="s">
        <v>126</v>
      </c>
      <c r="N1959" s="45" t="s">
        <v>149</v>
      </c>
      <c r="O1959" s="45" t="s">
        <v>150</v>
      </c>
      <c r="P1959" t="str">
        <f>VLOOKUP($A1959,RevenueData!$A$2:$L$2321,10,FALSE)</f>
        <v>CA</v>
      </c>
      <c r="Q1959" t="str">
        <f>VLOOKUP($A1959,RevenueData!$A$2:$L$2321,11,FALSE)</f>
        <v>LA</v>
      </c>
      <c r="R1959" t="str">
        <f>VLOOKUP($A1959,RevenueData!$A$2:$L$2321,12,FALSE)</f>
        <v>LAPRO</v>
      </c>
    </row>
    <row r="1960" spans="1:18">
      <c r="A1960" s="40">
        <v>106</v>
      </c>
      <c r="B1960" s="41" t="s">
        <v>233</v>
      </c>
      <c r="C1960" s="41" t="s">
        <v>41</v>
      </c>
      <c r="D1960" s="40">
        <v>77027</v>
      </c>
      <c r="E1960" s="42">
        <v>40064</v>
      </c>
      <c r="F1960" s="43">
        <v>1010</v>
      </c>
      <c r="G1960" s="41" t="s">
        <v>125</v>
      </c>
      <c r="H1960" s="40">
        <v>25</v>
      </c>
      <c r="I1960" s="40">
        <v>25</v>
      </c>
      <c r="J1960" s="40">
        <v>0</v>
      </c>
      <c r="K1960" s="40">
        <v>0</v>
      </c>
      <c r="L1960" s="44">
        <v>0</v>
      </c>
      <c r="M1960" s="41" t="s">
        <v>130</v>
      </c>
      <c r="N1960" s="45" t="s">
        <v>234</v>
      </c>
      <c r="O1960" s="45" t="s">
        <v>235</v>
      </c>
      <c r="P1960" t="str">
        <f>VLOOKUP($A1960,RevenueData!$A$2:$L$2321,10,FALSE)</f>
        <v>TX</v>
      </c>
      <c r="Q1960" t="str">
        <f>VLOOKUP($A1960,RevenueData!$A$2:$L$2321,11,FALSE)</f>
        <v>SW</v>
      </c>
      <c r="R1960" t="str">
        <f>VLOOKUP($A1960,RevenueData!$A$2:$L$2321,12,FALSE)</f>
        <v>HOU</v>
      </c>
    </row>
    <row r="1961" spans="1:18">
      <c r="A1961" s="40">
        <v>107</v>
      </c>
      <c r="B1961" s="41" t="s">
        <v>256</v>
      </c>
      <c r="C1961" s="41" t="s">
        <v>43</v>
      </c>
      <c r="D1961" s="40">
        <v>2199</v>
      </c>
      <c r="E1961" s="42">
        <v>40064</v>
      </c>
      <c r="F1961" s="43">
        <v>938</v>
      </c>
      <c r="G1961" s="41" t="s">
        <v>129</v>
      </c>
      <c r="H1961" s="40">
        <v>50</v>
      </c>
      <c r="I1961" s="40">
        <v>49</v>
      </c>
      <c r="J1961" s="40">
        <v>1</v>
      </c>
      <c r="K1961" s="40">
        <v>0</v>
      </c>
      <c r="L1961" s="44">
        <v>0</v>
      </c>
      <c r="M1961" s="41" t="s">
        <v>126</v>
      </c>
      <c r="N1961" s="45" t="s">
        <v>190</v>
      </c>
      <c r="O1961" s="45" t="s">
        <v>191</v>
      </c>
      <c r="P1961" t="str">
        <f>VLOOKUP($A1961,RevenueData!$A$2:$L$2321,10,FALSE)</f>
        <v>MA</v>
      </c>
      <c r="Q1961" t="str">
        <f>VLOOKUP($A1961,RevenueData!$A$2:$L$2321,11,FALSE)</f>
        <v>NE</v>
      </c>
      <c r="R1961" t="str">
        <f>VLOOKUP($A1961,RevenueData!$A$2:$L$2321,12,FALSE)</f>
        <v>MA</v>
      </c>
    </row>
    <row r="1962" spans="1:18">
      <c r="A1962" s="40">
        <v>108</v>
      </c>
      <c r="B1962" s="41" t="s">
        <v>124</v>
      </c>
      <c r="C1962" s="41" t="s">
        <v>7</v>
      </c>
      <c r="D1962" s="40">
        <v>10019</v>
      </c>
      <c r="E1962" s="42">
        <v>40064</v>
      </c>
      <c r="F1962" s="43">
        <v>1014</v>
      </c>
      <c r="G1962" s="41" t="s">
        <v>125</v>
      </c>
      <c r="H1962" s="40">
        <v>34</v>
      </c>
      <c r="I1962" s="40">
        <v>34</v>
      </c>
      <c r="J1962" s="40">
        <v>0</v>
      </c>
      <c r="K1962" s="40">
        <v>0</v>
      </c>
      <c r="L1962" s="44">
        <v>0</v>
      </c>
      <c r="M1962" s="41" t="s">
        <v>126</v>
      </c>
      <c r="N1962" s="45" t="s">
        <v>127</v>
      </c>
      <c r="O1962" s="45" t="s">
        <v>128</v>
      </c>
      <c r="P1962" t="str">
        <f>VLOOKUP($A1962,RevenueData!$A$2:$L$2321,10,FALSE)</f>
        <v>NY</v>
      </c>
      <c r="Q1962" t="str">
        <f>VLOOKUP($A1962,RevenueData!$A$2:$L$2321,11,FALSE)</f>
        <v>NY</v>
      </c>
      <c r="R1962" t="str">
        <f>VLOOKUP($A1962,RevenueData!$A$2:$L$2321,12,FALSE)</f>
        <v>DOWN</v>
      </c>
    </row>
    <row r="1963" spans="1:18">
      <c r="A1963" s="40">
        <v>111</v>
      </c>
      <c r="B1963" s="41" t="s">
        <v>263</v>
      </c>
      <c r="C1963" s="41" t="s">
        <v>19</v>
      </c>
      <c r="D1963" s="40">
        <v>90401</v>
      </c>
      <c r="E1963" s="42">
        <v>40064</v>
      </c>
      <c r="F1963" s="43">
        <v>1000</v>
      </c>
      <c r="G1963" s="41" t="s">
        <v>125</v>
      </c>
      <c r="H1963" s="40">
        <v>48</v>
      </c>
      <c r="I1963" s="40">
        <v>47</v>
      </c>
      <c r="J1963" s="40">
        <v>0</v>
      </c>
      <c r="K1963" s="40">
        <v>1</v>
      </c>
      <c r="L1963" s="44">
        <v>0</v>
      </c>
      <c r="M1963" s="41" t="s">
        <v>126</v>
      </c>
      <c r="N1963" s="45" t="s">
        <v>149</v>
      </c>
      <c r="O1963" s="45" t="s">
        <v>150</v>
      </c>
      <c r="P1963" t="str">
        <f>VLOOKUP($A1963,RevenueData!$A$2:$L$2321,10,FALSE)</f>
        <v>CA</v>
      </c>
      <c r="Q1963" t="str">
        <f>VLOOKUP($A1963,RevenueData!$A$2:$L$2321,11,FALSE)</f>
        <v>LA</v>
      </c>
      <c r="R1963" t="str">
        <f>VLOOKUP($A1963,RevenueData!$A$2:$L$2321,12,FALSE)</f>
        <v>LAPRO</v>
      </c>
    </row>
    <row r="1964" spans="1:18">
      <c r="A1964" s="40">
        <v>112</v>
      </c>
      <c r="B1964" s="41" t="s">
        <v>138</v>
      </c>
      <c r="C1964" s="41" t="s">
        <v>12</v>
      </c>
      <c r="D1964" s="40">
        <v>20002</v>
      </c>
      <c r="E1964" s="42">
        <v>40064</v>
      </c>
      <c r="F1964" s="43">
        <v>1123</v>
      </c>
      <c r="G1964" s="41" t="s">
        <v>125</v>
      </c>
      <c r="H1964" s="40">
        <v>25</v>
      </c>
      <c r="I1964" s="40">
        <v>25</v>
      </c>
      <c r="J1964" s="40">
        <v>0</v>
      </c>
      <c r="K1964" s="40">
        <v>0</v>
      </c>
      <c r="L1964" s="44">
        <v>0</v>
      </c>
      <c r="M1964" s="41" t="s">
        <v>130</v>
      </c>
      <c r="N1964" s="45" t="s">
        <v>136</v>
      </c>
      <c r="O1964" s="45" t="s">
        <v>137</v>
      </c>
      <c r="P1964" t="str">
        <f>VLOOKUP($A1964,RevenueData!$A$2:$L$2321,10,FALSE)</f>
        <v>DC</v>
      </c>
      <c r="Q1964" t="str">
        <f>VLOOKUP($A1964,RevenueData!$A$2:$L$2321,11,FALSE)</f>
        <v>NE</v>
      </c>
      <c r="R1964" t="str">
        <f>VLOOKUP($A1964,RevenueData!$A$2:$L$2321,12,FALSE)</f>
        <v>DC</v>
      </c>
    </row>
    <row r="1965" spans="1:18">
      <c r="A1965" s="40">
        <v>114</v>
      </c>
      <c r="B1965" s="41" t="s">
        <v>124</v>
      </c>
      <c r="C1965" s="41" t="s">
        <v>7</v>
      </c>
      <c r="D1965" s="40">
        <v>10020</v>
      </c>
      <c r="E1965" s="42">
        <v>40064</v>
      </c>
      <c r="F1965" s="43">
        <v>947</v>
      </c>
      <c r="G1965" s="41" t="s">
        <v>129</v>
      </c>
      <c r="H1965" s="40">
        <v>27</v>
      </c>
      <c r="I1965" s="40">
        <v>27</v>
      </c>
      <c r="J1965" s="40">
        <v>0</v>
      </c>
      <c r="K1965" s="40">
        <v>0</v>
      </c>
      <c r="L1965" s="44">
        <v>0</v>
      </c>
      <c r="M1965" s="41" t="s">
        <v>126</v>
      </c>
      <c r="N1965" s="45" t="s">
        <v>127</v>
      </c>
      <c r="O1965" s="45" t="s">
        <v>128</v>
      </c>
      <c r="P1965" t="str">
        <f>VLOOKUP($A1965,RevenueData!$A$2:$L$2321,10,FALSE)</f>
        <v>NY</v>
      </c>
      <c r="Q1965" t="str">
        <f>VLOOKUP($A1965,RevenueData!$A$2:$L$2321,11,FALSE)</f>
        <v>NY</v>
      </c>
      <c r="R1965" t="str">
        <f>VLOOKUP($A1965,RevenueData!$A$2:$L$2321,12,FALSE)</f>
        <v>MID</v>
      </c>
    </row>
    <row r="1966" spans="1:18">
      <c r="A1966" s="40">
        <v>116</v>
      </c>
      <c r="B1966" s="41" t="s">
        <v>266</v>
      </c>
      <c r="C1966" s="41" t="s">
        <v>10</v>
      </c>
      <c r="D1966" s="40">
        <v>8807</v>
      </c>
      <c r="E1966" s="42">
        <v>40064</v>
      </c>
      <c r="F1966" s="43">
        <v>958</v>
      </c>
      <c r="G1966" s="41" t="s">
        <v>129</v>
      </c>
      <c r="H1966" s="40">
        <v>28</v>
      </c>
      <c r="I1966" s="40">
        <v>28</v>
      </c>
      <c r="J1966" s="40">
        <v>0</v>
      </c>
      <c r="K1966" s="40">
        <v>0</v>
      </c>
      <c r="L1966" s="44">
        <v>0</v>
      </c>
      <c r="M1966" s="41" t="s">
        <v>126</v>
      </c>
      <c r="N1966" s="45" t="s">
        <v>127</v>
      </c>
      <c r="O1966" s="45" t="s">
        <v>128</v>
      </c>
      <c r="P1966" t="str">
        <f>VLOOKUP($A1966,RevenueData!$A$2:$L$2321,10,FALSE)</f>
        <v>NJ</v>
      </c>
      <c r="Q1966" t="str">
        <f>VLOOKUP($A1966,RevenueData!$A$2:$L$2321,11,FALSE)</f>
        <v>NE</v>
      </c>
      <c r="R1966" t="str">
        <f>VLOOKUP($A1966,RevenueData!$A$2:$L$2321,12,FALSE)</f>
        <v>NJ</v>
      </c>
    </row>
    <row r="1967" spans="1:18">
      <c r="A1967" s="40">
        <v>120</v>
      </c>
      <c r="B1967" s="41" t="s">
        <v>269</v>
      </c>
      <c r="C1967" s="41" t="s">
        <v>11</v>
      </c>
      <c r="D1967" s="40">
        <v>23188</v>
      </c>
      <c r="E1967" s="42">
        <v>40064</v>
      </c>
      <c r="F1967" s="43">
        <v>1048</v>
      </c>
      <c r="G1967" s="41" t="s">
        <v>125</v>
      </c>
      <c r="H1967" s="40">
        <v>23</v>
      </c>
      <c r="I1967" s="40">
        <v>23</v>
      </c>
      <c r="J1967" s="40">
        <v>0</v>
      </c>
      <c r="K1967" s="40">
        <v>0</v>
      </c>
      <c r="L1967" s="44">
        <v>0</v>
      </c>
      <c r="M1967" s="41" t="s">
        <v>126</v>
      </c>
      <c r="N1967" s="45" t="s">
        <v>244</v>
      </c>
      <c r="O1967" s="45" t="s">
        <v>245</v>
      </c>
      <c r="P1967" t="str">
        <f>VLOOKUP($A1967,RevenueData!$A$2:$L$2321,10,FALSE)</f>
        <v>VA</v>
      </c>
      <c r="Q1967" t="str">
        <f>VLOOKUP($A1967,RevenueData!$A$2:$L$2321,11,FALSE)</f>
        <v>OUT</v>
      </c>
      <c r="R1967" t="str">
        <f>VLOOKUP($A1967,RevenueData!$A$2:$L$2321,12,FALSE)</f>
        <v>OUT</v>
      </c>
    </row>
    <row r="1968" spans="1:18">
      <c r="A1968" s="40">
        <v>120</v>
      </c>
      <c r="B1968" s="41" t="s">
        <v>269</v>
      </c>
      <c r="C1968" s="41" t="s">
        <v>11</v>
      </c>
      <c r="D1968" s="40">
        <v>23188</v>
      </c>
      <c r="E1968" s="42">
        <v>40064</v>
      </c>
      <c r="F1968" s="43">
        <v>1048</v>
      </c>
      <c r="G1968" s="41" t="s">
        <v>125</v>
      </c>
      <c r="H1968" s="40">
        <v>30</v>
      </c>
      <c r="I1968" s="40">
        <v>30</v>
      </c>
      <c r="J1968" s="40">
        <v>0</v>
      </c>
      <c r="K1968" s="40">
        <v>0</v>
      </c>
      <c r="L1968" s="44">
        <v>0</v>
      </c>
      <c r="M1968" s="41" t="s">
        <v>126</v>
      </c>
      <c r="N1968" s="45" t="s">
        <v>244</v>
      </c>
      <c r="O1968" s="45" t="s">
        <v>245</v>
      </c>
      <c r="P1968" t="str">
        <f>VLOOKUP($A1968,RevenueData!$A$2:$L$2321,10,FALSE)</f>
        <v>VA</v>
      </c>
      <c r="Q1968" t="str">
        <f>VLOOKUP($A1968,RevenueData!$A$2:$L$2321,11,FALSE)</f>
        <v>OUT</v>
      </c>
      <c r="R1968" t="str">
        <f>VLOOKUP($A1968,RevenueData!$A$2:$L$2321,12,FALSE)</f>
        <v>OUT</v>
      </c>
    </row>
    <row r="1969" spans="1:18">
      <c r="A1969" s="40">
        <v>122</v>
      </c>
      <c r="B1969" s="41" t="s">
        <v>233</v>
      </c>
      <c r="C1969" s="41" t="s">
        <v>41</v>
      </c>
      <c r="D1969" s="40">
        <v>77032</v>
      </c>
      <c r="E1969" s="42">
        <v>40064</v>
      </c>
      <c r="F1969" s="43">
        <v>633</v>
      </c>
      <c r="G1969" s="41" t="s">
        <v>129</v>
      </c>
      <c r="H1969" s="40">
        <v>50</v>
      </c>
      <c r="I1969" s="40">
        <v>50</v>
      </c>
      <c r="J1969" s="40">
        <v>0</v>
      </c>
      <c r="K1969" s="40">
        <v>0</v>
      </c>
      <c r="L1969" s="44">
        <v>0</v>
      </c>
      <c r="M1969" s="41" t="s">
        <v>126</v>
      </c>
      <c r="N1969" s="45" t="s">
        <v>234</v>
      </c>
      <c r="O1969" s="45" t="s">
        <v>235</v>
      </c>
      <c r="P1969" t="str">
        <f>VLOOKUP($A1969,RevenueData!$A$2:$L$2321,10,FALSE)</f>
        <v>TX</v>
      </c>
      <c r="Q1969" t="str">
        <f>VLOOKUP($A1969,RevenueData!$A$2:$L$2321,11,FALSE)</f>
        <v>SW</v>
      </c>
      <c r="R1969" t="str">
        <f>VLOOKUP($A1969,RevenueData!$A$2:$L$2321,12,FALSE)</f>
        <v>HOU</v>
      </c>
    </row>
    <row r="1970" spans="1:18">
      <c r="A1970" s="40">
        <v>122</v>
      </c>
      <c r="B1970" s="41" t="s">
        <v>233</v>
      </c>
      <c r="C1970" s="41" t="s">
        <v>41</v>
      </c>
      <c r="D1970" s="40">
        <v>77032</v>
      </c>
      <c r="E1970" s="42">
        <v>40064</v>
      </c>
      <c r="F1970" s="43">
        <v>633</v>
      </c>
      <c r="G1970" s="41" t="s">
        <v>129</v>
      </c>
      <c r="H1970" s="40">
        <v>1</v>
      </c>
      <c r="I1970" s="40">
        <v>1</v>
      </c>
      <c r="J1970" s="40">
        <v>0</v>
      </c>
      <c r="K1970" s="40">
        <v>0</v>
      </c>
      <c r="L1970" s="44">
        <v>0</v>
      </c>
      <c r="M1970" s="41" t="s">
        <v>126</v>
      </c>
      <c r="N1970" s="45" t="s">
        <v>234</v>
      </c>
      <c r="O1970" s="45" t="s">
        <v>235</v>
      </c>
      <c r="P1970" t="str">
        <f>VLOOKUP($A1970,RevenueData!$A$2:$L$2321,10,FALSE)</f>
        <v>TX</v>
      </c>
      <c r="Q1970" t="str">
        <f>VLOOKUP($A1970,RevenueData!$A$2:$L$2321,11,FALSE)</f>
        <v>SW</v>
      </c>
      <c r="R1970" t="str">
        <f>VLOOKUP($A1970,RevenueData!$A$2:$L$2321,12,FALSE)</f>
        <v>HOU</v>
      </c>
    </row>
    <row r="1971" spans="1:18">
      <c r="A1971" s="40">
        <v>127</v>
      </c>
      <c r="B1971" s="41" t="s">
        <v>277</v>
      </c>
      <c r="C1971" s="41" t="s">
        <v>7</v>
      </c>
      <c r="D1971" s="40">
        <v>10917</v>
      </c>
      <c r="E1971" s="42">
        <v>40064</v>
      </c>
      <c r="F1971" s="43">
        <v>1230</v>
      </c>
      <c r="G1971" s="41" t="s">
        <v>125</v>
      </c>
      <c r="H1971" s="40">
        <v>44</v>
      </c>
      <c r="I1971" s="40">
        <v>44</v>
      </c>
      <c r="J1971" s="40">
        <v>0</v>
      </c>
      <c r="K1971" s="40">
        <v>0</v>
      </c>
      <c r="L1971" s="44">
        <v>0</v>
      </c>
      <c r="M1971" s="41" t="s">
        <v>130</v>
      </c>
      <c r="N1971" s="45" t="s">
        <v>127</v>
      </c>
      <c r="O1971" s="45" t="s">
        <v>128</v>
      </c>
      <c r="P1971" t="str">
        <f>VLOOKUP($A1971,RevenueData!$A$2:$L$2321,10,FALSE)</f>
        <v>NY</v>
      </c>
      <c r="Q1971" t="str">
        <f>VLOOKUP($A1971,RevenueData!$A$2:$L$2321,11,FALSE)</f>
        <v>OUT</v>
      </c>
      <c r="R1971" t="str">
        <f>VLOOKUP($A1971,RevenueData!$A$2:$L$2321,12,FALSE)</f>
        <v>OUT</v>
      </c>
    </row>
    <row r="1972" spans="1:18">
      <c r="A1972" s="40">
        <v>127</v>
      </c>
      <c r="B1972" s="41" t="s">
        <v>277</v>
      </c>
      <c r="C1972" s="41" t="s">
        <v>7</v>
      </c>
      <c r="D1972" s="40">
        <v>10917</v>
      </c>
      <c r="E1972" s="42">
        <v>40064</v>
      </c>
      <c r="F1972" s="43">
        <v>1230</v>
      </c>
      <c r="G1972" s="41" t="s">
        <v>125</v>
      </c>
      <c r="H1972" s="40">
        <v>125</v>
      </c>
      <c r="I1972" s="40">
        <v>125</v>
      </c>
      <c r="J1972" s="40">
        <v>0</v>
      </c>
      <c r="K1972" s="40">
        <v>0</v>
      </c>
      <c r="L1972" s="44">
        <v>0</v>
      </c>
      <c r="M1972" s="41" t="s">
        <v>126</v>
      </c>
      <c r="N1972" s="45" t="s">
        <v>127</v>
      </c>
      <c r="O1972" s="45" t="s">
        <v>128</v>
      </c>
      <c r="P1972" t="str">
        <f>VLOOKUP($A1972,RevenueData!$A$2:$L$2321,10,FALSE)</f>
        <v>NY</v>
      </c>
      <c r="Q1972" t="str">
        <f>VLOOKUP($A1972,RevenueData!$A$2:$L$2321,11,FALSE)</f>
        <v>OUT</v>
      </c>
      <c r="R1972" t="str">
        <f>VLOOKUP($A1972,RevenueData!$A$2:$L$2321,12,FALSE)</f>
        <v>OUT</v>
      </c>
    </row>
    <row r="1973" spans="1:18">
      <c r="A1973" s="40">
        <v>131</v>
      </c>
      <c r="B1973" s="41" t="s">
        <v>281</v>
      </c>
      <c r="C1973" s="41" t="s">
        <v>7</v>
      </c>
      <c r="D1973" s="40">
        <v>11430</v>
      </c>
      <c r="E1973" s="42">
        <v>40064</v>
      </c>
      <c r="F1973" s="43">
        <v>1056</v>
      </c>
      <c r="G1973" s="41" t="s">
        <v>125</v>
      </c>
      <c r="H1973" s="40">
        <v>23</v>
      </c>
      <c r="I1973" s="40">
        <v>23</v>
      </c>
      <c r="J1973" s="40">
        <v>0</v>
      </c>
      <c r="K1973" s="40">
        <v>0</v>
      </c>
      <c r="L1973" s="44">
        <v>0</v>
      </c>
      <c r="M1973" s="41" t="s">
        <v>126</v>
      </c>
      <c r="N1973" s="45" t="s">
        <v>127</v>
      </c>
      <c r="O1973" s="45" t="s">
        <v>128</v>
      </c>
      <c r="P1973" t="str">
        <f>VLOOKUP($A1973,RevenueData!$A$2:$L$2321,10,FALSE)</f>
        <v>NY</v>
      </c>
      <c r="Q1973" t="str">
        <f>VLOOKUP($A1973,RevenueData!$A$2:$L$2321,11,FALSE)</f>
        <v>NY</v>
      </c>
      <c r="R1973" t="str">
        <f>VLOOKUP($A1973,RevenueData!$A$2:$L$2321,12,FALSE)</f>
        <v>LI</v>
      </c>
    </row>
    <row r="1974" spans="1:18">
      <c r="A1974" s="40">
        <v>133</v>
      </c>
      <c r="B1974" s="41" t="s">
        <v>176</v>
      </c>
      <c r="C1974" s="41" t="s">
        <v>19</v>
      </c>
      <c r="D1974" s="40">
        <v>94111</v>
      </c>
      <c r="E1974" s="42">
        <v>40064</v>
      </c>
      <c r="F1974" s="43">
        <v>1141</v>
      </c>
      <c r="G1974" s="41" t="s">
        <v>125</v>
      </c>
      <c r="H1974" s="40">
        <v>22</v>
      </c>
      <c r="I1974" s="40">
        <v>22</v>
      </c>
      <c r="J1974" s="40">
        <v>0</v>
      </c>
      <c r="K1974" s="40">
        <v>0</v>
      </c>
      <c r="L1974" s="44">
        <v>0</v>
      </c>
      <c r="M1974" s="41" t="s">
        <v>126</v>
      </c>
      <c r="N1974" s="45" t="s">
        <v>156</v>
      </c>
      <c r="O1974" s="45" t="s">
        <v>157</v>
      </c>
      <c r="P1974" t="str">
        <f>VLOOKUP($A1974,RevenueData!$A$2:$L$2321,10,FALSE)</f>
        <v>CA</v>
      </c>
      <c r="Q1974" t="str">
        <f>VLOOKUP($A1974,RevenueData!$A$2:$L$2321,11,FALSE)</f>
        <v>NW</v>
      </c>
      <c r="R1974" t="str">
        <f>VLOOKUP($A1974,RevenueData!$A$2:$L$2321,12,FALSE)</f>
        <v>NW</v>
      </c>
    </row>
    <row r="1975" spans="1:18">
      <c r="A1975" s="40">
        <v>136</v>
      </c>
      <c r="B1975" s="41" t="s">
        <v>284</v>
      </c>
      <c r="C1975" s="41" t="s">
        <v>45</v>
      </c>
      <c r="D1975" s="40">
        <v>19103</v>
      </c>
      <c r="E1975" s="42">
        <v>40064</v>
      </c>
      <c r="F1975" s="43">
        <v>1139</v>
      </c>
      <c r="G1975" s="41" t="s">
        <v>125</v>
      </c>
      <c r="H1975" s="40">
        <v>32</v>
      </c>
      <c r="I1975" s="40">
        <v>29</v>
      </c>
      <c r="J1975" s="40">
        <v>0</v>
      </c>
      <c r="K1975" s="40">
        <v>0</v>
      </c>
      <c r="L1975" s="44">
        <v>3</v>
      </c>
      <c r="M1975" s="41" t="s">
        <v>126</v>
      </c>
      <c r="N1975" s="45" t="s">
        <v>194</v>
      </c>
      <c r="O1975" s="45" t="s">
        <v>195</v>
      </c>
      <c r="P1975" t="str">
        <f>VLOOKUP($A1975,RevenueData!$A$2:$L$2321,10,FALSE)</f>
        <v>PA</v>
      </c>
      <c r="Q1975" t="str">
        <f>VLOOKUP($A1975,RevenueData!$A$2:$L$2321,11,FALSE)</f>
        <v>NE</v>
      </c>
      <c r="R1975" t="str">
        <f>VLOOKUP($A1975,RevenueData!$A$2:$L$2321,12,FALSE)</f>
        <v>PHILI</v>
      </c>
    </row>
    <row r="1976" spans="1:18">
      <c r="A1976" s="40">
        <v>138</v>
      </c>
      <c r="B1976" s="41" t="s">
        <v>285</v>
      </c>
      <c r="C1976" s="41" t="s">
        <v>41</v>
      </c>
      <c r="D1976" s="40">
        <v>78256</v>
      </c>
      <c r="E1976" s="42">
        <v>40064</v>
      </c>
      <c r="F1976" s="43">
        <v>909</v>
      </c>
      <c r="G1976" s="41" t="s">
        <v>125</v>
      </c>
      <c r="H1976" s="40">
        <v>23</v>
      </c>
      <c r="I1976" s="40">
        <v>22</v>
      </c>
      <c r="J1976" s="40">
        <v>0</v>
      </c>
      <c r="K1976" s="40">
        <v>0</v>
      </c>
      <c r="L1976" s="44">
        <v>1</v>
      </c>
      <c r="M1976" s="41" t="s">
        <v>126</v>
      </c>
      <c r="N1976" s="45" t="s">
        <v>286</v>
      </c>
      <c r="O1976" s="45" t="s">
        <v>287</v>
      </c>
      <c r="P1976" t="str">
        <f>VLOOKUP($A1976,RevenueData!$A$2:$L$2321,10,FALSE)</f>
        <v>TX</v>
      </c>
      <c r="Q1976" t="str">
        <f>VLOOKUP($A1976,RevenueData!$A$2:$L$2321,11,FALSE)</f>
        <v>SW</v>
      </c>
      <c r="R1976" t="str">
        <f>VLOOKUP($A1976,RevenueData!$A$2:$L$2321,12,FALSE)</f>
        <v>HOU</v>
      </c>
    </row>
    <row r="1977" spans="1:18">
      <c r="A1977" s="40">
        <v>139</v>
      </c>
      <c r="B1977" s="41" t="s">
        <v>288</v>
      </c>
      <c r="C1977" s="41" t="s">
        <v>60</v>
      </c>
      <c r="D1977" s="40">
        <v>37215</v>
      </c>
      <c r="E1977" s="42">
        <v>40064</v>
      </c>
      <c r="F1977" s="43">
        <v>1330</v>
      </c>
      <c r="G1977" s="41" t="s">
        <v>131</v>
      </c>
      <c r="H1977" s="40">
        <v>14</v>
      </c>
      <c r="I1977" s="40">
        <v>14</v>
      </c>
      <c r="J1977" s="40">
        <v>0</v>
      </c>
      <c r="K1977" s="40">
        <v>0</v>
      </c>
      <c r="L1977" s="44">
        <v>0</v>
      </c>
      <c r="M1977" s="41" t="s">
        <v>126</v>
      </c>
      <c r="N1977" s="45" t="s">
        <v>289</v>
      </c>
      <c r="O1977" s="45" t="s">
        <v>290</v>
      </c>
      <c r="P1977" t="str">
        <f>VLOOKUP($A1977,RevenueData!$A$2:$L$2321,10,FALSE)</f>
        <v>TN</v>
      </c>
      <c r="Q1977" t="str">
        <f>VLOOKUP($A1977,RevenueData!$A$2:$L$2321,11,FALSE)</f>
        <v>MW</v>
      </c>
      <c r="R1977" t="str">
        <f>VLOOKUP($A1977,RevenueData!$A$2:$L$2321,12,FALSE)</f>
        <v>MW</v>
      </c>
    </row>
    <row r="1978" spans="1:18">
      <c r="A1978" s="40">
        <v>140</v>
      </c>
      <c r="B1978" s="41" t="s">
        <v>291</v>
      </c>
      <c r="C1978" s="41" t="s">
        <v>7</v>
      </c>
      <c r="D1978" s="40">
        <v>11530</v>
      </c>
      <c r="E1978" s="42">
        <v>40064</v>
      </c>
      <c r="F1978" s="43">
        <v>1014</v>
      </c>
      <c r="G1978" s="41" t="s">
        <v>125</v>
      </c>
      <c r="H1978" s="40">
        <v>28</v>
      </c>
      <c r="I1978" s="40">
        <v>28</v>
      </c>
      <c r="J1978" s="40">
        <v>0</v>
      </c>
      <c r="K1978" s="40">
        <v>0</v>
      </c>
      <c r="L1978" s="44">
        <v>0</v>
      </c>
      <c r="M1978" s="41" t="s">
        <v>126</v>
      </c>
      <c r="N1978" s="45" t="s">
        <v>127</v>
      </c>
      <c r="O1978" s="45" t="s">
        <v>128</v>
      </c>
      <c r="P1978" t="str">
        <f>VLOOKUP($A1978,RevenueData!$A$2:$L$2321,10,FALSE)</f>
        <v>NY</v>
      </c>
      <c r="Q1978" t="str">
        <f>VLOOKUP($A1978,RevenueData!$A$2:$L$2321,11,FALSE)</f>
        <v>NY</v>
      </c>
      <c r="R1978" t="str">
        <f>VLOOKUP($A1978,RevenueData!$A$2:$L$2321,12,FALSE)</f>
        <v>LI</v>
      </c>
    </row>
    <row r="1979" spans="1:18">
      <c r="A1979" s="40">
        <v>140</v>
      </c>
      <c r="B1979" s="41" t="s">
        <v>291</v>
      </c>
      <c r="C1979" s="41" t="s">
        <v>7</v>
      </c>
      <c r="D1979" s="40">
        <v>11530</v>
      </c>
      <c r="E1979" s="42">
        <v>40064</v>
      </c>
      <c r="F1979" s="43">
        <v>1014</v>
      </c>
      <c r="G1979" s="41" t="s">
        <v>125</v>
      </c>
      <c r="H1979" s="40">
        <v>3</v>
      </c>
      <c r="I1979" s="40">
        <v>3</v>
      </c>
      <c r="J1979" s="40">
        <v>0</v>
      </c>
      <c r="K1979" s="40">
        <v>0</v>
      </c>
      <c r="L1979" s="44">
        <v>0</v>
      </c>
      <c r="M1979" s="41" t="s">
        <v>130</v>
      </c>
      <c r="N1979" s="45" t="s">
        <v>127</v>
      </c>
      <c r="O1979" s="45" t="s">
        <v>128</v>
      </c>
      <c r="P1979" t="str">
        <f>VLOOKUP($A1979,RevenueData!$A$2:$L$2321,10,FALSE)</f>
        <v>NY</v>
      </c>
      <c r="Q1979" t="str">
        <f>VLOOKUP($A1979,RevenueData!$A$2:$L$2321,11,FALSE)</f>
        <v>NY</v>
      </c>
      <c r="R1979" t="str">
        <f>VLOOKUP($A1979,RevenueData!$A$2:$L$2321,12,FALSE)</f>
        <v>LI</v>
      </c>
    </row>
    <row r="1980" spans="1:18">
      <c r="A1980" s="40">
        <v>141</v>
      </c>
      <c r="B1980" s="41" t="s">
        <v>292</v>
      </c>
      <c r="C1980" s="41" t="s">
        <v>41</v>
      </c>
      <c r="D1980" s="40">
        <v>78666</v>
      </c>
      <c r="E1980" s="42">
        <v>40064</v>
      </c>
      <c r="F1980" s="43">
        <v>1004</v>
      </c>
      <c r="G1980" s="41" t="s">
        <v>125</v>
      </c>
      <c r="H1980" s="40">
        <v>23</v>
      </c>
      <c r="I1980" s="40">
        <v>23</v>
      </c>
      <c r="J1980" s="40">
        <v>0</v>
      </c>
      <c r="K1980" s="40">
        <v>0</v>
      </c>
      <c r="L1980" s="44">
        <v>0</v>
      </c>
      <c r="M1980" s="41" t="s">
        <v>126</v>
      </c>
      <c r="N1980" s="45" t="s">
        <v>286</v>
      </c>
      <c r="O1980" s="45" t="s">
        <v>287</v>
      </c>
      <c r="P1980" t="str">
        <f>VLOOKUP($A1980,RevenueData!$A$2:$L$2321,10,FALSE)</f>
        <v>TX</v>
      </c>
      <c r="Q1980" t="str">
        <f>VLOOKUP($A1980,RevenueData!$A$2:$L$2321,11,FALSE)</f>
        <v>OUT</v>
      </c>
      <c r="R1980" t="str">
        <f>VLOOKUP($A1980,RevenueData!$A$2:$L$2321,12,FALSE)</f>
        <v>OUT</v>
      </c>
    </row>
    <row r="1981" spans="1:18">
      <c r="A1981" s="40">
        <v>144</v>
      </c>
      <c r="B1981" s="41" t="s">
        <v>293</v>
      </c>
      <c r="C1981" s="41" t="s">
        <v>19</v>
      </c>
      <c r="D1981" s="40">
        <v>92230</v>
      </c>
      <c r="E1981" s="42">
        <v>40064</v>
      </c>
      <c r="F1981" s="43">
        <v>1107</v>
      </c>
      <c r="G1981" s="41" t="s">
        <v>125</v>
      </c>
      <c r="H1981" s="40">
        <v>95</v>
      </c>
      <c r="I1981" s="40">
        <v>94</v>
      </c>
      <c r="J1981" s="40">
        <v>0</v>
      </c>
      <c r="K1981" s="40">
        <v>1</v>
      </c>
      <c r="L1981" s="44">
        <v>0</v>
      </c>
      <c r="M1981" s="41" t="s">
        <v>126</v>
      </c>
      <c r="N1981" s="45" t="s">
        <v>149</v>
      </c>
      <c r="O1981" s="45" t="s">
        <v>150</v>
      </c>
      <c r="P1981" t="str">
        <f>VLOOKUP($A1981,RevenueData!$A$2:$L$2321,10,FALSE)</f>
        <v>CA</v>
      </c>
      <c r="Q1981" t="str">
        <f>VLOOKUP($A1981,RevenueData!$A$2:$L$2321,11,FALSE)</f>
        <v>OUT</v>
      </c>
      <c r="R1981" t="str">
        <f>VLOOKUP($A1981,RevenueData!$A$2:$L$2321,12,FALSE)</f>
        <v>OUT</v>
      </c>
    </row>
    <row r="1982" spans="1:18">
      <c r="A1982" s="40">
        <v>144</v>
      </c>
      <c r="B1982" s="41" t="s">
        <v>293</v>
      </c>
      <c r="C1982" s="41" t="s">
        <v>19</v>
      </c>
      <c r="D1982" s="40">
        <v>92230</v>
      </c>
      <c r="E1982" s="42">
        <v>40064</v>
      </c>
      <c r="F1982" s="43">
        <v>1107</v>
      </c>
      <c r="G1982" s="41" t="s">
        <v>125</v>
      </c>
      <c r="H1982" s="40">
        <v>29</v>
      </c>
      <c r="I1982" s="40">
        <v>29</v>
      </c>
      <c r="J1982" s="40">
        <v>0</v>
      </c>
      <c r="K1982" s="40">
        <v>0</v>
      </c>
      <c r="L1982" s="44">
        <v>0</v>
      </c>
      <c r="M1982" s="41" t="s">
        <v>126</v>
      </c>
      <c r="N1982" s="45" t="s">
        <v>149</v>
      </c>
      <c r="O1982" s="45" t="s">
        <v>150</v>
      </c>
      <c r="P1982" t="str">
        <f>VLOOKUP($A1982,RevenueData!$A$2:$L$2321,10,FALSE)</f>
        <v>CA</v>
      </c>
      <c r="Q1982" t="str">
        <f>VLOOKUP($A1982,RevenueData!$A$2:$L$2321,11,FALSE)</f>
        <v>OUT</v>
      </c>
      <c r="R1982" t="str">
        <f>VLOOKUP($A1982,RevenueData!$A$2:$L$2321,12,FALSE)</f>
        <v>OUT</v>
      </c>
    </row>
    <row r="1983" spans="1:18">
      <c r="A1983" s="40">
        <v>145</v>
      </c>
      <c r="B1983" s="41" t="s">
        <v>294</v>
      </c>
      <c r="C1983" s="41" t="s">
        <v>21</v>
      </c>
      <c r="D1983" s="40">
        <v>98271</v>
      </c>
      <c r="E1983" s="42">
        <v>40064</v>
      </c>
      <c r="F1983" s="43">
        <v>1158</v>
      </c>
      <c r="G1983" s="41" t="s">
        <v>125</v>
      </c>
      <c r="H1983" s="40">
        <v>88</v>
      </c>
      <c r="I1983" s="40">
        <v>88</v>
      </c>
      <c r="J1983" s="40">
        <v>0</v>
      </c>
      <c r="K1983" s="40">
        <v>0</v>
      </c>
      <c r="L1983" s="44">
        <v>0</v>
      </c>
      <c r="M1983" s="41" t="s">
        <v>126</v>
      </c>
      <c r="N1983" s="45" t="s">
        <v>152</v>
      </c>
      <c r="O1983" s="45" t="s">
        <v>153</v>
      </c>
      <c r="P1983" t="str">
        <f>VLOOKUP($A1983,RevenueData!$A$2:$L$2321,10,FALSE)</f>
        <v>WA</v>
      </c>
      <c r="Q1983" t="str">
        <f>VLOOKUP($A1983,RevenueData!$A$2:$L$2321,11,FALSE)</f>
        <v>OUT</v>
      </c>
      <c r="R1983" t="str">
        <f>VLOOKUP($A1983,RevenueData!$A$2:$L$2321,12,FALSE)</f>
        <v>OUT</v>
      </c>
    </row>
    <row r="1984" spans="1:18">
      <c r="A1984" s="40">
        <v>148</v>
      </c>
      <c r="B1984" s="41" t="s">
        <v>298</v>
      </c>
      <c r="C1984" s="41" t="s">
        <v>43</v>
      </c>
      <c r="D1984" s="40">
        <v>1803</v>
      </c>
      <c r="E1984" s="42">
        <v>40064</v>
      </c>
      <c r="F1984" s="43">
        <v>1046</v>
      </c>
      <c r="G1984" s="41" t="s">
        <v>125</v>
      </c>
      <c r="H1984" s="40">
        <v>16</v>
      </c>
      <c r="I1984" s="40">
        <v>16</v>
      </c>
      <c r="J1984" s="40">
        <v>0</v>
      </c>
      <c r="K1984" s="40">
        <v>0</v>
      </c>
      <c r="L1984" s="44">
        <v>0</v>
      </c>
      <c r="M1984" s="41" t="s">
        <v>126</v>
      </c>
      <c r="N1984" s="45" t="s">
        <v>190</v>
      </c>
      <c r="O1984" s="45" t="s">
        <v>191</v>
      </c>
      <c r="P1984" t="str">
        <f>VLOOKUP($A1984,RevenueData!$A$2:$L$2321,10,FALSE)</f>
        <v>MA</v>
      </c>
      <c r="Q1984" t="str">
        <f>VLOOKUP($A1984,RevenueData!$A$2:$L$2321,11,FALSE)</f>
        <v>NE</v>
      </c>
      <c r="R1984" t="str">
        <f>VLOOKUP($A1984,RevenueData!$A$2:$L$2321,12,FALSE)</f>
        <v>MA</v>
      </c>
    </row>
    <row r="1985" spans="1:18">
      <c r="A1985" s="40">
        <v>149</v>
      </c>
      <c r="B1985" s="41" t="s">
        <v>275</v>
      </c>
      <c r="C1985" s="41" t="s">
        <v>41</v>
      </c>
      <c r="D1985" s="40">
        <v>75261</v>
      </c>
      <c r="E1985" s="42">
        <v>40064</v>
      </c>
      <c r="F1985" s="43">
        <v>1039</v>
      </c>
      <c r="G1985" s="41" t="s">
        <v>125</v>
      </c>
      <c r="H1985" s="40">
        <v>65</v>
      </c>
      <c r="I1985" s="40">
        <v>64</v>
      </c>
      <c r="J1985" s="40">
        <v>0</v>
      </c>
      <c r="K1985" s="40">
        <v>0</v>
      </c>
      <c r="L1985" s="44">
        <v>1</v>
      </c>
      <c r="M1985" s="41" t="s">
        <v>126</v>
      </c>
      <c r="N1985" s="45" t="s">
        <v>187</v>
      </c>
      <c r="O1985" s="45" t="s">
        <v>188</v>
      </c>
      <c r="P1985" t="str">
        <f>VLOOKUP($A1985,RevenueData!$A$2:$L$2321,10,FALSE)</f>
        <v>TX</v>
      </c>
      <c r="Q1985" t="str">
        <f>VLOOKUP($A1985,RevenueData!$A$2:$L$2321,11,FALSE)</f>
        <v>SW</v>
      </c>
      <c r="R1985" t="str">
        <f>VLOOKUP($A1985,RevenueData!$A$2:$L$2321,12,FALSE)</f>
        <v>SW</v>
      </c>
    </row>
    <row r="1986" spans="1:18">
      <c r="A1986" s="40">
        <v>151</v>
      </c>
      <c r="B1986" s="41" t="s">
        <v>295</v>
      </c>
      <c r="C1986" s="41" t="s">
        <v>61</v>
      </c>
      <c r="D1986" s="40">
        <v>96815</v>
      </c>
      <c r="E1986" s="42">
        <v>40064</v>
      </c>
      <c r="F1986" s="43">
        <v>943</v>
      </c>
      <c r="G1986" s="41" t="s">
        <v>129</v>
      </c>
      <c r="H1986" s="40">
        <v>46</v>
      </c>
      <c r="I1986" s="40">
        <v>46</v>
      </c>
      <c r="J1986" s="40">
        <v>0</v>
      </c>
      <c r="K1986" s="40">
        <v>0</v>
      </c>
      <c r="L1986" s="44">
        <v>0</v>
      </c>
      <c r="M1986" s="41" t="s">
        <v>130</v>
      </c>
      <c r="N1986" s="45" t="s">
        <v>296</v>
      </c>
      <c r="O1986" s="45" t="s">
        <v>297</v>
      </c>
      <c r="P1986" t="str">
        <f>VLOOKUP($A1986,RevenueData!$A$2:$L$2321,10,FALSE)</f>
        <v>HI</v>
      </c>
      <c r="Q1986" t="str">
        <f>VLOOKUP($A1986,RevenueData!$A$2:$L$2321,11,FALSE)</f>
        <v>NW</v>
      </c>
      <c r="R1986" t="str">
        <f>VLOOKUP($A1986,RevenueData!$A$2:$L$2321,12,FALSE)</f>
        <v>HI</v>
      </c>
    </row>
    <row r="1987" spans="1:18">
      <c r="A1987" s="40">
        <v>153</v>
      </c>
      <c r="B1987" s="41" t="s">
        <v>301</v>
      </c>
      <c r="C1987" s="41" t="s">
        <v>62</v>
      </c>
      <c r="D1987" s="40">
        <v>55425</v>
      </c>
      <c r="E1987" s="42">
        <v>40064</v>
      </c>
      <c r="F1987" s="43">
        <v>710</v>
      </c>
      <c r="G1987" s="41" t="s">
        <v>125</v>
      </c>
      <c r="H1987" s="40">
        <v>32</v>
      </c>
      <c r="I1987" s="40">
        <v>32</v>
      </c>
      <c r="J1987" s="40">
        <v>0</v>
      </c>
      <c r="K1987" s="40">
        <v>0</v>
      </c>
      <c r="L1987" s="44">
        <v>0</v>
      </c>
      <c r="M1987" s="41" t="s">
        <v>143</v>
      </c>
      <c r="N1987" s="45" t="s">
        <v>302</v>
      </c>
      <c r="O1987" s="45" t="s">
        <v>303</v>
      </c>
      <c r="P1987" t="str">
        <f>VLOOKUP($A1987,RevenueData!$A$2:$L$2321,10,FALSE)</f>
        <v>MN</v>
      </c>
      <c r="Q1987" t="str">
        <f>VLOOKUP($A1987,RevenueData!$A$2:$L$2321,11,FALSE)</f>
        <v>MW</v>
      </c>
      <c r="R1987" t="str">
        <f>VLOOKUP($A1987,RevenueData!$A$2:$L$2321,12,FALSE)</f>
        <v>MW</v>
      </c>
    </row>
    <row r="1988" spans="1:18">
      <c r="A1988" s="40">
        <v>157</v>
      </c>
      <c r="B1988" s="41" t="s">
        <v>275</v>
      </c>
      <c r="C1988" s="41" t="s">
        <v>41</v>
      </c>
      <c r="D1988" s="40">
        <v>75225</v>
      </c>
      <c r="E1988" s="42">
        <v>40064</v>
      </c>
      <c r="F1988" s="43">
        <v>1056</v>
      </c>
      <c r="G1988" s="41" t="s">
        <v>129</v>
      </c>
      <c r="H1988" s="40">
        <v>45</v>
      </c>
      <c r="I1988" s="40">
        <v>45</v>
      </c>
      <c r="J1988" s="40">
        <v>0</v>
      </c>
      <c r="K1988" s="40">
        <v>0</v>
      </c>
      <c r="L1988" s="44">
        <v>0</v>
      </c>
      <c r="M1988" s="41" t="s">
        <v>126</v>
      </c>
      <c r="N1988" s="45" t="s">
        <v>187</v>
      </c>
      <c r="O1988" s="45" t="s">
        <v>188</v>
      </c>
      <c r="P1988" t="str">
        <f>VLOOKUP($A1988,RevenueData!$A$2:$L$2321,10,FALSE)</f>
        <v>TX</v>
      </c>
      <c r="Q1988" t="str">
        <f>VLOOKUP($A1988,RevenueData!$A$2:$L$2321,11,FALSE)</f>
        <v>SW</v>
      </c>
      <c r="R1988" t="str">
        <f>VLOOKUP($A1988,RevenueData!$A$2:$L$2321,12,FALSE)</f>
        <v>DAL</v>
      </c>
    </row>
    <row r="1989" spans="1:18">
      <c r="A1989" s="40">
        <v>158</v>
      </c>
      <c r="B1989" s="41" t="s">
        <v>124</v>
      </c>
      <c r="C1989" s="41" t="s">
        <v>7</v>
      </c>
      <c r="D1989" s="40">
        <v>10019</v>
      </c>
      <c r="E1989" s="42">
        <v>40064</v>
      </c>
      <c r="F1989" s="43">
        <v>952</v>
      </c>
      <c r="G1989" s="41" t="s">
        <v>129</v>
      </c>
      <c r="H1989" s="40">
        <v>18</v>
      </c>
      <c r="I1989" s="40">
        <v>18</v>
      </c>
      <c r="J1989" s="40">
        <v>0</v>
      </c>
      <c r="K1989" s="40">
        <v>0</v>
      </c>
      <c r="L1989" s="44">
        <v>0</v>
      </c>
      <c r="M1989" s="41" t="s">
        <v>126</v>
      </c>
      <c r="N1989" s="45" t="s">
        <v>127</v>
      </c>
      <c r="O1989" s="45" t="s">
        <v>128</v>
      </c>
      <c r="P1989" t="str">
        <f>VLOOKUP($A1989,RevenueData!$A$2:$L$2321,10,FALSE)</f>
        <v>NY</v>
      </c>
      <c r="Q1989" t="str">
        <f>VLOOKUP($A1989,RevenueData!$A$2:$L$2321,11,FALSE)</f>
        <v>NY</v>
      </c>
      <c r="R1989" t="str">
        <f>VLOOKUP($A1989,RevenueData!$A$2:$L$2321,12,FALSE)</f>
        <v>MID</v>
      </c>
    </row>
    <row r="1990" spans="1:18">
      <c r="A1990" s="40">
        <v>189</v>
      </c>
      <c r="B1990" s="41" t="s">
        <v>124</v>
      </c>
      <c r="C1990" s="41" t="s">
        <v>7</v>
      </c>
      <c r="D1990" s="40">
        <v>10017</v>
      </c>
      <c r="E1990" s="42">
        <v>40064</v>
      </c>
      <c r="F1990" s="43">
        <v>915</v>
      </c>
      <c r="G1990" s="41" t="s">
        <v>125</v>
      </c>
      <c r="H1990" s="40">
        <v>57</v>
      </c>
      <c r="I1990" s="40">
        <v>57</v>
      </c>
      <c r="J1990" s="40">
        <v>0</v>
      </c>
      <c r="K1990" s="40">
        <v>0</v>
      </c>
      <c r="L1990" s="44">
        <v>0</v>
      </c>
      <c r="M1990" s="41" t="s">
        <v>126</v>
      </c>
      <c r="N1990" s="45" t="s">
        <v>127</v>
      </c>
      <c r="O1990" s="45" t="s">
        <v>128</v>
      </c>
      <c r="P1990" t="str">
        <f>VLOOKUP($A1990,RevenueData!$A$2:$L$2321,10,FALSE)</f>
        <v>NY</v>
      </c>
      <c r="Q1990" t="str">
        <f>VLOOKUP($A1990,RevenueData!$A$2:$L$2321,11,FALSE)</f>
        <v>NY</v>
      </c>
      <c r="R1990" t="str">
        <f>VLOOKUP($A1990,RevenueData!$A$2:$L$2321,12,FALSE)</f>
        <v>DOWN</v>
      </c>
    </row>
    <row r="1991" spans="1:18">
      <c r="A1991" s="40">
        <v>18</v>
      </c>
      <c r="B1991" s="41" t="s">
        <v>151</v>
      </c>
      <c r="C1991" s="41" t="s">
        <v>21</v>
      </c>
      <c r="D1991" s="40">
        <v>98101</v>
      </c>
      <c r="E1991" s="42">
        <v>40065</v>
      </c>
      <c r="F1991" s="43">
        <v>1003</v>
      </c>
      <c r="G1991" s="41" t="s">
        <v>125</v>
      </c>
      <c r="H1991" s="40">
        <v>33</v>
      </c>
      <c r="I1991" s="40">
        <v>33</v>
      </c>
      <c r="J1991" s="40">
        <v>0</v>
      </c>
      <c r="K1991" s="40">
        <v>0</v>
      </c>
      <c r="L1991" s="44">
        <v>0</v>
      </c>
      <c r="M1991" s="41" t="s">
        <v>126</v>
      </c>
      <c r="N1991" s="45" t="s">
        <v>152</v>
      </c>
      <c r="O1991" s="45" t="s">
        <v>153</v>
      </c>
      <c r="P1991" t="str">
        <f>VLOOKUP($A1991,RevenueData!$A$2:$L$2321,10,FALSE)</f>
        <v>WA</v>
      </c>
      <c r="Q1991" t="str">
        <f>VLOOKUP($A1991,RevenueData!$A$2:$L$2321,11,FALSE)</f>
        <v>NW</v>
      </c>
      <c r="R1991" t="str">
        <f>VLOOKUP($A1991,RevenueData!$A$2:$L$2321,12,FALSE)</f>
        <v>SEA</v>
      </c>
    </row>
    <row r="1992" spans="1:18">
      <c r="A1992" s="40">
        <v>22</v>
      </c>
      <c r="B1992" s="41" t="s">
        <v>158</v>
      </c>
      <c r="C1992" s="41" t="s">
        <v>19</v>
      </c>
      <c r="D1992" s="40">
        <v>91210</v>
      </c>
      <c r="E1992" s="42">
        <v>40065</v>
      </c>
      <c r="F1992" s="43">
        <v>1420</v>
      </c>
      <c r="G1992" s="41" t="s">
        <v>131</v>
      </c>
      <c r="H1992" s="40">
        <v>20</v>
      </c>
      <c r="I1992" s="40">
        <v>20</v>
      </c>
      <c r="J1992" s="40">
        <v>0</v>
      </c>
      <c r="K1992" s="40">
        <v>0</v>
      </c>
      <c r="L1992" s="44">
        <v>0</v>
      </c>
      <c r="M1992" s="41" t="s">
        <v>130</v>
      </c>
      <c r="N1992" s="45" t="s">
        <v>149</v>
      </c>
      <c r="O1992" s="45" t="s">
        <v>150</v>
      </c>
      <c r="P1992" t="str">
        <f>VLOOKUP($A1992,RevenueData!$A$2:$L$2321,10,FALSE)</f>
        <v>CA</v>
      </c>
      <c r="Q1992" t="str">
        <f>VLOOKUP($A1992,RevenueData!$A$2:$L$2321,11,FALSE)</f>
        <v>LA</v>
      </c>
      <c r="R1992" t="str">
        <f>VLOOKUP($A1992,RevenueData!$A$2:$L$2321,12,FALSE)</f>
        <v>DESER</v>
      </c>
    </row>
    <row r="1993" spans="1:18">
      <c r="A1993" s="40">
        <v>45</v>
      </c>
      <c r="B1993" s="41" t="s">
        <v>151</v>
      </c>
      <c r="C1993" s="41" t="s">
        <v>21</v>
      </c>
      <c r="D1993" s="40">
        <v>98105</v>
      </c>
      <c r="E1993" s="42">
        <v>40065</v>
      </c>
      <c r="F1993" s="43">
        <v>1157</v>
      </c>
      <c r="G1993" s="41" t="s">
        <v>125</v>
      </c>
      <c r="H1993" s="40">
        <v>31</v>
      </c>
      <c r="I1993" s="40">
        <v>31</v>
      </c>
      <c r="J1993" s="40">
        <v>0</v>
      </c>
      <c r="K1993" s="40">
        <v>0</v>
      </c>
      <c r="L1993" s="44">
        <v>0</v>
      </c>
      <c r="M1993" s="41" t="s">
        <v>126</v>
      </c>
      <c r="N1993" s="45" t="s">
        <v>152</v>
      </c>
      <c r="O1993" s="45" t="s">
        <v>153</v>
      </c>
      <c r="P1993" t="str">
        <f>VLOOKUP($A1993,RevenueData!$A$2:$L$2321,10,FALSE)</f>
        <v>WA</v>
      </c>
      <c r="Q1993" t="str">
        <f>VLOOKUP($A1993,RevenueData!$A$2:$L$2321,11,FALSE)</f>
        <v>NW</v>
      </c>
      <c r="R1993" t="str">
        <f>VLOOKUP($A1993,RevenueData!$A$2:$L$2321,12,FALSE)</f>
        <v>SEA</v>
      </c>
    </row>
    <row r="1994" spans="1:18">
      <c r="A1994" s="40">
        <v>66</v>
      </c>
      <c r="B1994" s="41" t="s">
        <v>215</v>
      </c>
      <c r="C1994" s="41" t="s">
        <v>21</v>
      </c>
      <c r="D1994" s="40">
        <v>98004</v>
      </c>
      <c r="E1994" s="42">
        <v>40065</v>
      </c>
      <c r="F1994" s="43">
        <v>1024</v>
      </c>
      <c r="G1994" s="41" t="s">
        <v>125</v>
      </c>
      <c r="H1994" s="40">
        <v>28</v>
      </c>
      <c r="I1994" s="40">
        <v>28</v>
      </c>
      <c r="J1994" s="40">
        <v>0</v>
      </c>
      <c r="K1994" s="40">
        <v>0</v>
      </c>
      <c r="L1994" s="44">
        <v>0</v>
      </c>
      <c r="M1994" s="41" t="s">
        <v>126</v>
      </c>
      <c r="N1994" s="45" t="s">
        <v>152</v>
      </c>
      <c r="O1994" s="45" t="s">
        <v>153</v>
      </c>
      <c r="P1994" t="str">
        <f>VLOOKUP($A1994,RevenueData!$A$2:$L$2321,10,FALSE)</f>
        <v>WA</v>
      </c>
      <c r="Q1994" t="str">
        <f>VLOOKUP($A1994,RevenueData!$A$2:$L$2321,11,FALSE)</f>
        <v>NW</v>
      </c>
      <c r="R1994" t="str">
        <f>VLOOKUP($A1994,RevenueData!$A$2:$L$2321,12,FALSE)</f>
        <v>SEA</v>
      </c>
    </row>
    <row r="1995" spans="1:18">
      <c r="A1995" s="40">
        <v>81</v>
      </c>
      <c r="B1995" s="41" t="s">
        <v>230</v>
      </c>
      <c r="C1995" s="41" t="s">
        <v>19</v>
      </c>
      <c r="D1995" s="40">
        <v>94304</v>
      </c>
      <c r="E1995" s="42">
        <v>40065</v>
      </c>
      <c r="F1995" s="43">
        <v>1000</v>
      </c>
      <c r="G1995" s="41" t="s">
        <v>125</v>
      </c>
      <c r="H1995" s="40">
        <v>38</v>
      </c>
      <c r="I1995" s="40">
        <v>38</v>
      </c>
      <c r="J1995" s="40">
        <v>0</v>
      </c>
      <c r="K1995" s="40">
        <v>0</v>
      </c>
      <c r="L1995" s="44">
        <v>0</v>
      </c>
      <c r="M1995" s="41" t="s">
        <v>126</v>
      </c>
      <c r="N1995" s="45" t="s">
        <v>156</v>
      </c>
      <c r="O1995" s="45" t="s">
        <v>157</v>
      </c>
      <c r="P1995" t="str">
        <f>VLOOKUP($A1995,RevenueData!$A$2:$L$2321,10,FALSE)</f>
        <v>CA</v>
      </c>
      <c r="Q1995" t="str">
        <f>VLOOKUP($A1995,RevenueData!$A$2:$L$2321,11,FALSE)</f>
        <v>NW</v>
      </c>
      <c r="R1995" t="str">
        <f>VLOOKUP($A1995,RevenueData!$A$2:$L$2321,12,FALSE)</f>
        <v>SEA</v>
      </c>
    </row>
    <row r="1996" spans="1:18">
      <c r="A1996" s="40">
        <v>82</v>
      </c>
      <c r="B1996" s="41" t="s">
        <v>231</v>
      </c>
      <c r="C1996" s="41" t="s">
        <v>19</v>
      </c>
      <c r="D1996" s="40">
        <v>95050</v>
      </c>
      <c r="E1996" s="42">
        <v>40065</v>
      </c>
      <c r="F1996" s="43">
        <v>1021</v>
      </c>
      <c r="G1996" s="41" t="s">
        <v>125</v>
      </c>
      <c r="H1996" s="40">
        <v>32</v>
      </c>
      <c r="I1996" s="40">
        <v>32</v>
      </c>
      <c r="J1996" s="40">
        <v>0</v>
      </c>
      <c r="K1996" s="40">
        <v>0</v>
      </c>
      <c r="L1996" s="44">
        <v>0</v>
      </c>
      <c r="M1996" s="41" t="s">
        <v>126</v>
      </c>
      <c r="N1996" s="45" t="s">
        <v>156</v>
      </c>
      <c r="O1996" s="45" t="s">
        <v>157</v>
      </c>
      <c r="P1996" t="str">
        <f>VLOOKUP($A1996,RevenueData!$A$2:$L$2321,10,FALSE)</f>
        <v>CA</v>
      </c>
      <c r="Q1996" t="str">
        <f>VLOOKUP($A1996,RevenueData!$A$2:$L$2321,11,FALSE)</f>
        <v>NW</v>
      </c>
      <c r="R1996" t="str">
        <f>VLOOKUP($A1996,RevenueData!$A$2:$L$2321,12,FALSE)</f>
        <v>EB</v>
      </c>
    </row>
    <row r="1997" spans="1:18">
      <c r="A1997" s="40">
        <v>119</v>
      </c>
      <c r="B1997" s="41" t="s">
        <v>268</v>
      </c>
      <c r="C1997" s="41" t="s">
        <v>19</v>
      </c>
      <c r="D1997" s="40">
        <v>94596</v>
      </c>
      <c r="E1997" s="42">
        <v>40065</v>
      </c>
      <c r="F1997" s="43">
        <v>1001</v>
      </c>
      <c r="G1997" s="41" t="s">
        <v>125</v>
      </c>
      <c r="H1997" s="40">
        <v>34</v>
      </c>
      <c r="I1997" s="40">
        <v>34</v>
      </c>
      <c r="J1997" s="40">
        <v>0</v>
      </c>
      <c r="K1997" s="40">
        <v>0</v>
      </c>
      <c r="L1997" s="44">
        <v>0</v>
      </c>
      <c r="M1997" s="41" t="s">
        <v>126</v>
      </c>
      <c r="N1997" s="45" t="s">
        <v>156</v>
      </c>
      <c r="O1997" s="45" t="s">
        <v>157</v>
      </c>
      <c r="P1997" t="str">
        <f>VLOOKUP($A1997,RevenueData!$A$2:$L$2321,10,FALSE)</f>
        <v>CA</v>
      </c>
      <c r="Q1997" t="str">
        <f>VLOOKUP($A1997,RevenueData!$A$2:$L$2321,11,FALSE)</f>
        <v>NW</v>
      </c>
      <c r="R1997" t="str">
        <f>VLOOKUP($A1997,RevenueData!$A$2:$L$2321,12,FALSE)</f>
        <v>EB</v>
      </c>
    </row>
    <row r="1998" spans="1:18">
      <c r="A1998" s="40">
        <v>129</v>
      </c>
      <c r="B1998" s="41" t="s">
        <v>279</v>
      </c>
      <c r="C1998" s="41" t="s">
        <v>19</v>
      </c>
      <c r="D1998" s="40">
        <v>91360</v>
      </c>
      <c r="E1998" s="42">
        <v>40065</v>
      </c>
      <c r="F1998" s="43">
        <v>1230</v>
      </c>
      <c r="G1998" s="41" t="s">
        <v>125</v>
      </c>
      <c r="H1998" s="40">
        <v>19</v>
      </c>
      <c r="I1998" s="40">
        <v>19</v>
      </c>
      <c r="J1998" s="40">
        <v>0</v>
      </c>
      <c r="K1998" s="40">
        <v>0</v>
      </c>
      <c r="L1998" s="44">
        <v>0</v>
      </c>
      <c r="M1998" s="41" t="s">
        <v>130</v>
      </c>
      <c r="N1998" s="45" t="s">
        <v>149</v>
      </c>
      <c r="O1998" s="45" t="s">
        <v>150</v>
      </c>
      <c r="P1998" t="str">
        <f>VLOOKUP($A1998,RevenueData!$A$2:$L$2321,10,FALSE)</f>
        <v>CA</v>
      </c>
      <c r="Q1998" t="str">
        <f>VLOOKUP($A1998,RevenueData!$A$2:$L$2321,11,FALSE)</f>
        <v>LA</v>
      </c>
      <c r="R1998" t="str">
        <f>VLOOKUP($A1998,RevenueData!$A$2:$L$2321,12,FALSE)</f>
        <v>VENT</v>
      </c>
    </row>
    <row r="1999" spans="1:18">
      <c r="A1999" s="40">
        <v>135</v>
      </c>
      <c r="B1999" s="41" t="s">
        <v>283</v>
      </c>
      <c r="C1999" s="41" t="s">
        <v>19</v>
      </c>
      <c r="D1999" s="40">
        <v>91423</v>
      </c>
      <c r="E1999" s="42">
        <v>40065</v>
      </c>
      <c r="F1999" s="43">
        <v>1500</v>
      </c>
      <c r="G1999" s="41" t="s">
        <v>131</v>
      </c>
      <c r="H1999" s="40">
        <v>15</v>
      </c>
      <c r="I1999" s="40">
        <v>15</v>
      </c>
      <c r="J1999" s="40">
        <v>0</v>
      </c>
      <c r="K1999" s="40">
        <v>0</v>
      </c>
      <c r="L1999" s="44">
        <v>0</v>
      </c>
      <c r="M1999" s="41" t="s">
        <v>130</v>
      </c>
      <c r="N1999" s="45" t="s">
        <v>149</v>
      </c>
      <c r="O1999" s="45" t="s">
        <v>150</v>
      </c>
      <c r="P1999" t="str">
        <f>VLOOKUP($A1999,RevenueData!$A$2:$L$2321,10,FALSE)</f>
        <v>CA</v>
      </c>
      <c r="Q1999" t="str">
        <f>VLOOKUP($A1999,RevenueData!$A$2:$L$2321,11,FALSE)</f>
        <v>LA</v>
      </c>
      <c r="R1999" t="str">
        <f>VLOOKUP($A1999,RevenueData!$A$2:$L$2321,12,FALSE)</f>
        <v>DESER</v>
      </c>
    </row>
    <row r="2000" spans="1:18">
      <c r="A2000" s="40">
        <v>145</v>
      </c>
      <c r="B2000" s="41" t="s">
        <v>294</v>
      </c>
      <c r="C2000" s="41" t="s">
        <v>21</v>
      </c>
      <c r="D2000" s="40">
        <v>98271</v>
      </c>
      <c r="E2000" s="42">
        <v>40065</v>
      </c>
      <c r="F2000" s="43">
        <v>1114</v>
      </c>
      <c r="G2000" s="41" t="s">
        <v>125</v>
      </c>
      <c r="H2000" s="40">
        <v>41</v>
      </c>
      <c r="I2000" s="40">
        <v>41</v>
      </c>
      <c r="J2000" s="40">
        <v>0</v>
      </c>
      <c r="K2000" s="40">
        <v>0</v>
      </c>
      <c r="L2000" s="44">
        <v>0</v>
      </c>
      <c r="M2000" s="41" t="s">
        <v>126</v>
      </c>
      <c r="N2000" s="45" t="s">
        <v>152</v>
      </c>
      <c r="O2000" s="45" t="s">
        <v>153</v>
      </c>
      <c r="P2000" t="str">
        <f>VLOOKUP($A2000,RevenueData!$A$2:$L$2321,10,FALSE)</f>
        <v>WA</v>
      </c>
      <c r="Q2000" t="str">
        <f>VLOOKUP($A2000,RevenueData!$A$2:$L$2321,11,FALSE)</f>
        <v>OUT</v>
      </c>
      <c r="R2000" t="str">
        <f>VLOOKUP($A2000,RevenueData!$A$2:$L$2321,12,FALSE)</f>
        <v>OUT</v>
      </c>
    </row>
    <row r="2001" spans="1:18">
      <c r="A2001" s="40">
        <v>146</v>
      </c>
      <c r="B2001" s="41" t="s">
        <v>295</v>
      </c>
      <c r="C2001" s="41" t="s">
        <v>61</v>
      </c>
      <c r="D2001" s="40">
        <v>96814</v>
      </c>
      <c r="E2001" s="42">
        <v>40065</v>
      </c>
      <c r="F2001" s="43">
        <v>744</v>
      </c>
      <c r="G2001" s="41" t="s">
        <v>125</v>
      </c>
      <c r="H2001" s="40">
        <v>64</v>
      </c>
      <c r="I2001" s="40">
        <v>64</v>
      </c>
      <c r="J2001" s="40">
        <v>0</v>
      </c>
      <c r="K2001" s="40">
        <v>0</v>
      </c>
      <c r="L2001" s="44">
        <v>0</v>
      </c>
      <c r="M2001" s="41" t="s">
        <v>130</v>
      </c>
      <c r="N2001" s="45" t="s">
        <v>296</v>
      </c>
      <c r="O2001" s="45" t="s">
        <v>297</v>
      </c>
      <c r="P2001" t="str">
        <f>VLOOKUP($A2001,RevenueData!$A$2:$L$2321,10,FALSE)</f>
        <v>HI</v>
      </c>
      <c r="Q2001" t="str">
        <f>VLOOKUP($A2001,RevenueData!$A$2:$L$2321,11,FALSE)</f>
        <v>NW</v>
      </c>
      <c r="R2001" t="str">
        <f>VLOOKUP($A2001,RevenueData!$A$2:$L$2321,12,FALSE)</f>
        <v>HI</v>
      </c>
    </row>
    <row r="2002" spans="1:18">
      <c r="A2002" s="40">
        <v>154</v>
      </c>
      <c r="B2002" s="41" t="s">
        <v>304</v>
      </c>
      <c r="C2002" s="41" t="s">
        <v>19</v>
      </c>
      <c r="D2002" s="40">
        <v>91303</v>
      </c>
      <c r="E2002" s="42">
        <v>40065</v>
      </c>
      <c r="F2002" s="43">
        <v>1300</v>
      </c>
      <c r="G2002" s="41" t="s">
        <v>125</v>
      </c>
      <c r="H2002" s="40">
        <v>17</v>
      </c>
      <c r="I2002" s="40">
        <v>17</v>
      </c>
      <c r="J2002" s="40">
        <v>0</v>
      </c>
      <c r="K2002" s="40">
        <v>0</v>
      </c>
      <c r="L2002" s="44">
        <v>0</v>
      </c>
      <c r="M2002" s="41" t="s">
        <v>130</v>
      </c>
      <c r="N2002" s="45" t="s">
        <v>149</v>
      </c>
      <c r="O2002" s="45" t="s">
        <v>150</v>
      </c>
      <c r="P2002" t="str">
        <f>VLOOKUP($A2002,RevenueData!$A$2:$L$2321,10,FALSE)</f>
        <v>CA</v>
      </c>
      <c r="Q2002" t="str">
        <f>VLOOKUP($A2002,RevenueData!$A$2:$L$2321,11,FALSE)</f>
        <v>LA</v>
      </c>
      <c r="R2002" t="str">
        <f>VLOOKUP($A2002,RevenueData!$A$2:$L$2321,12,FALSE)</f>
        <v>VENT</v>
      </c>
    </row>
    <row r="2003" spans="1:18">
      <c r="A2003" s="40">
        <v>181</v>
      </c>
      <c r="B2003" s="41" t="s">
        <v>339</v>
      </c>
      <c r="C2003" s="41" t="s">
        <v>67</v>
      </c>
      <c r="D2003" s="40">
        <v>918</v>
      </c>
      <c r="E2003" s="42">
        <v>40065</v>
      </c>
      <c r="F2003" s="43">
        <v>700</v>
      </c>
      <c r="G2003" s="41" t="s">
        <v>125</v>
      </c>
      <c r="H2003" s="40">
        <v>33</v>
      </c>
      <c r="I2003" s="40">
        <v>33</v>
      </c>
      <c r="J2003" s="40">
        <v>0</v>
      </c>
      <c r="K2003" s="40">
        <v>0</v>
      </c>
      <c r="L2003" s="44">
        <v>0</v>
      </c>
      <c r="M2003" s="41" t="s">
        <v>130</v>
      </c>
      <c r="N2003" s="45" t="s">
        <v>340</v>
      </c>
      <c r="O2003" s="45" t="s">
        <v>341</v>
      </c>
      <c r="P2003" t="str">
        <f>VLOOKUP($A2003,RevenueData!$A$2:$L$2321,10,FALSE)</f>
        <v>PR</v>
      </c>
      <c r="Q2003" t="str">
        <f>VLOOKUP($A2003,RevenueData!$A$2:$L$2321,11,FALSE)</f>
        <v>SE</v>
      </c>
      <c r="R2003" t="str">
        <f>VLOOKUP($A2003,RevenueData!$A$2:$L$2321,12,FALSE)</f>
        <v>SE</v>
      </c>
    </row>
    <row r="2004" spans="1:18">
      <c r="A2004" s="40">
        <v>183</v>
      </c>
      <c r="B2004" s="41" t="s">
        <v>225</v>
      </c>
      <c r="C2004" s="41" t="s">
        <v>27</v>
      </c>
      <c r="D2004" s="40">
        <v>32819</v>
      </c>
      <c r="E2004" s="42">
        <v>40065</v>
      </c>
      <c r="F2004" s="43">
        <v>1234</v>
      </c>
      <c r="G2004" s="41" t="s">
        <v>125</v>
      </c>
      <c r="H2004" s="40">
        <v>24</v>
      </c>
      <c r="I2004" s="40">
        <v>24</v>
      </c>
      <c r="J2004" s="40">
        <v>0</v>
      </c>
      <c r="K2004" s="40">
        <v>0</v>
      </c>
      <c r="L2004" s="44">
        <v>0</v>
      </c>
      <c r="M2004" s="41" t="s">
        <v>126</v>
      </c>
      <c r="N2004" s="45" t="s">
        <v>208</v>
      </c>
      <c r="O2004" s="45" t="s">
        <v>209</v>
      </c>
      <c r="P2004" t="str">
        <f>VLOOKUP($A2004,RevenueData!$A$2:$L$2321,10,FALSE)</f>
        <v>FL</v>
      </c>
      <c r="Q2004" t="str">
        <f>VLOOKUP($A2004,RevenueData!$A$2:$L$2321,11,FALSE)</f>
        <v>OUT</v>
      </c>
      <c r="R2004" t="str">
        <f>VLOOKUP($A2004,RevenueData!$A$2:$L$2321,12,FALSE)</f>
        <v>OUT</v>
      </c>
    </row>
    <row r="2005" spans="1:18">
      <c r="A2005" s="40">
        <v>183</v>
      </c>
      <c r="B2005" s="41" t="s">
        <v>225</v>
      </c>
      <c r="C2005" s="41" t="s">
        <v>27</v>
      </c>
      <c r="D2005" s="40">
        <v>32819</v>
      </c>
      <c r="E2005" s="42">
        <v>40065</v>
      </c>
      <c r="F2005" s="43">
        <v>1234</v>
      </c>
      <c r="G2005" s="41" t="s">
        <v>125</v>
      </c>
      <c r="H2005" s="40">
        <v>40</v>
      </c>
      <c r="I2005" s="40">
        <v>40</v>
      </c>
      <c r="J2005" s="40">
        <v>0</v>
      </c>
      <c r="K2005" s="40">
        <v>0</v>
      </c>
      <c r="L2005" s="44">
        <v>0</v>
      </c>
      <c r="M2005" s="41" t="s">
        <v>126</v>
      </c>
      <c r="N2005" s="45" t="s">
        <v>208</v>
      </c>
      <c r="O2005" s="45" t="s">
        <v>209</v>
      </c>
      <c r="P2005" t="str">
        <f>VLOOKUP($A2005,RevenueData!$A$2:$L$2321,10,FALSE)</f>
        <v>FL</v>
      </c>
      <c r="Q2005" t="str">
        <f>VLOOKUP($A2005,RevenueData!$A$2:$L$2321,11,FALSE)</f>
        <v>OUT</v>
      </c>
      <c r="R2005" t="str">
        <f>VLOOKUP($A2005,RevenueData!$A$2:$L$2321,12,FALSE)</f>
        <v>OUT</v>
      </c>
    </row>
    <row r="2006" spans="1:18">
      <c r="A2006" s="40">
        <v>185</v>
      </c>
      <c r="B2006" s="41" t="s">
        <v>342</v>
      </c>
      <c r="C2006" s="41" t="s">
        <v>62</v>
      </c>
      <c r="D2006" s="40">
        <v>55435</v>
      </c>
      <c r="E2006" s="42">
        <v>40065</v>
      </c>
      <c r="F2006" s="43">
        <v>727</v>
      </c>
      <c r="G2006" s="41" t="s">
        <v>129</v>
      </c>
      <c r="H2006" s="40">
        <v>30</v>
      </c>
      <c r="I2006" s="40">
        <v>30</v>
      </c>
      <c r="J2006" s="40">
        <v>0</v>
      </c>
      <c r="K2006" s="40">
        <v>0</v>
      </c>
      <c r="L2006" s="44">
        <v>0</v>
      </c>
      <c r="M2006" s="41" t="s">
        <v>126</v>
      </c>
      <c r="N2006" s="45" t="s">
        <v>302</v>
      </c>
      <c r="O2006" s="45" t="s">
        <v>303</v>
      </c>
      <c r="P2006" t="str">
        <f>VLOOKUP($A2006,RevenueData!$A$2:$L$2321,10,FALSE)</f>
        <v>MN</v>
      </c>
      <c r="Q2006" t="str">
        <f>VLOOKUP($A2006,RevenueData!$A$2:$L$2321,11,FALSE)</f>
        <v>MW</v>
      </c>
      <c r="R2006" t="str">
        <f>VLOOKUP($A2006,RevenueData!$A$2:$L$2321,12,FALSE)</f>
        <v>MW</v>
      </c>
    </row>
    <row r="2007" spans="1:18">
      <c r="A2007" s="40">
        <v>187</v>
      </c>
      <c r="B2007" s="41" t="s">
        <v>343</v>
      </c>
      <c r="C2007" s="41" t="s">
        <v>19</v>
      </c>
      <c r="D2007" s="40">
        <v>92618</v>
      </c>
      <c r="E2007" s="42">
        <v>40065</v>
      </c>
      <c r="F2007" s="43">
        <v>1250</v>
      </c>
      <c r="G2007" s="41" t="s">
        <v>131</v>
      </c>
      <c r="H2007" s="40">
        <v>23</v>
      </c>
      <c r="I2007" s="40">
        <v>23</v>
      </c>
      <c r="J2007" s="40">
        <v>0</v>
      </c>
      <c r="K2007" s="40">
        <v>0</v>
      </c>
      <c r="L2007" s="44">
        <v>0</v>
      </c>
      <c r="M2007" s="41" t="s">
        <v>130</v>
      </c>
      <c r="N2007" s="45" t="s">
        <v>149</v>
      </c>
      <c r="O2007" s="45" t="s">
        <v>150</v>
      </c>
      <c r="P2007" t="str">
        <f>VLOOKUP($A2007,RevenueData!$A$2:$L$2321,10,FALSE)</f>
        <v>CA</v>
      </c>
      <c r="Q2007" t="str">
        <f>VLOOKUP($A2007,RevenueData!$A$2:$L$2321,11,FALSE)</f>
        <v>LA</v>
      </c>
      <c r="R2007" t="str">
        <f>VLOOKUP($A2007,RevenueData!$A$2:$L$2321,12,FALSE)</f>
        <v>SD</v>
      </c>
    </row>
    <row r="2008" spans="1:18">
      <c r="A2008" s="40">
        <v>31</v>
      </c>
      <c r="B2008" s="41" t="s">
        <v>171</v>
      </c>
      <c r="C2008" s="41" t="s">
        <v>19</v>
      </c>
      <c r="D2008" s="40">
        <v>90067</v>
      </c>
      <c r="E2008" s="42">
        <v>40066</v>
      </c>
      <c r="F2008" s="43">
        <v>856</v>
      </c>
      <c r="G2008" s="41" t="s">
        <v>129</v>
      </c>
      <c r="H2008" s="40">
        <v>22</v>
      </c>
      <c r="I2008" s="40">
        <v>22</v>
      </c>
      <c r="J2008" s="40">
        <v>0</v>
      </c>
      <c r="K2008" s="40">
        <v>0</v>
      </c>
      <c r="L2008" s="44">
        <v>0</v>
      </c>
      <c r="M2008" s="41" t="s">
        <v>126</v>
      </c>
      <c r="N2008" s="45" t="s">
        <v>149</v>
      </c>
      <c r="O2008" s="45" t="s">
        <v>150</v>
      </c>
      <c r="P2008" t="str">
        <f>VLOOKUP($A2008,RevenueData!$A$2:$L$2321,10,FALSE)</f>
        <v>CA</v>
      </c>
      <c r="Q2008" t="str">
        <f>VLOOKUP($A2008,RevenueData!$A$2:$L$2321,11,FALSE)</f>
        <v>LA</v>
      </c>
      <c r="R2008" t="str">
        <f>VLOOKUP($A2008,RevenueData!$A$2:$L$2321,12,FALSE)</f>
        <v>LAPRO</v>
      </c>
    </row>
    <row r="2009" spans="1:18">
      <c r="A2009" s="40">
        <v>132</v>
      </c>
      <c r="B2009" s="41" t="s">
        <v>148</v>
      </c>
      <c r="C2009" s="41" t="s">
        <v>19</v>
      </c>
      <c r="D2009" s="40">
        <v>92122</v>
      </c>
      <c r="E2009" s="42">
        <v>40066</v>
      </c>
      <c r="F2009" s="43">
        <v>1025</v>
      </c>
      <c r="G2009" s="41" t="s">
        <v>125</v>
      </c>
      <c r="H2009" s="40">
        <v>37</v>
      </c>
      <c r="I2009" s="40">
        <v>36</v>
      </c>
      <c r="J2009" s="40">
        <v>0</v>
      </c>
      <c r="K2009" s="40">
        <v>1</v>
      </c>
      <c r="L2009" s="44">
        <v>0</v>
      </c>
      <c r="M2009" s="41" t="s">
        <v>126</v>
      </c>
      <c r="N2009" s="45" t="s">
        <v>149</v>
      </c>
      <c r="O2009" s="45" t="s">
        <v>150</v>
      </c>
      <c r="P2009" t="str">
        <f>VLOOKUP($A2009,RevenueData!$A$2:$L$2321,10,FALSE)</f>
        <v>CA</v>
      </c>
      <c r="Q2009" t="str">
        <f>VLOOKUP($A2009,RevenueData!$A$2:$L$2321,11,FALSE)</f>
        <v>LA</v>
      </c>
      <c r="R2009" t="str">
        <f>VLOOKUP($A2009,RevenueData!$A$2:$L$2321,12,FALSE)</f>
        <v>SD</v>
      </c>
    </row>
    <row r="2010" spans="1:18">
      <c r="A2010" s="40">
        <v>189</v>
      </c>
      <c r="B2010" s="41" t="s">
        <v>124</v>
      </c>
      <c r="C2010" s="41" t="s">
        <v>7</v>
      </c>
      <c r="D2010" s="40">
        <v>10017</v>
      </c>
      <c r="E2010" s="42">
        <v>40067</v>
      </c>
      <c r="F2010" s="43">
        <v>1330</v>
      </c>
      <c r="G2010" s="41" t="s">
        <v>131</v>
      </c>
      <c r="H2010" s="40">
        <v>33</v>
      </c>
      <c r="I2010" s="40">
        <v>33</v>
      </c>
      <c r="J2010" s="40">
        <v>0</v>
      </c>
      <c r="K2010" s="40">
        <v>0</v>
      </c>
      <c r="L2010" s="44">
        <v>0</v>
      </c>
      <c r="M2010" s="41" t="s">
        <v>130</v>
      </c>
      <c r="N2010" s="45" t="s">
        <v>127</v>
      </c>
      <c r="O2010" s="45" t="s">
        <v>128</v>
      </c>
      <c r="P2010" t="str">
        <f>VLOOKUP($A2010,RevenueData!$A$2:$L$2321,10,FALSE)</f>
        <v>NY</v>
      </c>
      <c r="Q2010" t="str">
        <f>VLOOKUP($A2010,RevenueData!$A$2:$L$2321,11,FALSE)</f>
        <v>NY</v>
      </c>
      <c r="R2010" t="str">
        <f>VLOOKUP($A2010,RevenueData!$A$2:$L$2321,12,FALSE)</f>
        <v>DOWN</v>
      </c>
    </row>
    <row r="2011" spans="1:18">
      <c r="A2011" s="40">
        <v>189</v>
      </c>
      <c r="B2011" s="41" t="s">
        <v>124</v>
      </c>
      <c r="C2011" s="41" t="s">
        <v>7</v>
      </c>
      <c r="D2011" s="40">
        <v>10017</v>
      </c>
      <c r="E2011" s="42">
        <v>40067</v>
      </c>
      <c r="F2011" s="43">
        <v>1323</v>
      </c>
      <c r="G2011" s="41" t="s">
        <v>131</v>
      </c>
      <c r="H2011" s="40">
        <v>72</v>
      </c>
      <c r="I2011" s="40">
        <v>72</v>
      </c>
      <c r="J2011" s="40">
        <v>0</v>
      </c>
      <c r="K2011" s="40">
        <v>0</v>
      </c>
      <c r="L2011" s="44">
        <v>0</v>
      </c>
      <c r="M2011" s="41" t="s">
        <v>126</v>
      </c>
      <c r="N2011" s="45" t="s">
        <v>127</v>
      </c>
      <c r="O2011" s="45" t="s">
        <v>128</v>
      </c>
      <c r="P2011" t="str">
        <f>VLOOKUP($A2011,RevenueData!$A$2:$L$2321,10,FALSE)</f>
        <v>NY</v>
      </c>
      <c r="Q2011" t="str">
        <f>VLOOKUP($A2011,RevenueData!$A$2:$L$2321,11,FALSE)</f>
        <v>NY</v>
      </c>
      <c r="R2011" t="str">
        <f>VLOOKUP($A2011,RevenueData!$A$2:$L$2321,12,FALSE)</f>
        <v>DOWN</v>
      </c>
    </row>
    <row r="2012" spans="1:18">
      <c r="A2012" s="40">
        <v>2</v>
      </c>
      <c r="B2012" s="41" t="s">
        <v>124</v>
      </c>
      <c r="C2012" s="41" t="s">
        <v>7</v>
      </c>
      <c r="D2012" s="40">
        <v>10021</v>
      </c>
      <c r="E2012" s="42">
        <v>40070</v>
      </c>
      <c r="F2012" s="43">
        <v>1010</v>
      </c>
      <c r="G2012" s="41" t="s">
        <v>125</v>
      </c>
      <c r="H2012" s="40">
        <v>53</v>
      </c>
      <c r="I2012" s="40">
        <v>53</v>
      </c>
      <c r="J2012" s="40">
        <v>0</v>
      </c>
      <c r="K2012" s="40">
        <v>0</v>
      </c>
      <c r="L2012" s="44">
        <v>0</v>
      </c>
      <c r="M2012" s="41" t="s">
        <v>130</v>
      </c>
      <c r="N2012" s="45" t="s">
        <v>127</v>
      </c>
      <c r="O2012" s="45" t="s">
        <v>128</v>
      </c>
      <c r="P2012" t="str">
        <f>VLOOKUP($A2012,RevenueData!$A$2:$L$2321,10,FALSE)</f>
        <v>NY</v>
      </c>
      <c r="Q2012" t="str">
        <f>VLOOKUP($A2012,RevenueData!$A$2:$L$2321,11,FALSE)</f>
        <v>NY</v>
      </c>
      <c r="R2012" t="str">
        <f>VLOOKUP($A2012,RevenueData!$A$2:$L$2321,12,FALSE)</f>
        <v>MID</v>
      </c>
    </row>
    <row r="2013" spans="1:18">
      <c r="A2013" s="40">
        <v>3</v>
      </c>
      <c r="B2013" s="41" t="s">
        <v>124</v>
      </c>
      <c r="C2013" s="41" t="s">
        <v>7</v>
      </c>
      <c r="D2013" s="40">
        <v>10023</v>
      </c>
      <c r="E2013" s="42">
        <v>40070</v>
      </c>
      <c r="F2013" s="43">
        <v>1134</v>
      </c>
      <c r="G2013" s="41" t="s">
        <v>125</v>
      </c>
      <c r="H2013" s="40">
        <v>59</v>
      </c>
      <c r="I2013" s="40">
        <v>59</v>
      </c>
      <c r="J2013" s="40">
        <v>0</v>
      </c>
      <c r="K2013" s="40">
        <v>0</v>
      </c>
      <c r="L2013" s="44">
        <v>0</v>
      </c>
      <c r="M2013" s="41" t="s">
        <v>126</v>
      </c>
      <c r="N2013" s="45" t="s">
        <v>127</v>
      </c>
      <c r="O2013" s="45" t="s">
        <v>128</v>
      </c>
      <c r="P2013" t="str">
        <f>VLOOKUP($A2013,RevenueData!$A$2:$L$2321,10,FALSE)</f>
        <v>NY</v>
      </c>
      <c r="Q2013" t="str">
        <f>VLOOKUP($A2013,RevenueData!$A$2:$L$2321,11,FALSE)</f>
        <v>NY</v>
      </c>
      <c r="R2013" t="str">
        <f>VLOOKUP($A2013,RevenueData!$A$2:$L$2321,12,FALSE)</f>
        <v>DOWN</v>
      </c>
    </row>
    <row r="2014" spans="1:18">
      <c r="A2014" s="40">
        <v>13</v>
      </c>
      <c r="B2014" s="41" t="s">
        <v>142</v>
      </c>
      <c r="C2014" s="41" t="s">
        <v>7</v>
      </c>
      <c r="D2014" s="40">
        <v>11746</v>
      </c>
      <c r="E2014" s="42">
        <v>40070</v>
      </c>
      <c r="F2014" s="43">
        <v>910</v>
      </c>
      <c r="G2014" s="41" t="s">
        <v>125</v>
      </c>
      <c r="H2014" s="40">
        <v>57</v>
      </c>
      <c r="I2014" s="40">
        <v>54</v>
      </c>
      <c r="J2014" s="40">
        <v>0</v>
      </c>
      <c r="K2014" s="40">
        <v>3</v>
      </c>
      <c r="L2014" s="44">
        <v>0</v>
      </c>
      <c r="M2014" s="41" t="s">
        <v>126</v>
      </c>
      <c r="N2014" s="45" t="s">
        <v>127</v>
      </c>
      <c r="O2014" s="45" t="s">
        <v>128</v>
      </c>
      <c r="P2014" t="str">
        <f>VLOOKUP($A2014,RevenueData!$A$2:$L$2321,10,FALSE)</f>
        <v>NY</v>
      </c>
      <c r="Q2014" t="str">
        <f>VLOOKUP($A2014,RevenueData!$A$2:$L$2321,11,FALSE)</f>
        <v>NY</v>
      </c>
      <c r="R2014" t="str">
        <f>VLOOKUP($A2014,RevenueData!$A$2:$L$2321,12,FALSE)</f>
        <v>LI</v>
      </c>
    </row>
    <row r="2015" spans="1:18">
      <c r="A2015" s="40">
        <v>23</v>
      </c>
      <c r="B2015" s="41" t="s">
        <v>159</v>
      </c>
      <c r="C2015" s="41" t="s">
        <v>7</v>
      </c>
      <c r="D2015" s="40">
        <v>10601</v>
      </c>
      <c r="E2015" s="42">
        <v>40070</v>
      </c>
      <c r="F2015" s="43">
        <v>957</v>
      </c>
      <c r="G2015" s="41" t="s">
        <v>129</v>
      </c>
      <c r="H2015" s="40">
        <v>53</v>
      </c>
      <c r="I2015" s="40">
        <v>53</v>
      </c>
      <c r="J2015" s="40">
        <v>0</v>
      </c>
      <c r="K2015" s="40">
        <v>0</v>
      </c>
      <c r="L2015" s="44">
        <v>0</v>
      </c>
      <c r="M2015" s="41" t="s">
        <v>126</v>
      </c>
      <c r="N2015" s="45" t="s">
        <v>127</v>
      </c>
      <c r="O2015" s="45" t="s">
        <v>128</v>
      </c>
      <c r="P2015" t="str">
        <f>VLOOKUP($A2015,RevenueData!$A$2:$L$2321,10,FALSE)</f>
        <v>NY</v>
      </c>
      <c r="Q2015" t="str">
        <f>VLOOKUP($A2015,RevenueData!$A$2:$L$2321,11,FALSE)</f>
        <v>NE</v>
      </c>
      <c r="R2015" t="str">
        <f>VLOOKUP($A2015,RevenueData!$A$2:$L$2321,12,FALSE)</f>
        <v>CT</v>
      </c>
    </row>
    <row r="2016" spans="1:18">
      <c r="A2016" s="40">
        <v>34</v>
      </c>
      <c r="B2016" s="41" t="s">
        <v>175</v>
      </c>
      <c r="C2016" s="41" t="s">
        <v>25</v>
      </c>
      <c r="D2016" s="40">
        <v>6880</v>
      </c>
      <c r="E2016" s="42">
        <v>40070</v>
      </c>
      <c r="F2016" s="43">
        <v>954</v>
      </c>
      <c r="G2016" s="41" t="s">
        <v>129</v>
      </c>
      <c r="H2016" s="40">
        <v>46</v>
      </c>
      <c r="I2016" s="40">
        <v>46</v>
      </c>
      <c r="J2016" s="40">
        <v>0</v>
      </c>
      <c r="K2016" s="40">
        <v>0</v>
      </c>
      <c r="L2016" s="44">
        <v>0</v>
      </c>
      <c r="M2016" s="41" t="s">
        <v>126</v>
      </c>
      <c r="N2016" s="45" t="s">
        <v>127</v>
      </c>
      <c r="O2016" s="45" t="s">
        <v>128</v>
      </c>
      <c r="P2016" t="str">
        <f>VLOOKUP($A2016,RevenueData!$A$2:$L$2321,10,FALSE)</f>
        <v>CT</v>
      </c>
      <c r="Q2016" t="str">
        <f>VLOOKUP($A2016,RevenueData!$A$2:$L$2321,11,FALSE)</f>
        <v>NE</v>
      </c>
      <c r="R2016" t="str">
        <f>VLOOKUP($A2016,RevenueData!$A$2:$L$2321,12,FALSE)</f>
        <v>CT</v>
      </c>
    </row>
    <row r="2017" spans="1:18">
      <c r="A2017" s="40">
        <v>42</v>
      </c>
      <c r="B2017" s="41" t="s">
        <v>124</v>
      </c>
      <c r="C2017" s="41" t="s">
        <v>7</v>
      </c>
      <c r="D2017" s="40">
        <v>10024</v>
      </c>
      <c r="E2017" s="42">
        <v>40070</v>
      </c>
      <c r="F2017" s="43">
        <v>1018</v>
      </c>
      <c r="G2017" s="41" t="s">
        <v>125</v>
      </c>
      <c r="H2017" s="40">
        <v>65</v>
      </c>
      <c r="I2017" s="40">
        <v>65</v>
      </c>
      <c r="J2017" s="40">
        <v>0</v>
      </c>
      <c r="K2017" s="40">
        <v>0</v>
      </c>
      <c r="L2017" s="44">
        <v>0</v>
      </c>
      <c r="M2017" s="41" t="s">
        <v>126</v>
      </c>
      <c r="N2017" s="45" t="s">
        <v>127</v>
      </c>
      <c r="O2017" s="45" t="s">
        <v>128</v>
      </c>
      <c r="P2017" t="str">
        <f>VLOOKUP($A2017,RevenueData!$A$2:$L$2321,10,FALSE)</f>
        <v>NY</v>
      </c>
      <c r="Q2017" t="str">
        <f>VLOOKUP($A2017,RevenueData!$A$2:$L$2321,11,FALSE)</f>
        <v>NY</v>
      </c>
      <c r="R2017" t="str">
        <f>VLOOKUP($A2017,RevenueData!$A$2:$L$2321,12,FALSE)</f>
        <v>DOWN</v>
      </c>
    </row>
    <row r="2018" spans="1:18">
      <c r="A2018" s="40">
        <v>51</v>
      </c>
      <c r="B2018" s="41" t="s">
        <v>124</v>
      </c>
      <c r="C2018" s="41" t="s">
        <v>7</v>
      </c>
      <c r="D2018" s="40">
        <v>10003</v>
      </c>
      <c r="E2018" s="42">
        <v>40070</v>
      </c>
      <c r="F2018" s="43">
        <v>1019</v>
      </c>
      <c r="G2018" s="41" t="s">
        <v>125</v>
      </c>
      <c r="H2018" s="40">
        <v>44</v>
      </c>
      <c r="I2018" s="40">
        <v>44</v>
      </c>
      <c r="J2018" s="40">
        <v>0</v>
      </c>
      <c r="K2018" s="40">
        <v>0</v>
      </c>
      <c r="L2018" s="44">
        <v>0</v>
      </c>
      <c r="M2018" s="41" t="s">
        <v>126</v>
      </c>
      <c r="N2018" s="45" t="s">
        <v>127</v>
      </c>
      <c r="O2018" s="45" t="s">
        <v>128</v>
      </c>
      <c r="P2018" t="str">
        <f>VLOOKUP($A2018,RevenueData!$A$2:$L$2321,10,FALSE)</f>
        <v>NY</v>
      </c>
      <c r="Q2018" t="str">
        <f>VLOOKUP($A2018,RevenueData!$A$2:$L$2321,11,FALSE)</f>
        <v>NY</v>
      </c>
      <c r="R2018" t="str">
        <f>VLOOKUP($A2018,RevenueData!$A$2:$L$2321,12,FALSE)</f>
        <v>DOWN</v>
      </c>
    </row>
    <row r="2019" spans="1:18">
      <c r="A2019" s="40">
        <v>53</v>
      </c>
      <c r="B2019" s="41" t="s">
        <v>124</v>
      </c>
      <c r="C2019" s="41" t="s">
        <v>7</v>
      </c>
      <c r="D2019" s="40">
        <v>10021</v>
      </c>
      <c r="E2019" s="42">
        <v>40070</v>
      </c>
      <c r="F2019" s="43">
        <v>1031</v>
      </c>
      <c r="G2019" s="41" t="s">
        <v>125</v>
      </c>
      <c r="H2019" s="40">
        <v>64</v>
      </c>
      <c r="I2019" s="40">
        <v>64</v>
      </c>
      <c r="J2019" s="40">
        <v>0</v>
      </c>
      <c r="K2019" s="40">
        <v>0</v>
      </c>
      <c r="L2019" s="44">
        <v>0</v>
      </c>
      <c r="M2019" s="41" t="s">
        <v>126</v>
      </c>
      <c r="N2019" s="45" t="s">
        <v>127</v>
      </c>
      <c r="O2019" s="45" t="s">
        <v>128</v>
      </c>
      <c r="P2019" t="str">
        <f>VLOOKUP($A2019,RevenueData!$A$2:$L$2321,10,FALSE)</f>
        <v>NY</v>
      </c>
      <c r="Q2019" t="str">
        <f>VLOOKUP($A2019,RevenueData!$A$2:$L$2321,11,FALSE)</f>
        <v>NY</v>
      </c>
      <c r="R2019" t="str">
        <f>VLOOKUP($A2019,RevenueData!$A$2:$L$2321,12,FALSE)</f>
        <v>MID</v>
      </c>
    </row>
    <row r="2020" spans="1:18">
      <c r="A2020" s="40">
        <v>54</v>
      </c>
      <c r="B2020" s="41" t="s">
        <v>124</v>
      </c>
      <c r="C2020" s="41" t="s">
        <v>7</v>
      </c>
      <c r="D2020" s="40">
        <v>10028</v>
      </c>
      <c r="E2020" s="42">
        <v>40070</v>
      </c>
      <c r="F2020" s="43">
        <v>1147</v>
      </c>
      <c r="G2020" s="41" t="s">
        <v>125</v>
      </c>
      <c r="H2020" s="40">
        <v>44</v>
      </c>
      <c r="I2020" s="40">
        <v>44</v>
      </c>
      <c r="J2020" s="40">
        <v>0</v>
      </c>
      <c r="K2020" s="40">
        <v>0</v>
      </c>
      <c r="L2020" s="44">
        <v>0</v>
      </c>
      <c r="M2020" s="41" t="s">
        <v>126</v>
      </c>
      <c r="N2020" s="45" t="s">
        <v>127</v>
      </c>
      <c r="O2020" s="45" t="s">
        <v>128</v>
      </c>
      <c r="P2020" t="str">
        <f>VLOOKUP($A2020,RevenueData!$A$2:$L$2321,10,FALSE)</f>
        <v>NY</v>
      </c>
      <c r="Q2020" t="str">
        <f>VLOOKUP($A2020,RevenueData!$A$2:$L$2321,11,FALSE)</f>
        <v>NY</v>
      </c>
      <c r="R2020" t="str">
        <f>VLOOKUP($A2020,RevenueData!$A$2:$L$2321,12,FALSE)</f>
        <v>MID</v>
      </c>
    </row>
    <row r="2021" spans="1:18">
      <c r="A2021" s="40">
        <v>55</v>
      </c>
      <c r="B2021" s="41" t="s">
        <v>124</v>
      </c>
      <c r="C2021" s="41" t="s">
        <v>7</v>
      </c>
      <c r="D2021" s="40">
        <v>10014</v>
      </c>
      <c r="E2021" s="42">
        <v>40070</v>
      </c>
      <c r="F2021" s="43">
        <v>1124</v>
      </c>
      <c r="G2021" s="41" t="s">
        <v>125</v>
      </c>
      <c r="H2021" s="40">
        <v>56</v>
      </c>
      <c r="I2021" s="40">
        <v>56</v>
      </c>
      <c r="J2021" s="40">
        <v>0</v>
      </c>
      <c r="K2021" s="40">
        <v>0</v>
      </c>
      <c r="L2021" s="44">
        <v>0</v>
      </c>
      <c r="M2021" s="41" t="s">
        <v>126</v>
      </c>
      <c r="N2021" s="45" t="s">
        <v>127</v>
      </c>
      <c r="O2021" s="45" t="s">
        <v>128</v>
      </c>
      <c r="P2021" t="str">
        <f>VLOOKUP($A2021,RevenueData!$A$2:$L$2321,10,FALSE)</f>
        <v>NY</v>
      </c>
      <c r="Q2021" t="str">
        <f>VLOOKUP($A2021,RevenueData!$A$2:$L$2321,11,FALSE)</f>
        <v>NY</v>
      </c>
      <c r="R2021" t="str">
        <f>VLOOKUP($A2021,RevenueData!$A$2:$L$2321,12,FALSE)</f>
        <v>DOWN</v>
      </c>
    </row>
    <row r="2022" spans="1:18">
      <c r="A2022" s="40">
        <v>108</v>
      </c>
      <c r="B2022" s="41" t="s">
        <v>124</v>
      </c>
      <c r="C2022" s="41" t="s">
        <v>7</v>
      </c>
      <c r="D2022" s="40">
        <v>10019</v>
      </c>
      <c r="E2022" s="42">
        <v>40070</v>
      </c>
      <c r="F2022" s="43">
        <v>1214</v>
      </c>
      <c r="G2022" s="41" t="s">
        <v>125</v>
      </c>
      <c r="H2022" s="40">
        <v>91</v>
      </c>
      <c r="I2022" s="40">
        <v>91</v>
      </c>
      <c r="J2022" s="40">
        <v>0</v>
      </c>
      <c r="K2022" s="40">
        <v>0</v>
      </c>
      <c r="L2022" s="44">
        <v>0</v>
      </c>
      <c r="M2022" s="41" t="s">
        <v>126</v>
      </c>
      <c r="N2022" s="45" t="s">
        <v>127</v>
      </c>
      <c r="O2022" s="45" t="s">
        <v>128</v>
      </c>
      <c r="P2022" t="str">
        <f>VLOOKUP($A2022,RevenueData!$A$2:$L$2321,10,FALSE)</f>
        <v>NY</v>
      </c>
      <c r="Q2022" t="str">
        <f>VLOOKUP($A2022,RevenueData!$A$2:$L$2321,11,FALSE)</f>
        <v>NY</v>
      </c>
      <c r="R2022" t="str">
        <f>VLOOKUP($A2022,RevenueData!$A$2:$L$2321,12,FALSE)</f>
        <v>DOWN</v>
      </c>
    </row>
    <row r="2023" spans="1:18">
      <c r="A2023" s="40">
        <v>113</v>
      </c>
      <c r="B2023" s="41" t="s">
        <v>264</v>
      </c>
      <c r="C2023" s="41" t="s">
        <v>31</v>
      </c>
      <c r="D2023" s="40">
        <v>80226</v>
      </c>
      <c r="E2023" s="42">
        <v>40070</v>
      </c>
      <c r="F2023" s="43">
        <v>1043</v>
      </c>
      <c r="G2023" s="41" t="s">
        <v>125</v>
      </c>
      <c r="H2023" s="40">
        <v>53</v>
      </c>
      <c r="I2023" s="40">
        <v>53</v>
      </c>
      <c r="J2023" s="40">
        <v>0</v>
      </c>
      <c r="K2023" s="40">
        <v>0</v>
      </c>
      <c r="L2023" s="44">
        <v>0</v>
      </c>
      <c r="M2023" s="41" t="s">
        <v>126</v>
      </c>
      <c r="N2023" s="45" t="s">
        <v>166</v>
      </c>
      <c r="O2023" s="45" t="s">
        <v>167</v>
      </c>
      <c r="P2023" t="str">
        <f>VLOOKUP($A2023,RevenueData!$A$2:$L$2321,10,FALSE)</f>
        <v>CO</v>
      </c>
      <c r="Q2023" t="str">
        <f>VLOOKUP($A2023,RevenueData!$A$2:$L$2321,11,FALSE)</f>
        <v>SW</v>
      </c>
      <c r="R2023" t="str">
        <f>VLOOKUP($A2023,RevenueData!$A$2:$L$2321,12,FALSE)</f>
        <v>DEN</v>
      </c>
    </row>
    <row r="2024" spans="1:18">
      <c r="A2024" s="40">
        <v>114</v>
      </c>
      <c r="B2024" s="41" t="s">
        <v>124</v>
      </c>
      <c r="C2024" s="41" t="s">
        <v>7</v>
      </c>
      <c r="D2024" s="40">
        <v>10020</v>
      </c>
      <c r="E2024" s="42">
        <v>40070</v>
      </c>
      <c r="F2024" s="43">
        <v>956</v>
      </c>
      <c r="G2024" s="41" t="s">
        <v>129</v>
      </c>
      <c r="H2024" s="40">
        <v>83</v>
      </c>
      <c r="I2024" s="40">
        <v>83</v>
      </c>
      <c r="J2024" s="40">
        <v>0</v>
      </c>
      <c r="K2024" s="40">
        <v>0</v>
      </c>
      <c r="L2024" s="44">
        <v>0</v>
      </c>
      <c r="M2024" s="41" t="s">
        <v>126</v>
      </c>
      <c r="N2024" s="45" t="s">
        <v>127</v>
      </c>
      <c r="O2024" s="45" t="s">
        <v>128</v>
      </c>
      <c r="P2024" t="str">
        <f>VLOOKUP($A2024,RevenueData!$A$2:$L$2321,10,FALSE)</f>
        <v>NY</v>
      </c>
      <c r="Q2024" t="str">
        <f>VLOOKUP($A2024,RevenueData!$A$2:$L$2321,11,FALSE)</f>
        <v>NY</v>
      </c>
      <c r="R2024" t="str">
        <f>VLOOKUP($A2024,RevenueData!$A$2:$L$2321,12,FALSE)</f>
        <v>MID</v>
      </c>
    </row>
    <row r="2025" spans="1:18">
      <c r="A2025" s="40">
        <v>117</v>
      </c>
      <c r="B2025" s="41" t="s">
        <v>267</v>
      </c>
      <c r="C2025" s="41" t="s">
        <v>25</v>
      </c>
      <c r="D2025" s="40">
        <v>6810</v>
      </c>
      <c r="E2025" s="42">
        <v>40070</v>
      </c>
      <c r="F2025" s="43">
        <v>932</v>
      </c>
      <c r="G2025" s="41" t="s">
        <v>125</v>
      </c>
      <c r="H2025" s="40">
        <v>38</v>
      </c>
      <c r="I2025" s="40">
        <v>38</v>
      </c>
      <c r="J2025" s="40">
        <v>0</v>
      </c>
      <c r="K2025" s="40">
        <v>0</v>
      </c>
      <c r="L2025" s="44">
        <v>0</v>
      </c>
      <c r="M2025" s="41" t="s">
        <v>126</v>
      </c>
      <c r="N2025" s="45" t="s">
        <v>127</v>
      </c>
      <c r="O2025" s="45" t="s">
        <v>128</v>
      </c>
      <c r="P2025" t="str">
        <f>VLOOKUP($A2025,RevenueData!$A$2:$L$2321,10,FALSE)</f>
        <v>CT</v>
      </c>
      <c r="Q2025" t="str">
        <f>VLOOKUP($A2025,RevenueData!$A$2:$L$2321,11,FALSE)</f>
        <v>NE</v>
      </c>
      <c r="R2025" t="str">
        <f>VLOOKUP($A2025,RevenueData!$A$2:$L$2321,12,FALSE)</f>
        <v>CT</v>
      </c>
    </row>
    <row r="2026" spans="1:18">
      <c r="A2026" s="40">
        <v>123</v>
      </c>
      <c r="B2026" s="41" t="s">
        <v>271</v>
      </c>
      <c r="C2026" s="41" t="s">
        <v>25</v>
      </c>
      <c r="D2026" s="40">
        <v>6830</v>
      </c>
      <c r="E2026" s="42">
        <v>40070</v>
      </c>
      <c r="F2026" s="43">
        <v>1029</v>
      </c>
      <c r="G2026" s="41" t="s">
        <v>125</v>
      </c>
      <c r="H2026" s="40">
        <v>40</v>
      </c>
      <c r="I2026" s="40">
        <v>40</v>
      </c>
      <c r="J2026" s="40">
        <v>0</v>
      </c>
      <c r="K2026" s="40">
        <v>0</v>
      </c>
      <c r="L2026" s="44">
        <v>0</v>
      </c>
      <c r="M2026" s="41" t="s">
        <v>126</v>
      </c>
      <c r="N2026" s="45" t="s">
        <v>127</v>
      </c>
      <c r="O2026" s="45" t="s">
        <v>128</v>
      </c>
      <c r="P2026" t="str">
        <f>VLOOKUP($A2026,RevenueData!$A$2:$L$2321,10,FALSE)</f>
        <v>CT</v>
      </c>
      <c r="Q2026" t="str">
        <f>VLOOKUP($A2026,RevenueData!$A$2:$L$2321,11,FALSE)</f>
        <v>NE</v>
      </c>
      <c r="R2026" t="str">
        <f>VLOOKUP($A2026,RevenueData!$A$2:$L$2321,12,FALSE)</f>
        <v>CT</v>
      </c>
    </row>
    <row r="2027" spans="1:18">
      <c r="A2027" s="40">
        <v>124</v>
      </c>
      <c r="B2027" s="41" t="s">
        <v>272</v>
      </c>
      <c r="C2027" s="41" t="s">
        <v>25</v>
      </c>
      <c r="D2027" s="40">
        <v>6074</v>
      </c>
      <c r="E2027" s="42">
        <v>40070</v>
      </c>
      <c r="F2027" s="43">
        <v>954</v>
      </c>
      <c r="G2027" s="41" t="s">
        <v>129</v>
      </c>
      <c r="H2027" s="40">
        <v>52</v>
      </c>
      <c r="I2027" s="40">
        <v>51</v>
      </c>
      <c r="J2027" s="40">
        <v>1</v>
      </c>
      <c r="K2027" s="40">
        <v>0</v>
      </c>
      <c r="L2027" s="44">
        <v>0</v>
      </c>
      <c r="M2027" s="41" t="s">
        <v>126</v>
      </c>
      <c r="N2027" s="45" t="s">
        <v>273</v>
      </c>
      <c r="O2027" s="45" t="s">
        <v>274</v>
      </c>
      <c r="P2027" t="str">
        <f>VLOOKUP($A2027,RevenueData!$A$2:$L$2321,10,FALSE)</f>
        <v>CT</v>
      </c>
      <c r="Q2027" t="str">
        <f>VLOOKUP($A2027,RevenueData!$A$2:$L$2321,11,FALSE)</f>
        <v>NE</v>
      </c>
      <c r="R2027" t="str">
        <f>VLOOKUP($A2027,RevenueData!$A$2:$L$2321,12,FALSE)</f>
        <v>CT</v>
      </c>
    </row>
    <row r="2028" spans="1:18">
      <c r="A2028" s="40">
        <v>131</v>
      </c>
      <c r="B2028" s="41" t="s">
        <v>281</v>
      </c>
      <c r="C2028" s="41" t="s">
        <v>7</v>
      </c>
      <c r="D2028" s="40">
        <v>11430</v>
      </c>
      <c r="E2028" s="42">
        <v>40070</v>
      </c>
      <c r="F2028" s="43">
        <v>749</v>
      </c>
      <c r="G2028" s="41" t="s">
        <v>129</v>
      </c>
      <c r="H2028" s="40">
        <v>56</v>
      </c>
      <c r="I2028" s="40">
        <v>56</v>
      </c>
      <c r="J2028" s="40">
        <v>0</v>
      </c>
      <c r="K2028" s="40">
        <v>0</v>
      </c>
      <c r="L2028" s="44">
        <v>0</v>
      </c>
      <c r="M2028" s="41" t="s">
        <v>126</v>
      </c>
      <c r="N2028" s="45" t="s">
        <v>127</v>
      </c>
      <c r="O2028" s="45" t="s">
        <v>128</v>
      </c>
      <c r="P2028" t="str">
        <f>VLOOKUP($A2028,RevenueData!$A$2:$L$2321,10,FALSE)</f>
        <v>NY</v>
      </c>
      <c r="Q2028" t="str">
        <f>VLOOKUP($A2028,RevenueData!$A$2:$L$2321,11,FALSE)</f>
        <v>NY</v>
      </c>
      <c r="R2028" t="str">
        <f>VLOOKUP($A2028,RevenueData!$A$2:$L$2321,12,FALSE)</f>
        <v>LI</v>
      </c>
    </row>
    <row r="2029" spans="1:18">
      <c r="A2029" s="40">
        <v>140</v>
      </c>
      <c r="B2029" s="41" t="s">
        <v>291</v>
      </c>
      <c r="C2029" s="41" t="s">
        <v>7</v>
      </c>
      <c r="D2029" s="40">
        <v>11530</v>
      </c>
      <c r="E2029" s="42">
        <v>40070</v>
      </c>
      <c r="F2029" s="43">
        <v>1045</v>
      </c>
      <c r="G2029" s="41" t="s">
        <v>125</v>
      </c>
      <c r="H2029" s="40">
        <v>58</v>
      </c>
      <c r="I2029" s="40">
        <v>58</v>
      </c>
      <c r="J2029" s="40">
        <v>0</v>
      </c>
      <c r="K2029" s="40">
        <v>0</v>
      </c>
      <c r="L2029" s="44">
        <v>0</v>
      </c>
      <c r="M2029" s="41" t="s">
        <v>143</v>
      </c>
      <c r="N2029" s="45" t="s">
        <v>127</v>
      </c>
      <c r="O2029" s="45" t="s">
        <v>128</v>
      </c>
      <c r="P2029" t="str">
        <f>VLOOKUP($A2029,RevenueData!$A$2:$L$2321,10,FALSE)</f>
        <v>NY</v>
      </c>
      <c r="Q2029" t="str">
        <f>VLOOKUP($A2029,RevenueData!$A$2:$L$2321,11,FALSE)</f>
        <v>NY</v>
      </c>
      <c r="R2029" t="str">
        <f>VLOOKUP($A2029,RevenueData!$A$2:$L$2321,12,FALSE)</f>
        <v>LI</v>
      </c>
    </row>
    <row r="2030" spans="1:18">
      <c r="A2030" s="40">
        <v>146</v>
      </c>
      <c r="B2030" s="41" t="s">
        <v>295</v>
      </c>
      <c r="C2030" s="41" t="s">
        <v>61</v>
      </c>
      <c r="D2030" s="40">
        <v>96814</v>
      </c>
      <c r="E2030" s="42">
        <v>40070</v>
      </c>
      <c r="F2030" s="43">
        <v>838</v>
      </c>
      <c r="G2030" s="41" t="s">
        <v>125</v>
      </c>
      <c r="H2030" s="40">
        <v>80</v>
      </c>
      <c r="I2030" s="40">
        <v>80</v>
      </c>
      <c r="J2030" s="40">
        <v>0</v>
      </c>
      <c r="K2030" s="40">
        <v>0</v>
      </c>
      <c r="L2030" s="44">
        <v>0</v>
      </c>
      <c r="M2030" s="41" t="s">
        <v>130</v>
      </c>
      <c r="N2030" s="45" t="s">
        <v>296</v>
      </c>
      <c r="O2030" s="45" t="s">
        <v>297</v>
      </c>
      <c r="P2030" t="str">
        <f>VLOOKUP($A2030,RevenueData!$A$2:$L$2321,10,FALSE)</f>
        <v>HI</v>
      </c>
      <c r="Q2030" t="str">
        <f>VLOOKUP($A2030,RevenueData!$A$2:$L$2321,11,FALSE)</f>
        <v>NW</v>
      </c>
      <c r="R2030" t="str">
        <f>VLOOKUP($A2030,RevenueData!$A$2:$L$2321,12,FALSE)</f>
        <v>HI</v>
      </c>
    </row>
    <row r="2031" spans="1:18">
      <c r="A2031" s="40">
        <v>149</v>
      </c>
      <c r="B2031" s="41" t="s">
        <v>275</v>
      </c>
      <c r="C2031" s="41" t="s">
        <v>41</v>
      </c>
      <c r="D2031" s="40">
        <v>75261</v>
      </c>
      <c r="E2031" s="42">
        <v>40070</v>
      </c>
      <c r="F2031" s="43">
        <v>1121</v>
      </c>
      <c r="G2031" s="41" t="s">
        <v>125</v>
      </c>
      <c r="H2031" s="40">
        <v>106</v>
      </c>
      <c r="I2031" s="40">
        <v>106</v>
      </c>
      <c r="J2031" s="40">
        <v>0</v>
      </c>
      <c r="K2031" s="40">
        <v>0</v>
      </c>
      <c r="L2031" s="44">
        <v>0</v>
      </c>
      <c r="M2031" s="41" t="s">
        <v>126</v>
      </c>
      <c r="N2031" s="45" t="s">
        <v>187</v>
      </c>
      <c r="O2031" s="45" t="s">
        <v>188</v>
      </c>
      <c r="P2031" t="str">
        <f>VLOOKUP($A2031,RevenueData!$A$2:$L$2321,10,FALSE)</f>
        <v>TX</v>
      </c>
      <c r="Q2031" t="str">
        <f>VLOOKUP($A2031,RevenueData!$A$2:$L$2321,11,FALSE)</f>
        <v>SW</v>
      </c>
      <c r="R2031" t="str">
        <f>VLOOKUP($A2031,RevenueData!$A$2:$L$2321,12,FALSE)</f>
        <v>SW</v>
      </c>
    </row>
    <row r="2032" spans="1:18">
      <c r="A2032" s="40">
        <v>151</v>
      </c>
      <c r="B2032" s="41" t="s">
        <v>295</v>
      </c>
      <c r="C2032" s="41" t="s">
        <v>61</v>
      </c>
      <c r="D2032" s="40">
        <v>96815</v>
      </c>
      <c r="E2032" s="42">
        <v>40070</v>
      </c>
      <c r="F2032" s="43">
        <v>1000</v>
      </c>
      <c r="G2032" s="41" t="s">
        <v>125</v>
      </c>
      <c r="H2032" s="40">
        <v>74</v>
      </c>
      <c r="I2032" s="40">
        <v>74</v>
      </c>
      <c r="J2032" s="40">
        <v>0</v>
      </c>
      <c r="K2032" s="40">
        <v>0</v>
      </c>
      <c r="L2032" s="44">
        <v>0</v>
      </c>
      <c r="M2032" s="41" t="s">
        <v>130</v>
      </c>
      <c r="N2032" s="45" t="s">
        <v>296</v>
      </c>
      <c r="O2032" s="45" t="s">
        <v>297</v>
      </c>
      <c r="P2032" t="str">
        <f>VLOOKUP($A2032,RevenueData!$A$2:$L$2321,10,FALSE)</f>
        <v>HI</v>
      </c>
      <c r="Q2032" t="str">
        <f>VLOOKUP($A2032,RevenueData!$A$2:$L$2321,11,FALSE)</f>
        <v>NW</v>
      </c>
      <c r="R2032" t="str">
        <f>VLOOKUP($A2032,RevenueData!$A$2:$L$2321,12,FALSE)</f>
        <v>HI</v>
      </c>
    </row>
    <row r="2033" spans="1:18">
      <c r="A2033" s="40">
        <v>153</v>
      </c>
      <c r="B2033" s="41" t="s">
        <v>301</v>
      </c>
      <c r="C2033" s="41" t="s">
        <v>62</v>
      </c>
      <c r="D2033" s="40">
        <v>55425</v>
      </c>
      <c r="E2033" s="42">
        <v>40070</v>
      </c>
      <c r="F2033" s="43">
        <v>700</v>
      </c>
      <c r="G2033" s="41" t="s">
        <v>125</v>
      </c>
      <c r="H2033" s="40">
        <v>92</v>
      </c>
      <c r="I2033" s="40">
        <v>91</v>
      </c>
      <c r="J2033" s="40">
        <v>0</v>
      </c>
      <c r="K2033" s="40">
        <v>1</v>
      </c>
      <c r="L2033" s="44">
        <v>0</v>
      </c>
      <c r="M2033" s="41" t="s">
        <v>130</v>
      </c>
      <c r="N2033" s="45" t="s">
        <v>302</v>
      </c>
      <c r="O2033" s="45" t="s">
        <v>303</v>
      </c>
      <c r="P2033" t="str">
        <f>VLOOKUP($A2033,RevenueData!$A$2:$L$2321,10,FALSE)</f>
        <v>MN</v>
      </c>
      <c r="Q2033" t="str">
        <f>VLOOKUP($A2033,RevenueData!$A$2:$L$2321,11,FALSE)</f>
        <v>MW</v>
      </c>
      <c r="R2033" t="str">
        <f>VLOOKUP($A2033,RevenueData!$A$2:$L$2321,12,FALSE)</f>
        <v>MW</v>
      </c>
    </row>
    <row r="2034" spans="1:18">
      <c r="A2034" s="40">
        <v>158</v>
      </c>
      <c r="B2034" s="41" t="s">
        <v>124</v>
      </c>
      <c r="C2034" s="41" t="s">
        <v>7</v>
      </c>
      <c r="D2034" s="40">
        <v>10019</v>
      </c>
      <c r="E2034" s="42">
        <v>40070</v>
      </c>
      <c r="F2034" s="43">
        <v>1209</v>
      </c>
      <c r="G2034" s="41" t="s">
        <v>125</v>
      </c>
      <c r="H2034" s="40">
        <v>48</v>
      </c>
      <c r="I2034" s="40">
        <v>48</v>
      </c>
      <c r="J2034" s="40">
        <v>0</v>
      </c>
      <c r="K2034" s="40">
        <v>0</v>
      </c>
      <c r="L2034" s="44">
        <v>0</v>
      </c>
      <c r="M2034" s="41" t="s">
        <v>126</v>
      </c>
      <c r="N2034" s="45" t="s">
        <v>127</v>
      </c>
      <c r="O2034" s="45" t="s">
        <v>128</v>
      </c>
      <c r="P2034" t="str">
        <f>VLOOKUP($A2034,RevenueData!$A$2:$L$2321,10,FALSE)</f>
        <v>NY</v>
      </c>
      <c r="Q2034" t="str">
        <f>VLOOKUP($A2034,RevenueData!$A$2:$L$2321,11,FALSE)</f>
        <v>NY</v>
      </c>
      <c r="R2034" t="str">
        <f>VLOOKUP($A2034,RevenueData!$A$2:$L$2321,12,FALSE)</f>
        <v>MID</v>
      </c>
    </row>
    <row r="2035" spans="1:18">
      <c r="A2035" s="40">
        <v>158</v>
      </c>
      <c r="B2035" s="41" t="s">
        <v>124</v>
      </c>
      <c r="C2035" s="41" t="s">
        <v>7</v>
      </c>
      <c r="D2035" s="40">
        <v>10019</v>
      </c>
      <c r="E2035" s="42">
        <v>40070</v>
      </c>
      <c r="F2035" s="43">
        <v>1209</v>
      </c>
      <c r="G2035" s="41" t="s">
        <v>125</v>
      </c>
      <c r="H2035" s="40">
        <v>4</v>
      </c>
      <c r="I2035" s="40">
        <v>4</v>
      </c>
      <c r="J2035" s="40">
        <v>0</v>
      </c>
      <c r="K2035" s="40">
        <v>0</v>
      </c>
      <c r="L2035" s="44">
        <v>0</v>
      </c>
      <c r="M2035" s="41" t="s">
        <v>130</v>
      </c>
      <c r="N2035" s="45" t="s">
        <v>127</v>
      </c>
      <c r="O2035" s="45" t="s">
        <v>128</v>
      </c>
      <c r="P2035" t="str">
        <f>VLOOKUP($A2035,RevenueData!$A$2:$L$2321,10,FALSE)</f>
        <v>NY</v>
      </c>
      <c r="Q2035" t="str">
        <f>VLOOKUP($A2035,RevenueData!$A$2:$L$2321,11,FALSE)</f>
        <v>NY</v>
      </c>
      <c r="R2035" t="str">
        <f>VLOOKUP($A2035,RevenueData!$A$2:$L$2321,12,FALSE)</f>
        <v>MID</v>
      </c>
    </row>
    <row r="2036" spans="1:18">
      <c r="A2036" s="40">
        <v>170</v>
      </c>
      <c r="B2036" s="41" t="s">
        <v>28</v>
      </c>
      <c r="C2036" s="41" t="s">
        <v>27</v>
      </c>
      <c r="D2036" s="40">
        <v>33126</v>
      </c>
      <c r="E2036" s="42">
        <v>40070</v>
      </c>
      <c r="F2036" s="43">
        <v>1300</v>
      </c>
      <c r="G2036" s="41" t="s">
        <v>125</v>
      </c>
      <c r="H2036" s="40">
        <v>45</v>
      </c>
      <c r="I2036" s="40">
        <v>45</v>
      </c>
      <c r="J2036" s="40">
        <v>0</v>
      </c>
      <c r="K2036" s="40">
        <v>0</v>
      </c>
      <c r="L2036" s="44">
        <v>0</v>
      </c>
      <c r="M2036" s="41" t="s">
        <v>126</v>
      </c>
      <c r="N2036" s="45" t="s">
        <v>161</v>
      </c>
      <c r="O2036" s="45" t="s">
        <v>162</v>
      </c>
      <c r="P2036" t="str">
        <f>VLOOKUP($A2036,RevenueData!$A$2:$L$2321,10,FALSE)</f>
        <v>FL</v>
      </c>
      <c r="Q2036" t="str">
        <f>VLOOKUP($A2036,RevenueData!$A$2:$L$2321,11,FALSE)</f>
        <v>SE</v>
      </c>
      <c r="R2036" t="str">
        <f>VLOOKUP($A2036,RevenueData!$A$2:$L$2321,12,FALSE)</f>
        <v>MIAMI</v>
      </c>
    </row>
    <row r="2037" spans="1:18">
      <c r="A2037" s="103">
        <v>5</v>
      </c>
      <c r="B2037" s="108" t="s">
        <v>132</v>
      </c>
      <c r="C2037" s="108" t="s">
        <v>10</v>
      </c>
      <c r="D2037" s="103">
        <v>7078</v>
      </c>
      <c r="E2037" s="109">
        <v>40071</v>
      </c>
      <c r="F2037" s="110">
        <v>922</v>
      </c>
      <c r="G2037" s="108" t="s">
        <v>125</v>
      </c>
      <c r="H2037" s="103">
        <v>78</v>
      </c>
      <c r="I2037" s="103">
        <v>78</v>
      </c>
      <c r="J2037" s="103">
        <v>0</v>
      </c>
      <c r="K2037" s="103">
        <v>0</v>
      </c>
      <c r="L2037" s="104">
        <v>0</v>
      </c>
      <c r="M2037" s="108" t="s">
        <v>126</v>
      </c>
      <c r="N2037" s="111" t="s">
        <v>127</v>
      </c>
      <c r="O2037" s="111" t="s">
        <v>128</v>
      </c>
      <c r="P2037" t="str">
        <f>VLOOKUP($A2037,RevenueData!$A$2:$L$2321,10,FALSE)</f>
        <v>NJ</v>
      </c>
      <c r="Q2037" t="str">
        <f>VLOOKUP($A2037,RevenueData!$A$2:$L$2321,11,FALSE)</f>
        <v>NE</v>
      </c>
      <c r="R2037" t="str">
        <f>VLOOKUP($A2037,RevenueData!$A$2:$L$2321,12,FALSE)</f>
        <v>NJ</v>
      </c>
    </row>
    <row r="2038" spans="1:18">
      <c r="A2038" s="103">
        <v>10</v>
      </c>
      <c r="B2038" s="108" t="s">
        <v>133</v>
      </c>
      <c r="C2038" s="108" t="s">
        <v>11</v>
      </c>
      <c r="D2038" s="103">
        <v>22202</v>
      </c>
      <c r="E2038" s="109">
        <v>40071</v>
      </c>
      <c r="F2038" s="110">
        <v>1551</v>
      </c>
      <c r="G2038" s="108" t="s">
        <v>131</v>
      </c>
      <c r="H2038" s="103">
        <v>49</v>
      </c>
      <c r="I2038" s="103">
        <v>49</v>
      </c>
      <c r="J2038" s="103">
        <v>0</v>
      </c>
      <c r="K2038" s="103">
        <v>0</v>
      </c>
      <c r="L2038" s="104">
        <v>0</v>
      </c>
      <c r="M2038" s="108" t="s">
        <v>126</v>
      </c>
      <c r="N2038" s="111" t="s">
        <v>136</v>
      </c>
      <c r="O2038" s="111" t="s">
        <v>556</v>
      </c>
      <c r="P2038" t="str">
        <f>VLOOKUP($A2038,RevenueData!$A$2:$L$2321,10,FALSE)</f>
        <v>VA</v>
      </c>
      <c r="Q2038" t="str">
        <f>VLOOKUP($A2038,RevenueData!$A$2:$L$2321,11,FALSE)</f>
        <v>NE</v>
      </c>
      <c r="R2038" t="str">
        <f>VLOOKUP($A2038,RevenueData!$A$2:$L$2321,12,FALSE)</f>
        <v>DC</v>
      </c>
    </row>
    <row r="2039" spans="1:18">
      <c r="A2039" s="103">
        <v>10</v>
      </c>
      <c r="B2039" s="108" t="s">
        <v>133</v>
      </c>
      <c r="C2039" s="108" t="s">
        <v>11</v>
      </c>
      <c r="D2039" s="103">
        <v>22202</v>
      </c>
      <c r="E2039" s="109">
        <v>40071</v>
      </c>
      <c r="F2039" s="110">
        <v>1551</v>
      </c>
      <c r="G2039" s="108" t="s">
        <v>131</v>
      </c>
      <c r="H2039" s="103">
        <v>5</v>
      </c>
      <c r="I2039" s="103">
        <v>5</v>
      </c>
      <c r="J2039" s="103">
        <v>0</v>
      </c>
      <c r="K2039" s="103">
        <v>0</v>
      </c>
      <c r="L2039" s="104">
        <v>0</v>
      </c>
      <c r="M2039" s="108" t="s">
        <v>126</v>
      </c>
      <c r="N2039" s="111" t="s">
        <v>136</v>
      </c>
      <c r="O2039" s="111" t="s">
        <v>556</v>
      </c>
      <c r="P2039" t="str">
        <f>VLOOKUP($A2039,RevenueData!$A$2:$L$2321,10,FALSE)</f>
        <v>VA</v>
      </c>
      <c r="Q2039" t="str">
        <f>VLOOKUP($A2039,RevenueData!$A$2:$L$2321,11,FALSE)</f>
        <v>NE</v>
      </c>
      <c r="R2039" t="str">
        <f>VLOOKUP($A2039,RevenueData!$A$2:$L$2321,12,FALSE)</f>
        <v>DC</v>
      </c>
    </row>
    <row r="2040" spans="1:18">
      <c r="A2040" s="103">
        <v>11</v>
      </c>
      <c r="B2040" s="108" t="s">
        <v>138</v>
      </c>
      <c r="C2040" s="108" t="s">
        <v>12</v>
      </c>
      <c r="D2040" s="103">
        <v>20007</v>
      </c>
      <c r="E2040" s="109">
        <v>40071</v>
      </c>
      <c r="F2040" s="110">
        <v>1148</v>
      </c>
      <c r="G2040" s="108" t="s">
        <v>125</v>
      </c>
      <c r="H2040" s="103">
        <v>50</v>
      </c>
      <c r="I2040" s="103">
        <v>50</v>
      </c>
      <c r="J2040" s="103">
        <v>0</v>
      </c>
      <c r="K2040" s="103">
        <v>0</v>
      </c>
      <c r="L2040" s="104">
        <v>0</v>
      </c>
      <c r="M2040" s="108" t="s">
        <v>126</v>
      </c>
      <c r="N2040" s="111" t="s">
        <v>136</v>
      </c>
      <c r="O2040" s="111" t="s">
        <v>556</v>
      </c>
      <c r="P2040" t="str">
        <f>VLOOKUP($A2040,RevenueData!$A$2:$L$2321,10,FALSE)</f>
        <v>DC</v>
      </c>
      <c r="Q2040" t="str">
        <f>VLOOKUP($A2040,RevenueData!$A$2:$L$2321,11,FALSE)</f>
        <v>NE</v>
      </c>
      <c r="R2040" t="str">
        <f>VLOOKUP($A2040,RevenueData!$A$2:$L$2321,12,FALSE)</f>
        <v>DC</v>
      </c>
    </row>
    <row r="2041" spans="1:18">
      <c r="A2041" s="103">
        <v>12</v>
      </c>
      <c r="B2041" s="108" t="s">
        <v>139</v>
      </c>
      <c r="C2041" s="108" t="s">
        <v>13</v>
      </c>
      <c r="D2041" s="103">
        <v>48084</v>
      </c>
      <c r="E2041" s="109">
        <v>40071</v>
      </c>
      <c r="F2041" s="110">
        <v>1140</v>
      </c>
      <c r="G2041" s="108" t="s">
        <v>125</v>
      </c>
      <c r="H2041" s="103">
        <v>70</v>
      </c>
      <c r="I2041" s="103">
        <v>70</v>
      </c>
      <c r="J2041" s="103">
        <v>0</v>
      </c>
      <c r="K2041" s="103">
        <v>0</v>
      </c>
      <c r="L2041" s="104">
        <v>0</v>
      </c>
      <c r="M2041" s="108" t="s">
        <v>126</v>
      </c>
      <c r="N2041" s="111" t="s">
        <v>140</v>
      </c>
      <c r="O2041" s="111" t="s">
        <v>141</v>
      </c>
      <c r="P2041" t="str">
        <f>VLOOKUP($A2041,RevenueData!$A$2:$L$2321,10,FALSE)</f>
        <v>MI</v>
      </c>
      <c r="Q2041" t="str">
        <f>VLOOKUP($A2041,RevenueData!$A$2:$L$2321,11,FALSE)</f>
        <v>MW</v>
      </c>
      <c r="R2041" t="str">
        <f>VLOOKUP($A2041,RevenueData!$A$2:$L$2321,12,FALSE)</f>
        <v>MW</v>
      </c>
    </row>
    <row r="2042" spans="1:18">
      <c r="A2042" s="103">
        <v>14</v>
      </c>
      <c r="B2042" s="108" t="s">
        <v>144</v>
      </c>
      <c r="C2042" s="108" t="s">
        <v>16</v>
      </c>
      <c r="D2042" s="103">
        <v>60077</v>
      </c>
      <c r="E2042" s="109">
        <v>40071</v>
      </c>
      <c r="F2042" s="110">
        <v>1042</v>
      </c>
      <c r="G2042" s="108" t="s">
        <v>125</v>
      </c>
      <c r="H2042" s="103">
        <v>54</v>
      </c>
      <c r="I2042" s="103">
        <v>54</v>
      </c>
      <c r="J2042" s="103">
        <v>0</v>
      </c>
      <c r="K2042" s="103">
        <v>0</v>
      </c>
      <c r="L2042" s="104">
        <v>0</v>
      </c>
      <c r="M2042" s="108" t="s">
        <v>126</v>
      </c>
      <c r="N2042" s="111" t="s">
        <v>145</v>
      </c>
      <c r="O2042" s="111" t="s">
        <v>146</v>
      </c>
      <c r="P2042" t="str">
        <f>VLOOKUP($A2042,RevenueData!$A$2:$L$2321,10,FALSE)</f>
        <v>IL</v>
      </c>
      <c r="Q2042" t="str">
        <f>VLOOKUP($A2042,RevenueData!$A$2:$L$2321,11,FALSE)</f>
        <v>MW</v>
      </c>
      <c r="R2042" t="str">
        <f>VLOOKUP($A2042,RevenueData!$A$2:$L$2321,12,FALSE)</f>
        <v>NCHI</v>
      </c>
    </row>
    <row r="2043" spans="1:18">
      <c r="A2043" s="103">
        <v>15</v>
      </c>
      <c r="B2043" s="108" t="s">
        <v>147</v>
      </c>
      <c r="C2043" s="108" t="s">
        <v>16</v>
      </c>
      <c r="D2043" s="103">
        <v>60523</v>
      </c>
      <c r="E2043" s="109">
        <v>40071</v>
      </c>
      <c r="F2043" s="110">
        <v>1007</v>
      </c>
      <c r="G2043" s="108" t="s">
        <v>125</v>
      </c>
      <c r="H2043" s="103">
        <v>52</v>
      </c>
      <c r="I2043" s="103">
        <v>52</v>
      </c>
      <c r="J2043" s="103">
        <v>0</v>
      </c>
      <c r="K2043" s="103">
        <v>0</v>
      </c>
      <c r="L2043" s="104">
        <v>0</v>
      </c>
      <c r="M2043" s="108" t="s">
        <v>126</v>
      </c>
      <c r="N2043" s="111" t="s">
        <v>145</v>
      </c>
      <c r="O2043" s="111" t="s">
        <v>146</v>
      </c>
      <c r="P2043" t="str">
        <f>VLOOKUP($A2043,RevenueData!$A$2:$L$2321,10,FALSE)</f>
        <v>IL</v>
      </c>
      <c r="Q2043" t="str">
        <f>VLOOKUP($A2043,RevenueData!$A$2:$L$2321,11,FALSE)</f>
        <v>MW</v>
      </c>
      <c r="R2043" t="str">
        <f>VLOOKUP($A2043,RevenueData!$A$2:$L$2321,12,FALSE)</f>
        <v>SCHI</v>
      </c>
    </row>
    <row r="2044" spans="1:18">
      <c r="A2044" s="103">
        <v>18</v>
      </c>
      <c r="B2044" s="108" t="s">
        <v>151</v>
      </c>
      <c r="C2044" s="108" t="s">
        <v>21</v>
      </c>
      <c r="D2044" s="103">
        <v>98101</v>
      </c>
      <c r="E2044" s="109">
        <v>40071</v>
      </c>
      <c r="F2044" s="110">
        <v>1031</v>
      </c>
      <c r="G2044" s="108" t="s">
        <v>125</v>
      </c>
      <c r="H2044" s="103">
        <v>72</v>
      </c>
      <c r="I2044" s="103">
        <v>72</v>
      </c>
      <c r="J2044" s="103">
        <v>0</v>
      </c>
      <c r="K2044" s="103">
        <v>0</v>
      </c>
      <c r="L2044" s="104">
        <v>0</v>
      </c>
      <c r="M2044" s="108" t="s">
        <v>126</v>
      </c>
      <c r="N2044" s="111" t="s">
        <v>152</v>
      </c>
      <c r="O2044" s="111" t="s">
        <v>153</v>
      </c>
      <c r="P2044" t="str">
        <f>VLOOKUP($A2044,RevenueData!$A$2:$L$2321,10,FALSE)</f>
        <v>WA</v>
      </c>
      <c r="Q2044" t="str">
        <f>VLOOKUP($A2044,RevenueData!$A$2:$L$2321,11,FALSE)</f>
        <v>NW</v>
      </c>
      <c r="R2044" t="str">
        <f>VLOOKUP($A2044,RevenueData!$A$2:$L$2321,12,FALSE)</f>
        <v>SEA</v>
      </c>
    </row>
    <row r="2045" spans="1:18">
      <c r="A2045" s="103">
        <v>19</v>
      </c>
      <c r="B2045" s="108" t="s">
        <v>154</v>
      </c>
      <c r="C2045" s="108" t="s">
        <v>16</v>
      </c>
      <c r="D2045" s="103">
        <v>60611</v>
      </c>
      <c r="E2045" s="109">
        <v>40071</v>
      </c>
      <c r="F2045" s="110">
        <v>953</v>
      </c>
      <c r="G2045" s="108" t="s">
        <v>125</v>
      </c>
      <c r="H2045" s="103">
        <v>54</v>
      </c>
      <c r="I2045" s="103">
        <v>54</v>
      </c>
      <c r="J2045" s="103">
        <v>0</v>
      </c>
      <c r="K2045" s="103">
        <v>0</v>
      </c>
      <c r="L2045" s="104">
        <v>0</v>
      </c>
      <c r="M2045" s="108" t="s">
        <v>126</v>
      </c>
      <c r="N2045" s="111" t="s">
        <v>145</v>
      </c>
      <c r="O2045" s="111" t="s">
        <v>146</v>
      </c>
      <c r="P2045" t="str">
        <f>VLOOKUP($A2045,RevenueData!$A$2:$L$2321,10,FALSE)</f>
        <v>IL</v>
      </c>
      <c r="Q2045" t="str">
        <f>VLOOKUP($A2045,RevenueData!$A$2:$L$2321,11,FALSE)</f>
        <v>MW</v>
      </c>
      <c r="R2045" t="str">
        <f>VLOOKUP($A2045,RevenueData!$A$2:$L$2321,12,FALSE)</f>
        <v>MW</v>
      </c>
    </row>
    <row r="2046" spans="1:18">
      <c r="A2046" s="103">
        <v>19</v>
      </c>
      <c r="B2046" s="108" t="s">
        <v>154</v>
      </c>
      <c r="C2046" s="108" t="s">
        <v>16</v>
      </c>
      <c r="D2046" s="103">
        <v>60611</v>
      </c>
      <c r="E2046" s="109">
        <v>40071</v>
      </c>
      <c r="F2046" s="110">
        <v>953</v>
      </c>
      <c r="G2046" s="108" t="s">
        <v>125</v>
      </c>
      <c r="H2046" s="103">
        <v>1</v>
      </c>
      <c r="I2046" s="103">
        <v>1</v>
      </c>
      <c r="J2046" s="103">
        <v>0</v>
      </c>
      <c r="K2046" s="103">
        <v>0</v>
      </c>
      <c r="L2046" s="104">
        <v>0</v>
      </c>
      <c r="M2046" s="108" t="s">
        <v>126</v>
      </c>
      <c r="N2046" s="111" t="s">
        <v>145</v>
      </c>
      <c r="O2046" s="111" t="s">
        <v>146</v>
      </c>
      <c r="P2046" t="str">
        <f>VLOOKUP($A2046,RevenueData!$A$2:$L$2321,10,FALSE)</f>
        <v>IL</v>
      </c>
      <c r="Q2046" t="str">
        <f>VLOOKUP($A2046,RevenueData!$A$2:$L$2321,11,FALSE)</f>
        <v>MW</v>
      </c>
      <c r="R2046" t="str">
        <f>VLOOKUP($A2046,RevenueData!$A$2:$L$2321,12,FALSE)</f>
        <v>MW</v>
      </c>
    </row>
    <row r="2047" spans="1:18">
      <c r="A2047" s="103">
        <v>20</v>
      </c>
      <c r="B2047" s="108" t="s">
        <v>155</v>
      </c>
      <c r="C2047" s="108" t="s">
        <v>19</v>
      </c>
      <c r="D2047" s="103">
        <v>95815</v>
      </c>
      <c r="E2047" s="109">
        <v>40071</v>
      </c>
      <c r="F2047" s="110">
        <v>1052</v>
      </c>
      <c r="G2047" s="108" t="s">
        <v>125</v>
      </c>
      <c r="H2047" s="103">
        <v>57</v>
      </c>
      <c r="I2047" s="103">
        <v>57</v>
      </c>
      <c r="J2047" s="103">
        <v>0</v>
      </c>
      <c r="K2047" s="103">
        <v>0</v>
      </c>
      <c r="L2047" s="104">
        <v>0</v>
      </c>
      <c r="M2047" s="108" t="s">
        <v>126</v>
      </c>
      <c r="N2047" s="111" t="s">
        <v>156</v>
      </c>
      <c r="O2047" s="111" t="s">
        <v>157</v>
      </c>
      <c r="P2047" t="str">
        <f>VLOOKUP($A2047,RevenueData!$A$2:$L$2321,10,FALSE)</f>
        <v>CA</v>
      </c>
      <c r="Q2047" t="str">
        <f>VLOOKUP($A2047,RevenueData!$A$2:$L$2321,11,FALSE)</f>
        <v>NW</v>
      </c>
      <c r="R2047" t="str">
        <f>VLOOKUP($A2047,RevenueData!$A$2:$L$2321,12,FALSE)</f>
        <v>NW</v>
      </c>
    </row>
    <row r="2048" spans="1:18">
      <c r="A2048" s="103">
        <v>22</v>
      </c>
      <c r="B2048" s="108" t="s">
        <v>158</v>
      </c>
      <c r="C2048" s="108" t="s">
        <v>19</v>
      </c>
      <c r="D2048" s="103">
        <v>91210</v>
      </c>
      <c r="E2048" s="109">
        <v>40071</v>
      </c>
      <c r="F2048" s="110">
        <v>957</v>
      </c>
      <c r="G2048" s="108" t="s">
        <v>125</v>
      </c>
      <c r="H2048" s="103">
        <v>64</v>
      </c>
      <c r="I2048" s="103">
        <v>64</v>
      </c>
      <c r="J2048" s="103">
        <v>0</v>
      </c>
      <c r="K2048" s="103">
        <v>0</v>
      </c>
      <c r="L2048" s="104">
        <v>0</v>
      </c>
      <c r="M2048" s="108" t="s">
        <v>126</v>
      </c>
      <c r="N2048" s="111" t="s">
        <v>149</v>
      </c>
      <c r="O2048" s="111" t="s">
        <v>150</v>
      </c>
      <c r="P2048" t="str">
        <f>VLOOKUP($A2048,RevenueData!$A$2:$L$2321,10,FALSE)</f>
        <v>CA</v>
      </c>
      <c r="Q2048" t="str">
        <f>VLOOKUP($A2048,RevenueData!$A$2:$L$2321,11,FALSE)</f>
        <v>LA</v>
      </c>
      <c r="R2048" t="str">
        <f>VLOOKUP($A2048,RevenueData!$A$2:$L$2321,12,FALSE)</f>
        <v>DESER</v>
      </c>
    </row>
    <row r="2049" spans="1:18">
      <c r="A2049" s="103">
        <v>24</v>
      </c>
      <c r="B2049" s="108" t="s">
        <v>160</v>
      </c>
      <c r="C2049" s="108" t="s">
        <v>19</v>
      </c>
      <c r="D2049" s="103">
        <v>90210</v>
      </c>
      <c r="E2049" s="109">
        <v>40071</v>
      </c>
      <c r="F2049" s="110">
        <v>1249</v>
      </c>
      <c r="G2049" s="108" t="s">
        <v>125</v>
      </c>
      <c r="H2049" s="103">
        <v>38</v>
      </c>
      <c r="I2049" s="103">
        <v>38</v>
      </c>
      <c r="J2049" s="103">
        <v>0</v>
      </c>
      <c r="K2049" s="103">
        <v>0</v>
      </c>
      <c r="L2049" s="104">
        <v>0</v>
      </c>
      <c r="M2049" s="108" t="s">
        <v>126</v>
      </c>
      <c r="N2049" s="111" t="s">
        <v>149</v>
      </c>
      <c r="O2049" s="111" t="s">
        <v>150</v>
      </c>
      <c r="P2049" t="str">
        <f>VLOOKUP($A2049,RevenueData!$A$2:$L$2321,10,FALSE)</f>
        <v>CA</v>
      </c>
      <c r="Q2049" t="str">
        <f>VLOOKUP($A2049,RevenueData!$A$2:$L$2321,11,FALSE)</f>
        <v>LA</v>
      </c>
      <c r="R2049" t="str">
        <f>VLOOKUP($A2049,RevenueData!$A$2:$L$2321,12,FALSE)</f>
        <v>LA</v>
      </c>
    </row>
    <row r="2050" spans="1:18">
      <c r="A2050" s="103">
        <v>25</v>
      </c>
      <c r="B2050" s="108" t="s">
        <v>28</v>
      </c>
      <c r="C2050" s="108" t="s">
        <v>27</v>
      </c>
      <c r="D2050" s="103">
        <v>33156</v>
      </c>
      <c r="E2050" s="109">
        <v>40071</v>
      </c>
      <c r="F2050" s="110">
        <v>949</v>
      </c>
      <c r="G2050" s="108" t="s">
        <v>125</v>
      </c>
      <c r="H2050" s="103">
        <v>48</v>
      </c>
      <c r="I2050" s="103">
        <v>48</v>
      </c>
      <c r="J2050" s="103">
        <v>0</v>
      </c>
      <c r="K2050" s="103">
        <v>0</v>
      </c>
      <c r="L2050" s="104">
        <v>0</v>
      </c>
      <c r="M2050" s="108" t="s">
        <v>126</v>
      </c>
      <c r="N2050" s="111" t="s">
        <v>161</v>
      </c>
      <c r="O2050" s="111" t="s">
        <v>162</v>
      </c>
      <c r="P2050" t="str">
        <f>VLOOKUP($A2050,RevenueData!$A$2:$L$2321,10,FALSE)</f>
        <v>FL</v>
      </c>
      <c r="Q2050" t="str">
        <f>VLOOKUP($A2050,RevenueData!$A$2:$L$2321,11,FALSE)</f>
        <v>SE</v>
      </c>
      <c r="R2050" t="str">
        <f>VLOOKUP($A2050,RevenueData!$A$2:$L$2321,12,FALSE)</f>
        <v>MIAMI</v>
      </c>
    </row>
    <row r="2051" spans="1:18">
      <c r="A2051" s="103">
        <v>26</v>
      </c>
      <c r="B2051" s="108" t="s">
        <v>163</v>
      </c>
      <c r="C2051" s="108" t="s">
        <v>11</v>
      </c>
      <c r="D2051" s="103">
        <v>22102</v>
      </c>
      <c r="E2051" s="109">
        <v>40071</v>
      </c>
      <c r="F2051" s="110">
        <v>1008</v>
      </c>
      <c r="G2051" s="108" t="s">
        <v>125</v>
      </c>
      <c r="H2051" s="103">
        <v>75</v>
      </c>
      <c r="I2051" s="103">
        <v>75</v>
      </c>
      <c r="J2051" s="103">
        <v>0</v>
      </c>
      <c r="K2051" s="103">
        <v>0</v>
      </c>
      <c r="L2051" s="104">
        <v>0</v>
      </c>
      <c r="M2051" s="108" t="s">
        <v>126</v>
      </c>
      <c r="N2051" s="111" t="s">
        <v>136</v>
      </c>
      <c r="O2051" s="111" t="s">
        <v>556</v>
      </c>
      <c r="P2051" t="str">
        <f>VLOOKUP($A2051,RevenueData!$A$2:$L$2321,10,FALSE)</f>
        <v>VA</v>
      </c>
      <c r="Q2051" t="str">
        <f>VLOOKUP($A2051,RevenueData!$A$2:$L$2321,11,FALSE)</f>
        <v>SE</v>
      </c>
      <c r="R2051" t="str">
        <f>VLOOKUP($A2051,RevenueData!$A$2:$L$2321,12,FALSE)</f>
        <v>NOVA</v>
      </c>
    </row>
    <row r="2052" spans="1:18">
      <c r="A2052" s="103">
        <v>27</v>
      </c>
      <c r="B2052" s="108" t="s">
        <v>164</v>
      </c>
      <c r="C2052" s="108" t="s">
        <v>27</v>
      </c>
      <c r="D2052" s="103">
        <v>33431</v>
      </c>
      <c r="E2052" s="109">
        <v>40071</v>
      </c>
      <c r="F2052" s="110">
        <v>1216</v>
      </c>
      <c r="G2052" s="108" t="s">
        <v>125</v>
      </c>
      <c r="H2052" s="103">
        <v>49</v>
      </c>
      <c r="I2052" s="103">
        <v>49</v>
      </c>
      <c r="J2052" s="103">
        <v>0</v>
      </c>
      <c r="K2052" s="103">
        <v>0</v>
      </c>
      <c r="L2052" s="104">
        <v>0</v>
      </c>
      <c r="M2052" s="108" t="s">
        <v>126</v>
      </c>
      <c r="N2052" s="111" t="s">
        <v>161</v>
      </c>
      <c r="O2052" s="111" t="s">
        <v>162</v>
      </c>
      <c r="P2052" t="str">
        <f>VLOOKUP($A2052,RevenueData!$A$2:$L$2321,10,FALSE)</f>
        <v>FL</v>
      </c>
      <c r="Q2052" t="str">
        <f>VLOOKUP($A2052,RevenueData!$A$2:$L$2321,11,FALSE)</f>
        <v>SE</v>
      </c>
      <c r="R2052" t="str">
        <f>VLOOKUP($A2052,RevenueData!$A$2:$L$2321,12,FALSE)</f>
        <v>PB</v>
      </c>
    </row>
    <row r="2053" spans="1:18">
      <c r="A2053" s="103">
        <v>28</v>
      </c>
      <c r="B2053" s="108" t="s">
        <v>154</v>
      </c>
      <c r="C2053" s="108" t="s">
        <v>16</v>
      </c>
      <c r="D2053" s="103">
        <v>60614</v>
      </c>
      <c r="E2053" s="109">
        <v>40071</v>
      </c>
      <c r="F2053" s="110">
        <v>1253</v>
      </c>
      <c r="G2053" s="108" t="s">
        <v>125</v>
      </c>
      <c r="H2053" s="103">
        <v>34</v>
      </c>
      <c r="I2053" s="103">
        <v>34</v>
      </c>
      <c r="J2053" s="103">
        <v>0</v>
      </c>
      <c r="K2053" s="103">
        <v>0</v>
      </c>
      <c r="L2053" s="104">
        <v>0</v>
      </c>
      <c r="M2053" s="108" t="s">
        <v>126</v>
      </c>
      <c r="N2053" s="111" t="s">
        <v>145</v>
      </c>
      <c r="O2053" s="111" t="s">
        <v>146</v>
      </c>
      <c r="P2053" t="str">
        <f>VLOOKUP($A2053,RevenueData!$A$2:$L$2321,10,FALSE)</f>
        <v>IL</v>
      </c>
      <c r="Q2053" t="str">
        <f>VLOOKUP($A2053,RevenueData!$A$2:$L$2321,11,FALSE)</f>
        <v>MW</v>
      </c>
      <c r="R2053" t="str">
        <f>VLOOKUP($A2053,RevenueData!$A$2:$L$2321,12,FALSE)</f>
        <v>MW</v>
      </c>
    </row>
    <row r="2054" spans="1:18">
      <c r="A2054" s="103">
        <v>29</v>
      </c>
      <c r="B2054" s="108" t="s">
        <v>165</v>
      </c>
      <c r="C2054" s="108" t="s">
        <v>31</v>
      </c>
      <c r="D2054" s="103">
        <v>80302</v>
      </c>
      <c r="E2054" s="109">
        <v>40071</v>
      </c>
      <c r="F2054" s="110">
        <v>1427</v>
      </c>
      <c r="G2054" s="108" t="s">
        <v>131</v>
      </c>
      <c r="H2054" s="103">
        <v>40</v>
      </c>
      <c r="I2054" s="103">
        <v>40</v>
      </c>
      <c r="J2054" s="103">
        <v>0</v>
      </c>
      <c r="K2054" s="103">
        <v>0</v>
      </c>
      <c r="L2054" s="104">
        <v>0</v>
      </c>
      <c r="M2054" s="108" t="s">
        <v>126</v>
      </c>
      <c r="N2054" s="111" t="s">
        <v>166</v>
      </c>
      <c r="O2054" s="111" t="s">
        <v>167</v>
      </c>
      <c r="P2054" t="str">
        <f>VLOOKUP($A2054,RevenueData!$A$2:$L$2321,10,FALSE)</f>
        <v>CO</v>
      </c>
      <c r="Q2054" t="str">
        <f>VLOOKUP($A2054,RevenueData!$A$2:$L$2321,11,FALSE)</f>
        <v>SW</v>
      </c>
      <c r="R2054" t="str">
        <f>VLOOKUP($A2054,RevenueData!$A$2:$L$2321,12,FALSE)</f>
        <v>DEN</v>
      </c>
    </row>
    <row r="2055" spans="1:18">
      <c r="A2055" s="103">
        <v>30</v>
      </c>
      <c r="B2055" s="108" t="s">
        <v>168</v>
      </c>
      <c r="C2055" s="108" t="s">
        <v>33</v>
      </c>
      <c r="D2055" s="103">
        <v>97204</v>
      </c>
      <c r="E2055" s="109">
        <v>40071</v>
      </c>
      <c r="F2055" s="110">
        <v>930</v>
      </c>
      <c r="G2055" s="108" t="s">
        <v>125</v>
      </c>
      <c r="H2055" s="103">
        <v>38</v>
      </c>
      <c r="I2055" s="103">
        <v>37</v>
      </c>
      <c r="J2055" s="103">
        <v>0</v>
      </c>
      <c r="K2055" s="103">
        <v>0</v>
      </c>
      <c r="L2055" s="104">
        <v>1</v>
      </c>
      <c r="M2055" s="108" t="s">
        <v>126</v>
      </c>
      <c r="N2055" s="111" t="s">
        <v>169</v>
      </c>
      <c r="O2055" s="111" t="s">
        <v>170</v>
      </c>
      <c r="P2055" t="str">
        <f>VLOOKUP($A2055,RevenueData!$A$2:$L$2321,10,FALSE)</f>
        <v>OR</v>
      </c>
      <c r="Q2055" t="str">
        <f>VLOOKUP($A2055,RevenueData!$A$2:$L$2321,11,FALSE)</f>
        <v>NW</v>
      </c>
      <c r="R2055" t="str">
        <f>VLOOKUP($A2055,RevenueData!$A$2:$L$2321,12,FALSE)</f>
        <v>NW</v>
      </c>
    </row>
    <row r="2056" spans="1:18">
      <c r="A2056" s="103">
        <v>31</v>
      </c>
      <c r="B2056" s="108" t="s">
        <v>171</v>
      </c>
      <c r="C2056" s="108" t="s">
        <v>19</v>
      </c>
      <c r="D2056" s="103">
        <v>90067</v>
      </c>
      <c r="E2056" s="109">
        <v>40071</v>
      </c>
      <c r="F2056" s="110">
        <v>1002</v>
      </c>
      <c r="G2056" s="108" t="s">
        <v>125</v>
      </c>
      <c r="H2056" s="103">
        <v>69</v>
      </c>
      <c r="I2056" s="103">
        <v>69</v>
      </c>
      <c r="J2056" s="103">
        <v>0</v>
      </c>
      <c r="K2056" s="103">
        <v>0</v>
      </c>
      <c r="L2056" s="104">
        <v>0</v>
      </c>
      <c r="M2056" s="108" t="s">
        <v>126</v>
      </c>
      <c r="N2056" s="111" t="s">
        <v>149</v>
      </c>
      <c r="O2056" s="111" t="s">
        <v>150</v>
      </c>
      <c r="P2056" t="str">
        <f>VLOOKUP($A2056,RevenueData!$A$2:$L$2321,10,FALSE)</f>
        <v>CA</v>
      </c>
      <c r="Q2056" t="str">
        <f>VLOOKUP($A2056,RevenueData!$A$2:$L$2321,11,FALSE)</f>
        <v>LA</v>
      </c>
      <c r="R2056" t="str">
        <f>VLOOKUP($A2056,RevenueData!$A$2:$L$2321,12,FALSE)</f>
        <v>LAPRO</v>
      </c>
    </row>
    <row r="2057" spans="1:18">
      <c r="A2057" s="103">
        <v>32</v>
      </c>
      <c r="B2057" s="108" t="s">
        <v>28</v>
      </c>
      <c r="C2057" s="108" t="s">
        <v>27</v>
      </c>
      <c r="D2057" s="103">
        <v>33180</v>
      </c>
      <c r="E2057" s="109">
        <v>40071</v>
      </c>
      <c r="F2057" s="110">
        <v>1115</v>
      </c>
      <c r="G2057" s="108" t="s">
        <v>125</v>
      </c>
      <c r="H2057" s="103">
        <v>49</v>
      </c>
      <c r="I2057" s="103">
        <v>48</v>
      </c>
      <c r="J2057" s="103">
        <v>0</v>
      </c>
      <c r="K2057" s="103">
        <v>0</v>
      </c>
      <c r="L2057" s="104">
        <v>1</v>
      </c>
      <c r="M2057" s="108" t="s">
        <v>126</v>
      </c>
      <c r="N2057" s="111" t="s">
        <v>161</v>
      </c>
      <c r="O2057" s="111" t="s">
        <v>162</v>
      </c>
      <c r="P2057" t="str">
        <f>VLOOKUP($A2057,RevenueData!$A$2:$L$2321,10,FALSE)</f>
        <v>FL</v>
      </c>
      <c r="Q2057" t="str">
        <f>VLOOKUP($A2057,RevenueData!$A$2:$L$2321,11,FALSE)</f>
        <v>SE</v>
      </c>
      <c r="R2057" t="str">
        <f>VLOOKUP($A2057,RevenueData!$A$2:$L$2321,12,FALSE)</f>
        <v>MIAMI</v>
      </c>
    </row>
    <row r="2058" spans="1:18">
      <c r="A2058" s="103">
        <v>33</v>
      </c>
      <c r="B2058" s="108" t="s">
        <v>172</v>
      </c>
      <c r="C2058" s="108" t="s">
        <v>35</v>
      </c>
      <c r="D2058" s="103">
        <v>45236</v>
      </c>
      <c r="E2058" s="109">
        <v>40071</v>
      </c>
      <c r="F2058" s="110">
        <v>1102</v>
      </c>
      <c r="G2058" s="108" t="s">
        <v>125</v>
      </c>
      <c r="H2058" s="103">
        <v>46</v>
      </c>
      <c r="I2058" s="103">
        <v>45</v>
      </c>
      <c r="J2058" s="103">
        <v>0</v>
      </c>
      <c r="K2058" s="103">
        <v>0</v>
      </c>
      <c r="L2058" s="104">
        <v>1</v>
      </c>
      <c r="M2058" s="108" t="s">
        <v>126</v>
      </c>
      <c r="N2058" s="111" t="s">
        <v>173</v>
      </c>
      <c r="O2058" s="111" t="s">
        <v>174</v>
      </c>
      <c r="P2058" t="str">
        <f>VLOOKUP($A2058,RevenueData!$A$2:$L$2321,10,FALSE)</f>
        <v>OH</v>
      </c>
      <c r="Q2058" t="str">
        <f>VLOOKUP($A2058,RevenueData!$A$2:$L$2321,11,FALSE)</f>
        <v>MW</v>
      </c>
      <c r="R2058" t="str">
        <f>VLOOKUP($A2058,RevenueData!$A$2:$L$2321,12,FALSE)</f>
        <v>GL</v>
      </c>
    </row>
    <row r="2059" spans="1:18">
      <c r="A2059" s="103">
        <v>35</v>
      </c>
      <c r="B2059" s="108" t="s">
        <v>176</v>
      </c>
      <c r="C2059" s="108" t="s">
        <v>19</v>
      </c>
      <c r="D2059" s="103">
        <v>94115</v>
      </c>
      <c r="E2059" s="109">
        <v>40071</v>
      </c>
      <c r="F2059" s="110">
        <v>1220</v>
      </c>
      <c r="G2059" s="108" t="s">
        <v>125</v>
      </c>
      <c r="H2059" s="103">
        <v>46</v>
      </c>
      <c r="I2059" s="103">
        <v>46</v>
      </c>
      <c r="J2059" s="103">
        <v>0</v>
      </c>
      <c r="K2059" s="103">
        <v>0</v>
      </c>
      <c r="L2059" s="104">
        <v>0</v>
      </c>
      <c r="M2059" s="108" t="s">
        <v>126</v>
      </c>
      <c r="N2059" s="111" t="s">
        <v>156</v>
      </c>
      <c r="O2059" s="111" t="s">
        <v>157</v>
      </c>
      <c r="P2059" t="str">
        <f>VLOOKUP($A2059,RevenueData!$A$2:$L$2321,10,FALSE)</f>
        <v>CA</v>
      </c>
      <c r="Q2059" t="str">
        <f>VLOOKUP($A2059,RevenueData!$A$2:$L$2321,11,FALSE)</f>
        <v>NW</v>
      </c>
      <c r="R2059" t="str">
        <f>VLOOKUP($A2059,RevenueData!$A$2:$L$2321,12,FALSE)</f>
        <v>SF</v>
      </c>
    </row>
    <row r="2060" spans="1:18">
      <c r="A2060" s="103">
        <v>37</v>
      </c>
      <c r="B2060" s="108" t="s">
        <v>177</v>
      </c>
      <c r="C2060" s="108" t="s">
        <v>31</v>
      </c>
      <c r="D2060" s="103">
        <v>80021</v>
      </c>
      <c r="E2060" s="109">
        <v>40071</v>
      </c>
      <c r="F2060" s="110">
        <v>1108</v>
      </c>
      <c r="G2060" s="108" t="s">
        <v>125</v>
      </c>
      <c r="H2060" s="103">
        <v>36</v>
      </c>
      <c r="I2060" s="103">
        <v>36</v>
      </c>
      <c r="J2060" s="103">
        <v>0</v>
      </c>
      <c r="K2060" s="103">
        <v>0</v>
      </c>
      <c r="L2060" s="104">
        <v>0</v>
      </c>
      <c r="M2060" s="108" t="s">
        <v>126</v>
      </c>
      <c r="N2060" s="111" t="s">
        <v>166</v>
      </c>
      <c r="O2060" s="111" t="s">
        <v>167</v>
      </c>
      <c r="P2060" t="str">
        <f>VLOOKUP($A2060,RevenueData!$A$2:$L$2321,10,FALSE)</f>
        <v>CO</v>
      </c>
      <c r="Q2060" t="str">
        <f>VLOOKUP($A2060,RevenueData!$A$2:$L$2321,11,FALSE)</f>
        <v>SW</v>
      </c>
      <c r="R2060" t="str">
        <f>VLOOKUP($A2060,RevenueData!$A$2:$L$2321,12,FALSE)</f>
        <v>DEN</v>
      </c>
    </row>
    <row r="2061" spans="1:18">
      <c r="A2061" s="103">
        <v>38</v>
      </c>
      <c r="B2061" s="108" t="s">
        <v>178</v>
      </c>
      <c r="C2061" s="108" t="s">
        <v>38</v>
      </c>
      <c r="D2061" s="103">
        <v>89109</v>
      </c>
      <c r="E2061" s="109">
        <v>40071</v>
      </c>
      <c r="F2061" s="110">
        <v>1232</v>
      </c>
      <c r="G2061" s="108" t="s">
        <v>125</v>
      </c>
      <c r="H2061" s="103">
        <v>39</v>
      </c>
      <c r="I2061" s="103">
        <v>39</v>
      </c>
      <c r="J2061" s="103">
        <v>0</v>
      </c>
      <c r="K2061" s="103">
        <v>0</v>
      </c>
      <c r="L2061" s="104">
        <v>0</v>
      </c>
      <c r="M2061" s="108" t="s">
        <v>143</v>
      </c>
      <c r="N2061" s="111" t="s">
        <v>181</v>
      </c>
      <c r="O2061" s="111" t="s">
        <v>182</v>
      </c>
      <c r="P2061" t="str">
        <f>VLOOKUP($A2061,RevenueData!$A$2:$L$2321,10,FALSE)</f>
        <v>NV</v>
      </c>
      <c r="Q2061" t="str">
        <f>VLOOKUP($A2061,RevenueData!$A$2:$L$2321,11,FALSE)</f>
        <v>SW</v>
      </c>
      <c r="R2061" t="str">
        <f>VLOOKUP($A2061,RevenueData!$A$2:$L$2321,12,FALSE)</f>
        <v>SW</v>
      </c>
    </row>
    <row r="2062" spans="1:18">
      <c r="A2062" s="103">
        <v>39</v>
      </c>
      <c r="B2062" s="108" t="s">
        <v>183</v>
      </c>
      <c r="C2062" s="108" t="s">
        <v>19</v>
      </c>
      <c r="D2062" s="103">
        <v>92660</v>
      </c>
      <c r="E2062" s="109">
        <v>40071</v>
      </c>
      <c r="F2062" s="110">
        <v>1001</v>
      </c>
      <c r="G2062" s="108" t="s">
        <v>125</v>
      </c>
      <c r="H2062" s="103">
        <v>83</v>
      </c>
      <c r="I2062" s="103">
        <v>81</v>
      </c>
      <c r="J2062" s="103">
        <v>2</v>
      </c>
      <c r="K2062" s="103">
        <v>2</v>
      </c>
      <c r="L2062" s="104">
        <v>0</v>
      </c>
      <c r="M2062" s="108" t="s">
        <v>126</v>
      </c>
      <c r="N2062" s="111" t="s">
        <v>149</v>
      </c>
      <c r="O2062" s="111" t="s">
        <v>150</v>
      </c>
      <c r="P2062" t="str">
        <f>VLOOKUP($A2062,RevenueData!$A$2:$L$2321,10,FALSE)</f>
        <v>CA</v>
      </c>
      <c r="Q2062" t="str">
        <f>VLOOKUP($A2062,RevenueData!$A$2:$L$2321,11,FALSE)</f>
        <v>LA</v>
      </c>
      <c r="R2062" t="str">
        <f>VLOOKUP($A2062,RevenueData!$A$2:$L$2321,12,FALSE)</f>
        <v>SD</v>
      </c>
    </row>
    <row r="2063" spans="1:18">
      <c r="A2063" s="103">
        <v>40</v>
      </c>
      <c r="B2063" s="108" t="s">
        <v>184</v>
      </c>
      <c r="C2063" s="108" t="s">
        <v>19</v>
      </c>
      <c r="D2063" s="103">
        <v>93101</v>
      </c>
      <c r="E2063" s="109">
        <v>40071</v>
      </c>
      <c r="F2063" s="110">
        <v>1014</v>
      </c>
      <c r="G2063" s="108" t="s">
        <v>125</v>
      </c>
      <c r="H2063" s="103">
        <v>59</v>
      </c>
      <c r="I2063" s="103">
        <v>58</v>
      </c>
      <c r="J2063" s="103">
        <v>0</v>
      </c>
      <c r="K2063" s="103">
        <v>1</v>
      </c>
      <c r="L2063" s="104">
        <v>0</v>
      </c>
      <c r="M2063" s="108" t="s">
        <v>126</v>
      </c>
      <c r="N2063" s="111" t="s">
        <v>149</v>
      </c>
      <c r="O2063" s="111" t="s">
        <v>150</v>
      </c>
      <c r="P2063" t="str">
        <f>VLOOKUP($A2063,RevenueData!$A$2:$L$2321,10,FALSE)</f>
        <v>CA</v>
      </c>
      <c r="Q2063" t="str">
        <f>VLOOKUP($A2063,RevenueData!$A$2:$L$2321,11,FALSE)</f>
        <v>LA</v>
      </c>
      <c r="R2063" t="str">
        <f>VLOOKUP($A2063,RevenueData!$A$2:$L$2321,12,FALSE)</f>
        <v>VENT</v>
      </c>
    </row>
    <row r="2064" spans="1:18">
      <c r="A2064" s="103">
        <v>41</v>
      </c>
      <c r="B2064" s="108" t="s">
        <v>185</v>
      </c>
      <c r="C2064" s="108" t="s">
        <v>16</v>
      </c>
      <c r="D2064" s="103">
        <v>60010</v>
      </c>
      <c r="E2064" s="109">
        <v>40071</v>
      </c>
      <c r="F2064" s="110">
        <v>953</v>
      </c>
      <c r="G2064" s="108" t="s">
        <v>125</v>
      </c>
      <c r="H2064" s="103">
        <v>38</v>
      </c>
      <c r="I2064" s="103">
        <v>38</v>
      </c>
      <c r="J2064" s="103">
        <v>0</v>
      </c>
      <c r="K2064" s="103">
        <v>0</v>
      </c>
      <c r="L2064" s="104">
        <v>0</v>
      </c>
      <c r="M2064" s="108" t="s">
        <v>126</v>
      </c>
      <c r="N2064" s="111" t="s">
        <v>145</v>
      </c>
      <c r="O2064" s="111" t="s">
        <v>146</v>
      </c>
      <c r="P2064" t="str">
        <f>VLOOKUP($A2064,RevenueData!$A$2:$L$2321,10,FALSE)</f>
        <v>IL</v>
      </c>
      <c r="Q2064" t="str">
        <f>VLOOKUP($A2064,RevenueData!$A$2:$L$2321,11,FALSE)</f>
        <v>MW</v>
      </c>
      <c r="R2064" t="str">
        <f>VLOOKUP($A2064,RevenueData!$A$2:$L$2321,12,FALSE)</f>
        <v>SCHI</v>
      </c>
    </row>
    <row r="2065" spans="1:18">
      <c r="A2065" s="103">
        <v>45</v>
      </c>
      <c r="B2065" s="108" t="s">
        <v>151</v>
      </c>
      <c r="C2065" s="108" t="s">
        <v>21</v>
      </c>
      <c r="D2065" s="103">
        <v>98105</v>
      </c>
      <c r="E2065" s="109">
        <v>40071</v>
      </c>
      <c r="F2065" s="110">
        <v>1230</v>
      </c>
      <c r="G2065" s="108" t="s">
        <v>125</v>
      </c>
      <c r="H2065" s="103">
        <v>63</v>
      </c>
      <c r="I2065" s="103">
        <v>63</v>
      </c>
      <c r="J2065" s="103">
        <v>0</v>
      </c>
      <c r="K2065" s="103">
        <v>0</v>
      </c>
      <c r="L2065" s="104">
        <v>0</v>
      </c>
      <c r="M2065" s="108" t="s">
        <v>126</v>
      </c>
      <c r="N2065" s="111" t="s">
        <v>152</v>
      </c>
      <c r="O2065" s="111" t="s">
        <v>153</v>
      </c>
      <c r="P2065" t="str">
        <f>VLOOKUP($A2065,RevenueData!$A$2:$L$2321,10,FALSE)</f>
        <v>WA</v>
      </c>
      <c r="Q2065" t="str">
        <f>VLOOKUP($A2065,RevenueData!$A$2:$L$2321,11,FALSE)</f>
        <v>NW</v>
      </c>
      <c r="R2065" t="str">
        <f>VLOOKUP($A2065,RevenueData!$A$2:$L$2321,12,FALSE)</f>
        <v>SEA</v>
      </c>
    </row>
    <row r="2066" spans="1:18">
      <c r="A2066" s="103">
        <v>46</v>
      </c>
      <c r="B2066" s="108" t="s">
        <v>186</v>
      </c>
      <c r="C2066" s="108" t="s">
        <v>41</v>
      </c>
      <c r="D2066" s="103">
        <v>76092</v>
      </c>
      <c r="E2066" s="109">
        <v>40071</v>
      </c>
      <c r="F2066" s="110">
        <v>1116</v>
      </c>
      <c r="G2066" s="108" t="s">
        <v>125</v>
      </c>
      <c r="H2066" s="103">
        <v>52</v>
      </c>
      <c r="I2066" s="103">
        <v>52</v>
      </c>
      <c r="J2066" s="103">
        <v>0</v>
      </c>
      <c r="K2066" s="103">
        <v>0</v>
      </c>
      <c r="L2066" s="104">
        <v>0</v>
      </c>
      <c r="M2066" s="108" t="s">
        <v>126</v>
      </c>
      <c r="N2066" s="111" t="s">
        <v>187</v>
      </c>
      <c r="O2066" s="111" t="s">
        <v>188</v>
      </c>
      <c r="P2066" t="str">
        <f>VLOOKUP($A2066,RevenueData!$A$2:$L$2321,10,FALSE)</f>
        <v>TX</v>
      </c>
      <c r="Q2066" t="str">
        <f>VLOOKUP($A2066,RevenueData!$A$2:$L$2321,11,FALSE)</f>
        <v>SW</v>
      </c>
      <c r="R2066" t="str">
        <f>VLOOKUP($A2066,RevenueData!$A$2:$L$2321,12,FALSE)</f>
        <v>DAL</v>
      </c>
    </row>
    <row r="2067" spans="1:18">
      <c r="A2067" s="103">
        <v>47</v>
      </c>
      <c r="B2067" s="108" t="s">
        <v>189</v>
      </c>
      <c r="C2067" s="108" t="s">
        <v>43</v>
      </c>
      <c r="D2067" s="103">
        <v>2467</v>
      </c>
      <c r="E2067" s="109">
        <v>40071</v>
      </c>
      <c r="F2067" s="110">
        <v>1146</v>
      </c>
      <c r="G2067" s="108" t="s">
        <v>125</v>
      </c>
      <c r="H2067" s="103">
        <v>48</v>
      </c>
      <c r="I2067" s="103">
        <v>46</v>
      </c>
      <c r="J2067" s="103">
        <v>0</v>
      </c>
      <c r="K2067" s="103">
        <v>2</v>
      </c>
      <c r="L2067" s="104">
        <v>0</v>
      </c>
      <c r="M2067" s="108" t="s">
        <v>126</v>
      </c>
      <c r="N2067" s="111" t="s">
        <v>190</v>
      </c>
      <c r="O2067" s="111" t="s">
        <v>191</v>
      </c>
      <c r="P2067" t="str">
        <f>VLOOKUP($A2067,RevenueData!$A$2:$L$2321,10,FALSE)</f>
        <v>MA</v>
      </c>
      <c r="Q2067" t="str">
        <f>VLOOKUP($A2067,RevenueData!$A$2:$L$2321,11,FALSE)</f>
        <v>NE</v>
      </c>
      <c r="R2067" t="str">
        <f>VLOOKUP($A2067,RevenueData!$A$2:$L$2321,12,FALSE)</f>
        <v>MA</v>
      </c>
    </row>
    <row r="2068" spans="1:18">
      <c r="A2068" s="103">
        <v>48</v>
      </c>
      <c r="B2068" s="108" t="s">
        <v>192</v>
      </c>
      <c r="C2068" s="108" t="s">
        <v>44</v>
      </c>
      <c r="D2068" s="103">
        <v>85251</v>
      </c>
      <c r="E2068" s="109">
        <v>40071</v>
      </c>
      <c r="F2068" s="110">
        <v>1008</v>
      </c>
      <c r="G2068" s="108" t="s">
        <v>125</v>
      </c>
      <c r="H2068" s="103">
        <v>35</v>
      </c>
      <c r="I2068" s="103">
        <v>35</v>
      </c>
      <c r="J2068" s="103">
        <v>0</v>
      </c>
      <c r="K2068" s="103">
        <v>0</v>
      </c>
      <c r="L2068" s="104">
        <v>0</v>
      </c>
      <c r="M2068" s="108" t="s">
        <v>126</v>
      </c>
      <c r="N2068" s="111" t="s">
        <v>181</v>
      </c>
      <c r="O2068" s="111" t="s">
        <v>182</v>
      </c>
      <c r="P2068" t="str">
        <f>VLOOKUP($A2068,RevenueData!$A$2:$L$2321,10,FALSE)</f>
        <v>AZ</v>
      </c>
      <c r="Q2068" t="str">
        <f>VLOOKUP($A2068,RevenueData!$A$2:$L$2321,11,FALSE)</f>
        <v>SW</v>
      </c>
      <c r="R2068" t="str">
        <f>VLOOKUP($A2068,RevenueData!$A$2:$L$2321,12,FALSE)</f>
        <v>AZ</v>
      </c>
    </row>
    <row r="2069" spans="1:18">
      <c r="A2069" s="103">
        <v>49</v>
      </c>
      <c r="B2069" s="108" t="s">
        <v>193</v>
      </c>
      <c r="C2069" s="108" t="s">
        <v>45</v>
      </c>
      <c r="D2069" s="103">
        <v>19406</v>
      </c>
      <c r="E2069" s="109">
        <v>40071</v>
      </c>
      <c r="F2069" s="110">
        <v>1021</v>
      </c>
      <c r="G2069" s="108" t="s">
        <v>125</v>
      </c>
      <c r="H2069" s="103">
        <v>48</v>
      </c>
      <c r="I2069" s="103">
        <v>48</v>
      </c>
      <c r="J2069" s="103">
        <v>0</v>
      </c>
      <c r="K2069" s="103">
        <v>0</v>
      </c>
      <c r="L2069" s="104">
        <v>0</v>
      </c>
      <c r="M2069" s="108" t="s">
        <v>126</v>
      </c>
      <c r="N2069" s="111" t="s">
        <v>194</v>
      </c>
      <c r="O2069" s="111" t="s">
        <v>195</v>
      </c>
      <c r="P2069" t="str">
        <f>VLOOKUP($A2069,RevenueData!$A$2:$L$2321,10,FALSE)</f>
        <v>PA</v>
      </c>
      <c r="Q2069" t="str">
        <f>VLOOKUP($A2069,RevenueData!$A$2:$L$2321,11,FALSE)</f>
        <v>NE</v>
      </c>
      <c r="R2069" t="str">
        <f>VLOOKUP($A2069,RevenueData!$A$2:$L$2321,12,FALSE)</f>
        <v>PHILI</v>
      </c>
    </row>
    <row r="2070" spans="1:18">
      <c r="A2070" s="103">
        <v>52</v>
      </c>
      <c r="B2070" s="108" t="s">
        <v>196</v>
      </c>
      <c r="C2070" s="108" t="s">
        <v>47</v>
      </c>
      <c r="D2070" s="103">
        <v>30346</v>
      </c>
      <c r="E2070" s="109">
        <v>40071</v>
      </c>
      <c r="F2070" s="110">
        <v>1158</v>
      </c>
      <c r="G2070" s="108" t="s">
        <v>125</v>
      </c>
      <c r="H2070" s="103">
        <v>41</v>
      </c>
      <c r="I2070" s="103">
        <v>40</v>
      </c>
      <c r="J2070" s="103">
        <v>0</v>
      </c>
      <c r="K2070" s="103">
        <v>0</v>
      </c>
      <c r="L2070" s="104">
        <v>1</v>
      </c>
      <c r="M2070" s="108" t="s">
        <v>126</v>
      </c>
      <c r="N2070" s="111" t="s">
        <v>197</v>
      </c>
      <c r="O2070" s="111" t="s">
        <v>198</v>
      </c>
      <c r="P2070" t="str">
        <f>VLOOKUP($A2070,RevenueData!$A$2:$L$2321,10,FALSE)</f>
        <v>GA</v>
      </c>
      <c r="Q2070" t="str">
        <f>VLOOKUP($A2070,RevenueData!$A$2:$L$2321,11,FALSE)</f>
        <v>SE</v>
      </c>
      <c r="R2070" t="str">
        <f>VLOOKUP($A2070,RevenueData!$A$2:$L$2321,12,FALSE)</f>
        <v>ATL</v>
      </c>
    </row>
    <row r="2071" spans="1:18">
      <c r="A2071" s="103">
        <v>56</v>
      </c>
      <c r="B2071" s="108" t="s">
        <v>176</v>
      </c>
      <c r="C2071" s="108" t="s">
        <v>19</v>
      </c>
      <c r="D2071" s="103">
        <v>94132</v>
      </c>
      <c r="E2071" s="109">
        <v>40071</v>
      </c>
      <c r="F2071" s="110">
        <v>1042</v>
      </c>
      <c r="G2071" s="108" t="s">
        <v>125</v>
      </c>
      <c r="H2071" s="103">
        <v>52</v>
      </c>
      <c r="I2071" s="103">
        <v>51</v>
      </c>
      <c r="J2071" s="103">
        <v>0</v>
      </c>
      <c r="K2071" s="103">
        <v>1</v>
      </c>
      <c r="L2071" s="104">
        <v>0</v>
      </c>
      <c r="M2071" s="108" t="s">
        <v>126</v>
      </c>
      <c r="N2071" s="111" t="s">
        <v>156</v>
      </c>
      <c r="O2071" s="111" t="s">
        <v>157</v>
      </c>
      <c r="P2071" t="str">
        <f>VLOOKUP($A2071,RevenueData!$A$2:$L$2321,10,FALSE)</f>
        <v>CA</v>
      </c>
      <c r="Q2071" t="str">
        <f>VLOOKUP($A2071,RevenueData!$A$2:$L$2321,11,FALSE)</f>
        <v>NW</v>
      </c>
      <c r="R2071" t="str">
        <f>VLOOKUP($A2071,RevenueData!$A$2:$L$2321,12,FALSE)</f>
        <v>SF</v>
      </c>
    </row>
    <row r="2072" spans="1:18">
      <c r="A2072" s="103">
        <v>57</v>
      </c>
      <c r="B2072" s="108" t="s">
        <v>201</v>
      </c>
      <c r="C2072" s="108" t="s">
        <v>33</v>
      </c>
      <c r="D2072" s="103">
        <v>97223</v>
      </c>
      <c r="E2072" s="109">
        <v>40071</v>
      </c>
      <c r="F2072" s="110">
        <v>1156</v>
      </c>
      <c r="G2072" s="108" t="s">
        <v>125</v>
      </c>
      <c r="H2072" s="103">
        <v>48</v>
      </c>
      <c r="I2072" s="103">
        <v>47</v>
      </c>
      <c r="J2072" s="103">
        <v>1</v>
      </c>
      <c r="K2072" s="103">
        <v>1</v>
      </c>
      <c r="L2072" s="104">
        <v>0</v>
      </c>
      <c r="M2072" s="108" t="s">
        <v>130</v>
      </c>
      <c r="N2072" s="111" t="s">
        <v>169</v>
      </c>
      <c r="O2072" s="111" t="s">
        <v>170</v>
      </c>
      <c r="P2072" t="str">
        <f>VLOOKUP($A2072,RevenueData!$A$2:$L$2321,10,FALSE)</f>
        <v>OR</v>
      </c>
      <c r="Q2072" t="str">
        <f>VLOOKUP($A2072,RevenueData!$A$2:$L$2321,11,FALSE)</f>
        <v>NW</v>
      </c>
      <c r="R2072" t="str">
        <f>VLOOKUP($A2072,RevenueData!$A$2:$L$2321,12,FALSE)</f>
        <v>NW</v>
      </c>
    </row>
    <row r="2073" spans="1:18">
      <c r="A2073" s="103">
        <v>59</v>
      </c>
      <c r="B2073" s="108" t="s">
        <v>202</v>
      </c>
      <c r="C2073" s="108" t="s">
        <v>41</v>
      </c>
      <c r="D2073" s="103">
        <v>75093</v>
      </c>
      <c r="E2073" s="109">
        <v>40071</v>
      </c>
      <c r="F2073" s="110">
        <v>1108</v>
      </c>
      <c r="G2073" s="108" t="s">
        <v>125</v>
      </c>
      <c r="H2073" s="103">
        <v>48</v>
      </c>
      <c r="I2073" s="103">
        <v>48</v>
      </c>
      <c r="J2073" s="103">
        <v>0</v>
      </c>
      <c r="K2073" s="103">
        <v>0</v>
      </c>
      <c r="L2073" s="104">
        <v>0</v>
      </c>
      <c r="M2073" s="108" t="s">
        <v>126</v>
      </c>
      <c r="N2073" s="111" t="s">
        <v>187</v>
      </c>
      <c r="O2073" s="111" t="s">
        <v>188</v>
      </c>
      <c r="P2073" t="str">
        <f>VLOOKUP($A2073,RevenueData!$A$2:$L$2321,10,FALSE)</f>
        <v>TX</v>
      </c>
      <c r="Q2073" t="str">
        <f>VLOOKUP($A2073,RevenueData!$A$2:$L$2321,11,FALSE)</f>
        <v>SW</v>
      </c>
      <c r="R2073" t="str">
        <f>VLOOKUP($A2073,RevenueData!$A$2:$L$2321,12,FALSE)</f>
        <v>DAL</v>
      </c>
    </row>
    <row r="2074" spans="1:18">
      <c r="A2074" s="103">
        <v>60</v>
      </c>
      <c r="B2074" s="108" t="s">
        <v>203</v>
      </c>
      <c r="C2074" s="108" t="s">
        <v>35</v>
      </c>
      <c r="D2074" s="103">
        <v>44122</v>
      </c>
      <c r="E2074" s="109">
        <v>40071</v>
      </c>
      <c r="F2074" s="110">
        <v>946</v>
      </c>
      <c r="G2074" s="108" t="s">
        <v>129</v>
      </c>
      <c r="H2074" s="103">
        <v>44</v>
      </c>
      <c r="I2074" s="103">
        <v>44</v>
      </c>
      <c r="J2074" s="103">
        <v>0</v>
      </c>
      <c r="K2074" s="103">
        <v>0</v>
      </c>
      <c r="L2074" s="104">
        <v>0</v>
      </c>
      <c r="M2074" s="108" t="s">
        <v>126</v>
      </c>
      <c r="N2074" s="111" t="s">
        <v>204</v>
      </c>
      <c r="O2074" s="111" t="s">
        <v>205</v>
      </c>
      <c r="P2074" t="str">
        <f>VLOOKUP($A2074,RevenueData!$A$2:$L$2321,10,FALSE)</f>
        <v>OH</v>
      </c>
      <c r="Q2074" t="str">
        <f>VLOOKUP($A2074,RevenueData!$A$2:$L$2321,11,FALSE)</f>
        <v>MW</v>
      </c>
      <c r="R2074" t="str">
        <f>VLOOKUP($A2074,RevenueData!$A$2:$L$2321,12,FALSE)</f>
        <v>MW</v>
      </c>
    </row>
    <row r="2075" spans="1:18">
      <c r="A2075" s="103">
        <v>61</v>
      </c>
      <c r="B2075" s="108" t="s">
        <v>206</v>
      </c>
      <c r="C2075" s="108" t="s">
        <v>31</v>
      </c>
      <c r="D2075" s="103">
        <v>80206</v>
      </c>
      <c r="E2075" s="109">
        <v>40071</v>
      </c>
      <c r="F2075" s="110">
        <v>1014</v>
      </c>
      <c r="G2075" s="108" t="s">
        <v>131</v>
      </c>
      <c r="H2075" s="103">
        <v>61</v>
      </c>
      <c r="I2075" s="103">
        <v>60</v>
      </c>
      <c r="J2075" s="103">
        <v>0</v>
      </c>
      <c r="K2075" s="103">
        <v>1</v>
      </c>
      <c r="L2075" s="104">
        <v>0</v>
      </c>
      <c r="M2075" s="108" t="s">
        <v>126</v>
      </c>
      <c r="N2075" s="111" t="s">
        <v>166</v>
      </c>
      <c r="O2075" s="111" t="s">
        <v>167</v>
      </c>
      <c r="P2075" t="str">
        <f>VLOOKUP($A2075,RevenueData!$A$2:$L$2321,10,FALSE)</f>
        <v>CO</v>
      </c>
      <c r="Q2075" t="str">
        <f>VLOOKUP($A2075,RevenueData!$A$2:$L$2321,11,FALSE)</f>
        <v>SW</v>
      </c>
      <c r="R2075" t="str">
        <f>VLOOKUP($A2075,RevenueData!$A$2:$L$2321,12,FALSE)</f>
        <v>DEN</v>
      </c>
    </row>
    <row r="2076" spans="1:18">
      <c r="A2076" s="103">
        <v>62</v>
      </c>
      <c r="B2076" s="108" t="s">
        <v>207</v>
      </c>
      <c r="C2076" s="108" t="s">
        <v>27</v>
      </c>
      <c r="D2076" s="103">
        <v>33607</v>
      </c>
      <c r="E2076" s="109">
        <v>40071</v>
      </c>
      <c r="F2076" s="110">
        <v>1233</v>
      </c>
      <c r="G2076" s="108" t="s">
        <v>125</v>
      </c>
      <c r="H2076" s="103">
        <v>43</v>
      </c>
      <c r="I2076" s="103">
        <v>43</v>
      </c>
      <c r="J2076" s="103">
        <v>0</v>
      </c>
      <c r="K2076" s="103">
        <v>0</v>
      </c>
      <c r="L2076" s="104">
        <v>0</v>
      </c>
      <c r="M2076" s="108" t="s">
        <v>126</v>
      </c>
      <c r="N2076" s="111" t="s">
        <v>208</v>
      </c>
      <c r="O2076" s="111" t="s">
        <v>209</v>
      </c>
      <c r="P2076" t="str">
        <f>VLOOKUP($A2076,RevenueData!$A$2:$L$2321,10,FALSE)</f>
        <v>FL</v>
      </c>
      <c r="Q2076" t="str">
        <f>VLOOKUP($A2076,RevenueData!$A$2:$L$2321,11,FALSE)</f>
        <v>SE</v>
      </c>
      <c r="R2076" t="str">
        <f>VLOOKUP($A2076,RevenueData!$A$2:$L$2321,12,FALSE)</f>
        <v>NFL</v>
      </c>
    </row>
    <row r="2077" spans="1:18">
      <c r="A2077" s="103">
        <v>63</v>
      </c>
      <c r="B2077" s="108" t="s">
        <v>210</v>
      </c>
      <c r="C2077" s="108" t="s">
        <v>44</v>
      </c>
      <c r="D2077" s="103">
        <v>85226</v>
      </c>
      <c r="E2077" s="109">
        <v>40071</v>
      </c>
      <c r="F2077" s="110">
        <v>1029</v>
      </c>
      <c r="G2077" s="108" t="s">
        <v>125</v>
      </c>
      <c r="H2077" s="103">
        <v>50</v>
      </c>
      <c r="I2077" s="103">
        <v>50</v>
      </c>
      <c r="J2077" s="103">
        <v>0</v>
      </c>
      <c r="K2077" s="103">
        <v>0</v>
      </c>
      <c r="L2077" s="104">
        <v>0</v>
      </c>
      <c r="M2077" s="108" t="s">
        <v>126</v>
      </c>
      <c r="N2077" s="111" t="s">
        <v>181</v>
      </c>
      <c r="O2077" s="111" t="s">
        <v>182</v>
      </c>
      <c r="P2077" t="str">
        <f>VLOOKUP($A2077,RevenueData!$A$2:$L$2321,10,FALSE)</f>
        <v>AZ</v>
      </c>
      <c r="Q2077" t="str">
        <f>VLOOKUP($A2077,RevenueData!$A$2:$L$2321,11,FALSE)</f>
        <v>SW</v>
      </c>
      <c r="R2077" t="str">
        <f>VLOOKUP($A2077,RevenueData!$A$2:$L$2321,12,FALSE)</f>
        <v>AZ</v>
      </c>
    </row>
    <row r="2078" spans="1:18">
      <c r="A2078" s="103">
        <v>64</v>
      </c>
      <c r="B2078" s="108" t="s">
        <v>211</v>
      </c>
      <c r="C2078" s="108" t="s">
        <v>35</v>
      </c>
      <c r="D2078" s="103">
        <v>43240</v>
      </c>
      <c r="E2078" s="109">
        <v>40071</v>
      </c>
      <c r="F2078" s="110">
        <v>1035</v>
      </c>
      <c r="G2078" s="108" t="s">
        <v>125</v>
      </c>
      <c r="H2078" s="103">
        <v>38</v>
      </c>
      <c r="I2078" s="103">
        <v>38</v>
      </c>
      <c r="J2078" s="103">
        <v>0</v>
      </c>
      <c r="K2078" s="103">
        <v>0</v>
      </c>
      <c r="L2078" s="104">
        <v>0</v>
      </c>
      <c r="M2078" s="108" t="s">
        <v>126</v>
      </c>
      <c r="N2078" s="111" t="s">
        <v>173</v>
      </c>
      <c r="O2078" s="111" t="s">
        <v>174</v>
      </c>
      <c r="P2078" t="str">
        <f>VLOOKUP($A2078,RevenueData!$A$2:$L$2321,10,FALSE)</f>
        <v>OH</v>
      </c>
      <c r="Q2078" t="str">
        <f>VLOOKUP($A2078,RevenueData!$A$2:$L$2321,11,FALSE)</f>
        <v>MW</v>
      </c>
      <c r="R2078" t="str">
        <f>VLOOKUP($A2078,RevenueData!$A$2:$L$2321,12,FALSE)</f>
        <v>GL</v>
      </c>
    </row>
    <row r="2079" spans="1:18">
      <c r="A2079" s="103">
        <v>65</v>
      </c>
      <c r="B2079" s="108" t="s">
        <v>212</v>
      </c>
      <c r="C2079" s="108" t="s">
        <v>50</v>
      </c>
      <c r="D2079" s="103">
        <v>53226</v>
      </c>
      <c r="E2079" s="109">
        <v>40071</v>
      </c>
      <c r="F2079" s="110">
        <v>1038</v>
      </c>
      <c r="G2079" s="108" t="s">
        <v>125</v>
      </c>
      <c r="H2079" s="103">
        <v>64</v>
      </c>
      <c r="I2079" s="103">
        <v>64</v>
      </c>
      <c r="J2079" s="103">
        <v>0</v>
      </c>
      <c r="K2079" s="103">
        <v>0</v>
      </c>
      <c r="L2079" s="104">
        <v>0</v>
      </c>
      <c r="M2079" s="108" t="s">
        <v>126</v>
      </c>
      <c r="N2079" s="111" t="s">
        <v>213</v>
      </c>
      <c r="O2079" s="111" t="s">
        <v>214</v>
      </c>
      <c r="P2079" t="str">
        <f>VLOOKUP($A2079,RevenueData!$A$2:$L$2321,10,FALSE)</f>
        <v>WI</v>
      </c>
      <c r="Q2079" t="str">
        <f>VLOOKUP($A2079,RevenueData!$A$2:$L$2321,11,FALSE)</f>
        <v>MW</v>
      </c>
      <c r="R2079" t="str">
        <f>VLOOKUP($A2079,RevenueData!$A$2:$L$2321,12,FALSE)</f>
        <v>NCHI</v>
      </c>
    </row>
    <row r="2080" spans="1:18">
      <c r="A2080" s="103">
        <v>66</v>
      </c>
      <c r="B2080" s="108" t="s">
        <v>215</v>
      </c>
      <c r="C2080" s="108" t="s">
        <v>21</v>
      </c>
      <c r="D2080" s="103">
        <v>98004</v>
      </c>
      <c r="E2080" s="109">
        <v>40071</v>
      </c>
      <c r="F2080" s="110">
        <v>1034</v>
      </c>
      <c r="G2080" s="108" t="s">
        <v>125</v>
      </c>
      <c r="H2080" s="103">
        <v>74</v>
      </c>
      <c r="I2080" s="103">
        <v>74</v>
      </c>
      <c r="J2080" s="103">
        <v>0</v>
      </c>
      <c r="K2080" s="103">
        <v>0</v>
      </c>
      <c r="L2080" s="104">
        <v>0</v>
      </c>
      <c r="M2080" s="108" t="s">
        <v>126</v>
      </c>
      <c r="N2080" s="111" t="s">
        <v>152</v>
      </c>
      <c r="O2080" s="111" t="s">
        <v>153</v>
      </c>
      <c r="P2080" t="str">
        <f>VLOOKUP($A2080,RevenueData!$A$2:$L$2321,10,FALSE)</f>
        <v>WA</v>
      </c>
      <c r="Q2080" t="str">
        <f>VLOOKUP($A2080,RevenueData!$A$2:$L$2321,11,FALSE)</f>
        <v>NW</v>
      </c>
      <c r="R2080" t="str">
        <f>VLOOKUP($A2080,RevenueData!$A$2:$L$2321,12,FALSE)</f>
        <v>SEA</v>
      </c>
    </row>
    <row r="2081" spans="1:18">
      <c r="A2081" s="103">
        <v>67</v>
      </c>
      <c r="B2081" s="108" t="s">
        <v>216</v>
      </c>
      <c r="C2081" s="108" t="s">
        <v>26</v>
      </c>
      <c r="D2081" s="103">
        <v>70130</v>
      </c>
      <c r="E2081" s="109">
        <v>40071</v>
      </c>
      <c r="F2081" s="110">
        <v>1107</v>
      </c>
      <c r="G2081" s="108" t="s">
        <v>125</v>
      </c>
      <c r="H2081" s="103">
        <v>53</v>
      </c>
      <c r="I2081" s="103">
        <v>53</v>
      </c>
      <c r="J2081" s="103">
        <v>0</v>
      </c>
      <c r="K2081" s="103">
        <v>0</v>
      </c>
      <c r="L2081" s="104">
        <v>0</v>
      </c>
      <c r="M2081" s="108" t="s">
        <v>126</v>
      </c>
      <c r="N2081" s="111" t="s">
        <v>217</v>
      </c>
      <c r="O2081" s="111" t="s">
        <v>218</v>
      </c>
      <c r="P2081" t="str">
        <f>VLOOKUP($A2081,RevenueData!$A$2:$L$2321,10,FALSE)</f>
        <v>LA</v>
      </c>
      <c r="Q2081" t="str">
        <f>VLOOKUP($A2081,RevenueData!$A$2:$L$2321,11,FALSE)</f>
        <v>SW</v>
      </c>
      <c r="R2081" t="str">
        <f>VLOOKUP($A2081,RevenueData!$A$2:$L$2321,12,FALSE)</f>
        <v>SW</v>
      </c>
    </row>
    <row r="2082" spans="1:18">
      <c r="A2082" s="103">
        <v>68</v>
      </c>
      <c r="B2082" s="108" t="s">
        <v>171</v>
      </c>
      <c r="C2082" s="108" t="s">
        <v>19</v>
      </c>
      <c r="D2082" s="103">
        <v>90036</v>
      </c>
      <c r="E2082" s="109">
        <v>40071</v>
      </c>
      <c r="F2082" s="110">
        <v>919</v>
      </c>
      <c r="G2082" s="108" t="s">
        <v>125</v>
      </c>
      <c r="H2082" s="103">
        <v>79</v>
      </c>
      <c r="I2082" s="103">
        <v>79</v>
      </c>
      <c r="J2082" s="103">
        <v>0</v>
      </c>
      <c r="K2082" s="103">
        <v>0</v>
      </c>
      <c r="L2082" s="104">
        <v>0</v>
      </c>
      <c r="M2082" s="108" t="s">
        <v>126</v>
      </c>
      <c r="N2082" s="111" t="s">
        <v>149</v>
      </c>
      <c r="O2082" s="111" t="s">
        <v>150</v>
      </c>
      <c r="P2082" t="str">
        <f>VLOOKUP($A2082,RevenueData!$A$2:$L$2321,10,FALSE)</f>
        <v>CA</v>
      </c>
      <c r="Q2082" t="str">
        <f>VLOOKUP($A2082,RevenueData!$A$2:$L$2321,11,FALSE)</f>
        <v>LA</v>
      </c>
      <c r="R2082" t="str">
        <f>VLOOKUP($A2082,RevenueData!$A$2:$L$2321,12,FALSE)</f>
        <v>LA</v>
      </c>
    </row>
    <row r="2083" spans="1:18">
      <c r="A2083" s="103">
        <v>69</v>
      </c>
      <c r="B2083" s="108" t="s">
        <v>219</v>
      </c>
      <c r="C2083" s="108" t="s">
        <v>11</v>
      </c>
      <c r="D2083" s="103">
        <v>22033</v>
      </c>
      <c r="E2083" s="109">
        <v>40071</v>
      </c>
      <c r="F2083" s="110">
        <v>1044</v>
      </c>
      <c r="G2083" s="108" t="s">
        <v>125</v>
      </c>
      <c r="H2083" s="103">
        <v>53</v>
      </c>
      <c r="I2083" s="103">
        <v>53</v>
      </c>
      <c r="J2083" s="103">
        <v>0</v>
      </c>
      <c r="K2083" s="103">
        <v>0</v>
      </c>
      <c r="L2083" s="104">
        <v>0</v>
      </c>
      <c r="M2083" s="108" t="s">
        <v>126</v>
      </c>
      <c r="N2083" s="111" t="s">
        <v>136</v>
      </c>
      <c r="O2083" s="111" t="s">
        <v>556</v>
      </c>
      <c r="P2083" t="str">
        <f>VLOOKUP($A2083,RevenueData!$A$2:$L$2321,10,FALSE)</f>
        <v>VA</v>
      </c>
      <c r="Q2083" t="str">
        <f>VLOOKUP($A2083,RevenueData!$A$2:$L$2321,11,FALSE)</f>
        <v>SE</v>
      </c>
      <c r="R2083" t="str">
        <f>VLOOKUP($A2083,RevenueData!$A$2:$L$2321,12,FALSE)</f>
        <v>SE</v>
      </c>
    </row>
    <row r="2084" spans="1:18">
      <c r="A2084" s="103">
        <v>70</v>
      </c>
      <c r="B2084" s="108" t="s">
        <v>220</v>
      </c>
      <c r="C2084" s="108" t="s">
        <v>13</v>
      </c>
      <c r="D2084" s="103">
        <v>48377</v>
      </c>
      <c r="E2084" s="109">
        <v>40071</v>
      </c>
      <c r="F2084" s="110">
        <v>951</v>
      </c>
      <c r="G2084" s="108" t="s">
        <v>129</v>
      </c>
      <c r="H2084" s="103">
        <v>50</v>
      </c>
      <c r="I2084" s="103">
        <v>50</v>
      </c>
      <c r="J2084" s="103">
        <v>0</v>
      </c>
      <c r="K2084" s="103">
        <v>0</v>
      </c>
      <c r="L2084" s="104">
        <v>0</v>
      </c>
      <c r="M2084" s="108" t="s">
        <v>126</v>
      </c>
      <c r="N2084" s="111" t="s">
        <v>140</v>
      </c>
      <c r="O2084" s="111" t="s">
        <v>141</v>
      </c>
      <c r="P2084" t="str">
        <f>VLOOKUP($A2084,RevenueData!$A$2:$L$2321,10,FALSE)</f>
        <v>MI</v>
      </c>
      <c r="Q2084" t="str">
        <f>VLOOKUP($A2084,RevenueData!$A$2:$L$2321,11,FALSE)</f>
        <v>MW</v>
      </c>
      <c r="R2084" t="str">
        <f>VLOOKUP($A2084,RevenueData!$A$2:$L$2321,12,FALSE)</f>
        <v>MW</v>
      </c>
    </row>
    <row r="2085" spans="1:18">
      <c r="A2085" s="103">
        <v>71</v>
      </c>
      <c r="B2085" s="108" t="s">
        <v>221</v>
      </c>
      <c r="C2085" s="108" t="s">
        <v>47</v>
      </c>
      <c r="D2085" s="103">
        <v>30022</v>
      </c>
      <c r="E2085" s="109">
        <v>40071</v>
      </c>
      <c r="F2085" s="110">
        <v>951</v>
      </c>
      <c r="G2085" s="108" t="s">
        <v>129</v>
      </c>
      <c r="H2085" s="103">
        <v>40</v>
      </c>
      <c r="I2085" s="103">
        <v>38</v>
      </c>
      <c r="J2085" s="103">
        <v>0</v>
      </c>
      <c r="K2085" s="103">
        <v>2</v>
      </c>
      <c r="L2085" s="104">
        <v>0</v>
      </c>
      <c r="M2085" s="108" t="s">
        <v>126</v>
      </c>
      <c r="N2085" s="111" t="s">
        <v>197</v>
      </c>
      <c r="O2085" s="111" t="s">
        <v>198</v>
      </c>
      <c r="P2085" t="str">
        <f>VLOOKUP($A2085,RevenueData!$A$2:$L$2321,10,FALSE)</f>
        <v>GA</v>
      </c>
      <c r="Q2085" t="str">
        <f>VLOOKUP($A2085,RevenueData!$A$2:$L$2321,11,FALSE)</f>
        <v>SE</v>
      </c>
      <c r="R2085" t="str">
        <f>VLOOKUP($A2085,RevenueData!$A$2:$L$2321,12,FALSE)</f>
        <v>ATL</v>
      </c>
    </row>
    <row r="2086" spans="1:18">
      <c r="A2086" s="103">
        <v>73</v>
      </c>
      <c r="B2086" s="108" t="s">
        <v>176</v>
      </c>
      <c r="C2086" s="108" t="s">
        <v>19</v>
      </c>
      <c r="D2086" s="103">
        <v>94103</v>
      </c>
      <c r="E2086" s="109">
        <v>40071</v>
      </c>
      <c r="F2086" s="110">
        <v>1001</v>
      </c>
      <c r="G2086" s="108" t="s">
        <v>125</v>
      </c>
      <c r="H2086" s="103">
        <v>73</v>
      </c>
      <c r="I2086" s="103">
        <v>73</v>
      </c>
      <c r="J2086" s="103">
        <v>0</v>
      </c>
      <c r="K2086" s="103">
        <v>0</v>
      </c>
      <c r="L2086" s="104">
        <v>0</v>
      </c>
      <c r="M2086" s="108" t="s">
        <v>126</v>
      </c>
      <c r="N2086" s="111" t="s">
        <v>156</v>
      </c>
      <c r="O2086" s="111" t="s">
        <v>157</v>
      </c>
      <c r="P2086" t="str">
        <f>VLOOKUP($A2086,RevenueData!$A$2:$L$2321,10,FALSE)</f>
        <v>CA</v>
      </c>
      <c r="Q2086" t="str">
        <f>VLOOKUP($A2086,RevenueData!$A$2:$L$2321,11,FALSE)</f>
        <v>NW</v>
      </c>
      <c r="R2086" t="str">
        <f>VLOOKUP($A2086,RevenueData!$A$2:$L$2321,12,FALSE)</f>
        <v>SF</v>
      </c>
    </row>
    <row r="2087" spans="1:18">
      <c r="A2087" s="103">
        <v>75</v>
      </c>
      <c r="B2087" s="108" t="s">
        <v>196</v>
      </c>
      <c r="C2087" s="108" t="s">
        <v>47</v>
      </c>
      <c r="D2087" s="103">
        <v>30326</v>
      </c>
      <c r="E2087" s="109">
        <v>40071</v>
      </c>
      <c r="F2087" s="110">
        <v>1228</v>
      </c>
      <c r="G2087" s="108" t="s">
        <v>125</v>
      </c>
      <c r="H2087" s="103">
        <v>56</v>
      </c>
      <c r="I2087" s="103">
        <v>56</v>
      </c>
      <c r="J2087" s="103">
        <v>0</v>
      </c>
      <c r="K2087" s="103">
        <v>0</v>
      </c>
      <c r="L2087" s="104">
        <v>0</v>
      </c>
      <c r="M2087" s="108" t="s">
        <v>126</v>
      </c>
      <c r="N2087" s="111" t="s">
        <v>197</v>
      </c>
      <c r="O2087" s="111" t="s">
        <v>198</v>
      </c>
      <c r="P2087" t="str">
        <f>VLOOKUP($A2087,RevenueData!$A$2:$L$2321,10,FALSE)</f>
        <v>GA</v>
      </c>
      <c r="Q2087" t="str">
        <f>VLOOKUP($A2087,RevenueData!$A$2:$L$2321,11,FALSE)</f>
        <v>SE</v>
      </c>
      <c r="R2087" t="str">
        <f>VLOOKUP($A2087,RevenueData!$A$2:$L$2321,12,FALSE)</f>
        <v>ATL</v>
      </c>
    </row>
    <row r="2088" spans="1:18">
      <c r="A2088" s="103">
        <v>76</v>
      </c>
      <c r="B2088" s="108" t="s">
        <v>223</v>
      </c>
      <c r="C2088" s="108" t="s">
        <v>16</v>
      </c>
      <c r="D2088" s="103">
        <v>60134</v>
      </c>
      <c r="E2088" s="109">
        <v>40071</v>
      </c>
      <c r="F2088" s="110">
        <v>947</v>
      </c>
      <c r="G2088" s="108" t="s">
        <v>125</v>
      </c>
      <c r="H2088" s="103">
        <v>27</v>
      </c>
      <c r="I2088" s="103">
        <v>27</v>
      </c>
      <c r="J2088" s="103">
        <v>0</v>
      </c>
      <c r="K2088" s="103">
        <v>0</v>
      </c>
      <c r="L2088" s="104">
        <v>0</v>
      </c>
      <c r="M2088" s="108" t="s">
        <v>126</v>
      </c>
      <c r="N2088" s="111" t="s">
        <v>145</v>
      </c>
      <c r="O2088" s="111" t="s">
        <v>146</v>
      </c>
      <c r="P2088" t="str">
        <f>VLOOKUP($A2088,RevenueData!$A$2:$L$2321,10,FALSE)</f>
        <v>IL</v>
      </c>
      <c r="Q2088" t="str">
        <f>VLOOKUP($A2088,RevenueData!$A$2:$L$2321,11,FALSE)</f>
        <v>MW</v>
      </c>
      <c r="R2088" t="str">
        <f>VLOOKUP($A2088,RevenueData!$A$2:$L$2321,12,FALSE)</f>
        <v>SCHI</v>
      </c>
    </row>
    <row r="2089" spans="1:18">
      <c r="A2089" s="103">
        <v>77</v>
      </c>
      <c r="B2089" s="108" t="s">
        <v>224</v>
      </c>
      <c r="C2089" s="108" t="s">
        <v>27</v>
      </c>
      <c r="D2089" s="103">
        <v>33146</v>
      </c>
      <c r="E2089" s="109">
        <v>40071</v>
      </c>
      <c r="F2089" s="110">
        <v>1000</v>
      </c>
      <c r="G2089" s="108" t="s">
        <v>125</v>
      </c>
      <c r="H2089" s="103">
        <v>59</v>
      </c>
      <c r="I2089" s="103">
        <v>59</v>
      </c>
      <c r="J2089" s="103">
        <v>0</v>
      </c>
      <c r="K2089" s="103">
        <v>0</v>
      </c>
      <c r="L2089" s="104">
        <v>0</v>
      </c>
      <c r="M2089" s="108" t="s">
        <v>126</v>
      </c>
      <c r="N2089" s="111" t="s">
        <v>161</v>
      </c>
      <c r="O2089" s="111" t="s">
        <v>162</v>
      </c>
      <c r="P2089" t="str">
        <f>VLOOKUP($A2089,RevenueData!$A$2:$L$2321,10,FALSE)</f>
        <v>FL</v>
      </c>
      <c r="Q2089" t="str">
        <f>VLOOKUP($A2089,RevenueData!$A$2:$L$2321,11,FALSE)</f>
        <v>SE</v>
      </c>
      <c r="R2089" t="str">
        <f>VLOOKUP($A2089,RevenueData!$A$2:$L$2321,12,FALSE)</f>
        <v>MIAMI</v>
      </c>
    </row>
    <row r="2090" spans="1:18">
      <c r="A2090" s="103">
        <v>78</v>
      </c>
      <c r="B2090" s="108" t="s">
        <v>225</v>
      </c>
      <c r="C2090" s="108" t="s">
        <v>27</v>
      </c>
      <c r="D2090" s="103">
        <v>32839</v>
      </c>
      <c r="E2090" s="109">
        <v>40071</v>
      </c>
      <c r="F2090" s="110">
        <v>1124</v>
      </c>
      <c r="G2090" s="108" t="s">
        <v>125</v>
      </c>
      <c r="H2090" s="103">
        <v>53</v>
      </c>
      <c r="I2090" s="103">
        <v>53</v>
      </c>
      <c r="J2090" s="103">
        <v>0</v>
      </c>
      <c r="K2090" s="103">
        <v>0</v>
      </c>
      <c r="L2090" s="104">
        <v>0</v>
      </c>
      <c r="M2090" s="108" t="s">
        <v>126</v>
      </c>
      <c r="N2090" s="111" t="s">
        <v>208</v>
      </c>
      <c r="O2090" s="111" t="s">
        <v>209</v>
      </c>
      <c r="P2090" t="str">
        <f>VLOOKUP($A2090,RevenueData!$A$2:$L$2321,10,FALSE)</f>
        <v>FL</v>
      </c>
      <c r="Q2090" t="str">
        <f>VLOOKUP($A2090,RevenueData!$A$2:$L$2321,11,FALSE)</f>
        <v>SE</v>
      </c>
      <c r="R2090" t="str">
        <f>VLOOKUP($A2090,RevenueData!$A$2:$L$2321,12,FALSE)</f>
        <v>NFL</v>
      </c>
    </row>
    <row r="2091" spans="1:18">
      <c r="A2091" s="103">
        <v>79</v>
      </c>
      <c r="B2091" s="108" t="s">
        <v>226</v>
      </c>
      <c r="C2091" s="108" t="s">
        <v>21</v>
      </c>
      <c r="D2091" s="103">
        <v>98037</v>
      </c>
      <c r="E2091" s="109">
        <v>40071</v>
      </c>
      <c r="F2091" s="110">
        <v>1125</v>
      </c>
      <c r="G2091" s="108" t="s">
        <v>125</v>
      </c>
      <c r="H2091" s="103">
        <v>55</v>
      </c>
      <c r="I2091" s="103">
        <v>55</v>
      </c>
      <c r="J2091" s="103">
        <v>0</v>
      </c>
      <c r="K2091" s="103">
        <v>0</v>
      </c>
      <c r="L2091" s="104">
        <v>0</v>
      </c>
      <c r="M2091" s="108" t="s">
        <v>126</v>
      </c>
      <c r="N2091" s="111" t="s">
        <v>152</v>
      </c>
      <c r="O2091" s="111" t="s">
        <v>153</v>
      </c>
      <c r="P2091" t="str">
        <f>VLOOKUP($A2091,RevenueData!$A$2:$L$2321,10,FALSE)</f>
        <v>WA</v>
      </c>
      <c r="Q2091" t="str">
        <f>VLOOKUP($A2091,RevenueData!$A$2:$L$2321,11,FALSE)</f>
        <v>NW</v>
      </c>
      <c r="R2091" t="str">
        <f>VLOOKUP($A2091,RevenueData!$A$2:$L$2321,12,FALSE)</f>
        <v>SEA</v>
      </c>
    </row>
    <row r="2092" spans="1:18">
      <c r="A2092" s="103">
        <v>80</v>
      </c>
      <c r="B2092" s="108" t="s">
        <v>227</v>
      </c>
      <c r="C2092" s="108" t="s">
        <v>52</v>
      </c>
      <c r="D2092" s="103">
        <v>46240</v>
      </c>
      <c r="E2092" s="109">
        <v>40071</v>
      </c>
      <c r="F2092" s="110">
        <v>1206</v>
      </c>
      <c r="G2092" s="108" t="s">
        <v>125</v>
      </c>
      <c r="H2092" s="103">
        <v>49</v>
      </c>
      <c r="I2092" s="103">
        <v>49</v>
      </c>
      <c r="J2092" s="103">
        <v>0</v>
      </c>
      <c r="K2092" s="103">
        <v>0</v>
      </c>
      <c r="L2092" s="104">
        <v>0</v>
      </c>
      <c r="M2092" s="108" t="s">
        <v>126</v>
      </c>
      <c r="N2092" s="111" t="s">
        <v>228</v>
      </c>
      <c r="O2092" s="111" t="s">
        <v>229</v>
      </c>
      <c r="P2092" t="str">
        <f>VLOOKUP($A2092,RevenueData!$A$2:$L$2321,10,FALSE)</f>
        <v>IN</v>
      </c>
      <c r="Q2092" t="str">
        <f>VLOOKUP($A2092,RevenueData!$A$2:$L$2321,11,FALSE)</f>
        <v>MW</v>
      </c>
      <c r="R2092" t="str">
        <f>VLOOKUP($A2092,RevenueData!$A$2:$L$2321,12,FALSE)</f>
        <v>GL</v>
      </c>
    </row>
    <row r="2093" spans="1:18">
      <c r="A2093" s="103">
        <v>81</v>
      </c>
      <c r="B2093" s="108" t="s">
        <v>230</v>
      </c>
      <c r="C2093" s="108" t="s">
        <v>19</v>
      </c>
      <c r="D2093" s="103">
        <v>94304</v>
      </c>
      <c r="E2093" s="109">
        <v>40071</v>
      </c>
      <c r="F2093" s="110">
        <v>1001</v>
      </c>
      <c r="G2093" s="108" t="s">
        <v>125</v>
      </c>
      <c r="H2093" s="103">
        <v>80</v>
      </c>
      <c r="I2093" s="103">
        <v>80</v>
      </c>
      <c r="J2093" s="103">
        <v>0</v>
      </c>
      <c r="K2093" s="103">
        <v>0</v>
      </c>
      <c r="L2093" s="104">
        <v>0</v>
      </c>
      <c r="M2093" s="108" t="s">
        <v>126</v>
      </c>
      <c r="N2093" s="111" t="s">
        <v>156</v>
      </c>
      <c r="O2093" s="111" t="s">
        <v>157</v>
      </c>
      <c r="P2093" t="str">
        <f>VLOOKUP($A2093,RevenueData!$A$2:$L$2321,10,FALSE)</f>
        <v>CA</v>
      </c>
      <c r="Q2093" t="str">
        <f>VLOOKUP($A2093,RevenueData!$A$2:$L$2321,11,FALSE)</f>
        <v>NW</v>
      </c>
      <c r="R2093" t="str">
        <f>VLOOKUP($A2093,RevenueData!$A$2:$L$2321,12,FALSE)</f>
        <v>SEA</v>
      </c>
    </row>
    <row r="2094" spans="1:18">
      <c r="A2094" s="103">
        <v>82</v>
      </c>
      <c r="B2094" s="108" t="s">
        <v>231</v>
      </c>
      <c r="C2094" s="108" t="s">
        <v>19</v>
      </c>
      <c r="D2094" s="103">
        <v>95050</v>
      </c>
      <c r="E2094" s="109">
        <v>40071</v>
      </c>
      <c r="F2094" s="110">
        <v>1001</v>
      </c>
      <c r="G2094" s="108" t="s">
        <v>125</v>
      </c>
      <c r="H2094" s="103">
        <v>75</v>
      </c>
      <c r="I2094" s="103">
        <v>75</v>
      </c>
      <c r="J2094" s="103">
        <v>0</v>
      </c>
      <c r="K2094" s="103">
        <v>0</v>
      </c>
      <c r="L2094" s="104">
        <v>0</v>
      </c>
      <c r="M2094" s="108" t="s">
        <v>126</v>
      </c>
      <c r="N2094" s="111" t="s">
        <v>156</v>
      </c>
      <c r="O2094" s="111" t="s">
        <v>157</v>
      </c>
      <c r="P2094" t="str">
        <f>VLOOKUP($A2094,RevenueData!$A$2:$L$2321,10,FALSE)</f>
        <v>CA</v>
      </c>
      <c r="Q2094" t="str">
        <f>VLOOKUP($A2094,RevenueData!$A$2:$L$2321,11,FALSE)</f>
        <v>NW</v>
      </c>
      <c r="R2094" t="str">
        <f>VLOOKUP($A2094,RevenueData!$A$2:$L$2321,12,FALSE)</f>
        <v>EB</v>
      </c>
    </row>
    <row r="2095" spans="1:18">
      <c r="A2095" s="103">
        <v>83</v>
      </c>
      <c r="B2095" s="108" t="s">
        <v>176</v>
      </c>
      <c r="C2095" s="108" t="s">
        <v>19</v>
      </c>
      <c r="D2095" s="103">
        <v>94114</v>
      </c>
      <c r="E2095" s="109">
        <v>40071</v>
      </c>
      <c r="F2095" s="110">
        <v>1254</v>
      </c>
      <c r="G2095" s="108" t="s">
        <v>125</v>
      </c>
      <c r="H2095" s="103">
        <v>49</v>
      </c>
      <c r="I2095" s="103">
        <v>49</v>
      </c>
      <c r="J2095" s="103">
        <v>0</v>
      </c>
      <c r="K2095" s="103">
        <v>0</v>
      </c>
      <c r="L2095" s="104">
        <v>0</v>
      </c>
      <c r="M2095" s="108" t="s">
        <v>126</v>
      </c>
      <c r="N2095" s="111" t="s">
        <v>156</v>
      </c>
      <c r="O2095" s="111" t="s">
        <v>157</v>
      </c>
      <c r="P2095" t="str">
        <f>VLOOKUP($A2095,RevenueData!$A$2:$L$2321,10,FALSE)</f>
        <v>CA</v>
      </c>
      <c r="Q2095" t="str">
        <f>VLOOKUP($A2095,RevenueData!$A$2:$L$2321,11,FALSE)</f>
        <v>NW</v>
      </c>
      <c r="R2095" t="str">
        <f>VLOOKUP($A2095,RevenueData!$A$2:$L$2321,12,FALSE)</f>
        <v>NW</v>
      </c>
    </row>
    <row r="2096" spans="1:18">
      <c r="A2096" s="103">
        <v>84</v>
      </c>
      <c r="B2096" s="108" t="s">
        <v>178</v>
      </c>
      <c r="C2096" s="108" t="s">
        <v>38</v>
      </c>
      <c r="D2096" s="103">
        <v>89109</v>
      </c>
      <c r="E2096" s="109">
        <v>40071</v>
      </c>
      <c r="F2096" s="110">
        <v>1006</v>
      </c>
      <c r="G2096" s="108" t="s">
        <v>125</v>
      </c>
      <c r="H2096" s="103">
        <v>22</v>
      </c>
      <c r="I2096" s="103">
        <v>22</v>
      </c>
      <c r="J2096" s="103">
        <v>0</v>
      </c>
      <c r="K2096" s="103">
        <v>0</v>
      </c>
      <c r="L2096" s="104">
        <v>0</v>
      </c>
      <c r="M2096" s="108" t="s">
        <v>143</v>
      </c>
      <c r="N2096" s="111" t="s">
        <v>181</v>
      </c>
      <c r="O2096" s="111" t="s">
        <v>182</v>
      </c>
      <c r="P2096" t="str">
        <f>VLOOKUP($A2096,RevenueData!$A$2:$L$2321,10,FALSE)</f>
        <v>NV</v>
      </c>
      <c r="Q2096" t="str">
        <f>VLOOKUP($A2096,RevenueData!$A$2:$L$2321,11,FALSE)</f>
        <v>SW</v>
      </c>
      <c r="R2096" t="str">
        <f>VLOOKUP($A2096,RevenueData!$A$2:$L$2321,12,FALSE)</f>
        <v>SW</v>
      </c>
    </row>
    <row r="2097" spans="1:18">
      <c r="A2097" s="103">
        <v>84</v>
      </c>
      <c r="B2097" s="108" t="s">
        <v>178</v>
      </c>
      <c r="C2097" s="108" t="s">
        <v>38</v>
      </c>
      <c r="D2097" s="103">
        <v>89109</v>
      </c>
      <c r="E2097" s="109">
        <v>40071</v>
      </c>
      <c r="F2097" s="110">
        <v>1006</v>
      </c>
      <c r="G2097" s="108" t="s">
        <v>125</v>
      </c>
      <c r="H2097" s="103">
        <v>46</v>
      </c>
      <c r="I2097" s="103">
        <v>46</v>
      </c>
      <c r="J2097" s="103">
        <v>0</v>
      </c>
      <c r="K2097" s="103">
        <v>0</v>
      </c>
      <c r="L2097" s="104">
        <v>0</v>
      </c>
      <c r="M2097" s="108" t="s">
        <v>143</v>
      </c>
      <c r="N2097" s="111" t="s">
        <v>181</v>
      </c>
      <c r="O2097" s="111" t="s">
        <v>182</v>
      </c>
      <c r="P2097" t="str">
        <f>VLOOKUP($A2097,RevenueData!$A$2:$L$2321,10,FALSE)</f>
        <v>NV</v>
      </c>
      <c r="Q2097" t="str">
        <f>VLOOKUP($A2097,RevenueData!$A$2:$L$2321,11,FALSE)</f>
        <v>SW</v>
      </c>
      <c r="R2097" t="str">
        <f>VLOOKUP($A2097,RevenueData!$A$2:$L$2321,12,FALSE)</f>
        <v>SW</v>
      </c>
    </row>
    <row r="2098" spans="1:18">
      <c r="A2098" s="103">
        <v>85</v>
      </c>
      <c r="B2098" s="108" t="s">
        <v>232</v>
      </c>
      <c r="C2098" s="108" t="s">
        <v>26</v>
      </c>
      <c r="D2098" s="103">
        <v>70002</v>
      </c>
      <c r="E2098" s="109">
        <v>40071</v>
      </c>
      <c r="F2098" s="110">
        <v>908</v>
      </c>
      <c r="G2098" s="108" t="s">
        <v>129</v>
      </c>
      <c r="H2098" s="103">
        <v>49</v>
      </c>
      <c r="I2098" s="103">
        <v>49</v>
      </c>
      <c r="J2098" s="103">
        <v>0</v>
      </c>
      <c r="K2098" s="103">
        <v>0</v>
      </c>
      <c r="L2098" s="104">
        <v>0</v>
      </c>
      <c r="M2098" s="108" t="s">
        <v>126</v>
      </c>
      <c r="N2098" s="111" t="s">
        <v>217</v>
      </c>
      <c r="O2098" s="111" t="s">
        <v>218</v>
      </c>
      <c r="P2098" t="str">
        <f>VLOOKUP($A2098,RevenueData!$A$2:$L$2321,10,FALSE)</f>
        <v>LA</v>
      </c>
      <c r="Q2098" t="str">
        <f>VLOOKUP($A2098,RevenueData!$A$2:$L$2321,11,FALSE)</f>
        <v>SW</v>
      </c>
      <c r="R2098" t="str">
        <f>VLOOKUP($A2098,RevenueData!$A$2:$L$2321,12,FALSE)</f>
        <v>SW</v>
      </c>
    </row>
    <row r="2099" spans="1:18">
      <c r="A2099" s="103">
        <v>86</v>
      </c>
      <c r="B2099" s="108" t="s">
        <v>233</v>
      </c>
      <c r="C2099" s="108" t="s">
        <v>41</v>
      </c>
      <c r="D2099" s="103">
        <v>77056</v>
      </c>
      <c r="E2099" s="109">
        <v>40071</v>
      </c>
      <c r="F2099" s="110">
        <v>1137</v>
      </c>
      <c r="G2099" s="108" t="s">
        <v>125</v>
      </c>
      <c r="H2099" s="103">
        <v>72</v>
      </c>
      <c r="I2099" s="103">
        <v>72</v>
      </c>
      <c r="J2099" s="103">
        <v>0</v>
      </c>
      <c r="K2099" s="103">
        <v>0</v>
      </c>
      <c r="L2099" s="104">
        <v>0</v>
      </c>
      <c r="M2099" s="108" t="s">
        <v>126</v>
      </c>
      <c r="N2099" s="111" t="s">
        <v>234</v>
      </c>
      <c r="O2099" s="111" t="s">
        <v>235</v>
      </c>
      <c r="P2099" t="str">
        <f>VLOOKUP($A2099,RevenueData!$A$2:$L$2321,10,FALSE)</f>
        <v>TX</v>
      </c>
      <c r="Q2099" t="str">
        <f>VLOOKUP($A2099,RevenueData!$A$2:$L$2321,11,FALSE)</f>
        <v>SW</v>
      </c>
      <c r="R2099" t="str">
        <f>VLOOKUP($A2099,RevenueData!$A$2:$L$2321,12,FALSE)</f>
        <v>HOU</v>
      </c>
    </row>
    <row r="2100" spans="1:18">
      <c r="A2100" s="103">
        <v>87</v>
      </c>
      <c r="B2100" s="108" t="s">
        <v>236</v>
      </c>
      <c r="C2100" s="108" t="s">
        <v>16</v>
      </c>
      <c r="D2100" s="103">
        <v>60173</v>
      </c>
      <c r="E2100" s="109">
        <v>40071</v>
      </c>
      <c r="F2100" s="110">
        <v>951</v>
      </c>
      <c r="G2100" s="108" t="s">
        <v>125</v>
      </c>
      <c r="H2100" s="103">
        <v>33</v>
      </c>
      <c r="I2100" s="103">
        <v>33</v>
      </c>
      <c r="J2100" s="103">
        <v>0</v>
      </c>
      <c r="K2100" s="103">
        <v>0</v>
      </c>
      <c r="L2100" s="104">
        <v>0</v>
      </c>
      <c r="M2100" s="108" t="s">
        <v>126</v>
      </c>
      <c r="N2100" s="111" t="s">
        <v>145</v>
      </c>
      <c r="O2100" s="111" t="s">
        <v>146</v>
      </c>
      <c r="P2100" t="str">
        <f>VLOOKUP($A2100,RevenueData!$A$2:$L$2321,10,FALSE)</f>
        <v>IL</v>
      </c>
      <c r="Q2100" t="str">
        <f>VLOOKUP($A2100,RevenueData!$A$2:$L$2321,11,FALSE)</f>
        <v>MW</v>
      </c>
      <c r="R2100" t="str">
        <f>VLOOKUP($A2100,RevenueData!$A$2:$L$2321,12,FALSE)</f>
        <v>SCHI</v>
      </c>
    </row>
    <row r="2101" spans="1:18">
      <c r="A2101" s="103">
        <v>88</v>
      </c>
      <c r="B2101" s="108" t="s">
        <v>237</v>
      </c>
      <c r="C2101" s="108" t="s">
        <v>19</v>
      </c>
      <c r="D2101" s="103">
        <v>91302</v>
      </c>
      <c r="E2101" s="109">
        <v>40071</v>
      </c>
      <c r="F2101" s="110">
        <v>1249</v>
      </c>
      <c r="G2101" s="108" t="s">
        <v>125</v>
      </c>
      <c r="H2101" s="103">
        <v>49</v>
      </c>
      <c r="I2101" s="103">
        <v>49</v>
      </c>
      <c r="J2101" s="103">
        <v>0</v>
      </c>
      <c r="K2101" s="103">
        <v>0</v>
      </c>
      <c r="L2101" s="104">
        <v>0</v>
      </c>
      <c r="M2101" s="108" t="s">
        <v>126</v>
      </c>
      <c r="N2101" s="111" t="s">
        <v>149</v>
      </c>
      <c r="O2101" s="111" t="s">
        <v>150</v>
      </c>
      <c r="P2101" t="str">
        <f>VLOOKUP($A2101,RevenueData!$A$2:$L$2321,10,FALSE)</f>
        <v>CA</v>
      </c>
      <c r="Q2101" t="str">
        <f>VLOOKUP($A2101,RevenueData!$A$2:$L$2321,11,FALSE)</f>
        <v>LA</v>
      </c>
      <c r="R2101" t="str">
        <f>VLOOKUP($A2101,RevenueData!$A$2:$L$2321,12,FALSE)</f>
        <v>VENT</v>
      </c>
    </row>
    <row r="2102" spans="1:18">
      <c r="A2102" s="103">
        <v>89</v>
      </c>
      <c r="B2102" s="108" t="s">
        <v>238</v>
      </c>
      <c r="C2102" s="108" t="s">
        <v>19</v>
      </c>
      <c r="D2102" s="103">
        <v>90265</v>
      </c>
      <c r="E2102" s="109">
        <v>40071</v>
      </c>
      <c r="F2102" s="110">
        <v>901</v>
      </c>
      <c r="G2102" s="108" t="s">
        <v>125</v>
      </c>
      <c r="H2102" s="103">
        <v>40</v>
      </c>
      <c r="I2102" s="103">
        <v>40</v>
      </c>
      <c r="J2102" s="103">
        <v>0</v>
      </c>
      <c r="K2102" s="103">
        <v>0</v>
      </c>
      <c r="L2102" s="104">
        <v>0</v>
      </c>
      <c r="M2102" s="108" t="s">
        <v>126</v>
      </c>
      <c r="N2102" s="111" t="s">
        <v>149</v>
      </c>
      <c r="O2102" s="111" t="s">
        <v>150</v>
      </c>
      <c r="P2102" t="str">
        <f>VLOOKUP($A2102,RevenueData!$A$2:$L$2321,10,FALSE)</f>
        <v>CA</v>
      </c>
      <c r="Q2102" t="str">
        <f>VLOOKUP($A2102,RevenueData!$A$2:$L$2321,11,FALSE)</f>
        <v>LA</v>
      </c>
      <c r="R2102" t="str">
        <f>VLOOKUP($A2102,RevenueData!$A$2:$L$2321,12,FALSE)</f>
        <v>VENT</v>
      </c>
    </row>
    <row r="2103" spans="1:18">
      <c r="A2103" s="103">
        <v>90</v>
      </c>
      <c r="B2103" s="108" t="s">
        <v>239</v>
      </c>
      <c r="C2103" s="108" t="s">
        <v>27</v>
      </c>
      <c r="D2103" s="103">
        <v>33414</v>
      </c>
      <c r="E2103" s="109">
        <v>40071</v>
      </c>
      <c r="F2103" s="110">
        <v>1001</v>
      </c>
      <c r="G2103" s="108" t="s">
        <v>125</v>
      </c>
      <c r="H2103" s="103">
        <v>46</v>
      </c>
      <c r="I2103" s="103">
        <v>46</v>
      </c>
      <c r="J2103" s="103">
        <v>0</v>
      </c>
      <c r="K2103" s="103">
        <v>0</v>
      </c>
      <c r="L2103" s="104">
        <v>0</v>
      </c>
      <c r="M2103" s="108" t="s">
        <v>126</v>
      </c>
      <c r="N2103" s="111" t="s">
        <v>161</v>
      </c>
      <c r="O2103" s="111" t="s">
        <v>162</v>
      </c>
      <c r="P2103" t="str">
        <f>VLOOKUP($A2103,RevenueData!$A$2:$L$2321,10,FALSE)</f>
        <v>FL</v>
      </c>
      <c r="Q2103" t="str">
        <f>VLOOKUP($A2103,RevenueData!$A$2:$L$2321,11,FALSE)</f>
        <v>SE</v>
      </c>
      <c r="R2103" t="str">
        <f>VLOOKUP($A2103,RevenueData!$A$2:$L$2321,12,FALSE)</f>
        <v>PB</v>
      </c>
    </row>
    <row r="2104" spans="1:18">
      <c r="A2104" s="103">
        <v>91</v>
      </c>
      <c r="B2104" s="108" t="s">
        <v>233</v>
      </c>
      <c r="C2104" s="108" t="s">
        <v>41</v>
      </c>
      <c r="D2104" s="103">
        <v>77024</v>
      </c>
      <c r="E2104" s="109">
        <v>40071</v>
      </c>
      <c r="F2104" s="110">
        <v>1026</v>
      </c>
      <c r="G2104" s="108" t="s">
        <v>125</v>
      </c>
      <c r="H2104" s="103">
        <v>57</v>
      </c>
      <c r="I2104" s="103">
        <v>57</v>
      </c>
      <c r="J2104" s="103">
        <v>0</v>
      </c>
      <c r="K2104" s="103">
        <v>0</v>
      </c>
      <c r="L2104" s="104">
        <v>0</v>
      </c>
      <c r="M2104" s="108" t="s">
        <v>126</v>
      </c>
      <c r="N2104" s="111" t="s">
        <v>234</v>
      </c>
      <c r="O2104" s="111" t="s">
        <v>235</v>
      </c>
      <c r="P2104" t="str">
        <f>VLOOKUP($A2104,RevenueData!$A$2:$L$2321,10,FALSE)</f>
        <v>TX</v>
      </c>
      <c r="Q2104" t="str">
        <f>VLOOKUP($A2104,RevenueData!$A$2:$L$2321,11,FALSE)</f>
        <v>SW</v>
      </c>
      <c r="R2104" t="str">
        <f>VLOOKUP($A2104,RevenueData!$A$2:$L$2321,12,FALSE)</f>
        <v>HOU</v>
      </c>
    </row>
    <row r="2105" spans="1:18">
      <c r="A2105" s="103">
        <v>92</v>
      </c>
      <c r="B2105" s="108" t="s">
        <v>240</v>
      </c>
      <c r="C2105" s="108" t="s">
        <v>19</v>
      </c>
      <c r="D2105" s="103">
        <v>94588</v>
      </c>
      <c r="E2105" s="109">
        <v>40071</v>
      </c>
      <c r="F2105" s="110">
        <v>1144</v>
      </c>
      <c r="G2105" s="108" t="s">
        <v>125</v>
      </c>
      <c r="H2105" s="103">
        <v>61</v>
      </c>
      <c r="I2105" s="103">
        <v>61</v>
      </c>
      <c r="J2105" s="103">
        <v>0</v>
      </c>
      <c r="K2105" s="103">
        <v>0</v>
      </c>
      <c r="L2105" s="104">
        <v>0</v>
      </c>
      <c r="M2105" s="108" t="s">
        <v>126</v>
      </c>
      <c r="N2105" s="111" t="s">
        <v>156</v>
      </c>
      <c r="O2105" s="111" t="s">
        <v>157</v>
      </c>
      <c r="P2105" t="str">
        <f>VLOOKUP($A2105,RevenueData!$A$2:$L$2321,10,FALSE)</f>
        <v>CA</v>
      </c>
      <c r="Q2105" t="str">
        <f>VLOOKUP($A2105,RevenueData!$A$2:$L$2321,11,FALSE)</f>
        <v>NW</v>
      </c>
      <c r="R2105" t="str">
        <f>VLOOKUP($A2105,RevenueData!$A$2:$L$2321,12,FALSE)</f>
        <v>EB</v>
      </c>
    </row>
    <row r="2106" spans="1:18">
      <c r="A2106" s="103">
        <v>93</v>
      </c>
      <c r="B2106" s="108" t="s">
        <v>241</v>
      </c>
      <c r="C2106" s="108" t="s">
        <v>11</v>
      </c>
      <c r="D2106" s="103">
        <v>23235</v>
      </c>
      <c r="E2106" s="109">
        <v>40071</v>
      </c>
      <c r="F2106" s="110">
        <v>1120</v>
      </c>
      <c r="G2106" s="108" t="s">
        <v>125</v>
      </c>
      <c r="H2106" s="103">
        <v>39</v>
      </c>
      <c r="I2106" s="103">
        <v>39</v>
      </c>
      <c r="J2106" s="103">
        <v>0</v>
      </c>
      <c r="K2106" s="103">
        <v>0</v>
      </c>
      <c r="L2106" s="104">
        <v>0</v>
      </c>
      <c r="M2106" s="108" t="s">
        <v>126</v>
      </c>
      <c r="N2106" s="111" t="s">
        <v>244</v>
      </c>
      <c r="O2106" s="111" t="s">
        <v>245</v>
      </c>
      <c r="P2106" t="str">
        <f>VLOOKUP($A2106,RevenueData!$A$2:$L$2321,10,FALSE)</f>
        <v>VA</v>
      </c>
      <c r="Q2106" t="str">
        <f>VLOOKUP($A2106,RevenueData!$A$2:$L$2321,11,FALSE)</f>
        <v>SE</v>
      </c>
      <c r="R2106" t="str">
        <f>VLOOKUP($A2106,RevenueData!$A$2:$L$2321,12,FALSE)</f>
        <v>NOVA</v>
      </c>
    </row>
    <row r="2107" spans="1:18">
      <c r="A2107" s="103">
        <v>94</v>
      </c>
      <c r="B2107" s="108" t="s">
        <v>225</v>
      </c>
      <c r="C2107" s="108" t="s">
        <v>27</v>
      </c>
      <c r="D2107" s="103">
        <v>32827</v>
      </c>
      <c r="E2107" s="109">
        <v>40071</v>
      </c>
      <c r="F2107" s="110">
        <v>852</v>
      </c>
      <c r="G2107" s="108" t="s">
        <v>125</v>
      </c>
      <c r="H2107" s="103">
        <v>52</v>
      </c>
      <c r="I2107" s="103">
        <v>52</v>
      </c>
      <c r="J2107" s="103">
        <v>0</v>
      </c>
      <c r="K2107" s="103">
        <v>0</v>
      </c>
      <c r="L2107" s="104">
        <v>0</v>
      </c>
      <c r="M2107" s="108" t="s">
        <v>126</v>
      </c>
      <c r="N2107" s="111" t="s">
        <v>208</v>
      </c>
      <c r="O2107" s="111" t="s">
        <v>209</v>
      </c>
      <c r="P2107" t="str">
        <f>VLOOKUP($A2107,RevenueData!$A$2:$L$2321,10,FALSE)</f>
        <v>FL</v>
      </c>
      <c r="Q2107" t="str">
        <f>VLOOKUP($A2107,RevenueData!$A$2:$L$2321,11,FALSE)</f>
        <v>SE</v>
      </c>
      <c r="R2107" t="str">
        <f>VLOOKUP($A2107,RevenueData!$A$2:$L$2321,12,FALSE)</f>
        <v>NFL</v>
      </c>
    </row>
    <row r="2108" spans="1:18">
      <c r="A2108" s="103">
        <v>95</v>
      </c>
      <c r="B2108" s="108" t="s">
        <v>178</v>
      </c>
      <c r="C2108" s="108" t="s">
        <v>38</v>
      </c>
      <c r="D2108" s="103">
        <v>89106</v>
      </c>
      <c r="E2108" s="109">
        <v>40071</v>
      </c>
      <c r="F2108" s="110">
        <v>1047</v>
      </c>
      <c r="G2108" s="108" t="s">
        <v>125</v>
      </c>
      <c r="H2108" s="103">
        <v>189</v>
      </c>
      <c r="I2108" s="103">
        <v>189</v>
      </c>
      <c r="J2108" s="103">
        <v>0</v>
      </c>
      <c r="K2108" s="103">
        <v>0</v>
      </c>
      <c r="L2108" s="104">
        <v>0</v>
      </c>
      <c r="M2108" s="108" t="s">
        <v>143</v>
      </c>
      <c r="N2108" s="111" t="s">
        <v>181</v>
      </c>
      <c r="O2108" s="111" t="s">
        <v>182</v>
      </c>
      <c r="P2108" t="str">
        <f>VLOOKUP($A2108,RevenueData!$A$2:$L$2321,10,FALSE)</f>
        <v>NV</v>
      </c>
      <c r="Q2108" t="str">
        <f>VLOOKUP($A2108,RevenueData!$A$2:$L$2321,11,FALSE)</f>
        <v>OUT</v>
      </c>
      <c r="R2108" t="str">
        <f>VLOOKUP($A2108,RevenueData!$A$2:$L$2321,12,FALSE)</f>
        <v>OUT</v>
      </c>
    </row>
    <row r="2109" spans="1:18">
      <c r="A2109" s="103">
        <v>96</v>
      </c>
      <c r="B2109" s="108" t="s">
        <v>211</v>
      </c>
      <c r="C2109" s="108" t="s">
        <v>35</v>
      </c>
      <c r="D2109" s="103">
        <v>43219</v>
      </c>
      <c r="E2109" s="109">
        <v>40071</v>
      </c>
      <c r="F2109" s="110">
        <v>1231</v>
      </c>
      <c r="G2109" s="108" t="s">
        <v>125</v>
      </c>
      <c r="H2109" s="103">
        <v>45</v>
      </c>
      <c r="I2109" s="103">
        <v>45</v>
      </c>
      <c r="J2109" s="103">
        <v>0</v>
      </c>
      <c r="K2109" s="103">
        <v>0</v>
      </c>
      <c r="L2109" s="104">
        <v>0</v>
      </c>
      <c r="M2109" s="108" t="s">
        <v>126</v>
      </c>
      <c r="N2109" s="111" t="s">
        <v>173</v>
      </c>
      <c r="O2109" s="111" t="s">
        <v>174</v>
      </c>
      <c r="P2109" t="str">
        <f>VLOOKUP($A2109,RevenueData!$A$2:$L$2321,10,FALSE)</f>
        <v>OH</v>
      </c>
      <c r="Q2109" t="str">
        <f>VLOOKUP($A2109,RevenueData!$A$2:$L$2321,11,FALSE)</f>
        <v>MW</v>
      </c>
      <c r="R2109" t="str">
        <f>VLOOKUP($A2109,RevenueData!$A$2:$L$2321,12,FALSE)</f>
        <v>GL</v>
      </c>
    </row>
    <row r="2110" spans="1:18">
      <c r="A2110" s="103">
        <v>97</v>
      </c>
      <c r="B2110" s="108" t="s">
        <v>246</v>
      </c>
      <c r="C2110" s="108" t="s">
        <v>56</v>
      </c>
      <c r="D2110" s="103">
        <v>20817</v>
      </c>
      <c r="E2110" s="109">
        <v>40071</v>
      </c>
      <c r="F2110" s="110">
        <v>1441</v>
      </c>
      <c r="G2110" s="108" t="s">
        <v>131</v>
      </c>
      <c r="H2110" s="103">
        <v>61</v>
      </c>
      <c r="I2110" s="103">
        <v>61</v>
      </c>
      <c r="J2110" s="103">
        <v>0</v>
      </c>
      <c r="K2110" s="103">
        <v>0</v>
      </c>
      <c r="L2110" s="104">
        <v>0</v>
      </c>
      <c r="M2110" s="108" t="s">
        <v>126</v>
      </c>
      <c r="N2110" s="111" t="s">
        <v>136</v>
      </c>
      <c r="O2110" s="111" t="s">
        <v>556</v>
      </c>
      <c r="P2110" t="str">
        <f>VLOOKUP($A2110,RevenueData!$A$2:$L$2321,10,FALSE)</f>
        <v>MD</v>
      </c>
      <c r="Q2110" t="str">
        <f>VLOOKUP($A2110,RevenueData!$A$2:$L$2321,11,FALSE)</f>
        <v>NE</v>
      </c>
      <c r="R2110" t="str">
        <f>VLOOKUP($A2110,RevenueData!$A$2:$L$2321,12,FALSE)</f>
        <v>MD</v>
      </c>
    </row>
    <row r="2111" spans="1:18">
      <c r="A2111" s="103">
        <v>98</v>
      </c>
      <c r="B2111" s="108" t="s">
        <v>28</v>
      </c>
      <c r="C2111" s="108" t="s">
        <v>27</v>
      </c>
      <c r="D2111" s="103">
        <v>33139</v>
      </c>
      <c r="E2111" s="109">
        <v>40071</v>
      </c>
      <c r="F2111" s="110">
        <v>1202</v>
      </c>
      <c r="G2111" s="108" t="s">
        <v>125</v>
      </c>
      <c r="H2111" s="103">
        <v>50</v>
      </c>
      <c r="I2111" s="103">
        <v>50</v>
      </c>
      <c r="J2111" s="103">
        <v>0</v>
      </c>
      <c r="K2111" s="103">
        <v>0</v>
      </c>
      <c r="L2111" s="104">
        <v>0</v>
      </c>
      <c r="M2111" s="108" t="s">
        <v>126</v>
      </c>
      <c r="N2111" s="111" t="s">
        <v>161</v>
      </c>
      <c r="O2111" s="111" t="s">
        <v>162</v>
      </c>
      <c r="P2111" t="str">
        <f>VLOOKUP($A2111,RevenueData!$A$2:$L$2321,10,FALSE)</f>
        <v>FL</v>
      </c>
      <c r="Q2111" t="str">
        <f>VLOOKUP($A2111,RevenueData!$A$2:$L$2321,11,FALSE)</f>
        <v>SE</v>
      </c>
      <c r="R2111" t="str">
        <f>VLOOKUP($A2111,RevenueData!$A$2:$L$2321,12,FALSE)</f>
        <v>SE</v>
      </c>
    </row>
    <row r="2112" spans="1:18">
      <c r="A2112" s="103">
        <v>99</v>
      </c>
      <c r="B2112" s="108" t="s">
        <v>247</v>
      </c>
      <c r="C2112" s="108" t="s">
        <v>56</v>
      </c>
      <c r="D2112" s="103">
        <v>21044</v>
      </c>
      <c r="E2112" s="109">
        <v>40071</v>
      </c>
      <c r="F2112" s="110">
        <v>919</v>
      </c>
      <c r="G2112" s="108" t="s">
        <v>129</v>
      </c>
      <c r="H2112" s="103">
        <v>44</v>
      </c>
      <c r="I2112" s="103">
        <v>44</v>
      </c>
      <c r="J2112" s="103">
        <v>0</v>
      </c>
      <c r="K2112" s="103">
        <v>0</v>
      </c>
      <c r="L2112" s="104">
        <v>0</v>
      </c>
      <c r="M2112" s="108" t="s">
        <v>126</v>
      </c>
      <c r="N2112" s="111" t="s">
        <v>136</v>
      </c>
      <c r="O2112" s="111" t="s">
        <v>556</v>
      </c>
      <c r="P2112" t="str">
        <f>VLOOKUP($A2112,RevenueData!$A$2:$L$2321,10,FALSE)</f>
        <v>MD</v>
      </c>
      <c r="Q2112" t="str">
        <f>VLOOKUP($A2112,RevenueData!$A$2:$L$2321,11,FALSE)</f>
        <v>NE</v>
      </c>
      <c r="R2112" t="str">
        <f>VLOOKUP($A2112,RevenueData!$A$2:$L$2321,12,FALSE)</f>
        <v>MD</v>
      </c>
    </row>
    <row r="2113" spans="1:18">
      <c r="A2113" s="103">
        <v>100</v>
      </c>
      <c r="B2113" s="108" t="s">
        <v>248</v>
      </c>
      <c r="C2113" s="108" t="s">
        <v>44</v>
      </c>
      <c r="D2113" s="103">
        <v>85718</v>
      </c>
      <c r="E2113" s="109">
        <v>40071</v>
      </c>
      <c r="F2113" s="110">
        <v>1207</v>
      </c>
      <c r="G2113" s="108" t="s">
        <v>131</v>
      </c>
      <c r="H2113" s="103">
        <v>40</v>
      </c>
      <c r="I2113" s="103">
        <v>40</v>
      </c>
      <c r="J2113" s="103">
        <v>0</v>
      </c>
      <c r="K2113" s="103">
        <v>0</v>
      </c>
      <c r="L2113" s="104">
        <v>0</v>
      </c>
      <c r="M2113" s="108" t="s">
        <v>126</v>
      </c>
      <c r="N2113" s="111" t="s">
        <v>181</v>
      </c>
      <c r="O2113" s="111" t="s">
        <v>182</v>
      </c>
      <c r="P2113" t="str">
        <f>VLOOKUP($A2113,RevenueData!$A$2:$L$2321,10,FALSE)</f>
        <v>AZ</v>
      </c>
      <c r="Q2113" t="str">
        <f>VLOOKUP($A2113,RevenueData!$A$2:$L$2321,11,FALSE)</f>
        <v>SW</v>
      </c>
      <c r="R2113" t="str">
        <f>VLOOKUP($A2113,RevenueData!$A$2:$L$2321,12,FALSE)</f>
        <v>AZ</v>
      </c>
    </row>
    <row r="2114" spans="1:18">
      <c r="A2114" s="103">
        <v>101</v>
      </c>
      <c r="B2114" s="108" t="s">
        <v>249</v>
      </c>
      <c r="C2114" s="108" t="s">
        <v>57</v>
      </c>
      <c r="D2114" s="103">
        <v>28211</v>
      </c>
      <c r="E2114" s="109">
        <v>40071</v>
      </c>
      <c r="F2114" s="110">
        <v>1131</v>
      </c>
      <c r="G2114" s="108" t="s">
        <v>125</v>
      </c>
      <c r="H2114" s="103">
        <v>36</v>
      </c>
      <c r="I2114" s="103">
        <v>36</v>
      </c>
      <c r="J2114" s="103">
        <v>0</v>
      </c>
      <c r="K2114" s="103">
        <v>0</v>
      </c>
      <c r="L2114" s="104">
        <v>0</v>
      </c>
      <c r="M2114" s="108" t="s">
        <v>126</v>
      </c>
      <c r="N2114" s="111" t="s">
        <v>252</v>
      </c>
      <c r="O2114" s="111" t="s">
        <v>253</v>
      </c>
      <c r="P2114" t="str">
        <f>VLOOKUP($A2114,RevenueData!$A$2:$L$2321,10,FALSE)</f>
        <v>NC</v>
      </c>
      <c r="Q2114" t="str">
        <f>VLOOKUP($A2114,RevenueData!$A$2:$L$2321,11,FALSE)</f>
        <v>SE</v>
      </c>
      <c r="R2114" t="str">
        <f>VLOOKUP($A2114,RevenueData!$A$2:$L$2321,12,FALSE)</f>
        <v>NC</v>
      </c>
    </row>
    <row r="2115" spans="1:18">
      <c r="A2115" s="103">
        <v>102</v>
      </c>
      <c r="B2115" s="108" t="s">
        <v>254</v>
      </c>
      <c r="C2115" s="108" t="s">
        <v>31</v>
      </c>
      <c r="D2115" s="103">
        <v>81611</v>
      </c>
      <c r="E2115" s="109">
        <v>40071</v>
      </c>
      <c r="F2115" s="110">
        <v>1100</v>
      </c>
      <c r="G2115" s="108" t="s">
        <v>125</v>
      </c>
      <c r="H2115" s="103">
        <v>48</v>
      </c>
      <c r="I2115" s="103">
        <v>48</v>
      </c>
      <c r="J2115" s="103">
        <v>0</v>
      </c>
      <c r="K2115" s="103">
        <v>0</v>
      </c>
      <c r="L2115" s="104">
        <v>0</v>
      </c>
      <c r="M2115" s="108" t="s">
        <v>143</v>
      </c>
      <c r="N2115" s="111" t="s">
        <v>166</v>
      </c>
      <c r="O2115" s="111" t="s">
        <v>167</v>
      </c>
      <c r="P2115" t="str">
        <f>VLOOKUP($A2115,RevenueData!$A$2:$L$2321,10,FALSE)</f>
        <v>CO</v>
      </c>
      <c r="Q2115" t="str">
        <f>VLOOKUP($A2115,RevenueData!$A$2:$L$2321,11,FALSE)</f>
        <v>SW</v>
      </c>
      <c r="R2115" t="str">
        <f>VLOOKUP($A2115,RevenueData!$A$2:$L$2321,12,FALSE)</f>
        <v>SW</v>
      </c>
    </row>
    <row r="2116" spans="1:18">
      <c r="A2116" s="103">
        <v>103</v>
      </c>
      <c r="B2116" s="108" t="s">
        <v>171</v>
      </c>
      <c r="C2116" s="108" t="s">
        <v>19</v>
      </c>
      <c r="D2116" s="103">
        <v>90048</v>
      </c>
      <c r="E2116" s="109">
        <v>40071</v>
      </c>
      <c r="F2116" s="110">
        <v>1107</v>
      </c>
      <c r="G2116" s="108" t="s">
        <v>125</v>
      </c>
      <c r="H2116" s="103">
        <v>49</v>
      </c>
      <c r="I2116" s="103">
        <v>49</v>
      </c>
      <c r="J2116" s="103">
        <v>0</v>
      </c>
      <c r="K2116" s="103">
        <v>0</v>
      </c>
      <c r="L2116" s="104">
        <v>0</v>
      </c>
      <c r="M2116" s="108" t="s">
        <v>126</v>
      </c>
      <c r="N2116" s="111" t="s">
        <v>149</v>
      </c>
      <c r="O2116" s="111" t="s">
        <v>150</v>
      </c>
      <c r="P2116" t="str">
        <f>VLOOKUP($A2116,RevenueData!$A$2:$L$2321,10,FALSE)</f>
        <v>CA</v>
      </c>
      <c r="Q2116" t="str">
        <f>VLOOKUP($A2116,RevenueData!$A$2:$L$2321,11,FALSE)</f>
        <v>LA</v>
      </c>
      <c r="R2116" t="str">
        <f>VLOOKUP($A2116,RevenueData!$A$2:$L$2321,12,FALSE)</f>
        <v>LAPRO</v>
      </c>
    </row>
    <row r="2117" spans="1:18">
      <c r="A2117" s="103">
        <v>105</v>
      </c>
      <c r="B2117" s="108" t="s">
        <v>255</v>
      </c>
      <c r="C2117" s="108" t="s">
        <v>27</v>
      </c>
      <c r="D2117" s="103">
        <v>33304</v>
      </c>
      <c r="E2117" s="109">
        <v>40071</v>
      </c>
      <c r="F2117" s="110">
        <v>1001</v>
      </c>
      <c r="G2117" s="108" t="s">
        <v>125</v>
      </c>
      <c r="H2117" s="103">
        <v>51</v>
      </c>
      <c r="I2117" s="103">
        <v>51</v>
      </c>
      <c r="J2117" s="103">
        <v>0</v>
      </c>
      <c r="K2117" s="103">
        <v>0</v>
      </c>
      <c r="L2117" s="104">
        <v>0</v>
      </c>
      <c r="M2117" s="108" t="s">
        <v>126</v>
      </c>
      <c r="N2117" s="111" t="s">
        <v>161</v>
      </c>
      <c r="O2117" s="111" t="s">
        <v>162</v>
      </c>
      <c r="P2117" t="str">
        <f>VLOOKUP($A2117,RevenueData!$A$2:$L$2321,10,FALSE)</f>
        <v>FL</v>
      </c>
      <c r="Q2117" t="str">
        <f>VLOOKUP($A2117,RevenueData!$A$2:$L$2321,11,FALSE)</f>
        <v>SE</v>
      </c>
      <c r="R2117" t="str">
        <f>VLOOKUP($A2117,RevenueData!$A$2:$L$2321,12,FALSE)</f>
        <v>PB</v>
      </c>
    </row>
    <row r="2118" spans="1:18">
      <c r="A2118" s="103">
        <v>106</v>
      </c>
      <c r="B2118" s="108" t="s">
        <v>233</v>
      </c>
      <c r="C2118" s="108" t="s">
        <v>41</v>
      </c>
      <c r="D2118" s="103">
        <v>77027</v>
      </c>
      <c r="E2118" s="109">
        <v>40071</v>
      </c>
      <c r="F2118" s="110">
        <v>1014</v>
      </c>
      <c r="G2118" s="108" t="s">
        <v>125</v>
      </c>
      <c r="H2118" s="103">
        <v>55</v>
      </c>
      <c r="I2118" s="103">
        <v>55</v>
      </c>
      <c r="J2118" s="103">
        <v>0</v>
      </c>
      <c r="K2118" s="103">
        <v>0</v>
      </c>
      <c r="L2118" s="104">
        <v>0</v>
      </c>
      <c r="M2118" s="108" t="s">
        <v>126</v>
      </c>
      <c r="N2118" s="111" t="s">
        <v>234</v>
      </c>
      <c r="O2118" s="111" t="s">
        <v>235</v>
      </c>
      <c r="P2118" t="str">
        <f>VLOOKUP($A2118,RevenueData!$A$2:$L$2321,10,FALSE)</f>
        <v>TX</v>
      </c>
      <c r="Q2118" t="str">
        <f>VLOOKUP($A2118,RevenueData!$A$2:$L$2321,11,FALSE)</f>
        <v>SW</v>
      </c>
      <c r="R2118" t="str">
        <f>VLOOKUP($A2118,RevenueData!$A$2:$L$2321,12,FALSE)</f>
        <v>HOU</v>
      </c>
    </row>
    <row r="2119" spans="1:18">
      <c r="A2119" s="103">
        <v>107</v>
      </c>
      <c r="B2119" s="108" t="s">
        <v>256</v>
      </c>
      <c r="C2119" s="108" t="s">
        <v>43</v>
      </c>
      <c r="D2119" s="103">
        <v>2199</v>
      </c>
      <c r="E2119" s="109">
        <v>40071</v>
      </c>
      <c r="F2119" s="110">
        <v>1037</v>
      </c>
      <c r="G2119" s="108" t="s">
        <v>125</v>
      </c>
      <c r="H2119" s="103">
        <v>128</v>
      </c>
      <c r="I2119" s="103">
        <v>128</v>
      </c>
      <c r="J2119" s="103">
        <v>0</v>
      </c>
      <c r="K2119" s="103">
        <v>0</v>
      </c>
      <c r="L2119" s="104">
        <v>0</v>
      </c>
      <c r="M2119" s="108" t="s">
        <v>126</v>
      </c>
      <c r="N2119" s="111" t="s">
        <v>190</v>
      </c>
      <c r="O2119" s="111" t="s">
        <v>191</v>
      </c>
      <c r="P2119" t="str">
        <f>VLOOKUP($A2119,RevenueData!$A$2:$L$2321,10,FALSE)</f>
        <v>MA</v>
      </c>
      <c r="Q2119" t="str">
        <f>VLOOKUP($A2119,RevenueData!$A$2:$L$2321,11,FALSE)</f>
        <v>NE</v>
      </c>
      <c r="R2119" t="str">
        <f>VLOOKUP($A2119,RevenueData!$A$2:$L$2321,12,FALSE)</f>
        <v>MA</v>
      </c>
    </row>
    <row r="2120" spans="1:18">
      <c r="A2120" s="103">
        <v>109</v>
      </c>
      <c r="B2120" s="108" t="s">
        <v>257</v>
      </c>
      <c r="C2120" s="108" t="s">
        <v>58</v>
      </c>
      <c r="D2120" s="103">
        <v>63131</v>
      </c>
      <c r="E2120" s="109">
        <v>40071</v>
      </c>
      <c r="F2120" s="110">
        <v>1142</v>
      </c>
      <c r="G2120" s="108" t="s">
        <v>125</v>
      </c>
      <c r="H2120" s="103">
        <v>49</v>
      </c>
      <c r="I2120" s="103">
        <v>49</v>
      </c>
      <c r="J2120" s="103">
        <v>0</v>
      </c>
      <c r="K2120" s="103">
        <v>0</v>
      </c>
      <c r="L2120" s="104">
        <v>0</v>
      </c>
      <c r="M2120" s="108" t="s">
        <v>126</v>
      </c>
      <c r="N2120" s="111" t="s">
        <v>258</v>
      </c>
      <c r="O2120" s="111" t="s">
        <v>259</v>
      </c>
      <c r="P2120" t="str">
        <f>VLOOKUP($A2120,RevenueData!$A$2:$L$2321,10,FALSE)</f>
        <v>MO</v>
      </c>
      <c r="Q2120" t="str">
        <f>VLOOKUP($A2120,RevenueData!$A$2:$L$2321,11,FALSE)</f>
        <v>MW</v>
      </c>
      <c r="R2120" t="str">
        <f>VLOOKUP($A2120,RevenueData!$A$2:$L$2321,12,FALSE)</f>
        <v>TRI</v>
      </c>
    </row>
    <row r="2121" spans="1:18">
      <c r="A2121" s="103">
        <v>110</v>
      </c>
      <c r="B2121" s="108" t="s">
        <v>260</v>
      </c>
      <c r="C2121" s="108" t="s">
        <v>45</v>
      </c>
      <c r="D2121" s="103">
        <v>15232</v>
      </c>
      <c r="E2121" s="109">
        <v>40071</v>
      </c>
      <c r="F2121" s="110">
        <v>1444</v>
      </c>
      <c r="G2121" s="108" t="s">
        <v>125</v>
      </c>
      <c r="H2121" s="103">
        <v>59</v>
      </c>
      <c r="I2121" s="103">
        <v>57</v>
      </c>
      <c r="J2121" s="103">
        <v>0</v>
      </c>
      <c r="K2121" s="103">
        <v>0</v>
      </c>
      <c r="L2121" s="104">
        <v>2</v>
      </c>
      <c r="M2121" s="108" t="s">
        <v>126</v>
      </c>
      <c r="N2121" s="111" t="s">
        <v>261</v>
      </c>
      <c r="O2121" s="111" t="s">
        <v>262</v>
      </c>
      <c r="P2121" t="str">
        <f>VLOOKUP($A2121,RevenueData!$A$2:$L$2321,10,FALSE)</f>
        <v>PA</v>
      </c>
      <c r="Q2121" t="str">
        <f>VLOOKUP($A2121,RevenueData!$A$2:$L$2321,11,FALSE)</f>
        <v>NE</v>
      </c>
      <c r="R2121" t="str">
        <f>VLOOKUP($A2121,RevenueData!$A$2:$L$2321,12,FALSE)</f>
        <v>PHILI</v>
      </c>
    </row>
    <row r="2122" spans="1:18">
      <c r="A2122" s="103">
        <v>111</v>
      </c>
      <c r="B2122" s="108" t="s">
        <v>263</v>
      </c>
      <c r="C2122" s="108" t="s">
        <v>19</v>
      </c>
      <c r="D2122" s="103">
        <v>90401</v>
      </c>
      <c r="E2122" s="109">
        <v>40071</v>
      </c>
      <c r="F2122" s="110">
        <v>1018</v>
      </c>
      <c r="G2122" s="108" t="s">
        <v>125</v>
      </c>
      <c r="H2122" s="103">
        <v>77</v>
      </c>
      <c r="I2122" s="103">
        <v>76</v>
      </c>
      <c r="J2122" s="103">
        <v>0</v>
      </c>
      <c r="K2122" s="103">
        <v>1</v>
      </c>
      <c r="L2122" s="104">
        <v>0</v>
      </c>
      <c r="M2122" s="108" t="s">
        <v>126</v>
      </c>
      <c r="N2122" s="111" t="s">
        <v>149</v>
      </c>
      <c r="O2122" s="111" t="s">
        <v>150</v>
      </c>
      <c r="P2122" t="str">
        <f>VLOOKUP($A2122,RevenueData!$A$2:$L$2321,10,FALSE)</f>
        <v>CA</v>
      </c>
      <c r="Q2122" t="str">
        <f>VLOOKUP($A2122,RevenueData!$A$2:$L$2321,11,FALSE)</f>
        <v>LA</v>
      </c>
      <c r="R2122" t="str">
        <f>VLOOKUP($A2122,RevenueData!$A$2:$L$2321,12,FALSE)</f>
        <v>LAPRO</v>
      </c>
    </row>
    <row r="2123" spans="1:18">
      <c r="A2123" s="103">
        <v>112</v>
      </c>
      <c r="B2123" s="108" t="s">
        <v>138</v>
      </c>
      <c r="C2123" s="108" t="s">
        <v>12</v>
      </c>
      <c r="D2123" s="103">
        <v>20002</v>
      </c>
      <c r="E2123" s="109">
        <v>40071</v>
      </c>
      <c r="F2123" s="110">
        <v>1003</v>
      </c>
      <c r="G2123" s="108" t="s">
        <v>125</v>
      </c>
      <c r="H2123" s="103">
        <v>53</v>
      </c>
      <c r="I2123" s="103">
        <v>53</v>
      </c>
      <c r="J2123" s="103">
        <v>0</v>
      </c>
      <c r="K2123" s="103">
        <v>0</v>
      </c>
      <c r="L2123" s="104">
        <v>0</v>
      </c>
      <c r="M2123" s="108" t="s">
        <v>126</v>
      </c>
      <c r="N2123" s="111" t="s">
        <v>136</v>
      </c>
      <c r="O2123" s="111" t="s">
        <v>556</v>
      </c>
      <c r="P2123" t="str">
        <f>VLOOKUP($A2123,RevenueData!$A$2:$L$2321,10,FALSE)</f>
        <v>DC</v>
      </c>
      <c r="Q2123" t="str">
        <f>VLOOKUP($A2123,RevenueData!$A$2:$L$2321,11,FALSE)</f>
        <v>NE</v>
      </c>
      <c r="R2123" t="str">
        <f>VLOOKUP($A2123,RevenueData!$A$2:$L$2321,12,FALSE)</f>
        <v>DC</v>
      </c>
    </row>
    <row r="2124" spans="1:18">
      <c r="A2124" s="103">
        <v>115</v>
      </c>
      <c r="B2124" s="108" t="s">
        <v>265</v>
      </c>
      <c r="C2124" s="108" t="s">
        <v>27</v>
      </c>
      <c r="D2124" s="103">
        <v>33410</v>
      </c>
      <c r="E2124" s="109">
        <v>40071</v>
      </c>
      <c r="F2124" s="110">
        <v>1109</v>
      </c>
      <c r="G2124" s="108" t="s">
        <v>125</v>
      </c>
      <c r="H2124" s="103">
        <v>48</v>
      </c>
      <c r="I2124" s="103">
        <v>48</v>
      </c>
      <c r="J2124" s="103">
        <v>0</v>
      </c>
      <c r="K2124" s="103">
        <v>0</v>
      </c>
      <c r="L2124" s="104">
        <v>0</v>
      </c>
      <c r="M2124" s="108" t="s">
        <v>126</v>
      </c>
      <c r="N2124" s="111" t="s">
        <v>161</v>
      </c>
      <c r="O2124" s="111" t="s">
        <v>162</v>
      </c>
      <c r="P2124" t="str">
        <f>VLOOKUP($A2124,RevenueData!$A$2:$L$2321,10,FALSE)</f>
        <v>FL</v>
      </c>
      <c r="Q2124" t="str">
        <f>VLOOKUP($A2124,RevenueData!$A$2:$L$2321,11,FALSE)</f>
        <v>SE</v>
      </c>
      <c r="R2124" t="str">
        <f>VLOOKUP($A2124,RevenueData!$A$2:$L$2321,12,FALSE)</f>
        <v>PB</v>
      </c>
    </row>
    <row r="2125" spans="1:18">
      <c r="A2125" s="103">
        <v>118</v>
      </c>
      <c r="B2125" s="108" t="s">
        <v>260</v>
      </c>
      <c r="C2125" s="108" t="s">
        <v>45</v>
      </c>
      <c r="D2125" s="103">
        <v>15231</v>
      </c>
      <c r="E2125" s="109">
        <v>40071</v>
      </c>
      <c r="F2125" s="110">
        <v>825</v>
      </c>
      <c r="G2125" s="108" t="s">
        <v>129</v>
      </c>
      <c r="H2125" s="103">
        <v>64</v>
      </c>
      <c r="I2125" s="103">
        <v>63</v>
      </c>
      <c r="J2125" s="103">
        <v>0</v>
      </c>
      <c r="K2125" s="103">
        <v>0</v>
      </c>
      <c r="L2125" s="104">
        <v>1</v>
      </c>
      <c r="M2125" s="108" t="s">
        <v>126</v>
      </c>
      <c r="N2125" s="111" t="s">
        <v>261</v>
      </c>
      <c r="O2125" s="111" t="s">
        <v>262</v>
      </c>
      <c r="P2125" t="str">
        <f>VLOOKUP($A2125,RevenueData!$A$2:$L$2321,10,FALSE)</f>
        <v>PA</v>
      </c>
      <c r="Q2125" t="str">
        <f>VLOOKUP($A2125,RevenueData!$A$2:$L$2321,11,FALSE)</f>
        <v>NE</v>
      </c>
      <c r="R2125" t="str">
        <f>VLOOKUP($A2125,RevenueData!$A$2:$L$2321,12,FALSE)</f>
        <v>PHILI</v>
      </c>
    </row>
    <row r="2126" spans="1:18">
      <c r="A2126" s="103">
        <v>119</v>
      </c>
      <c r="B2126" s="108" t="s">
        <v>268</v>
      </c>
      <c r="C2126" s="108" t="s">
        <v>19</v>
      </c>
      <c r="D2126" s="103">
        <v>94596</v>
      </c>
      <c r="E2126" s="109">
        <v>40071</v>
      </c>
      <c r="F2126" s="110">
        <v>1006</v>
      </c>
      <c r="G2126" s="108" t="s">
        <v>125</v>
      </c>
      <c r="H2126" s="103">
        <v>61</v>
      </c>
      <c r="I2126" s="103">
        <v>61</v>
      </c>
      <c r="J2126" s="103">
        <v>0</v>
      </c>
      <c r="K2126" s="103">
        <v>0</v>
      </c>
      <c r="L2126" s="104">
        <v>0</v>
      </c>
      <c r="M2126" s="108" t="s">
        <v>126</v>
      </c>
      <c r="N2126" s="111" t="s">
        <v>156</v>
      </c>
      <c r="O2126" s="111" t="s">
        <v>157</v>
      </c>
      <c r="P2126" t="str">
        <f>VLOOKUP($A2126,RevenueData!$A$2:$L$2321,10,FALSE)</f>
        <v>CA</v>
      </c>
      <c r="Q2126" t="str">
        <f>VLOOKUP($A2126,RevenueData!$A$2:$L$2321,11,FALSE)</f>
        <v>NW</v>
      </c>
      <c r="R2126" t="str">
        <f>VLOOKUP($A2126,RevenueData!$A$2:$L$2321,12,FALSE)</f>
        <v>EB</v>
      </c>
    </row>
    <row r="2127" spans="1:18">
      <c r="A2127" s="103">
        <v>120</v>
      </c>
      <c r="B2127" s="108" t="s">
        <v>269</v>
      </c>
      <c r="C2127" s="108" t="s">
        <v>11</v>
      </c>
      <c r="D2127" s="103">
        <v>23188</v>
      </c>
      <c r="E2127" s="109">
        <v>40071</v>
      </c>
      <c r="F2127" s="110">
        <v>1014</v>
      </c>
      <c r="G2127" s="108" t="s">
        <v>125</v>
      </c>
      <c r="H2127" s="103">
        <v>75</v>
      </c>
      <c r="I2127" s="103">
        <v>75</v>
      </c>
      <c r="J2127" s="103">
        <v>1</v>
      </c>
      <c r="K2127" s="103">
        <v>0</v>
      </c>
      <c r="L2127" s="104">
        <v>0</v>
      </c>
      <c r="M2127" s="108" t="s">
        <v>126</v>
      </c>
      <c r="N2127" s="111" t="s">
        <v>244</v>
      </c>
      <c r="O2127" s="111" t="s">
        <v>245</v>
      </c>
      <c r="P2127" t="str">
        <f>VLOOKUP($A2127,RevenueData!$A$2:$L$2321,10,FALSE)</f>
        <v>VA</v>
      </c>
      <c r="Q2127" t="str">
        <f>VLOOKUP($A2127,RevenueData!$A$2:$L$2321,11,FALSE)</f>
        <v>OUT</v>
      </c>
      <c r="R2127" t="str">
        <f>VLOOKUP($A2127,RevenueData!$A$2:$L$2321,12,FALSE)</f>
        <v>OUT</v>
      </c>
    </row>
    <row r="2128" spans="1:18">
      <c r="A2128" s="103">
        <v>121</v>
      </c>
      <c r="B2128" s="108" t="s">
        <v>270</v>
      </c>
      <c r="C2128" s="108" t="s">
        <v>19</v>
      </c>
      <c r="D2128" s="103">
        <v>91739</v>
      </c>
      <c r="E2128" s="109">
        <v>40071</v>
      </c>
      <c r="F2128" s="110">
        <v>1200</v>
      </c>
      <c r="G2128" s="108" t="s">
        <v>125</v>
      </c>
      <c r="H2128" s="103">
        <v>58</v>
      </c>
      <c r="I2128" s="103">
        <v>58</v>
      </c>
      <c r="J2128" s="103">
        <v>0</v>
      </c>
      <c r="K2128" s="103">
        <v>0</v>
      </c>
      <c r="L2128" s="104">
        <v>0</v>
      </c>
      <c r="M2128" s="108" t="s">
        <v>130</v>
      </c>
      <c r="N2128" s="111" t="s">
        <v>149</v>
      </c>
      <c r="O2128" s="111" t="s">
        <v>150</v>
      </c>
      <c r="P2128" t="str">
        <f>VLOOKUP($A2128,RevenueData!$A$2:$L$2321,10,FALSE)</f>
        <v>CA</v>
      </c>
      <c r="Q2128" t="str">
        <f>VLOOKUP($A2128,RevenueData!$A$2:$L$2321,11,FALSE)</f>
        <v>LA</v>
      </c>
      <c r="R2128" t="str">
        <f>VLOOKUP($A2128,RevenueData!$A$2:$L$2321,12,FALSE)</f>
        <v>DESER</v>
      </c>
    </row>
    <row r="2129" spans="1:18">
      <c r="A2129" s="103">
        <v>122</v>
      </c>
      <c r="B2129" s="108" t="s">
        <v>233</v>
      </c>
      <c r="C2129" s="108" t="s">
        <v>41</v>
      </c>
      <c r="D2129" s="103">
        <v>77032</v>
      </c>
      <c r="E2129" s="109">
        <v>40071</v>
      </c>
      <c r="F2129" s="110">
        <v>636</v>
      </c>
      <c r="G2129" s="108" t="s">
        <v>129</v>
      </c>
      <c r="H2129" s="103">
        <v>115</v>
      </c>
      <c r="I2129" s="103">
        <v>115</v>
      </c>
      <c r="J2129" s="103">
        <v>1</v>
      </c>
      <c r="K2129" s="103">
        <v>0</v>
      </c>
      <c r="L2129" s="104">
        <v>0</v>
      </c>
      <c r="M2129" s="108" t="s">
        <v>126</v>
      </c>
      <c r="N2129" s="111" t="s">
        <v>234</v>
      </c>
      <c r="O2129" s="111" t="s">
        <v>235</v>
      </c>
      <c r="P2129" t="str">
        <f>VLOOKUP($A2129,RevenueData!$A$2:$L$2321,10,FALSE)</f>
        <v>TX</v>
      </c>
      <c r="Q2129" t="str">
        <f>VLOOKUP($A2129,RevenueData!$A$2:$L$2321,11,FALSE)</f>
        <v>SW</v>
      </c>
      <c r="R2129" t="str">
        <f>VLOOKUP($A2129,RevenueData!$A$2:$L$2321,12,FALSE)</f>
        <v>HOU</v>
      </c>
    </row>
    <row r="2130" spans="1:18">
      <c r="A2130" s="103">
        <v>125</v>
      </c>
      <c r="B2130" s="108" t="s">
        <v>275</v>
      </c>
      <c r="C2130" s="108" t="s">
        <v>41</v>
      </c>
      <c r="D2130" s="103">
        <v>75240</v>
      </c>
      <c r="E2130" s="109">
        <v>40071</v>
      </c>
      <c r="F2130" s="110">
        <v>1012</v>
      </c>
      <c r="G2130" s="108" t="s">
        <v>125</v>
      </c>
      <c r="H2130" s="103">
        <v>59</v>
      </c>
      <c r="I2130" s="103">
        <v>59</v>
      </c>
      <c r="J2130" s="103">
        <v>0</v>
      </c>
      <c r="K2130" s="103">
        <v>0</v>
      </c>
      <c r="L2130" s="104">
        <v>0</v>
      </c>
      <c r="M2130" s="108" t="s">
        <v>126</v>
      </c>
      <c r="N2130" s="111" t="s">
        <v>187</v>
      </c>
      <c r="O2130" s="111" t="s">
        <v>188</v>
      </c>
      <c r="P2130" t="str">
        <f>VLOOKUP($A2130,RevenueData!$A$2:$L$2321,10,FALSE)</f>
        <v>TX</v>
      </c>
      <c r="Q2130" t="str">
        <f>VLOOKUP($A2130,RevenueData!$A$2:$L$2321,11,FALSE)</f>
        <v>SW</v>
      </c>
      <c r="R2130" t="str">
        <f>VLOOKUP($A2130,RevenueData!$A$2:$L$2321,12,FALSE)</f>
        <v>DAL</v>
      </c>
    </row>
    <row r="2131" spans="1:18">
      <c r="A2131" s="103">
        <v>126</v>
      </c>
      <c r="B2131" s="108" t="s">
        <v>276</v>
      </c>
      <c r="C2131" s="108" t="s">
        <v>19</v>
      </c>
      <c r="D2131" s="103">
        <v>92260</v>
      </c>
      <c r="E2131" s="109">
        <v>40071</v>
      </c>
      <c r="F2131" s="110">
        <v>1257</v>
      </c>
      <c r="G2131" s="108" t="s">
        <v>125</v>
      </c>
      <c r="H2131" s="103">
        <v>37</v>
      </c>
      <c r="I2131" s="103">
        <v>37</v>
      </c>
      <c r="J2131" s="103">
        <v>0</v>
      </c>
      <c r="K2131" s="103">
        <v>0</v>
      </c>
      <c r="L2131" s="104">
        <v>0</v>
      </c>
      <c r="M2131" s="108" t="s">
        <v>126</v>
      </c>
      <c r="N2131" s="111" t="s">
        <v>149</v>
      </c>
      <c r="O2131" s="111" t="s">
        <v>150</v>
      </c>
      <c r="P2131" t="str">
        <f>VLOOKUP($A2131,RevenueData!$A$2:$L$2321,10,FALSE)</f>
        <v>CA</v>
      </c>
      <c r="Q2131" t="str">
        <f>VLOOKUP($A2131,RevenueData!$A$2:$L$2321,11,FALSE)</f>
        <v>LA</v>
      </c>
      <c r="R2131" t="str">
        <f>VLOOKUP($A2131,RevenueData!$A$2:$L$2321,12,FALSE)</f>
        <v>SD</v>
      </c>
    </row>
    <row r="2132" spans="1:18">
      <c r="A2132" s="103">
        <v>127</v>
      </c>
      <c r="B2132" s="108" t="s">
        <v>277</v>
      </c>
      <c r="C2132" s="108" t="s">
        <v>7</v>
      </c>
      <c r="D2132" s="103">
        <v>10917</v>
      </c>
      <c r="E2132" s="109">
        <v>40071</v>
      </c>
      <c r="F2132" s="110">
        <v>1354</v>
      </c>
      <c r="G2132" s="108" t="s">
        <v>131</v>
      </c>
      <c r="H2132" s="103">
        <v>304</v>
      </c>
      <c r="I2132" s="103">
        <v>304</v>
      </c>
      <c r="J2132" s="103">
        <v>0</v>
      </c>
      <c r="K2132" s="103">
        <v>0</v>
      </c>
      <c r="L2132" s="104">
        <v>0</v>
      </c>
      <c r="M2132" s="108" t="s">
        <v>126</v>
      </c>
      <c r="N2132" s="111" t="s">
        <v>127</v>
      </c>
      <c r="O2132" s="111" t="s">
        <v>128</v>
      </c>
      <c r="P2132" t="str">
        <f>VLOOKUP($A2132,RevenueData!$A$2:$L$2321,10,FALSE)</f>
        <v>NY</v>
      </c>
      <c r="Q2132" t="str">
        <f>VLOOKUP($A2132,RevenueData!$A$2:$L$2321,11,FALSE)</f>
        <v>OUT</v>
      </c>
      <c r="R2132" t="str">
        <f>VLOOKUP($A2132,RevenueData!$A$2:$L$2321,12,FALSE)</f>
        <v>OUT</v>
      </c>
    </row>
    <row r="2133" spans="1:18">
      <c r="A2133" s="103">
        <v>128</v>
      </c>
      <c r="B2133" s="108" t="s">
        <v>278</v>
      </c>
      <c r="C2133" s="108" t="s">
        <v>19</v>
      </c>
      <c r="D2133" s="103">
        <v>95678</v>
      </c>
      <c r="E2133" s="109">
        <v>40071</v>
      </c>
      <c r="F2133" s="110">
        <v>1242</v>
      </c>
      <c r="G2133" s="108" t="s">
        <v>125</v>
      </c>
      <c r="H2133" s="103">
        <v>66</v>
      </c>
      <c r="I2133" s="103">
        <v>66</v>
      </c>
      <c r="J2133" s="103">
        <v>0</v>
      </c>
      <c r="K2133" s="103">
        <v>0</v>
      </c>
      <c r="L2133" s="104">
        <v>0</v>
      </c>
      <c r="M2133" s="108" t="s">
        <v>126</v>
      </c>
      <c r="N2133" s="111" t="s">
        <v>156</v>
      </c>
      <c r="O2133" s="111" t="s">
        <v>157</v>
      </c>
      <c r="P2133" t="str">
        <f>VLOOKUP($A2133,RevenueData!$A$2:$L$2321,10,FALSE)</f>
        <v>CA</v>
      </c>
      <c r="Q2133" t="str">
        <f>VLOOKUP($A2133,RevenueData!$A$2:$L$2321,11,FALSE)</f>
        <v>NW</v>
      </c>
      <c r="R2133" t="str">
        <f>VLOOKUP($A2133,RevenueData!$A$2:$L$2321,12,FALSE)</f>
        <v>NW</v>
      </c>
    </row>
    <row r="2134" spans="1:18">
      <c r="A2134" s="103">
        <v>129</v>
      </c>
      <c r="B2134" s="108" t="s">
        <v>279</v>
      </c>
      <c r="C2134" s="108" t="s">
        <v>19</v>
      </c>
      <c r="D2134" s="103">
        <v>91360</v>
      </c>
      <c r="E2134" s="109">
        <v>40071</v>
      </c>
      <c r="F2134" s="110">
        <v>1109</v>
      </c>
      <c r="G2134" s="108" t="s">
        <v>125</v>
      </c>
      <c r="H2134" s="103">
        <v>50</v>
      </c>
      <c r="I2134" s="103">
        <v>50</v>
      </c>
      <c r="J2134" s="103">
        <v>0</v>
      </c>
      <c r="K2134" s="103">
        <v>0</v>
      </c>
      <c r="L2134" s="104">
        <v>0</v>
      </c>
      <c r="M2134" s="108" t="s">
        <v>126</v>
      </c>
      <c r="N2134" s="111" t="s">
        <v>149</v>
      </c>
      <c r="O2134" s="111" t="s">
        <v>150</v>
      </c>
      <c r="P2134" t="str">
        <f>VLOOKUP($A2134,RevenueData!$A$2:$L$2321,10,FALSE)</f>
        <v>CA</v>
      </c>
      <c r="Q2134" t="str">
        <f>VLOOKUP($A2134,RevenueData!$A$2:$L$2321,11,FALSE)</f>
        <v>LA</v>
      </c>
      <c r="R2134" t="str">
        <f>VLOOKUP($A2134,RevenueData!$A$2:$L$2321,12,FALSE)</f>
        <v>VENT</v>
      </c>
    </row>
    <row r="2135" spans="1:18">
      <c r="A2135" s="103">
        <v>132</v>
      </c>
      <c r="B2135" s="108" t="s">
        <v>148</v>
      </c>
      <c r="C2135" s="108" t="s">
        <v>19</v>
      </c>
      <c r="D2135" s="103">
        <v>92122</v>
      </c>
      <c r="E2135" s="109">
        <v>40071</v>
      </c>
      <c r="F2135" s="110">
        <v>1043</v>
      </c>
      <c r="G2135" s="108" t="s">
        <v>125</v>
      </c>
      <c r="H2135" s="103">
        <v>76</v>
      </c>
      <c r="I2135" s="103">
        <v>76</v>
      </c>
      <c r="J2135" s="103">
        <v>0</v>
      </c>
      <c r="K2135" s="103">
        <v>0</v>
      </c>
      <c r="L2135" s="104">
        <v>0</v>
      </c>
      <c r="M2135" s="108" t="s">
        <v>126</v>
      </c>
      <c r="N2135" s="111" t="s">
        <v>149</v>
      </c>
      <c r="O2135" s="111" t="s">
        <v>150</v>
      </c>
      <c r="P2135" t="str">
        <f>VLOOKUP($A2135,RevenueData!$A$2:$L$2321,10,FALSE)</f>
        <v>CA</v>
      </c>
      <c r="Q2135" t="str">
        <f>VLOOKUP($A2135,RevenueData!$A$2:$L$2321,11,FALSE)</f>
        <v>LA</v>
      </c>
      <c r="R2135" t="str">
        <f>VLOOKUP($A2135,RevenueData!$A$2:$L$2321,12,FALSE)</f>
        <v>SD</v>
      </c>
    </row>
    <row r="2136" spans="1:18">
      <c r="A2136" s="103">
        <v>133</v>
      </c>
      <c r="B2136" s="108" t="s">
        <v>176</v>
      </c>
      <c r="C2136" s="108" t="s">
        <v>19</v>
      </c>
      <c r="D2136" s="103">
        <v>94111</v>
      </c>
      <c r="E2136" s="109">
        <v>40071</v>
      </c>
      <c r="F2136" s="110">
        <v>1148</v>
      </c>
      <c r="G2136" s="108" t="s">
        <v>125</v>
      </c>
      <c r="H2136" s="103">
        <v>52</v>
      </c>
      <c r="I2136" s="103">
        <v>51</v>
      </c>
      <c r="J2136" s="103">
        <v>0</v>
      </c>
      <c r="K2136" s="103">
        <v>1</v>
      </c>
      <c r="L2136" s="104">
        <v>0</v>
      </c>
      <c r="M2136" s="108" t="s">
        <v>126</v>
      </c>
      <c r="N2136" s="111" t="s">
        <v>156</v>
      </c>
      <c r="O2136" s="111" t="s">
        <v>157</v>
      </c>
      <c r="P2136" t="str">
        <f>VLOOKUP($A2136,RevenueData!$A$2:$L$2321,10,FALSE)</f>
        <v>CA</v>
      </c>
      <c r="Q2136" t="str">
        <f>VLOOKUP($A2136,RevenueData!$A$2:$L$2321,11,FALSE)</f>
        <v>NW</v>
      </c>
      <c r="R2136" t="str">
        <f>VLOOKUP($A2136,RevenueData!$A$2:$L$2321,12,FALSE)</f>
        <v>NW</v>
      </c>
    </row>
    <row r="2137" spans="1:18">
      <c r="A2137" s="103">
        <v>134</v>
      </c>
      <c r="B2137" s="108" t="s">
        <v>282</v>
      </c>
      <c r="C2137" s="108" t="s">
        <v>10</v>
      </c>
      <c r="D2137" s="103">
        <v>7728</v>
      </c>
      <c r="E2137" s="109">
        <v>40071</v>
      </c>
      <c r="F2137" s="110">
        <v>1120</v>
      </c>
      <c r="G2137" s="108" t="s">
        <v>125</v>
      </c>
      <c r="H2137" s="103">
        <v>46</v>
      </c>
      <c r="I2137" s="103">
        <v>46</v>
      </c>
      <c r="J2137" s="103">
        <v>0</v>
      </c>
      <c r="K2137" s="103">
        <v>0</v>
      </c>
      <c r="L2137" s="104">
        <v>0</v>
      </c>
      <c r="M2137" s="108" t="s">
        <v>143</v>
      </c>
      <c r="N2137" s="111" t="s">
        <v>127</v>
      </c>
      <c r="O2137" s="111" t="s">
        <v>128</v>
      </c>
      <c r="P2137" t="str">
        <f>VLOOKUP($A2137,RevenueData!$A$2:$L$2321,10,FALSE)</f>
        <v>NJ</v>
      </c>
      <c r="Q2137" t="str">
        <f>VLOOKUP($A2137,RevenueData!$A$2:$L$2321,11,FALSE)</f>
        <v>NE</v>
      </c>
      <c r="R2137" t="str">
        <f>VLOOKUP($A2137,RevenueData!$A$2:$L$2321,12,FALSE)</f>
        <v>NJ</v>
      </c>
    </row>
    <row r="2138" spans="1:18">
      <c r="A2138" s="103">
        <v>135</v>
      </c>
      <c r="B2138" s="108" t="s">
        <v>283</v>
      </c>
      <c r="C2138" s="108" t="s">
        <v>19</v>
      </c>
      <c r="D2138" s="103">
        <v>91423</v>
      </c>
      <c r="E2138" s="109">
        <v>40071</v>
      </c>
      <c r="F2138" s="110">
        <v>1213</v>
      </c>
      <c r="G2138" s="108" t="s">
        <v>125</v>
      </c>
      <c r="H2138" s="103">
        <v>51</v>
      </c>
      <c r="I2138" s="103">
        <v>51</v>
      </c>
      <c r="J2138" s="103">
        <v>0</v>
      </c>
      <c r="K2138" s="103">
        <v>0</v>
      </c>
      <c r="L2138" s="104">
        <v>0</v>
      </c>
      <c r="M2138" s="108" t="s">
        <v>126</v>
      </c>
      <c r="N2138" s="111" t="s">
        <v>149</v>
      </c>
      <c r="O2138" s="111" t="s">
        <v>150</v>
      </c>
      <c r="P2138" t="str">
        <f>VLOOKUP($A2138,RevenueData!$A$2:$L$2321,10,FALSE)</f>
        <v>CA</v>
      </c>
      <c r="Q2138" t="str">
        <f>VLOOKUP($A2138,RevenueData!$A$2:$L$2321,11,FALSE)</f>
        <v>LA</v>
      </c>
      <c r="R2138" t="str">
        <f>VLOOKUP($A2138,RevenueData!$A$2:$L$2321,12,FALSE)</f>
        <v>DESER</v>
      </c>
    </row>
    <row r="2139" spans="1:18">
      <c r="A2139" s="103">
        <v>136</v>
      </c>
      <c r="B2139" s="108" t="s">
        <v>284</v>
      </c>
      <c r="C2139" s="108" t="s">
        <v>45</v>
      </c>
      <c r="D2139" s="103">
        <v>19103</v>
      </c>
      <c r="E2139" s="109">
        <v>40071</v>
      </c>
      <c r="F2139" s="110">
        <v>1017</v>
      </c>
      <c r="G2139" s="108" t="s">
        <v>125</v>
      </c>
      <c r="H2139" s="103">
        <v>57</v>
      </c>
      <c r="I2139" s="103">
        <v>57</v>
      </c>
      <c r="J2139" s="103">
        <v>0</v>
      </c>
      <c r="K2139" s="103">
        <v>0</v>
      </c>
      <c r="L2139" s="104">
        <v>0</v>
      </c>
      <c r="M2139" s="108" t="s">
        <v>126</v>
      </c>
      <c r="N2139" s="111" t="s">
        <v>194</v>
      </c>
      <c r="O2139" s="111" t="s">
        <v>195</v>
      </c>
      <c r="P2139" t="str">
        <f>VLOOKUP($A2139,RevenueData!$A$2:$L$2321,10,FALSE)</f>
        <v>PA</v>
      </c>
      <c r="Q2139" t="str">
        <f>VLOOKUP($A2139,RevenueData!$A$2:$L$2321,11,FALSE)</f>
        <v>NE</v>
      </c>
      <c r="R2139" t="str">
        <f>VLOOKUP($A2139,RevenueData!$A$2:$L$2321,12,FALSE)</f>
        <v>PHILI</v>
      </c>
    </row>
    <row r="2140" spans="1:18">
      <c r="A2140" s="103">
        <v>137</v>
      </c>
      <c r="B2140" s="108" t="s">
        <v>249</v>
      </c>
      <c r="C2140" s="108" t="s">
        <v>57</v>
      </c>
      <c r="D2140" s="103">
        <v>28216</v>
      </c>
      <c r="E2140" s="109">
        <v>40071</v>
      </c>
      <c r="F2140" s="110">
        <v>1231</v>
      </c>
      <c r="G2140" s="108" t="s">
        <v>125</v>
      </c>
      <c r="H2140" s="103">
        <v>40</v>
      </c>
      <c r="I2140" s="103">
        <v>40</v>
      </c>
      <c r="J2140" s="103">
        <v>0</v>
      </c>
      <c r="K2140" s="103">
        <v>0</v>
      </c>
      <c r="L2140" s="104">
        <v>0</v>
      </c>
      <c r="M2140" s="108" t="s">
        <v>126</v>
      </c>
      <c r="N2140" s="111" t="s">
        <v>252</v>
      </c>
      <c r="O2140" s="111" t="s">
        <v>253</v>
      </c>
      <c r="P2140" t="str">
        <f>VLOOKUP($A2140,RevenueData!$A$2:$L$2321,10,FALSE)</f>
        <v>NC</v>
      </c>
      <c r="Q2140" t="str">
        <f>VLOOKUP($A2140,RevenueData!$A$2:$L$2321,11,FALSE)</f>
        <v>SE</v>
      </c>
      <c r="R2140" t="str">
        <f>VLOOKUP($A2140,RevenueData!$A$2:$L$2321,12,FALSE)</f>
        <v>NC</v>
      </c>
    </row>
    <row r="2141" spans="1:18">
      <c r="A2141" s="103">
        <v>138</v>
      </c>
      <c r="B2141" s="108" t="s">
        <v>285</v>
      </c>
      <c r="C2141" s="108" t="s">
        <v>41</v>
      </c>
      <c r="D2141" s="103">
        <v>78256</v>
      </c>
      <c r="E2141" s="109">
        <v>40071</v>
      </c>
      <c r="F2141" s="110">
        <v>939</v>
      </c>
      <c r="G2141" s="108" t="s">
        <v>125</v>
      </c>
      <c r="H2141" s="103">
        <v>44</v>
      </c>
      <c r="I2141" s="103">
        <v>44</v>
      </c>
      <c r="J2141" s="103">
        <v>0</v>
      </c>
      <c r="K2141" s="103">
        <v>0</v>
      </c>
      <c r="L2141" s="104">
        <v>0</v>
      </c>
      <c r="M2141" s="108" t="s">
        <v>126</v>
      </c>
      <c r="N2141" s="111" t="s">
        <v>286</v>
      </c>
      <c r="O2141" s="111" t="s">
        <v>287</v>
      </c>
      <c r="P2141" t="str">
        <f>VLOOKUP($A2141,RevenueData!$A$2:$L$2321,10,FALSE)</f>
        <v>TX</v>
      </c>
      <c r="Q2141" t="str">
        <f>VLOOKUP($A2141,RevenueData!$A$2:$L$2321,11,FALSE)</f>
        <v>SW</v>
      </c>
      <c r="R2141" t="str">
        <f>VLOOKUP($A2141,RevenueData!$A$2:$L$2321,12,FALSE)</f>
        <v>HOU</v>
      </c>
    </row>
    <row r="2142" spans="1:18">
      <c r="A2142" s="103">
        <v>139</v>
      </c>
      <c r="B2142" s="108" t="s">
        <v>288</v>
      </c>
      <c r="C2142" s="108" t="s">
        <v>60</v>
      </c>
      <c r="D2142" s="103">
        <v>37215</v>
      </c>
      <c r="E2142" s="109">
        <v>40071</v>
      </c>
      <c r="F2142" s="110">
        <v>951</v>
      </c>
      <c r="G2142" s="108" t="s">
        <v>129</v>
      </c>
      <c r="H2142" s="103">
        <v>52</v>
      </c>
      <c r="I2142" s="103">
        <v>52</v>
      </c>
      <c r="J2142" s="103">
        <v>0</v>
      </c>
      <c r="K2142" s="103">
        <v>0</v>
      </c>
      <c r="L2142" s="104">
        <v>0</v>
      </c>
      <c r="M2142" s="108" t="s">
        <v>126</v>
      </c>
      <c r="N2142" s="111" t="s">
        <v>289</v>
      </c>
      <c r="O2142" s="111" t="s">
        <v>290</v>
      </c>
      <c r="P2142" t="str">
        <f>VLOOKUP($A2142,RevenueData!$A$2:$L$2321,10,FALSE)</f>
        <v>TN</v>
      </c>
      <c r="Q2142" t="str">
        <f>VLOOKUP($A2142,RevenueData!$A$2:$L$2321,11,FALSE)</f>
        <v>MW</v>
      </c>
      <c r="R2142" t="str">
        <f>VLOOKUP($A2142,RevenueData!$A$2:$L$2321,12,FALSE)</f>
        <v>MW</v>
      </c>
    </row>
    <row r="2143" spans="1:18">
      <c r="A2143" s="103">
        <v>141</v>
      </c>
      <c r="B2143" s="108" t="s">
        <v>292</v>
      </c>
      <c r="C2143" s="108" t="s">
        <v>41</v>
      </c>
      <c r="D2143" s="103">
        <v>78666</v>
      </c>
      <c r="E2143" s="109">
        <v>40071</v>
      </c>
      <c r="F2143" s="110">
        <v>1042</v>
      </c>
      <c r="G2143" s="108" t="s">
        <v>125</v>
      </c>
      <c r="H2143" s="103">
        <v>95</v>
      </c>
      <c r="I2143" s="103">
        <v>95</v>
      </c>
      <c r="J2143" s="103">
        <v>0</v>
      </c>
      <c r="K2143" s="103">
        <v>0</v>
      </c>
      <c r="L2143" s="104">
        <v>0</v>
      </c>
      <c r="M2143" s="108" t="s">
        <v>126</v>
      </c>
      <c r="N2143" s="111" t="s">
        <v>286</v>
      </c>
      <c r="O2143" s="111" t="s">
        <v>287</v>
      </c>
      <c r="P2143" t="str">
        <f>VLOOKUP($A2143,RevenueData!$A$2:$L$2321,10,FALSE)</f>
        <v>TX</v>
      </c>
      <c r="Q2143" t="str">
        <f>VLOOKUP($A2143,RevenueData!$A$2:$L$2321,11,FALSE)</f>
        <v>OUT</v>
      </c>
      <c r="R2143" t="str">
        <f>VLOOKUP($A2143,RevenueData!$A$2:$L$2321,12,FALSE)</f>
        <v>OUT</v>
      </c>
    </row>
    <row r="2144" spans="1:18">
      <c r="A2144" s="103">
        <v>142</v>
      </c>
      <c r="B2144" s="108" t="s">
        <v>257</v>
      </c>
      <c r="C2144" s="108" t="s">
        <v>58</v>
      </c>
      <c r="D2144" s="103">
        <v>63105</v>
      </c>
      <c r="E2144" s="109">
        <v>40071</v>
      </c>
      <c r="F2144" s="110">
        <v>956</v>
      </c>
      <c r="G2144" s="108" t="s">
        <v>125</v>
      </c>
      <c r="H2144" s="103">
        <v>58</v>
      </c>
      <c r="I2144" s="103">
        <v>58</v>
      </c>
      <c r="J2144" s="103">
        <v>0</v>
      </c>
      <c r="K2144" s="103">
        <v>0</v>
      </c>
      <c r="L2144" s="104">
        <v>0</v>
      </c>
      <c r="M2144" s="108" t="s">
        <v>126</v>
      </c>
      <c r="N2144" s="111" t="s">
        <v>258</v>
      </c>
      <c r="O2144" s="111" t="s">
        <v>259</v>
      </c>
      <c r="P2144" t="str">
        <f>VLOOKUP($A2144,RevenueData!$A$2:$L$2321,10,FALSE)</f>
        <v>MO</v>
      </c>
      <c r="Q2144" t="str">
        <f>VLOOKUP($A2144,RevenueData!$A$2:$L$2321,11,FALSE)</f>
        <v>MW</v>
      </c>
      <c r="R2144" t="str">
        <f>VLOOKUP($A2144,RevenueData!$A$2:$L$2321,12,FALSE)</f>
        <v>TRI</v>
      </c>
    </row>
    <row r="2145" spans="1:18">
      <c r="A2145" s="103">
        <v>143</v>
      </c>
      <c r="B2145" s="108" t="s">
        <v>163</v>
      </c>
      <c r="C2145" s="108" t="s">
        <v>11</v>
      </c>
      <c r="D2145" s="103">
        <v>22102</v>
      </c>
      <c r="E2145" s="109">
        <v>40071</v>
      </c>
      <c r="F2145" s="110">
        <v>1053</v>
      </c>
      <c r="G2145" s="108" t="s">
        <v>125</v>
      </c>
      <c r="H2145" s="103">
        <v>57</v>
      </c>
      <c r="I2145" s="103">
        <v>57</v>
      </c>
      <c r="J2145" s="103">
        <v>0</v>
      </c>
      <c r="K2145" s="103">
        <v>0</v>
      </c>
      <c r="L2145" s="104">
        <v>0</v>
      </c>
      <c r="M2145" s="108" t="s">
        <v>126</v>
      </c>
      <c r="N2145" s="111" t="s">
        <v>136</v>
      </c>
      <c r="O2145" s="111" t="s">
        <v>556</v>
      </c>
      <c r="P2145" t="str">
        <f>VLOOKUP($A2145,RevenueData!$A$2:$L$2321,10,FALSE)</f>
        <v>VA</v>
      </c>
      <c r="Q2145" t="str">
        <f>VLOOKUP($A2145,RevenueData!$A$2:$L$2321,11,FALSE)</f>
        <v>SE</v>
      </c>
      <c r="R2145" t="str">
        <f>VLOOKUP($A2145,RevenueData!$A$2:$L$2321,12,FALSE)</f>
        <v>NOVA</v>
      </c>
    </row>
    <row r="2146" spans="1:18">
      <c r="A2146" s="103">
        <v>144</v>
      </c>
      <c r="B2146" s="108" t="s">
        <v>293</v>
      </c>
      <c r="C2146" s="108" t="s">
        <v>19</v>
      </c>
      <c r="D2146" s="103">
        <v>92230</v>
      </c>
      <c r="E2146" s="109">
        <v>40071</v>
      </c>
      <c r="F2146" s="110">
        <v>1219</v>
      </c>
      <c r="G2146" s="108" t="s">
        <v>125</v>
      </c>
      <c r="H2146" s="103">
        <v>71</v>
      </c>
      <c r="I2146" s="103">
        <v>71</v>
      </c>
      <c r="J2146" s="103">
        <v>0</v>
      </c>
      <c r="K2146" s="103">
        <v>0</v>
      </c>
      <c r="L2146" s="104">
        <v>0</v>
      </c>
      <c r="M2146" s="108" t="s">
        <v>126</v>
      </c>
      <c r="N2146" s="111" t="s">
        <v>149</v>
      </c>
      <c r="O2146" s="111" t="s">
        <v>150</v>
      </c>
      <c r="P2146" t="str">
        <f>VLOOKUP($A2146,RevenueData!$A$2:$L$2321,10,FALSE)</f>
        <v>CA</v>
      </c>
      <c r="Q2146" t="str">
        <f>VLOOKUP($A2146,RevenueData!$A$2:$L$2321,11,FALSE)</f>
        <v>OUT</v>
      </c>
      <c r="R2146" t="str">
        <f>VLOOKUP($A2146,RevenueData!$A$2:$L$2321,12,FALSE)</f>
        <v>OUT</v>
      </c>
    </row>
    <row r="2147" spans="1:18">
      <c r="A2147" s="103">
        <v>148</v>
      </c>
      <c r="B2147" s="108" t="s">
        <v>298</v>
      </c>
      <c r="C2147" s="108" t="s">
        <v>43</v>
      </c>
      <c r="D2147" s="103">
        <v>1803</v>
      </c>
      <c r="E2147" s="109">
        <v>40071</v>
      </c>
      <c r="F2147" s="110">
        <v>950</v>
      </c>
      <c r="G2147" s="108" t="s">
        <v>129</v>
      </c>
      <c r="H2147" s="103">
        <v>48</v>
      </c>
      <c r="I2147" s="103">
        <v>48</v>
      </c>
      <c r="J2147" s="103">
        <v>0</v>
      </c>
      <c r="K2147" s="103">
        <v>0</v>
      </c>
      <c r="L2147" s="104">
        <v>0</v>
      </c>
      <c r="M2147" s="108" t="s">
        <v>143</v>
      </c>
      <c r="N2147" s="111" t="s">
        <v>190</v>
      </c>
      <c r="O2147" s="111" t="s">
        <v>191</v>
      </c>
      <c r="P2147" t="str">
        <f>VLOOKUP($A2147,RevenueData!$A$2:$L$2321,10,FALSE)</f>
        <v>MA</v>
      </c>
      <c r="Q2147" t="str">
        <f>VLOOKUP($A2147,RevenueData!$A$2:$L$2321,11,FALSE)</f>
        <v>NE</v>
      </c>
      <c r="R2147" t="str">
        <f>VLOOKUP($A2147,RevenueData!$A$2:$L$2321,12,FALSE)</f>
        <v>MA</v>
      </c>
    </row>
    <row r="2148" spans="1:18">
      <c r="A2148" s="103">
        <v>150</v>
      </c>
      <c r="B2148" s="108" t="s">
        <v>299</v>
      </c>
      <c r="C2148" s="108" t="s">
        <v>10</v>
      </c>
      <c r="D2148" s="103">
        <v>8401</v>
      </c>
      <c r="E2148" s="109">
        <v>40071</v>
      </c>
      <c r="F2148" s="110">
        <v>919</v>
      </c>
      <c r="G2148" s="108" t="s">
        <v>125</v>
      </c>
      <c r="H2148" s="103">
        <v>63</v>
      </c>
      <c r="I2148" s="103">
        <v>63</v>
      </c>
      <c r="J2148" s="103">
        <v>0</v>
      </c>
      <c r="K2148" s="103">
        <v>0</v>
      </c>
      <c r="L2148" s="104">
        <v>0</v>
      </c>
      <c r="M2148" s="108" t="s">
        <v>126</v>
      </c>
      <c r="N2148" s="111" t="s">
        <v>194</v>
      </c>
      <c r="O2148" s="111" t="s">
        <v>195</v>
      </c>
      <c r="P2148" t="str">
        <f>VLOOKUP($A2148,RevenueData!$A$2:$L$2321,10,FALSE)</f>
        <v>NJ</v>
      </c>
      <c r="Q2148" t="str">
        <f>VLOOKUP($A2148,RevenueData!$A$2:$L$2321,11,FALSE)</f>
        <v>NE</v>
      </c>
      <c r="R2148" t="str">
        <f>VLOOKUP($A2148,RevenueData!$A$2:$L$2321,12,FALSE)</f>
        <v>PHILI</v>
      </c>
    </row>
    <row r="2149" spans="1:18">
      <c r="A2149" s="103">
        <v>152</v>
      </c>
      <c r="B2149" s="108" t="s">
        <v>300</v>
      </c>
      <c r="C2149" s="108" t="s">
        <v>10</v>
      </c>
      <c r="D2149" s="103">
        <v>7601</v>
      </c>
      <c r="E2149" s="109">
        <v>40071</v>
      </c>
      <c r="F2149" s="110">
        <v>1136</v>
      </c>
      <c r="G2149" s="108" t="s">
        <v>125</v>
      </c>
      <c r="H2149" s="103">
        <v>50</v>
      </c>
      <c r="I2149" s="103">
        <v>50</v>
      </c>
      <c r="J2149" s="103">
        <v>0</v>
      </c>
      <c r="K2149" s="103">
        <v>0</v>
      </c>
      <c r="L2149" s="104">
        <v>0</v>
      </c>
      <c r="M2149" s="108" t="s">
        <v>126</v>
      </c>
      <c r="N2149" s="111" t="s">
        <v>127</v>
      </c>
      <c r="O2149" s="111" t="s">
        <v>128</v>
      </c>
      <c r="P2149" t="str">
        <f>VLOOKUP($A2149,RevenueData!$A$2:$L$2321,10,FALSE)</f>
        <v>NJ</v>
      </c>
      <c r="Q2149" t="str">
        <f>VLOOKUP($A2149,RevenueData!$A$2:$L$2321,11,FALSE)</f>
        <v>NE</v>
      </c>
      <c r="R2149" t="str">
        <f>VLOOKUP($A2149,RevenueData!$A$2:$L$2321,12,FALSE)</f>
        <v>NJ</v>
      </c>
    </row>
    <row r="2150" spans="1:18">
      <c r="A2150" s="103">
        <v>154</v>
      </c>
      <c r="B2150" s="108" t="s">
        <v>304</v>
      </c>
      <c r="C2150" s="108" t="s">
        <v>19</v>
      </c>
      <c r="D2150" s="103">
        <v>91303</v>
      </c>
      <c r="E2150" s="109">
        <v>40071</v>
      </c>
      <c r="F2150" s="110">
        <v>1154</v>
      </c>
      <c r="G2150" s="108" t="s">
        <v>125</v>
      </c>
      <c r="H2150" s="103">
        <v>52</v>
      </c>
      <c r="I2150" s="103">
        <v>52</v>
      </c>
      <c r="J2150" s="103">
        <v>0</v>
      </c>
      <c r="K2150" s="103">
        <v>0</v>
      </c>
      <c r="L2150" s="104">
        <v>0</v>
      </c>
      <c r="M2150" s="108" t="s">
        <v>126</v>
      </c>
      <c r="N2150" s="111" t="s">
        <v>149</v>
      </c>
      <c r="O2150" s="111" t="s">
        <v>150</v>
      </c>
      <c r="P2150" t="str">
        <f>VLOOKUP($A2150,RevenueData!$A$2:$L$2321,10,FALSE)</f>
        <v>CA</v>
      </c>
      <c r="Q2150" t="str">
        <f>VLOOKUP($A2150,RevenueData!$A$2:$L$2321,11,FALSE)</f>
        <v>LA</v>
      </c>
      <c r="R2150" t="str">
        <f>VLOOKUP($A2150,RevenueData!$A$2:$L$2321,12,FALSE)</f>
        <v>VENT</v>
      </c>
    </row>
    <row r="2151" spans="1:18">
      <c r="A2151" s="103">
        <v>155</v>
      </c>
      <c r="B2151" s="108" t="s">
        <v>305</v>
      </c>
      <c r="C2151" s="108" t="s">
        <v>58</v>
      </c>
      <c r="D2151" s="103">
        <v>64112</v>
      </c>
      <c r="E2151" s="109">
        <v>40071</v>
      </c>
      <c r="F2151" s="110">
        <v>1244</v>
      </c>
      <c r="G2151" s="108" t="s">
        <v>125</v>
      </c>
      <c r="H2151" s="103">
        <v>49</v>
      </c>
      <c r="I2151" s="103">
        <v>49</v>
      </c>
      <c r="J2151" s="103">
        <v>0</v>
      </c>
      <c r="K2151" s="103">
        <v>0</v>
      </c>
      <c r="L2151" s="104">
        <v>0</v>
      </c>
      <c r="M2151" s="108" t="s">
        <v>126</v>
      </c>
      <c r="N2151" s="111" t="s">
        <v>306</v>
      </c>
      <c r="O2151" s="111" t="s">
        <v>307</v>
      </c>
      <c r="P2151" t="str">
        <f>VLOOKUP($A2151,RevenueData!$A$2:$L$2321,10,FALSE)</f>
        <v>MO</v>
      </c>
      <c r="Q2151" t="str">
        <f>VLOOKUP($A2151,RevenueData!$A$2:$L$2321,11,FALSE)</f>
        <v>MW</v>
      </c>
      <c r="R2151" t="str">
        <f>VLOOKUP($A2151,RevenueData!$A$2:$L$2321,12,FALSE)</f>
        <v>TRI</v>
      </c>
    </row>
    <row r="2152" spans="1:18">
      <c r="A2152" s="103">
        <v>156</v>
      </c>
      <c r="B2152" s="108" t="s">
        <v>308</v>
      </c>
      <c r="C2152" s="108" t="s">
        <v>16</v>
      </c>
      <c r="D2152" s="103">
        <v>60035</v>
      </c>
      <c r="E2152" s="109">
        <v>40071</v>
      </c>
      <c r="F2152" s="110">
        <v>946</v>
      </c>
      <c r="G2152" s="108" t="s">
        <v>125</v>
      </c>
      <c r="H2152" s="103">
        <v>40</v>
      </c>
      <c r="I2152" s="103">
        <v>39</v>
      </c>
      <c r="J2152" s="103">
        <v>0</v>
      </c>
      <c r="K2152" s="103">
        <v>0</v>
      </c>
      <c r="L2152" s="104">
        <v>1</v>
      </c>
      <c r="M2152" s="108" t="s">
        <v>126</v>
      </c>
      <c r="N2152" s="111" t="s">
        <v>145</v>
      </c>
      <c r="O2152" s="111" t="s">
        <v>146</v>
      </c>
      <c r="P2152" t="str">
        <f>VLOOKUP($A2152,RevenueData!$A$2:$L$2321,10,FALSE)</f>
        <v>IL</v>
      </c>
      <c r="Q2152" t="str">
        <f>VLOOKUP($A2152,RevenueData!$A$2:$L$2321,11,FALSE)</f>
        <v>MW</v>
      </c>
      <c r="R2152" t="str">
        <f>VLOOKUP($A2152,RevenueData!$A$2:$L$2321,12,FALSE)</f>
        <v>NCHI</v>
      </c>
    </row>
    <row r="2153" spans="1:18">
      <c r="A2153" s="103">
        <v>157</v>
      </c>
      <c r="B2153" s="108" t="s">
        <v>275</v>
      </c>
      <c r="C2153" s="108" t="s">
        <v>41</v>
      </c>
      <c r="D2153" s="103">
        <v>75225</v>
      </c>
      <c r="E2153" s="109">
        <v>40071</v>
      </c>
      <c r="F2153" s="110">
        <v>1106</v>
      </c>
      <c r="G2153" s="108" t="s">
        <v>125</v>
      </c>
      <c r="H2153" s="103">
        <v>73</v>
      </c>
      <c r="I2153" s="103">
        <v>68</v>
      </c>
      <c r="J2153" s="103">
        <v>0</v>
      </c>
      <c r="K2153" s="103">
        <v>5</v>
      </c>
      <c r="L2153" s="104">
        <v>0</v>
      </c>
      <c r="M2153" s="108" t="s">
        <v>126</v>
      </c>
      <c r="N2153" s="111" t="s">
        <v>187</v>
      </c>
      <c r="O2153" s="111" t="s">
        <v>188</v>
      </c>
      <c r="P2153" t="str">
        <f>VLOOKUP($A2153,RevenueData!$A$2:$L$2321,10,FALSE)</f>
        <v>TX</v>
      </c>
      <c r="Q2153" t="str">
        <f>VLOOKUP($A2153,RevenueData!$A$2:$L$2321,11,FALSE)</f>
        <v>SW</v>
      </c>
      <c r="R2153" t="str">
        <f>VLOOKUP($A2153,RevenueData!$A$2:$L$2321,12,FALSE)</f>
        <v>DAL</v>
      </c>
    </row>
    <row r="2154" spans="1:18">
      <c r="A2154" s="103">
        <v>159</v>
      </c>
      <c r="B2154" s="108" t="s">
        <v>309</v>
      </c>
      <c r="C2154" s="108" t="s">
        <v>41</v>
      </c>
      <c r="D2154" s="103">
        <v>78758</v>
      </c>
      <c r="E2154" s="109">
        <v>40071</v>
      </c>
      <c r="F2154" s="110">
        <v>1236</v>
      </c>
      <c r="G2154" s="108" t="s">
        <v>125</v>
      </c>
      <c r="H2154" s="103">
        <v>52</v>
      </c>
      <c r="I2154" s="103">
        <v>52</v>
      </c>
      <c r="J2154" s="103">
        <v>0</v>
      </c>
      <c r="K2154" s="103">
        <v>0</v>
      </c>
      <c r="L2154" s="104">
        <v>0</v>
      </c>
      <c r="M2154" s="108" t="s">
        <v>126</v>
      </c>
      <c r="N2154" s="111" t="s">
        <v>286</v>
      </c>
      <c r="O2154" s="111" t="s">
        <v>287</v>
      </c>
      <c r="P2154" t="str">
        <f>VLOOKUP($A2154,RevenueData!$A$2:$L$2321,10,FALSE)</f>
        <v>TX</v>
      </c>
      <c r="Q2154" t="str">
        <f>VLOOKUP($A2154,RevenueData!$A$2:$L$2321,11,FALSE)</f>
        <v>SW</v>
      </c>
      <c r="R2154" t="str">
        <f>VLOOKUP($A2154,RevenueData!$A$2:$L$2321,12,FALSE)</f>
        <v>DAL</v>
      </c>
    </row>
    <row r="2155" spans="1:18">
      <c r="A2155" s="103">
        <v>161</v>
      </c>
      <c r="B2155" s="108" t="s">
        <v>310</v>
      </c>
      <c r="C2155" s="108" t="s">
        <v>57</v>
      </c>
      <c r="D2155" s="103">
        <v>27713</v>
      </c>
      <c r="E2155" s="109">
        <v>40071</v>
      </c>
      <c r="F2155" s="110">
        <v>1050</v>
      </c>
      <c r="G2155" s="108" t="s">
        <v>125</v>
      </c>
      <c r="H2155" s="103">
        <v>62</v>
      </c>
      <c r="I2155" s="103">
        <v>61</v>
      </c>
      <c r="J2155" s="103">
        <v>1</v>
      </c>
      <c r="K2155" s="103">
        <v>0</v>
      </c>
      <c r="L2155" s="104">
        <v>0</v>
      </c>
      <c r="M2155" s="108" t="s">
        <v>143</v>
      </c>
      <c r="N2155" s="111" t="s">
        <v>252</v>
      </c>
      <c r="O2155" s="111" t="s">
        <v>253</v>
      </c>
      <c r="P2155" t="str">
        <f>VLOOKUP($A2155,RevenueData!$A$2:$L$2321,10,FALSE)</f>
        <v>NC</v>
      </c>
      <c r="Q2155" t="str">
        <f>VLOOKUP($A2155,RevenueData!$A$2:$L$2321,11,FALSE)</f>
        <v>SE</v>
      </c>
      <c r="R2155" t="str">
        <f>VLOOKUP($A2155,RevenueData!$A$2:$L$2321,12,FALSE)</f>
        <v>NC</v>
      </c>
    </row>
    <row r="2156" spans="1:18">
      <c r="A2156" s="103">
        <v>161</v>
      </c>
      <c r="B2156" s="108" t="s">
        <v>310</v>
      </c>
      <c r="C2156" s="108" t="s">
        <v>57</v>
      </c>
      <c r="D2156" s="103">
        <v>27713</v>
      </c>
      <c r="E2156" s="109">
        <v>40071</v>
      </c>
      <c r="F2156" s="110">
        <v>1003</v>
      </c>
      <c r="G2156" s="108" t="s">
        <v>125</v>
      </c>
      <c r="H2156" s="103">
        <v>2</v>
      </c>
      <c r="I2156" s="103">
        <v>63</v>
      </c>
      <c r="J2156" s="103">
        <v>0</v>
      </c>
      <c r="K2156" s="103">
        <v>0</v>
      </c>
      <c r="L2156" s="104">
        <v>0</v>
      </c>
      <c r="M2156" s="108" t="s">
        <v>126</v>
      </c>
      <c r="N2156" s="111" t="s">
        <v>252</v>
      </c>
      <c r="O2156" s="111" t="s">
        <v>253</v>
      </c>
      <c r="P2156" t="str">
        <f>VLOOKUP($A2156,RevenueData!$A$2:$L$2321,10,FALSE)</f>
        <v>NC</v>
      </c>
      <c r="Q2156" t="str">
        <f>VLOOKUP($A2156,RevenueData!$A$2:$L$2321,11,FALSE)</f>
        <v>SE</v>
      </c>
      <c r="R2156" t="str">
        <f>VLOOKUP($A2156,RevenueData!$A$2:$L$2321,12,FALSE)</f>
        <v>NC</v>
      </c>
    </row>
    <row r="2157" spans="1:18">
      <c r="A2157" s="103">
        <v>163</v>
      </c>
      <c r="B2157" s="108" t="s">
        <v>311</v>
      </c>
      <c r="C2157" s="108" t="s">
        <v>63</v>
      </c>
      <c r="D2157" s="103">
        <v>40222</v>
      </c>
      <c r="E2157" s="109">
        <v>40071</v>
      </c>
      <c r="F2157" s="110">
        <v>950</v>
      </c>
      <c r="G2157" s="108" t="s">
        <v>129</v>
      </c>
      <c r="H2157" s="103">
        <v>48</v>
      </c>
      <c r="I2157" s="103">
        <v>48</v>
      </c>
      <c r="J2157" s="103">
        <v>0</v>
      </c>
      <c r="K2157" s="103">
        <v>0</v>
      </c>
      <c r="L2157" s="104">
        <v>0</v>
      </c>
      <c r="M2157" s="108" t="s">
        <v>126</v>
      </c>
      <c r="N2157" s="111" t="s">
        <v>228</v>
      </c>
      <c r="O2157" s="111" t="s">
        <v>229</v>
      </c>
      <c r="P2157" t="str">
        <f>VLOOKUP($A2157,RevenueData!$A$2:$L$2321,10,FALSE)</f>
        <v>KY</v>
      </c>
      <c r="Q2157" t="str">
        <f>VLOOKUP($A2157,RevenueData!$A$2:$L$2321,11,FALSE)</f>
        <v>MW</v>
      </c>
      <c r="R2157" t="str">
        <f>VLOOKUP($A2157,RevenueData!$A$2:$L$2321,12,FALSE)</f>
        <v>GL</v>
      </c>
    </row>
    <row r="2158" spans="1:18">
      <c r="A2158" s="103">
        <v>165</v>
      </c>
      <c r="B2158" s="108" t="s">
        <v>312</v>
      </c>
      <c r="C2158" s="108" t="s">
        <v>35</v>
      </c>
      <c r="D2158" s="103">
        <v>44145</v>
      </c>
      <c r="E2158" s="109">
        <v>40071</v>
      </c>
      <c r="F2158" s="110">
        <v>920</v>
      </c>
      <c r="G2158" s="108" t="s">
        <v>125</v>
      </c>
      <c r="H2158" s="103">
        <v>40</v>
      </c>
      <c r="I2158" s="103">
        <v>40</v>
      </c>
      <c r="J2158" s="103">
        <v>0</v>
      </c>
      <c r="K2158" s="103">
        <v>0</v>
      </c>
      <c r="L2158" s="104">
        <v>0</v>
      </c>
      <c r="M2158" s="108" t="s">
        <v>126</v>
      </c>
      <c r="N2158" s="111" t="s">
        <v>204</v>
      </c>
      <c r="O2158" s="111" t="s">
        <v>205</v>
      </c>
      <c r="P2158" t="str">
        <f>VLOOKUP($A2158,RevenueData!$A$2:$L$2321,10,FALSE)</f>
        <v>OH</v>
      </c>
      <c r="Q2158" t="str">
        <f>VLOOKUP($A2158,RevenueData!$A$2:$L$2321,11,FALSE)</f>
        <v>MW</v>
      </c>
      <c r="R2158" t="str">
        <f>VLOOKUP($A2158,RevenueData!$A$2:$L$2321,12,FALSE)</f>
        <v>MW</v>
      </c>
    </row>
    <row r="2159" spans="1:18">
      <c r="A2159" s="103">
        <v>166</v>
      </c>
      <c r="B2159" s="108" t="s">
        <v>313</v>
      </c>
      <c r="C2159" s="108" t="s">
        <v>43</v>
      </c>
      <c r="D2159" s="103">
        <v>1760</v>
      </c>
      <c r="E2159" s="109">
        <v>40071</v>
      </c>
      <c r="F2159" s="110">
        <v>1050</v>
      </c>
      <c r="G2159" s="108" t="s">
        <v>125</v>
      </c>
      <c r="H2159" s="103">
        <v>53</v>
      </c>
      <c r="I2159" s="103">
        <v>53</v>
      </c>
      <c r="J2159" s="103">
        <v>0</v>
      </c>
      <c r="K2159" s="103">
        <v>0</v>
      </c>
      <c r="L2159" s="104">
        <v>0</v>
      </c>
      <c r="M2159" s="108" t="s">
        <v>143</v>
      </c>
      <c r="N2159" s="111" t="s">
        <v>190</v>
      </c>
      <c r="O2159" s="111" t="s">
        <v>191</v>
      </c>
      <c r="P2159" t="str">
        <f>VLOOKUP($A2159,RevenueData!$A$2:$L$2321,10,FALSE)</f>
        <v>MA</v>
      </c>
      <c r="Q2159" t="str">
        <f>VLOOKUP($A2159,RevenueData!$A$2:$L$2321,11,FALSE)</f>
        <v>NE</v>
      </c>
      <c r="R2159" t="str">
        <f>VLOOKUP($A2159,RevenueData!$A$2:$L$2321,12,FALSE)</f>
        <v>MA</v>
      </c>
    </row>
    <row r="2160" spans="1:18">
      <c r="A2160" s="103">
        <v>167</v>
      </c>
      <c r="B2160" s="108" t="s">
        <v>314</v>
      </c>
      <c r="C2160" s="108" t="s">
        <v>64</v>
      </c>
      <c r="D2160" s="103">
        <v>68114</v>
      </c>
      <c r="E2160" s="109">
        <v>40071</v>
      </c>
      <c r="F2160" s="110">
        <v>1225</v>
      </c>
      <c r="G2160" s="108" t="s">
        <v>125</v>
      </c>
      <c r="H2160" s="103">
        <v>41</v>
      </c>
      <c r="I2160" s="103">
        <v>41</v>
      </c>
      <c r="J2160" s="103">
        <v>0</v>
      </c>
      <c r="K2160" s="103">
        <v>0</v>
      </c>
      <c r="L2160" s="104">
        <v>0</v>
      </c>
      <c r="M2160" s="108" t="s">
        <v>130</v>
      </c>
      <c r="N2160" s="111" t="s">
        <v>315</v>
      </c>
      <c r="O2160" s="111" t="s">
        <v>316</v>
      </c>
      <c r="P2160" t="str">
        <f>VLOOKUP($A2160,RevenueData!$A$2:$L$2321,10,FALSE)</f>
        <v>NE</v>
      </c>
      <c r="Q2160" t="str">
        <f>VLOOKUP($A2160,RevenueData!$A$2:$L$2321,11,FALSE)</f>
        <v>MW</v>
      </c>
      <c r="R2160" t="str">
        <f>VLOOKUP($A2160,RevenueData!$A$2:$L$2321,12,FALSE)</f>
        <v>TRI</v>
      </c>
    </row>
    <row r="2161" spans="1:18">
      <c r="A2161" s="103">
        <v>168</v>
      </c>
      <c r="B2161" s="108" t="s">
        <v>319</v>
      </c>
      <c r="C2161" s="108" t="s">
        <v>65</v>
      </c>
      <c r="D2161" s="103">
        <v>87110</v>
      </c>
      <c r="E2161" s="109">
        <v>40071</v>
      </c>
      <c r="F2161" s="110">
        <v>1016</v>
      </c>
      <c r="G2161" s="108" t="s">
        <v>125</v>
      </c>
      <c r="H2161" s="103">
        <v>67</v>
      </c>
      <c r="I2161" s="103">
        <v>67</v>
      </c>
      <c r="J2161" s="103">
        <v>0</v>
      </c>
      <c r="K2161" s="103">
        <v>0</v>
      </c>
      <c r="L2161" s="104">
        <v>0</v>
      </c>
      <c r="M2161" s="108" t="s">
        <v>143</v>
      </c>
      <c r="N2161" s="111" t="s">
        <v>320</v>
      </c>
      <c r="O2161" s="111" t="s">
        <v>321</v>
      </c>
      <c r="P2161" t="str">
        <f>VLOOKUP($A2161,RevenueData!$A$2:$L$2321,10,FALSE)</f>
        <v>NM</v>
      </c>
      <c r="Q2161" t="str">
        <f>VLOOKUP($A2161,RevenueData!$A$2:$L$2321,11,FALSE)</f>
        <v>SW</v>
      </c>
      <c r="R2161" t="str">
        <f>VLOOKUP($A2161,RevenueData!$A$2:$L$2321,12,FALSE)</f>
        <v>AZ</v>
      </c>
    </row>
    <row r="2162" spans="1:18">
      <c r="A2162" s="103">
        <v>171</v>
      </c>
      <c r="B2162" s="108" t="s">
        <v>322</v>
      </c>
      <c r="C2162" s="108" t="s">
        <v>56</v>
      </c>
      <c r="D2162" s="103">
        <v>21401</v>
      </c>
      <c r="E2162" s="109">
        <v>40071</v>
      </c>
      <c r="F2162" s="110">
        <v>1106</v>
      </c>
      <c r="G2162" s="108" t="s">
        <v>125</v>
      </c>
      <c r="H2162" s="103">
        <v>74</v>
      </c>
      <c r="I2162" s="103">
        <v>74</v>
      </c>
      <c r="J2162" s="103">
        <v>0</v>
      </c>
      <c r="K2162" s="103">
        <v>0</v>
      </c>
      <c r="L2162" s="104">
        <v>0</v>
      </c>
      <c r="M2162" s="108" t="s">
        <v>126</v>
      </c>
      <c r="N2162" s="111" t="s">
        <v>136</v>
      </c>
      <c r="O2162" s="111" t="s">
        <v>556</v>
      </c>
      <c r="P2162" t="str">
        <f>VLOOKUP($A2162,RevenueData!$A$2:$L$2321,10,FALSE)</f>
        <v>MD</v>
      </c>
      <c r="Q2162" t="str">
        <f>VLOOKUP($A2162,RevenueData!$A$2:$L$2321,11,FALSE)</f>
        <v>NE</v>
      </c>
      <c r="R2162" t="str">
        <f>VLOOKUP($A2162,RevenueData!$A$2:$L$2321,12,FALSE)</f>
        <v>MD</v>
      </c>
    </row>
    <row r="2163" spans="1:18">
      <c r="A2163" s="103">
        <v>172</v>
      </c>
      <c r="B2163" s="108" t="s">
        <v>323</v>
      </c>
      <c r="C2163" s="108" t="s">
        <v>19</v>
      </c>
      <c r="D2163" s="103">
        <v>93923</v>
      </c>
      <c r="E2163" s="109">
        <v>40071</v>
      </c>
      <c r="F2163" s="110">
        <v>1248</v>
      </c>
      <c r="G2163" s="108" t="s">
        <v>125</v>
      </c>
      <c r="H2163" s="103">
        <v>42</v>
      </c>
      <c r="I2163" s="103">
        <v>42</v>
      </c>
      <c r="J2163" s="103">
        <v>0</v>
      </c>
      <c r="K2163" s="103">
        <v>0</v>
      </c>
      <c r="L2163" s="104">
        <v>0</v>
      </c>
      <c r="M2163" s="108" t="s">
        <v>126</v>
      </c>
      <c r="N2163" s="111" t="s">
        <v>156</v>
      </c>
      <c r="O2163" s="111" t="s">
        <v>157</v>
      </c>
      <c r="P2163" t="str">
        <f>VLOOKUP($A2163,RevenueData!$A$2:$L$2321,10,FALSE)</f>
        <v>CA</v>
      </c>
      <c r="Q2163" t="str">
        <f>VLOOKUP($A2163,RevenueData!$A$2:$L$2321,11,FALSE)</f>
        <v>NW</v>
      </c>
      <c r="R2163" t="str">
        <f>VLOOKUP($A2163,RevenueData!$A$2:$L$2321,12,FALSE)</f>
        <v>SF</v>
      </c>
    </row>
    <row r="2164" spans="1:18">
      <c r="A2164" s="103">
        <v>173</v>
      </c>
      <c r="B2164" s="108" t="s">
        <v>324</v>
      </c>
      <c r="C2164" s="108" t="s">
        <v>7</v>
      </c>
      <c r="D2164" s="103">
        <v>14225</v>
      </c>
      <c r="E2164" s="109">
        <v>40071</v>
      </c>
      <c r="F2164" s="110">
        <v>1203</v>
      </c>
      <c r="G2164" s="108" t="s">
        <v>125</v>
      </c>
      <c r="H2164" s="103">
        <v>31</v>
      </c>
      <c r="I2164" s="103">
        <v>31</v>
      </c>
      <c r="J2164" s="103">
        <v>0</v>
      </c>
      <c r="K2164" s="103">
        <v>0</v>
      </c>
      <c r="L2164" s="104">
        <v>0</v>
      </c>
      <c r="M2164" s="108" t="s">
        <v>126</v>
      </c>
      <c r="N2164" s="111" t="s">
        <v>325</v>
      </c>
      <c r="O2164" s="111" t="s">
        <v>326</v>
      </c>
      <c r="P2164" t="str">
        <f>VLOOKUP($A2164,RevenueData!$A$2:$L$2321,10,FALSE)</f>
        <v>NY</v>
      </c>
      <c r="Q2164" t="str">
        <f>VLOOKUP($A2164,RevenueData!$A$2:$L$2321,11,FALSE)</f>
        <v>NY</v>
      </c>
      <c r="R2164" t="str">
        <f>VLOOKUP($A2164,RevenueData!$A$2:$L$2321,12,FALSE)</f>
        <v>LI</v>
      </c>
    </row>
    <row r="2165" spans="1:18">
      <c r="A2165" s="103">
        <v>174</v>
      </c>
      <c r="B2165" s="108" t="s">
        <v>327</v>
      </c>
      <c r="C2165" s="108" t="s">
        <v>10</v>
      </c>
      <c r="D2165" s="103">
        <v>7652</v>
      </c>
      <c r="E2165" s="109">
        <v>40071</v>
      </c>
      <c r="F2165" s="110">
        <v>1040</v>
      </c>
      <c r="G2165" s="108" t="s">
        <v>125</v>
      </c>
      <c r="H2165" s="103">
        <v>50</v>
      </c>
      <c r="I2165" s="103">
        <v>50</v>
      </c>
      <c r="J2165" s="103">
        <v>0</v>
      </c>
      <c r="K2165" s="103">
        <v>0</v>
      </c>
      <c r="L2165" s="104">
        <v>0</v>
      </c>
      <c r="M2165" s="108" t="s">
        <v>126</v>
      </c>
      <c r="N2165" s="111" t="s">
        <v>127</v>
      </c>
      <c r="O2165" s="111" t="s">
        <v>128</v>
      </c>
      <c r="P2165" t="str">
        <f>VLOOKUP($A2165,RevenueData!$A$2:$L$2321,10,FALSE)</f>
        <v>NJ</v>
      </c>
      <c r="Q2165" t="str">
        <f>VLOOKUP($A2165,RevenueData!$A$2:$L$2321,11,FALSE)</f>
        <v>NE</v>
      </c>
      <c r="R2165" t="str">
        <f>VLOOKUP($A2165,RevenueData!$A$2:$L$2321,12,FALSE)</f>
        <v>NJ</v>
      </c>
    </row>
    <row r="2166" spans="1:18">
      <c r="A2166" s="103">
        <v>175</v>
      </c>
      <c r="B2166" s="108" t="s">
        <v>328</v>
      </c>
      <c r="C2166" s="108" t="s">
        <v>44</v>
      </c>
      <c r="D2166" s="103">
        <v>85016</v>
      </c>
      <c r="E2166" s="109">
        <v>40071</v>
      </c>
      <c r="F2166" s="110">
        <v>1113</v>
      </c>
      <c r="G2166" s="108" t="s">
        <v>125</v>
      </c>
      <c r="H2166" s="103">
        <v>52</v>
      </c>
      <c r="I2166" s="103">
        <v>52</v>
      </c>
      <c r="J2166" s="103">
        <v>0</v>
      </c>
      <c r="K2166" s="103">
        <v>0</v>
      </c>
      <c r="L2166" s="104">
        <v>0</v>
      </c>
      <c r="M2166" s="108" t="s">
        <v>126</v>
      </c>
      <c r="N2166" s="111" t="s">
        <v>181</v>
      </c>
      <c r="O2166" s="111" t="s">
        <v>182</v>
      </c>
      <c r="P2166" t="str">
        <f>VLOOKUP($A2166,RevenueData!$A$2:$L$2321,10,FALSE)</f>
        <v>AZ</v>
      </c>
      <c r="Q2166" t="str">
        <f>VLOOKUP($A2166,RevenueData!$A$2:$L$2321,11,FALSE)</f>
        <v>SW</v>
      </c>
      <c r="R2166" t="str">
        <f>VLOOKUP($A2166,RevenueData!$A$2:$L$2321,12,FALSE)</f>
        <v>AZ</v>
      </c>
    </row>
    <row r="2167" spans="1:18">
      <c r="A2167" s="103">
        <v>176</v>
      </c>
      <c r="B2167" s="108" t="s">
        <v>329</v>
      </c>
      <c r="C2167" s="108" t="s">
        <v>50</v>
      </c>
      <c r="D2167" s="103">
        <v>53705</v>
      </c>
      <c r="E2167" s="109">
        <v>40071</v>
      </c>
      <c r="F2167" s="110">
        <v>1236</v>
      </c>
      <c r="G2167" s="108" t="s">
        <v>125</v>
      </c>
      <c r="H2167" s="103">
        <v>43</v>
      </c>
      <c r="I2167" s="103">
        <v>43</v>
      </c>
      <c r="J2167" s="103">
        <v>0</v>
      </c>
      <c r="K2167" s="103">
        <v>0</v>
      </c>
      <c r="L2167" s="104">
        <v>0</v>
      </c>
      <c r="M2167" s="108" t="s">
        <v>126</v>
      </c>
      <c r="N2167" s="111" t="s">
        <v>213</v>
      </c>
      <c r="O2167" s="111" t="s">
        <v>214</v>
      </c>
      <c r="P2167" t="str">
        <f>VLOOKUP($A2167,RevenueData!$A$2:$L$2321,10,FALSE)</f>
        <v>WI</v>
      </c>
      <c r="Q2167" t="str">
        <f>VLOOKUP($A2167,RevenueData!$A$2:$L$2321,11,FALSE)</f>
        <v>MW</v>
      </c>
      <c r="R2167" t="str">
        <f>VLOOKUP($A2167,RevenueData!$A$2:$L$2321,12,FALSE)</f>
        <v>NCHI</v>
      </c>
    </row>
    <row r="2168" spans="1:18">
      <c r="A2168" s="103">
        <v>177</v>
      </c>
      <c r="B2168" s="108" t="s">
        <v>330</v>
      </c>
      <c r="C2168" s="108" t="s">
        <v>66</v>
      </c>
      <c r="D2168" s="103">
        <v>35243</v>
      </c>
      <c r="E2168" s="109">
        <v>40071</v>
      </c>
      <c r="F2168" s="110">
        <v>1245</v>
      </c>
      <c r="G2168" s="108" t="s">
        <v>125</v>
      </c>
      <c r="H2168" s="103">
        <v>40</v>
      </c>
      <c r="I2168" s="103">
        <v>40</v>
      </c>
      <c r="J2168" s="103">
        <v>0</v>
      </c>
      <c r="K2168" s="103">
        <v>0</v>
      </c>
      <c r="L2168" s="104">
        <v>0</v>
      </c>
      <c r="M2168" s="108" t="s">
        <v>126</v>
      </c>
      <c r="N2168" s="111" t="s">
        <v>333</v>
      </c>
      <c r="O2168" s="111" t="s">
        <v>334</v>
      </c>
      <c r="P2168" t="str">
        <f>VLOOKUP($A2168,RevenueData!$A$2:$L$2321,10,FALSE)</f>
        <v>AL</v>
      </c>
      <c r="Q2168" t="str">
        <f>VLOOKUP($A2168,RevenueData!$A$2:$L$2321,11,FALSE)</f>
        <v>SE</v>
      </c>
      <c r="R2168" t="str">
        <f>VLOOKUP($A2168,RevenueData!$A$2:$L$2321,12,FALSE)</f>
        <v>ATL</v>
      </c>
    </row>
    <row r="2169" spans="1:18">
      <c r="A2169" s="103">
        <v>178</v>
      </c>
      <c r="B2169" s="108" t="s">
        <v>335</v>
      </c>
      <c r="C2169" s="108" t="s">
        <v>26</v>
      </c>
      <c r="D2169" s="103">
        <v>70836</v>
      </c>
      <c r="E2169" s="109">
        <v>40071</v>
      </c>
      <c r="F2169" s="110">
        <v>1153</v>
      </c>
      <c r="G2169" s="108" t="s">
        <v>125</v>
      </c>
      <c r="H2169" s="103">
        <v>58</v>
      </c>
      <c r="I2169" s="103">
        <v>58</v>
      </c>
      <c r="J2169" s="103">
        <v>0</v>
      </c>
      <c r="K2169" s="103">
        <v>0</v>
      </c>
      <c r="L2169" s="104">
        <v>0</v>
      </c>
      <c r="M2169" s="108" t="s">
        <v>126</v>
      </c>
      <c r="N2169" s="111" t="s">
        <v>217</v>
      </c>
      <c r="O2169" s="111" t="s">
        <v>218</v>
      </c>
      <c r="P2169" t="str">
        <f>VLOOKUP($A2169,RevenueData!$A$2:$L$2321,10,FALSE)</f>
        <v>LA</v>
      </c>
      <c r="Q2169" t="str">
        <f>VLOOKUP($A2169,RevenueData!$A$2:$L$2321,11,FALSE)</f>
        <v>SW</v>
      </c>
      <c r="R2169" t="str">
        <f>VLOOKUP($A2169,RevenueData!$A$2:$L$2321,12,FALSE)</f>
        <v>SW</v>
      </c>
    </row>
    <row r="2170" spans="1:18">
      <c r="A2170" s="103">
        <v>179</v>
      </c>
      <c r="B2170" s="108" t="s">
        <v>336</v>
      </c>
      <c r="C2170" s="108" t="s">
        <v>61</v>
      </c>
      <c r="D2170" s="103">
        <v>96738</v>
      </c>
      <c r="E2170" s="109">
        <v>40071</v>
      </c>
      <c r="F2170" s="110">
        <v>524</v>
      </c>
      <c r="G2170" s="108" t="s">
        <v>129</v>
      </c>
      <c r="H2170" s="103">
        <v>32</v>
      </c>
      <c r="I2170" s="103">
        <v>32</v>
      </c>
      <c r="J2170" s="103">
        <v>0</v>
      </c>
      <c r="K2170" s="103">
        <v>0</v>
      </c>
      <c r="L2170" s="104">
        <v>0</v>
      </c>
      <c r="M2170" s="108" t="s">
        <v>130</v>
      </c>
      <c r="N2170" s="111" t="s">
        <v>337</v>
      </c>
      <c r="O2170" s="111" t="s">
        <v>338</v>
      </c>
      <c r="P2170" t="str">
        <f>VLOOKUP($A2170,RevenueData!$A$2:$L$2321,10,FALSE)</f>
        <v>HI</v>
      </c>
      <c r="Q2170" t="str">
        <f>VLOOKUP($A2170,RevenueData!$A$2:$L$2321,11,FALSE)</f>
        <v>NW</v>
      </c>
      <c r="R2170" t="str">
        <f>VLOOKUP($A2170,RevenueData!$A$2:$L$2321,12,FALSE)</f>
        <v>HI</v>
      </c>
    </row>
    <row r="2171" spans="1:18">
      <c r="A2171" s="103">
        <v>180</v>
      </c>
      <c r="B2171" s="108" t="s">
        <v>138</v>
      </c>
      <c r="C2171" s="108" t="s">
        <v>12</v>
      </c>
      <c r="D2171" s="103">
        <v>20004</v>
      </c>
      <c r="E2171" s="109">
        <v>40071</v>
      </c>
      <c r="F2171" s="110">
        <v>1103</v>
      </c>
      <c r="G2171" s="108" t="s">
        <v>125</v>
      </c>
      <c r="H2171" s="103">
        <v>25</v>
      </c>
      <c r="I2171" s="103">
        <v>25</v>
      </c>
      <c r="J2171" s="103">
        <v>0</v>
      </c>
      <c r="K2171" s="103">
        <v>0</v>
      </c>
      <c r="L2171" s="104">
        <v>0</v>
      </c>
      <c r="M2171" s="108" t="s">
        <v>126</v>
      </c>
      <c r="N2171" s="111" t="s">
        <v>136</v>
      </c>
      <c r="O2171" s="111" t="s">
        <v>556</v>
      </c>
      <c r="P2171" t="str">
        <f>VLOOKUP($A2171,RevenueData!$A$2:$L$2321,10,FALSE)</f>
        <v>DC</v>
      </c>
      <c r="Q2171" t="str">
        <f>VLOOKUP($A2171,RevenueData!$A$2:$L$2321,11,FALSE)</f>
        <v>NE</v>
      </c>
      <c r="R2171" t="str">
        <f>VLOOKUP($A2171,RevenueData!$A$2:$L$2321,12,FALSE)</f>
        <v>DC</v>
      </c>
    </row>
    <row r="2172" spans="1:18">
      <c r="A2172" s="103">
        <v>181</v>
      </c>
      <c r="B2172" s="108" t="s">
        <v>339</v>
      </c>
      <c r="C2172" s="108" t="s">
        <v>67</v>
      </c>
      <c r="D2172" s="103">
        <v>918</v>
      </c>
      <c r="E2172" s="109">
        <v>40071</v>
      </c>
      <c r="F2172" s="110">
        <v>645</v>
      </c>
      <c r="G2172" s="108" t="s">
        <v>129</v>
      </c>
      <c r="H2172" s="103">
        <v>86</v>
      </c>
      <c r="I2172" s="103">
        <v>85</v>
      </c>
      <c r="J2172" s="103">
        <v>0</v>
      </c>
      <c r="K2172" s="103">
        <v>1</v>
      </c>
      <c r="L2172" s="104">
        <v>0</v>
      </c>
      <c r="M2172" s="108" t="s">
        <v>130</v>
      </c>
      <c r="N2172" s="111" t="s">
        <v>340</v>
      </c>
      <c r="O2172" s="111" t="s">
        <v>341</v>
      </c>
      <c r="P2172" t="str">
        <f>VLOOKUP($A2172,RevenueData!$A$2:$L$2321,10,FALSE)</f>
        <v>PR</v>
      </c>
      <c r="Q2172" t="str">
        <f>VLOOKUP($A2172,RevenueData!$A$2:$L$2321,11,FALSE)</f>
        <v>SE</v>
      </c>
      <c r="R2172" t="str">
        <f>VLOOKUP($A2172,RevenueData!$A$2:$L$2321,12,FALSE)</f>
        <v>SE</v>
      </c>
    </row>
    <row r="2173" spans="1:18">
      <c r="A2173" s="103">
        <v>187</v>
      </c>
      <c r="B2173" s="108" t="s">
        <v>343</v>
      </c>
      <c r="C2173" s="108" t="s">
        <v>19</v>
      </c>
      <c r="D2173" s="103">
        <v>92618</v>
      </c>
      <c r="E2173" s="109">
        <v>40071</v>
      </c>
      <c r="F2173" s="110">
        <v>1035</v>
      </c>
      <c r="G2173" s="108" t="s">
        <v>125</v>
      </c>
      <c r="H2173" s="103">
        <v>57</v>
      </c>
      <c r="I2173" s="103">
        <v>57</v>
      </c>
      <c r="J2173" s="103">
        <v>0</v>
      </c>
      <c r="K2173" s="103">
        <v>0</v>
      </c>
      <c r="L2173" s="104">
        <v>0</v>
      </c>
      <c r="M2173" s="108" t="s">
        <v>126</v>
      </c>
      <c r="N2173" s="111" t="s">
        <v>149</v>
      </c>
      <c r="O2173" s="111" t="s">
        <v>150</v>
      </c>
      <c r="P2173" t="str">
        <f>VLOOKUP($A2173,RevenueData!$A$2:$L$2321,10,FALSE)</f>
        <v>CA</v>
      </c>
      <c r="Q2173" t="str">
        <f>VLOOKUP($A2173,RevenueData!$A$2:$L$2321,11,FALSE)</f>
        <v>LA</v>
      </c>
      <c r="R2173" t="str">
        <f>VLOOKUP($A2173,RevenueData!$A$2:$L$2321,12,FALSE)</f>
        <v>SD</v>
      </c>
    </row>
    <row r="2174" spans="1:18">
      <c r="A2174" s="103">
        <v>115</v>
      </c>
      <c r="B2174" s="108" t="s">
        <v>265</v>
      </c>
      <c r="C2174" s="108" t="s">
        <v>27</v>
      </c>
      <c r="D2174" s="103">
        <v>33410</v>
      </c>
      <c r="E2174" s="109">
        <v>40072</v>
      </c>
      <c r="F2174" s="110">
        <v>1011</v>
      </c>
      <c r="G2174" s="108" t="s">
        <v>125</v>
      </c>
      <c r="H2174" s="103">
        <v>5</v>
      </c>
      <c r="I2174" s="103">
        <v>5</v>
      </c>
      <c r="J2174" s="103">
        <v>0</v>
      </c>
      <c r="K2174" s="103">
        <v>0</v>
      </c>
      <c r="L2174" s="104">
        <v>0</v>
      </c>
      <c r="M2174" s="108" t="s">
        <v>126</v>
      </c>
      <c r="N2174" s="111" t="s">
        <v>161</v>
      </c>
      <c r="O2174" s="111" t="s">
        <v>162</v>
      </c>
      <c r="P2174" t="str">
        <f>VLOOKUP($A2174,RevenueData!$A$2:$L$2321,10,FALSE)</f>
        <v>FL</v>
      </c>
      <c r="Q2174" t="str">
        <f>VLOOKUP($A2174,RevenueData!$A$2:$L$2321,11,FALSE)</f>
        <v>SE</v>
      </c>
      <c r="R2174" t="str">
        <f>VLOOKUP($A2174,RevenueData!$A$2:$L$2321,12,FALSE)</f>
        <v>PB</v>
      </c>
    </row>
    <row r="2175" spans="1:18">
      <c r="A2175" s="103">
        <v>183</v>
      </c>
      <c r="B2175" s="108" t="s">
        <v>225</v>
      </c>
      <c r="C2175" s="108" t="s">
        <v>27</v>
      </c>
      <c r="D2175" s="103">
        <v>32819</v>
      </c>
      <c r="E2175" s="109">
        <v>40072</v>
      </c>
      <c r="F2175" s="110">
        <v>1238</v>
      </c>
      <c r="G2175" s="108" t="s">
        <v>125</v>
      </c>
      <c r="H2175" s="103">
        <v>95</v>
      </c>
      <c r="I2175" s="103">
        <v>95</v>
      </c>
      <c r="J2175" s="103">
        <v>0</v>
      </c>
      <c r="K2175" s="103">
        <v>0</v>
      </c>
      <c r="L2175" s="104">
        <v>0</v>
      </c>
      <c r="M2175" s="108" t="s">
        <v>126</v>
      </c>
      <c r="N2175" s="111" t="s">
        <v>208</v>
      </c>
      <c r="O2175" s="111" t="s">
        <v>209</v>
      </c>
      <c r="P2175" t="str">
        <f>VLOOKUP($A2175,RevenueData!$A$2:$L$2321,10,FALSE)</f>
        <v>FL</v>
      </c>
      <c r="Q2175" t="str">
        <f>VLOOKUP($A2175,RevenueData!$A$2:$L$2321,11,FALSE)</f>
        <v>OUT</v>
      </c>
      <c r="R2175" t="str">
        <f>VLOOKUP($A2175,RevenueData!$A$2:$L$2321,12,FALSE)</f>
        <v>OUT</v>
      </c>
    </row>
    <row r="2176" spans="1:18">
      <c r="A2176" s="103">
        <v>185</v>
      </c>
      <c r="B2176" s="108" t="s">
        <v>342</v>
      </c>
      <c r="C2176" s="108" t="s">
        <v>62</v>
      </c>
      <c r="D2176" s="103">
        <v>55435</v>
      </c>
      <c r="E2176" s="109">
        <v>40072</v>
      </c>
      <c r="F2176" s="110">
        <v>720</v>
      </c>
      <c r="G2176" s="108" t="s">
        <v>129</v>
      </c>
      <c r="H2176" s="103">
        <v>61</v>
      </c>
      <c r="I2176" s="103">
        <v>56</v>
      </c>
      <c r="J2176" s="103">
        <v>0</v>
      </c>
      <c r="K2176" s="103">
        <v>5</v>
      </c>
      <c r="L2176" s="104">
        <v>0</v>
      </c>
      <c r="M2176" s="108" t="s">
        <v>126</v>
      </c>
      <c r="N2176" s="111" t="s">
        <v>302</v>
      </c>
      <c r="O2176" s="111" t="s">
        <v>303</v>
      </c>
      <c r="P2176" t="str">
        <f>VLOOKUP($A2176,RevenueData!$A$2:$L$2321,10,FALSE)</f>
        <v>MN</v>
      </c>
      <c r="Q2176" t="str">
        <f>VLOOKUP($A2176,RevenueData!$A$2:$L$2321,11,FALSE)</f>
        <v>MW</v>
      </c>
      <c r="R2176" t="str">
        <f>VLOOKUP($A2176,RevenueData!$A$2:$L$2321,12,FALSE)</f>
        <v>MW</v>
      </c>
    </row>
    <row r="2177" spans="1:18">
      <c r="A2177" s="103">
        <v>116</v>
      </c>
      <c r="B2177" s="108" t="s">
        <v>266</v>
      </c>
      <c r="C2177" s="108" t="s">
        <v>10</v>
      </c>
      <c r="D2177" s="103">
        <v>8807</v>
      </c>
      <c r="E2177" s="109">
        <v>40074</v>
      </c>
      <c r="F2177" s="110">
        <v>2004</v>
      </c>
      <c r="G2177" s="108" t="s">
        <v>131</v>
      </c>
      <c r="H2177" s="103">
        <v>68</v>
      </c>
      <c r="I2177" s="103">
        <v>67</v>
      </c>
      <c r="J2177" s="103">
        <v>0</v>
      </c>
      <c r="K2177" s="103">
        <v>0</v>
      </c>
      <c r="L2177" s="104">
        <v>1</v>
      </c>
      <c r="M2177" s="108" t="s">
        <v>126</v>
      </c>
      <c r="N2177" s="111" t="s">
        <v>127</v>
      </c>
      <c r="O2177" s="111" t="s">
        <v>128</v>
      </c>
      <c r="P2177" t="str">
        <f>VLOOKUP($A2177,RevenueData!$A$2:$L$2321,10,FALSE)</f>
        <v>NJ</v>
      </c>
      <c r="Q2177" t="str">
        <f>VLOOKUP($A2177,RevenueData!$A$2:$L$2321,11,FALSE)</f>
        <v>NE</v>
      </c>
      <c r="R2177" t="str">
        <f>VLOOKUP($A2177,RevenueData!$A$2:$L$2321,12,FALSE)</f>
        <v>NJ</v>
      </c>
    </row>
    <row r="2178" spans="1:18">
      <c r="A2178" s="103">
        <v>2</v>
      </c>
      <c r="B2178" s="108" t="s">
        <v>124</v>
      </c>
      <c r="C2178" s="108" t="s">
        <v>7</v>
      </c>
      <c r="D2178" s="103">
        <v>10021</v>
      </c>
      <c r="E2178" s="109">
        <v>40084</v>
      </c>
      <c r="F2178" s="110">
        <v>1029</v>
      </c>
      <c r="G2178" s="108" t="s">
        <v>125</v>
      </c>
      <c r="H2178" s="103">
        <v>32</v>
      </c>
      <c r="I2178" s="103">
        <v>32</v>
      </c>
      <c r="J2178" s="103">
        <v>0</v>
      </c>
      <c r="K2178" s="103">
        <v>0</v>
      </c>
      <c r="L2178" s="104">
        <v>0</v>
      </c>
      <c r="M2178" s="108" t="s">
        <v>126</v>
      </c>
      <c r="N2178" s="111" t="s">
        <v>127</v>
      </c>
      <c r="O2178" s="111" t="s">
        <v>128</v>
      </c>
      <c r="P2178" t="str">
        <f>VLOOKUP($A2178,RevenueData!$A$2:$L$2321,10,FALSE)</f>
        <v>NY</v>
      </c>
      <c r="Q2178" t="str">
        <f>VLOOKUP($A2178,RevenueData!$A$2:$L$2321,11,FALSE)</f>
        <v>NY</v>
      </c>
      <c r="R2178" t="str">
        <f>VLOOKUP($A2178,RevenueData!$A$2:$L$2321,12,FALSE)</f>
        <v>MID</v>
      </c>
    </row>
    <row r="2179" spans="1:18">
      <c r="A2179" s="103">
        <v>3</v>
      </c>
      <c r="B2179" s="108" t="s">
        <v>124</v>
      </c>
      <c r="C2179" s="108" t="s">
        <v>7</v>
      </c>
      <c r="D2179" s="103">
        <v>10023</v>
      </c>
      <c r="E2179" s="109">
        <v>40084</v>
      </c>
      <c r="F2179" s="110">
        <v>1200</v>
      </c>
      <c r="G2179" s="108" t="s">
        <v>125</v>
      </c>
      <c r="H2179" s="103">
        <v>32</v>
      </c>
      <c r="I2179" s="103">
        <v>32</v>
      </c>
      <c r="J2179" s="103">
        <v>0</v>
      </c>
      <c r="K2179" s="103">
        <v>0</v>
      </c>
      <c r="L2179" s="104">
        <v>0</v>
      </c>
      <c r="M2179" s="108" t="s">
        <v>126</v>
      </c>
      <c r="N2179" s="111" t="s">
        <v>127</v>
      </c>
      <c r="O2179" s="111" t="s">
        <v>128</v>
      </c>
      <c r="P2179" t="str">
        <f>VLOOKUP($A2179,RevenueData!$A$2:$L$2321,10,FALSE)</f>
        <v>NY</v>
      </c>
      <c r="Q2179" t="str">
        <f>VLOOKUP($A2179,RevenueData!$A$2:$L$2321,11,FALSE)</f>
        <v>NY</v>
      </c>
      <c r="R2179" t="str">
        <f>VLOOKUP($A2179,RevenueData!$A$2:$L$2321,12,FALSE)</f>
        <v>DOWN</v>
      </c>
    </row>
    <row r="2180" spans="1:18">
      <c r="A2180" s="103">
        <v>13</v>
      </c>
      <c r="B2180" s="108" t="s">
        <v>142</v>
      </c>
      <c r="C2180" s="108" t="s">
        <v>7</v>
      </c>
      <c r="D2180" s="103">
        <v>11746</v>
      </c>
      <c r="E2180" s="109">
        <v>40084</v>
      </c>
      <c r="F2180" s="110">
        <v>907</v>
      </c>
      <c r="G2180" s="108" t="s">
        <v>125</v>
      </c>
      <c r="H2180" s="103">
        <v>38</v>
      </c>
      <c r="I2180" s="103">
        <v>37</v>
      </c>
      <c r="J2180" s="103">
        <v>0</v>
      </c>
      <c r="K2180" s="103">
        <v>1</v>
      </c>
      <c r="L2180" s="104">
        <v>0</v>
      </c>
      <c r="M2180" s="108" t="s">
        <v>126</v>
      </c>
      <c r="N2180" s="111" t="s">
        <v>127</v>
      </c>
      <c r="O2180" s="111" t="s">
        <v>128</v>
      </c>
      <c r="P2180" t="str">
        <f>VLOOKUP($A2180,RevenueData!$A$2:$L$2321,10,FALSE)</f>
        <v>NY</v>
      </c>
      <c r="Q2180" t="str">
        <f>VLOOKUP($A2180,RevenueData!$A$2:$L$2321,11,FALSE)</f>
        <v>NY</v>
      </c>
      <c r="R2180" t="str">
        <f>VLOOKUP($A2180,RevenueData!$A$2:$L$2321,12,FALSE)</f>
        <v>LI</v>
      </c>
    </row>
    <row r="2181" spans="1:18">
      <c r="A2181" s="103">
        <v>23</v>
      </c>
      <c r="B2181" s="108" t="s">
        <v>159</v>
      </c>
      <c r="C2181" s="108" t="s">
        <v>7</v>
      </c>
      <c r="D2181" s="103">
        <v>10601</v>
      </c>
      <c r="E2181" s="109">
        <v>40084</v>
      </c>
      <c r="F2181" s="110">
        <v>945</v>
      </c>
      <c r="G2181" s="108" t="s">
        <v>129</v>
      </c>
      <c r="H2181" s="103">
        <v>47</v>
      </c>
      <c r="I2181" s="103">
        <v>47</v>
      </c>
      <c r="J2181" s="103">
        <v>0</v>
      </c>
      <c r="K2181" s="103">
        <v>0</v>
      </c>
      <c r="L2181" s="104">
        <v>0</v>
      </c>
      <c r="M2181" s="108" t="s">
        <v>126</v>
      </c>
      <c r="N2181" s="111" t="s">
        <v>127</v>
      </c>
      <c r="O2181" s="111" t="s">
        <v>128</v>
      </c>
      <c r="P2181" t="str">
        <f>VLOOKUP($A2181,RevenueData!$A$2:$L$2321,10,FALSE)</f>
        <v>NY</v>
      </c>
      <c r="Q2181" t="str">
        <f>VLOOKUP($A2181,RevenueData!$A$2:$L$2321,11,FALSE)</f>
        <v>NE</v>
      </c>
      <c r="R2181" t="str">
        <f>VLOOKUP($A2181,RevenueData!$A$2:$L$2321,12,FALSE)</f>
        <v>CT</v>
      </c>
    </row>
    <row r="2182" spans="1:18">
      <c r="A2182" s="103">
        <v>34</v>
      </c>
      <c r="B2182" s="108" t="s">
        <v>175</v>
      </c>
      <c r="C2182" s="108" t="s">
        <v>25</v>
      </c>
      <c r="D2182" s="103">
        <v>6880</v>
      </c>
      <c r="E2182" s="109">
        <v>40084</v>
      </c>
      <c r="F2182" s="110">
        <v>931</v>
      </c>
      <c r="G2182" s="108" t="s">
        <v>129</v>
      </c>
      <c r="H2182" s="103">
        <v>26</v>
      </c>
      <c r="I2182" s="103">
        <v>25</v>
      </c>
      <c r="J2182" s="103">
        <v>1</v>
      </c>
      <c r="K2182" s="103">
        <v>0</v>
      </c>
      <c r="L2182" s="104">
        <v>0</v>
      </c>
      <c r="M2182" s="108" t="s">
        <v>126</v>
      </c>
      <c r="N2182" s="111" t="s">
        <v>127</v>
      </c>
      <c r="O2182" s="111" t="s">
        <v>128</v>
      </c>
      <c r="P2182" t="str">
        <f>VLOOKUP($A2182,RevenueData!$A$2:$L$2321,10,FALSE)</f>
        <v>CT</v>
      </c>
      <c r="Q2182" t="str">
        <f>VLOOKUP($A2182,RevenueData!$A$2:$L$2321,11,FALSE)</f>
        <v>NE</v>
      </c>
      <c r="R2182" t="str">
        <f>VLOOKUP($A2182,RevenueData!$A$2:$L$2321,12,FALSE)</f>
        <v>CT</v>
      </c>
    </row>
    <row r="2183" spans="1:18">
      <c r="A2183" s="103">
        <v>42</v>
      </c>
      <c r="B2183" s="108" t="s">
        <v>124</v>
      </c>
      <c r="C2183" s="108" t="s">
        <v>7</v>
      </c>
      <c r="D2183" s="103">
        <v>10024</v>
      </c>
      <c r="E2183" s="109">
        <v>40084</v>
      </c>
      <c r="F2183" s="110">
        <v>1101</v>
      </c>
      <c r="G2183" s="108" t="s">
        <v>125</v>
      </c>
      <c r="H2183" s="103">
        <v>30</v>
      </c>
      <c r="I2183" s="103">
        <v>30</v>
      </c>
      <c r="J2183" s="103">
        <v>0</v>
      </c>
      <c r="K2183" s="103">
        <v>0</v>
      </c>
      <c r="L2183" s="104">
        <v>0</v>
      </c>
      <c r="M2183" s="108" t="s">
        <v>126</v>
      </c>
      <c r="N2183" s="111" t="s">
        <v>127</v>
      </c>
      <c r="O2183" s="111" t="s">
        <v>128</v>
      </c>
      <c r="P2183" t="str">
        <f>VLOOKUP($A2183,RevenueData!$A$2:$L$2321,10,FALSE)</f>
        <v>NY</v>
      </c>
      <c r="Q2183" t="str">
        <f>VLOOKUP($A2183,RevenueData!$A$2:$L$2321,11,FALSE)</f>
        <v>NY</v>
      </c>
      <c r="R2183" t="str">
        <f>VLOOKUP($A2183,RevenueData!$A$2:$L$2321,12,FALSE)</f>
        <v>DOWN</v>
      </c>
    </row>
    <row r="2184" spans="1:18">
      <c r="A2184" s="103">
        <v>51</v>
      </c>
      <c r="B2184" s="108" t="s">
        <v>124</v>
      </c>
      <c r="C2184" s="108" t="s">
        <v>7</v>
      </c>
      <c r="D2184" s="103">
        <v>10003</v>
      </c>
      <c r="E2184" s="109">
        <v>40084</v>
      </c>
      <c r="F2184" s="110">
        <v>923</v>
      </c>
      <c r="G2184" s="108" t="s">
        <v>125</v>
      </c>
      <c r="H2184" s="103">
        <v>48</v>
      </c>
      <c r="I2184" s="103">
        <v>48</v>
      </c>
      <c r="J2184" s="103">
        <v>0</v>
      </c>
      <c r="K2184" s="103">
        <v>0</v>
      </c>
      <c r="L2184" s="104">
        <v>0</v>
      </c>
      <c r="M2184" s="108" t="s">
        <v>126</v>
      </c>
      <c r="N2184" s="111" t="s">
        <v>127</v>
      </c>
      <c r="O2184" s="111" t="s">
        <v>128</v>
      </c>
      <c r="P2184" t="str">
        <f>VLOOKUP($A2184,RevenueData!$A$2:$L$2321,10,FALSE)</f>
        <v>NY</v>
      </c>
      <c r="Q2184" t="str">
        <f>VLOOKUP($A2184,RevenueData!$A$2:$L$2321,11,FALSE)</f>
        <v>NY</v>
      </c>
      <c r="R2184" t="str">
        <f>VLOOKUP($A2184,RevenueData!$A$2:$L$2321,12,FALSE)</f>
        <v>DOWN</v>
      </c>
    </row>
    <row r="2185" spans="1:18">
      <c r="A2185" s="103">
        <v>53</v>
      </c>
      <c r="B2185" s="108" t="s">
        <v>124</v>
      </c>
      <c r="C2185" s="108" t="s">
        <v>7</v>
      </c>
      <c r="D2185" s="103">
        <v>10021</v>
      </c>
      <c r="E2185" s="109">
        <v>40084</v>
      </c>
      <c r="F2185" s="110">
        <v>1042</v>
      </c>
      <c r="G2185" s="108" t="s">
        <v>125</v>
      </c>
      <c r="H2185" s="103">
        <v>30</v>
      </c>
      <c r="I2185" s="103">
        <v>30</v>
      </c>
      <c r="J2185" s="103">
        <v>0</v>
      </c>
      <c r="K2185" s="103">
        <v>0</v>
      </c>
      <c r="L2185" s="104">
        <v>0</v>
      </c>
      <c r="M2185" s="108" t="s">
        <v>126</v>
      </c>
      <c r="N2185" s="111" t="s">
        <v>127</v>
      </c>
      <c r="O2185" s="111" t="s">
        <v>128</v>
      </c>
      <c r="P2185" t="str">
        <f>VLOOKUP($A2185,RevenueData!$A$2:$L$2321,10,FALSE)</f>
        <v>NY</v>
      </c>
      <c r="Q2185" t="str">
        <f>VLOOKUP($A2185,RevenueData!$A$2:$L$2321,11,FALSE)</f>
        <v>NY</v>
      </c>
      <c r="R2185" t="str">
        <f>VLOOKUP($A2185,RevenueData!$A$2:$L$2321,12,FALSE)</f>
        <v>MID</v>
      </c>
    </row>
    <row r="2186" spans="1:18">
      <c r="A2186" s="103">
        <v>54</v>
      </c>
      <c r="B2186" s="108" t="s">
        <v>124</v>
      </c>
      <c r="C2186" s="108" t="s">
        <v>7</v>
      </c>
      <c r="D2186" s="103">
        <v>10028</v>
      </c>
      <c r="E2186" s="109">
        <v>40084</v>
      </c>
      <c r="F2186" s="110">
        <v>912</v>
      </c>
      <c r="G2186" s="108" t="s">
        <v>129</v>
      </c>
      <c r="H2186" s="103">
        <v>24</v>
      </c>
      <c r="I2186" s="103">
        <v>24</v>
      </c>
      <c r="J2186" s="103">
        <v>0</v>
      </c>
      <c r="K2186" s="103">
        <v>0</v>
      </c>
      <c r="L2186" s="104">
        <v>0</v>
      </c>
      <c r="M2186" s="108" t="s">
        <v>126</v>
      </c>
      <c r="N2186" s="111" t="s">
        <v>127</v>
      </c>
      <c r="O2186" s="111" t="s">
        <v>128</v>
      </c>
      <c r="P2186" t="str">
        <f>VLOOKUP($A2186,RevenueData!$A$2:$L$2321,10,FALSE)</f>
        <v>NY</v>
      </c>
      <c r="Q2186" t="str">
        <f>VLOOKUP($A2186,RevenueData!$A$2:$L$2321,11,FALSE)</f>
        <v>NY</v>
      </c>
      <c r="R2186" t="str">
        <f>VLOOKUP($A2186,RevenueData!$A$2:$L$2321,12,FALSE)</f>
        <v>MID</v>
      </c>
    </row>
    <row r="2187" spans="1:18">
      <c r="A2187" s="103">
        <v>55</v>
      </c>
      <c r="B2187" s="108" t="s">
        <v>124</v>
      </c>
      <c r="C2187" s="108" t="s">
        <v>7</v>
      </c>
      <c r="D2187" s="103">
        <v>10014</v>
      </c>
      <c r="E2187" s="109">
        <v>40084</v>
      </c>
      <c r="F2187" s="110">
        <v>1042</v>
      </c>
      <c r="G2187" s="108" t="s">
        <v>129</v>
      </c>
      <c r="H2187" s="103">
        <v>28</v>
      </c>
      <c r="I2187" s="103">
        <v>28</v>
      </c>
      <c r="J2187" s="103">
        <v>0</v>
      </c>
      <c r="K2187" s="103">
        <v>0</v>
      </c>
      <c r="L2187" s="104">
        <v>0</v>
      </c>
      <c r="M2187" s="108" t="s">
        <v>126</v>
      </c>
      <c r="N2187" s="111" t="s">
        <v>127</v>
      </c>
      <c r="O2187" s="111" t="s">
        <v>128</v>
      </c>
      <c r="P2187" t="str">
        <f>VLOOKUP($A2187,RevenueData!$A$2:$L$2321,10,FALSE)</f>
        <v>NY</v>
      </c>
      <c r="Q2187" t="str">
        <f>VLOOKUP($A2187,RevenueData!$A$2:$L$2321,11,FALSE)</f>
        <v>NY</v>
      </c>
      <c r="R2187" t="str">
        <f>VLOOKUP($A2187,RevenueData!$A$2:$L$2321,12,FALSE)</f>
        <v>DOWN</v>
      </c>
    </row>
    <row r="2188" spans="1:18">
      <c r="A2188" s="103">
        <v>108</v>
      </c>
      <c r="B2188" s="108" t="s">
        <v>124</v>
      </c>
      <c r="C2188" s="108" t="s">
        <v>7</v>
      </c>
      <c r="D2188" s="103">
        <v>10019</v>
      </c>
      <c r="E2188" s="109">
        <v>40084</v>
      </c>
      <c r="F2188" s="110">
        <v>1002</v>
      </c>
      <c r="G2188" s="108" t="s">
        <v>125</v>
      </c>
      <c r="H2188" s="103">
        <v>48</v>
      </c>
      <c r="I2188" s="103">
        <v>48</v>
      </c>
      <c r="J2188" s="103">
        <v>0</v>
      </c>
      <c r="K2188" s="103">
        <v>0</v>
      </c>
      <c r="L2188" s="104">
        <v>0</v>
      </c>
      <c r="M2188" s="108" t="s">
        <v>126</v>
      </c>
      <c r="N2188" s="111" t="s">
        <v>127</v>
      </c>
      <c r="O2188" s="111" t="s">
        <v>128</v>
      </c>
      <c r="P2188" t="str">
        <f>VLOOKUP($A2188,RevenueData!$A$2:$L$2321,10,FALSE)</f>
        <v>NY</v>
      </c>
      <c r="Q2188" t="str">
        <f>VLOOKUP($A2188,RevenueData!$A$2:$L$2321,11,FALSE)</f>
        <v>NY</v>
      </c>
      <c r="R2188" t="str">
        <f>VLOOKUP($A2188,RevenueData!$A$2:$L$2321,12,FALSE)</f>
        <v>DOWN</v>
      </c>
    </row>
    <row r="2189" spans="1:18">
      <c r="A2189" s="103">
        <v>114</v>
      </c>
      <c r="B2189" s="108" t="s">
        <v>124</v>
      </c>
      <c r="C2189" s="108" t="s">
        <v>7</v>
      </c>
      <c r="D2189" s="103">
        <v>10020</v>
      </c>
      <c r="E2189" s="109">
        <v>40084</v>
      </c>
      <c r="F2189" s="110">
        <v>941</v>
      </c>
      <c r="G2189" s="108" t="s">
        <v>129</v>
      </c>
      <c r="H2189" s="103">
        <v>40</v>
      </c>
      <c r="I2189" s="103">
        <v>40</v>
      </c>
      <c r="J2189" s="103">
        <v>0</v>
      </c>
      <c r="K2189" s="103">
        <v>0</v>
      </c>
      <c r="L2189" s="104">
        <v>0</v>
      </c>
      <c r="M2189" s="108" t="s">
        <v>126</v>
      </c>
      <c r="N2189" s="111" t="s">
        <v>127</v>
      </c>
      <c r="O2189" s="111" t="s">
        <v>128</v>
      </c>
      <c r="P2189" t="str">
        <f>VLOOKUP($A2189,RevenueData!$A$2:$L$2321,10,FALSE)</f>
        <v>NY</v>
      </c>
      <c r="Q2189" t="str">
        <f>VLOOKUP($A2189,RevenueData!$A$2:$L$2321,11,FALSE)</f>
        <v>NY</v>
      </c>
      <c r="R2189" t="str">
        <f>VLOOKUP($A2189,RevenueData!$A$2:$L$2321,12,FALSE)</f>
        <v>MID</v>
      </c>
    </row>
    <row r="2190" spans="1:18">
      <c r="A2190" s="103">
        <v>114</v>
      </c>
      <c r="B2190" s="108" t="s">
        <v>124</v>
      </c>
      <c r="C2190" s="108" t="s">
        <v>7</v>
      </c>
      <c r="D2190" s="103">
        <v>10020</v>
      </c>
      <c r="E2190" s="109">
        <v>40084</v>
      </c>
      <c r="F2190" s="110">
        <v>941</v>
      </c>
      <c r="G2190" s="108" t="s">
        <v>129</v>
      </c>
      <c r="H2190" s="103">
        <v>29</v>
      </c>
      <c r="I2190" s="103">
        <v>29</v>
      </c>
      <c r="J2190" s="103">
        <v>0</v>
      </c>
      <c r="K2190" s="103">
        <v>0</v>
      </c>
      <c r="L2190" s="104">
        <v>0</v>
      </c>
      <c r="M2190" s="108" t="s">
        <v>130</v>
      </c>
      <c r="N2190" s="111" t="s">
        <v>127</v>
      </c>
      <c r="O2190" s="111" t="s">
        <v>128</v>
      </c>
      <c r="P2190" t="str">
        <f>VLOOKUP($A2190,RevenueData!$A$2:$L$2321,10,FALSE)</f>
        <v>NY</v>
      </c>
      <c r="Q2190" t="str">
        <f>VLOOKUP($A2190,RevenueData!$A$2:$L$2321,11,FALSE)</f>
        <v>NY</v>
      </c>
      <c r="R2190" t="str">
        <f>VLOOKUP($A2190,RevenueData!$A$2:$L$2321,12,FALSE)</f>
        <v>MID</v>
      </c>
    </row>
    <row r="2191" spans="1:18">
      <c r="A2191" s="103">
        <v>117</v>
      </c>
      <c r="B2191" s="108" t="s">
        <v>267</v>
      </c>
      <c r="C2191" s="108" t="s">
        <v>25</v>
      </c>
      <c r="D2191" s="103">
        <v>6810</v>
      </c>
      <c r="E2191" s="109">
        <v>40084</v>
      </c>
      <c r="F2191" s="110">
        <v>930</v>
      </c>
      <c r="G2191" s="108" t="s">
        <v>125</v>
      </c>
      <c r="H2191" s="103">
        <v>17</v>
      </c>
      <c r="I2191" s="103">
        <v>17</v>
      </c>
      <c r="J2191" s="103">
        <v>0</v>
      </c>
      <c r="K2191" s="103">
        <v>0</v>
      </c>
      <c r="L2191" s="104">
        <v>0</v>
      </c>
      <c r="M2191" s="108" t="s">
        <v>126</v>
      </c>
      <c r="N2191" s="111" t="s">
        <v>127</v>
      </c>
      <c r="O2191" s="111" t="s">
        <v>128</v>
      </c>
      <c r="P2191" t="str">
        <f>VLOOKUP($A2191,RevenueData!$A$2:$L$2321,10,FALSE)</f>
        <v>CT</v>
      </c>
      <c r="Q2191" t="str">
        <f>VLOOKUP($A2191,RevenueData!$A$2:$L$2321,11,FALSE)</f>
        <v>NE</v>
      </c>
      <c r="R2191" t="str">
        <f>VLOOKUP($A2191,RevenueData!$A$2:$L$2321,12,FALSE)</f>
        <v>CT</v>
      </c>
    </row>
    <row r="2192" spans="1:18">
      <c r="A2192" s="103">
        <v>123</v>
      </c>
      <c r="B2192" s="108" t="s">
        <v>271</v>
      </c>
      <c r="C2192" s="108" t="s">
        <v>25</v>
      </c>
      <c r="D2192" s="103">
        <v>6830</v>
      </c>
      <c r="E2192" s="109">
        <v>40084</v>
      </c>
      <c r="F2192" s="110">
        <v>1006</v>
      </c>
      <c r="G2192" s="108" t="s">
        <v>125</v>
      </c>
      <c r="H2192" s="103">
        <v>32</v>
      </c>
      <c r="I2192" s="103">
        <v>32</v>
      </c>
      <c r="J2192" s="103">
        <v>0</v>
      </c>
      <c r="K2192" s="103">
        <v>0</v>
      </c>
      <c r="L2192" s="104">
        <v>0</v>
      </c>
      <c r="M2192" s="108" t="s">
        <v>126</v>
      </c>
      <c r="N2192" s="111" t="s">
        <v>127</v>
      </c>
      <c r="O2192" s="111" t="s">
        <v>128</v>
      </c>
      <c r="P2192" t="str">
        <f>VLOOKUP($A2192,RevenueData!$A$2:$L$2321,10,FALSE)</f>
        <v>CT</v>
      </c>
      <c r="Q2192" t="str">
        <f>VLOOKUP($A2192,RevenueData!$A$2:$L$2321,11,FALSE)</f>
        <v>NE</v>
      </c>
      <c r="R2192" t="str">
        <f>VLOOKUP($A2192,RevenueData!$A$2:$L$2321,12,FALSE)</f>
        <v>CT</v>
      </c>
    </row>
    <row r="2193" spans="1:18">
      <c r="A2193" s="103">
        <v>124</v>
      </c>
      <c r="B2193" s="108" t="s">
        <v>272</v>
      </c>
      <c r="C2193" s="108" t="s">
        <v>25</v>
      </c>
      <c r="D2193" s="103">
        <v>6074</v>
      </c>
      <c r="E2193" s="109">
        <v>40084</v>
      </c>
      <c r="F2193" s="110">
        <v>1043</v>
      </c>
      <c r="G2193" s="108" t="s">
        <v>125</v>
      </c>
      <c r="H2193" s="103">
        <v>25</v>
      </c>
      <c r="I2193" s="103">
        <v>25</v>
      </c>
      <c r="J2193" s="103">
        <v>0</v>
      </c>
      <c r="K2193" s="103">
        <v>0</v>
      </c>
      <c r="L2193" s="104">
        <v>0</v>
      </c>
      <c r="M2193" s="108" t="s">
        <v>126</v>
      </c>
      <c r="N2193" s="111" t="s">
        <v>273</v>
      </c>
      <c r="O2193" s="111" t="s">
        <v>274</v>
      </c>
      <c r="P2193" t="str">
        <f>VLOOKUP($A2193,RevenueData!$A$2:$L$2321,10,FALSE)</f>
        <v>CT</v>
      </c>
      <c r="Q2193" t="str">
        <f>VLOOKUP($A2193,RevenueData!$A$2:$L$2321,11,FALSE)</f>
        <v>NE</v>
      </c>
      <c r="R2193" t="str">
        <f>VLOOKUP($A2193,RevenueData!$A$2:$L$2321,12,FALSE)</f>
        <v>CT</v>
      </c>
    </row>
    <row r="2194" spans="1:18">
      <c r="A2194" s="103">
        <v>131</v>
      </c>
      <c r="B2194" s="108" t="s">
        <v>281</v>
      </c>
      <c r="C2194" s="108" t="s">
        <v>7</v>
      </c>
      <c r="D2194" s="103">
        <v>11430</v>
      </c>
      <c r="E2194" s="109">
        <v>40084</v>
      </c>
      <c r="F2194" s="110">
        <v>659</v>
      </c>
      <c r="G2194" s="108" t="s">
        <v>129</v>
      </c>
      <c r="H2194" s="103">
        <v>29</v>
      </c>
      <c r="I2194" s="103">
        <v>29</v>
      </c>
      <c r="J2194" s="103">
        <v>0</v>
      </c>
      <c r="K2194" s="103">
        <v>0</v>
      </c>
      <c r="L2194" s="104">
        <v>0</v>
      </c>
      <c r="M2194" s="108" t="s">
        <v>126</v>
      </c>
      <c r="N2194" s="111" t="s">
        <v>127</v>
      </c>
      <c r="O2194" s="111" t="s">
        <v>128</v>
      </c>
      <c r="P2194" t="str">
        <f>VLOOKUP($A2194,RevenueData!$A$2:$L$2321,10,FALSE)</f>
        <v>NY</v>
      </c>
      <c r="Q2194" t="str">
        <f>VLOOKUP($A2194,RevenueData!$A$2:$L$2321,11,FALSE)</f>
        <v>NY</v>
      </c>
      <c r="R2194" t="str">
        <f>VLOOKUP($A2194,RevenueData!$A$2:$L$2321,12,FALSE)</f>
        <v>LI</v>
      </c>
    </row>
    <row r="2195" spans="1:18">
      <c r="A2195" s="103">
        <v>139</v>
      </c>
      <c r="B2195" s="108" t="s">
        <v>288</v>
      </c>
      <c r="C2195" s="108" t="s">
        <v>60</v>
      </c>
      <c r="D2195" s="103">
        <v>37215</v>
      </c>
      <c r="E2195" s="109">
        <v>40084</v>
      </c>
      <c r="F2195" s="110">
        <v>1203</v>
      </c>
      <c r="G2195" s="108" t="s">
        <v>125</v>
      </c>
      <c r="H2195" s="103">
        <v>21</v>
      </c>
      <c r="I2195" s="103">
        <v>21</v>
      </c>
      <c r="J2195" s="103">
        <v>0</v>
      </c>
      <c r="K2195" s="103">
        <v>0</v>
      </c>
      <c r="L2195" s="104">
        <v>0</v>
      </c>
      <c r="M2195" s="108" t="s">
        <v>126</v>
      </c>
      <c r="N2195" s="111" t="s">
        <v>289</v>
      </c>
      <c r="O2195" s="111" t="s">
        <v>290</v>
      </c>
      <c r="P2195" t="str">
        <f>VLOOKUP($A2195,RevenueData!$A$2:$L$2321,10,FALSE)</f>
        <v>TN</v>
      </c>
      <c r="Q2195" t="str">
        <f>VLOOKUP($A2195,RevenueData!$A$2:$L$2321,11,FALSE)</f>
        <v>MW</v>
      </c>
      <c r="R2195" t="str">
        <f>VLOOKUP($A2195,RevenueData!$A$2:$L$2321,12,FALSE)</f>
        <v>MW</v>
      </c>
    </row>
    <row r="2196" spans="1:18">
      <c r="A2196" s="103">
        <v>140</v>
      </c>
      <c r="B2196" s="108" t="s">
        <v>291</v>
      </c>
      <c r="C2196" s="108" t="s">
        <v>7</v>
      </c>
      <c r="D2196" s="103">
        <v>11530</v>
      </c>
      <c r="E2196" s="109">
        <v>40084</v>
      </c>
      <c r="F2196" s="110">
        <v>924</v>
      </c>
      <c r="G2196" s="108" t="s">
        <v>129</v>
      </c>
      <c r="H2196" s="103">
        <v>50</v>
      </c>
      <c r="I2196" s="103">
        <v>50</v>
      </c>
      <c r="J2196" s="103">
        <v>0</v>
      </c>
      <c r="K2196" s="103">
        <v>0</v>
      </c>
      <c r="L2196" s="104">
        <v>0</v>
      </c>
      <c r="M2196" s="108" t="s">
        <v>126</v>
      </c>
      <c r="N2196" s="111" t="s">
        <v>127</v>
      </c>
      <c r="O2196" s="111" t="s">
        <v>128</v>
      </c>
      <c r="P2196" t="str">
        <f>VLOOKUP($A2196,RevenueData!$A$2:$L$2321,10,FALSE)</f>
        <v>NY</v>
      </c>
      <c r="Q2196" t="str">
        <f>VLOOKUP($A2196,RevenueData!$A$2:$L$2321,11,FALSE)</f>
        <v>NY</v>
      </c>
      <c r="R2196" t="str">
        <f>VLOOKUP($A2196,RevenueData!$A$2:$L$2321,12,FALSE)</f>
        <v>LI</v>
      </c>
    </row>
    <row r="2197" spans="1:18">
      <c r="A2197" s="103">
        <v>146</v>
      </c>
      <c r="B2197" s="108" t="s">
        <v>295</v>
      </c>
      <c r="C2197" s="108" t="s">
        <v>61</v>
      </c>
      <c r="D2197" s="103">
        <v>96814</v>
      </c>
      <c r="E2197" s="109">
        <v>40084</v>
      </c>
      <c r="F2197" s="110">
        <v>915</v>
      </c>
      <c r="G2197" s="108" t="s">
        <v>125</v>
      </c>
      <c r="H2197" s="103">
        <v>86</v>
      </c>
      <c r="I2197" s="103">
        <v>86</v>
      </c>
      <c r="J2197" s="103">
        <v>0</v>
      </c>
      <c r="K2197" s="103">
        <v>0</v>
      </c>
      <c r="L2197" s="104">
        <v>0</v>
      </c>
      <c r="M2197" s="108" t="s">
        <v>130</v>
      </c>
      <c r="N2197" s="111" t="s">
        <v>296</v>
      </c>
      <c r="O2197" s="111" t="s">
        <v>297</v>
      </c>
      <c r="P2197" t="str">
        <f>VLOOKUP($A2197,RevenueData!$A$2:$L$2321,10,FALSE)</f>
        <v>HI</v>
      </c>
      <c r="Q2197" t="str">
        <f>VLOOKUP($A2197,RevenueData!$A$2:$L$2321,11,FALSE)</f>
        <v>NW</v>
      </c>
      <c r="R2197" t="str">
        <f>VLOOKUP($A2197,RevenueData!$A$2:$L$2321,12,FALSE)</f>
        <v>HI</v>
      </c>
    </row>
    <row r="2198" spans="1:18">
      <c r="A2198" s="103">
        <v>149</v>
      </c>
      <c r="B2198" s="108" t="s">
        <v>275</v>
      </c>
      <c r="C2198" s="108" t="s">
        <v>41</v>
      </c>
      <c r="D2198" s="103">
        <v>75261</v>
      </c>
      <c r="E2198" s="109">
        <v>40084</v>
      </c>
      <c r="F2198" s="110">
        <v>1240</v>
      </c>
      <c r="G2198" s="108" t="s">
        <v>125</v>
      </c>
      <c r="H2198" s="103">
        <v>70</v>
      </c>
      <c r="I2198" s="103">
        <v>70</v>
      </c>
      <c r="J2198" s="103">
        <v>0</v>
      </c>
      <c r="K2198" s="103">
        <v>0</v>
      </c>
      <c r="L2198" s="104">
        <v>0</v>
      </c>
      <c r="M2198" s="108" t="s">
        <v>126</v>
      </c>
      <c r="N2198" s="111" t="s">
        <v>187</v>
      </c>
      <c r="O2198" s="111" t="s">
        <v>188</v>
      </c>
      <c r="P2198" t="str">
        <f>VLOOKUP($A2198,RevenueData!$A$2:$L$2321,10,FALSE)</f>
        <v>TX</v>
      </c>
      <c r="Q2198" t="str">
        <f>VLOOKUP($A2198,RevenueData!$A$2:$L$2321,11,FALSE)</f>
        <v>SW</v>
      </c>
      <c r="R2198" t="str">
        <f>VLOOKUP($A2198,RevenueData!$A$2:$L$2321,12,FALSE)</f>
        <v>SW</v>
      </c>
    </row>
    <row r="2199" spans="1:18">
      <c r="A2199" s="103">
        <v>151</v>
      </c>
      <c r="B2199" s="108" t="s">
        <v>295</v>
      </c>
      <c r="C2199" s="108" t="s">
        <v>61</v>
      </c>
      <c r="D2199" s="103">
        <v>96815</v>
      </c>
      <c r="E2199" s="109">
        <v>40084</v>
      </c>
      <c r="F2199" s="110">
        <v>1025</v>
      </c>
      <c r="G2199" s="108" t="s">
        <v>125</v>
      </c>
      <c r="H2199" s="103">
        <v>91</v>
      </c>
      <c r="I2199" s="103">
        <v>91</v>
      </c>
      <c r="J2199" s="103">
        <v>0</v>
      </c>
      <c r="K2199" s="103">
        <v>0</v>
      </c>
      <c r="L2199" s="104">
        <v>0</v>
      </c>
      <c r="M2199" s="108" t="s">
        <v>130</v>
      </c>
      <c r="N2199" s="111" t="s">
        <v>296</v>
      </c>
      <c r="O2199" s="111" t="s">
        <v>297</v>
      </c>
      <c r="P2199" t="str">
        <f>VLOOKUP($A2199,RevenueData!$A$2:$L$2321,10,FALSE)</f>
        <v>HI</v>
      </c>
      <c r="Q2199" t="str">
        <f>VLOOKUP($A2199,RevenueData!$A$2:$L$2321,11,FALSE)</f>
        <v>NW</v>
      </c>
      <c r="R2199" t="str">
        <f>VLOOKUP($A2199,RevenueData!$A$2:$L$2321,12,FALSE)</f>
        <v>HI</v>
      </c>
    </row>
    <row r="2200" spans="1:18">
      <c r="A2200" s="103">
        <v>158</v>
      </c>
      <c r="B2200" s="108" t="s">
        <v>124</v>
      </c>
      <c r="C2200" s="108" t="s">
        <v>7</v>
      </c>
      <c r="D2200" s="103">
        <v>10019</v>
      </c>
      <c r="E2200" s="109">
        <v>40084</v>
      </c>
      <c r="F2200" s="110">
        <v>953</v>
      </c>
      <c r="G2200" s="108" t="s">
        <v>129</v>
      </c>
      <c r="H2200" s="103">
        <v>47</v>
      </c>
      <c r="I2200" s="103">
        <v>47</v>
      </c>
      <c r="J2200" s="103">
        <v>0</v>
      </c>
      <c r="K2200" s="103">
        <v>0</v>
      </c>
      <c r="L2200" s="104">
        <v>0</v>
      </c>
      <c r="M2200" s="108" t="s">
        <v>126</v>
      </c>
      <c r="N2200" s="111" t="s">
        <v>127</v>
      </c>
      <c r="O2200" s="111" t="s">
        <v>128</v>
      </c>
      <c r="P2200" t="str">
        <f>VLOOKUP($A2200,RevenueData!$A$2:$L$2321,10,FALSE)</f>
        <v>NY</v>
      </c>
      <c r="Q2200" t="str">
        <f>VLOOKUP($A2200,RevenueData!$A$2:$L$2321,11,FALSE)</f>
        <v>NY</v>
      </c>
      <c r="R2200" t="str">
        <f>VLOOKUP($A2200,RevenueData!$A$2:$L$2321,12,FALSE)</f>
        <v>MID</v>
      </c>
    </row>
    <row r="2201" spans="1:18">
      <c r="A2201" s="103">
        <v>170</v>
      </c>
      <c r="B2201" s="108" t="s">
        <v>28</v>
      </c>
      <c r="C2201" s="108" t="s">
        <v>27</v>
      </c>
      <c r="D2201" s="103">
        <v>33126</v>
      </c>
      <c r="E2201" s="109">
        <v>40084</v>
      </c>
      <c r="F2201" s="110">
        <v>1416</v>
      </c>
      <c r="G2201" s="108" t="s">
        <v>125</v>
      </c>
      <c r="H2201" s="103">
        <v>28</v>
      </c>
      <c r="I2201" s="103">
        <v>28</v>
      </c>
      <c r="J2201" s="103">
        <v>0</v>
      </c>
      <c r="K2201" s="103">
        <v>0</v>
      </c>
      <c r="L2201" s="104">
        <v>0</v>
      </c>
      <c r="M2201" s="108" t="s">
        <v>126</v>
      </c>
      <c r="N2201" s="111" t="s">
        <v>161</v>
      </c>
      <c r="O2201" s="111" t="s">
        <v>162</v>
      </c>
      <c r="P2201" t="str">
        <f>VLOOKUP($A2201,RevenueData!$A$2:$L$2321,10,FALSE)</f>
        <v>FL</v>
      </c>
      <c r="Q2201" t="str">
        <f>VLOOKUP($A2201,RevenueData!$A$2:$L$2321,11,FALSE)</f>
        <v>SE</v>
      </c>
      <c r="R2201" t="str">
        <f>VLOOKUP($A2201,RevenueData!$A$2:$L$2321,12,FALSE)</f>
        <v>MIAMI</v>
      </c>
    </row>
    <row r="2202" spans="1:18">
      <c r="A2202" s="103">
        <v>179</v>
      </c>
      <c r="B2202" s="108" t="s">
        <v>336</v>
      </c>
      <c r="C2202" s="108" t="s">
        <v>61</v>
      </c>
      <c r="D2202" s="103">
        <v>96738</v>
      </c>
      <c r="E2202" s="109">
        <v>40084</v>
      </c>
      <c r="F2202" s="110">
        <v>1332</v>
      </c>
      <c r="G2202" s="108" t="s">
        <v>131</v>
      </c>
      <c r="H2202" s="103">
        <v>21</v>
      </c>
      <c r="I2202" s="103">
        <v>21</v>
      </c>
      <c r="J2202" s="103">
        <v>0</v>
      </c>
      <c r="K2202" s="103">
        <v>0</v>
      </c>
      <c r="L2202" s="104">
        <v>0</v>
      </c>
      <c r="M2202" s="108" t="s">
        <v>126</v>
      </c>
      <c r="N2202" s="111" t="s">
        <v>337</v>
      </c>
      <c r="O2202" s="111" t="s">
        <v>338</v>
      </c>
      <c r="P2202" t="str">
        <f>VLOOKUP($A2202,RevenueData!$A$2:$L$2321,10,FALSE)</f>
        <v>HI</v>
      </c>
      <c r="Q2202" t="str">
        <f>VLOOKUP($A2202,RevenueData!$A$2:$L$2321,11,FALSE)</f>
        <v>NW</v>
      </c>
      <c r="R2202" t="str">
        <f>VLOOKUP($A2202,RevenueData!$A$2:$L$2321,12,FALSE)</f>
        <v>HI</v>
      </c>
    </row>
    <row r="2203" spans="1:18">
      <c r="A2203" s="103">
        <v>189</v>
      </c>
      <c r="B2203" s="108" t="s">
        <v>124</v>
      </c>
      <c r="C2203" s="108" t="s">
        <v>7</v>
      </c>
      <c r="D2203" s="103">
        <v>10017</v>
      </c>
      <c r="E2203" s="109">
        <v>40084</v>
      </c>
      <c r="F2203" s="110">
        <v>833</v>
      </c>
      <c r="G2203" s="108" t="s">
        <v>125</v>
      </c>
      <c r="H2203" s="103">
        <v>67</v>
      </c>
      <c r="I2203" s="103">
        <v>67</v>
      </c>
      <c r="J2203" s="103">
        <v>0</v>
      </c>
      <c r="K2203" s="103">
        <v>0</v>
      </c>
      <c r="L2203" s="104">
        <v>0</v>
      </c>
      <c r="M2203" s="108" t="s">
        <v>126</v>
      </c>
      <c r="N2203" s="111" t="s">
        <v>127</v>
      </c>
      <c r="O2203" s="111" t="s">
        <v>128</v>
      </c>
      <c r="P2203" t="str">
        <f>VLOOKUP($A2203,RevenueData!$A$2:$L$2321,10,FALSE)</f>
        <v>NY</v>
      </c>
      <c r="Q2203" t="str">
        <f>VLOOKUP($A2203,RevenueData!$A$2:$L$2321,11,FALSE)</f>
        <v>NY</v>
      </c>
      <c r="R2203" t="str">
        <f>VLOOKUP($A2203,RevenueData!$A$2:$L$2321,12,FALSE)</f>
        <v>DOWN</v>
      </c>
    </row>
    <row r="2204" spans="1:18">
      <c r="A2204" s="103">
        <v>5</v>
      </c>
      <c r="B2204" s="108" t="s">
        <v>132</v>
      </c>
      <c r="C2204" s="108" t="s">
        <v>10</v>
      </c>
      <c r="D2204" s="103">
        <v>7078</v>
      </c>
      <c r="E2204" s="109">
        <v>40085</v>
      </c>
      <c r="F2204" s="110">
        <v>900</v>
      </c>
      <c r="G2204" s="108" t="s">
        <v>125</v>
      </c>
      <c r="H2204" s="103">
        <v>48</v>
      </c>
      <c r="I2204" s="103">
        <v>48</v>
      </c>
      <c r="J2204" s="103">
        <v>0</v>
      </c>
      <c r="K2204" s="103">
        <v>0</v>
      </c>
      <c r="L2204" s="104">
        <v>0</v>
      </c>
      <c r="M2204" s="108" t="s">
        <v>126</v>
      </c>
      <c r="N2204" s="111" t="s">
        <v>127</v>
      </c>
      <c r="O2204" s="111" t="s">
        <v>128</v>
      </c>
      <c r="P2204" t="str">
        <f>VLOOKUP($A2204,RevenueData!$A$2:$L$2321,10,FALSE)</f>
        <v>NJ</v>
      </c>
      <c r="Q2204" t="str">
        <f>VLOOKUP($A2204,RevenueData!$A$2:$L$2321,11,FALSE)</f>
        <v>NE</v>
      </c>
      <c r="R2204" t="str">
        <f>VLOOKUP($A2204,RevenueData!$A$2:$L$2321,12,FALSE)</f>
        <v>NJ</v>
      </c>
    </row>
    <row r="2205" spans="1:18">
      <c r="A2205" s="103">
        <v>11</v>
      </c>
      <c r="B2205" s="108" t="s">
        <v>138</v>
      </c>
      <c r="C2205" s="108" t="s">
        <v>12</v>
      </c>
      <c r="D2205" s="103">
        <v>20007</v>
      </c>
      <c r="E2205" s="109">
        <v>40085</v>
      </c>
      <c r="F2205" s="110">
        <v>1430</v>
      </c>
      <c r="G2205" s="108" t="s">
        <v>131</v>
      </c>
      <c r="H2205" s="103">
        <v>30</v>
      </c>
      <c r="I2205" s="103">
        <v>30</v>
      </c>
      <c r="J2205" s="103">
        <v>0</v>
      </c>
      <c r="K2205" s="103">
        <v>0</v>
      </c>
      <c r="L2205" s="104">
        <v>0</v>
      </c>
      <c r="M2205" s="108" t="s">
        <v>126</v>
      </c>
      <c r="N2205" s="111" t="s">
        <v>136</v>
      </c>
      <c r="O2205" s="111" t="s">
        <v>556</v>
      </c>
      <c r="P2205" t="str">
        <f>VLOOKUP($A2205,RevenueData!$A$2:$L$2321,10,FALSE)</f>
        <v>DC</v>
      </c>
      <c r="Q2205" t="str">
        <f>VLOOKUP($A2205,RevenueData!$A$2:$L$2321,11,FALSE)</f>
        <v>NE</v>
      </c>
      <c r="R2205" t="str">
        <f>VLOOKUP($A2205,RevenueData!$A$2:$L$2321,12,FALSE)</f>
        <v>DC</v>
      </c>
    </row>
    <row r="2206" spans="1:18">
      <c r="A2206" s="103">
        <v>12</v>
      </c>
      <c r="B2206" s="108" t="s">
        <v>139</v>
      </c>
      <c r="C2206" s="108" t="s">
        <v>13</v>
      </c>
      <c r="D2206" s="103">
        <v>48084</v>
      </c>
      <c r="E2206" s="109">
        <v>40085</v>
      </c>
      <c r="F2206" s="110">
        <v>1130</v>
      </c>
      <c r="G2206" s="108" t="s">
        <v>125</v>
      </c>
      <c r="H2206" s="103">
        <v>46</v>
      </c>
      <c r="I2206" s="103">
        <v>46</v>
      </c>
      <c r="J2206" s="103">
        <v>0</v>
      </c>
      <c r="K2206" s="103">
        <v>0</v>
      </c>
      <c r="L2206" s="104">
        <v>0</v>
      </c>
      <c r="M2206" s="108" t="s">
        <v>126</v>
      </c>
      <c r="N2206" s="111" t="s">
        <v>140</v>
      </c>
      <c r="O2206" s="111" t="s">
        <v>141</v>
      </c>
      <c r="P2206" t="str">
        <f>VLOOKUP($A2206,RevenueData!$A$2:$L$2321,10,FALSE)</f>
        <v>MI</v>
      </c>
      <c r="Q2206" t="str">
        <f>VLOOKUP($A2206,RevenueData!$A$2:$L$2321,11,FALSE)</f>
        <v>MW</v>
      </c>
      <c r="R2206" t="str">
        <f>VLOOKUP($A2206,RevenueData!$A$2:$L$2321,12,FALSE)</f>
        <v>MW</v>
      </c>
    </row>
    <row r="2207" spans="1:18">
      <c r="A2207" s="103">
        <v>14</v>
      </c>
      <c r="B2207" s="108" t="s">
        <v>144</v>
      </c>
      <c r="C2207" s="108" t="s">
        <v>16</v>
      </c>
      <c r="D2207" s="103">
        <v>60077</v>
      </c>
      <c r="E2207" s="109">
        <v>40085</v>
      </c>
      <c r="F2207" s="110">
        <v>1044</v>
      </c>
      <c r="G2207" s="108" t="s">
        <v>125</v>
      </c>
      <c r="H2207" s="103">
        <v>55</v>
      </c>
      <c r="I2207" s="103">
        <v>55</v>
      </c>
      <c r="J2207" s="103">
        <v>0</v>
      </c>
      <c r="K2207" s="103">
        <v>0</v>
      </c>
      <c r="L2207" s="104">
        <v>0</v>
      </c>
      <c r="M2207" s="108" t="s">
        <v>143</v>
      </c>
      <c r="N2207" s="111" t="s">
        <v>145</v>
      </c>
      <c r="O2207" s="111" t="s">
        <v>146</v>
      </c>
      <c r="P2207" t="str">
        <f>VLOOKUP($A2207,RevenueData!$A$2:$L$2321,10,FALSE)</f>
        <v>IL</v>
      </c>
      <c r="Q2207" t="str">
        <f>VLOOKUP($A2207,RevenueData!$A$2:$L$2321,11,FALSE)</f>
        <v>MW</v>
      </c>
      <c r="R2207" t="str">
        <f>VLOOKUP($A2207,RevenueData!$A$2:$L$2321,12,FALSE)</f>
        <v>NCHI</v>
      </c>
    </row>
    <row r="2208" spans="1:18">
      <c r="A2208" s="103">
        <v>15</v>
      </c>
      <c r="B2208" s="108" t="s">
        <v>147</v>
      </c>
      <c r="C2208" s="108" t="s">
        <v>16</v>
      </c>
      <c r="D2208" s="103">
        <v>60523</v>
      </c>
      <c r="E2208" s="109">
        <v>40085</v>
      </c>
      <c r="F2208" s="110">
        <v>959</v>
      </c>
      <c r="G2208" s="108" t="s">
        <v>125</v>
      </c>
      <c r="H2208" s="103">
        <v>42</v>
      </c>
      <c r="I2208" s="103">
        <v>42</v>
      </c>
      <c r="J2208" s="103">
        <v>0</v>
      </c>
      <c r="K2208" s="103">
        <v>0</v>
      </c>
      <c r="L2208" s="104">
        <v>0</v>
      </c>
      <c r="M2208" s="108" t="s">
        <v>143</v>
      </c>
      <c r="N2208" s="111" t="s">
        <v>145</v>
      </c>
      <c r="O2208" s="111" t="s">
        <v>146</v>
      </c>
      <c r="P2208" t="str">
        <f>VLOOKUP($A2208,RevenueData!$A$2:$L$2321,10,FALSE)</f>
        <v>IL</v>
      </c>
      <c r="Q2208" t="str">
        <f>VLOOKUP($A2208,RevenueData!$A$2:$L$2321,11,FALSE)</f>
        <v>MW</v>
      </c>
      <c r="R2208" t="str">
        <f>VLOOKUP($A2208,RevenueData!$A$2:$L$2321,12,FALSE)</f>
        <v>SCHI</v>
      </c>
    </row>
    <row r="2209" spans="1:18">
      <c r="A2209" s="103">
        <v>17</v>
      </c>
      <c r="B2209" s="108" t="s">
        <v>148</v>
      </c>
      <c r="C2209" s="108" t="s">
        <v>19</v>
      </c>
      <c r="D2209" s="103">
        <v>92108</v>
      </c>
      <c r="E2209" s="109">
        <v>40085</v>
      </c>
      <c r="F2209" s="110">
        <v>1001</v>
      </c>
      <c r="G2209" s="108" t="s">
        <v>125</v>
      </c>
      <c r="H2209" s="103">
        <v>27</v>
      </c>
      <c r="I2209" s="103">
        <v>27</v>
      </c>
      <c r="J2209" s="103">
        <v>0</v>
      </c>
      <c r="K2209" s="103">
        <v>0</v>
      </c>
      <c r="L2209" s="104">
        <v>0</v>
      </c>
      <c r="M2209" s="108" t="s">
        <v>126</v>
      </c>
      <c r="N2209" s="111" t="s">
        <v>149</v>
      </c>
      <c r="O2209" s="111" t="s">
        <v>150</v>
      </c>
      <c r="P2209" t="str">
        <f>VLOOKUP($A2209,RevenueData!$A$2:$L$2321,10,FALSE)</f>
        <v>CA</v>
      </c>
      <c r="Q2209" t="str">
        <f>VLOOKUP($A2209,RevenueData!$A$2:$L$2321,11,FALSE)</f>
        <v>LA</v>
      </c>
      <c r="R2209" t="str">
        <f>VLOOKUP($A2209,RevenueData!$A$2:$L$2321,12,FALSE)</f>
        <v>SD</v>
      </c>
    </row>
    <row r="2210" spans="1:18">
      <c r="A2210" s="103">
        <v>18</v>
      </c>
      <c r="B2210" s="108" t="s">
        <v>151</v>
      </c>
      <c r="C2210" s="108" t="s">
        <v>21</v>
      </c>
      <c r="D2210" s="103">
        <v>98101</v>
      </c>
      <c r="E2210" s="109">
        <v>40085</v>
      </c>
      <c r="F2210" s="110">
        <v>1000</v>
      </c>
      <c r="G2210" s="108" t="s">
        <v>125</v>
      </c>
      <c r="H2210" s="103">
        <v>57</v>
      </c>
      <c r="I2210" s="103">
        <v>57</v>
      </c>
      <c r="J2210" s="103">
        <v>0</v>
      </c>
      <c r="K2210" s="103">
        <v>0</v>
      </c>
      <c r="L2210" s="104">
        <v>0</v>
      </c>
      <c r="M2210" s="108" t="s">
        <v>126</v>
      </c>
      <c r="N2210" s="111" t="s">
        <v>152</v>
      </c>
      <c r="O2210" s="111" t="s">
        <v>153</v>
      </c>
      <c r="P2210" t="str">
        <f>VLOOKUP($A2210,RevenueData!$A$2:$L$2321,10,FALSE)</f>
        <v>WA</v>
      </c>
      <c r="Q2210" t="str">
        <f>VLOOKUP($A2210,RevenueData!$A$2:$L$2321,11,FALSE)</f>
        <v>NW</v>
      </c>
      <c r="R2210" t="str">
        <f>VLOOKUP($A2210,RevenueData!$A$2:$L$2321,12,FALSE)</f>
        <v>SEA</v>
      </c>
    </row>
    <row r="2211" spans="1:18">
      <c r="A2211" s="103">
        <v>19</v>
      </c>
      <c r="B2211" s="108" t="s">
        <v>154</v>
      </c>
      <c r="C2211" s="108" t="s">
        <v>16</v>
      </c>
      <c r="D2211" s="103">
        <v>60611</v>
      </c>
      <c r="E2211" s="109">
        <v>40085</v>
      </c>
      <c r="F2211" s="110">
        <v>922</v>
      </c>
      <c r="G2211" s="108" t="s">
        <v>129</v>
      </c>
      <c r="H2211" s="103">
        <v>76</v>
      </c>
      <c r="I2211" s="103">
        <v>76</v>
      </c>
      <c r="J2211" s="103">
        <v>0</v>
      </c>
      <c r="K2211" s="103">
        <v>0</v>
      </c>
      <c r="L2211" s="104">
        <v>0</v>
      </c>
      <c r="M2211" s="108" t="s">
        <v>143</v>
      </c>
      <c r="N2211" s="111" t="s">
        <v>145</v>
      </c>
      <c r="O2211" s="111" t="s">
        <v>146</v>
      </c>
      <c r="P2211" t="str">
        <f>VLOOKUP($A2211,RevenueData!$A$2:$L$2321,10,FALSE)</f>
        <v>IL</v>
      </c>
      <c r="Q2211" t="str">
        <f>VLOOKUP($A2211,RevenueData!$A$2:$L$2321,11,FALSE)</f>
        <v>MW</v>
      </c>
      <c r="R2211" t="str">
        <f>VLOOKUP($A2211,RevenueData!$A$2:$L$2321,12,FALSE)</f>
        <v>MW</v>
      </c>
    </row>
    <row r="2212" spans="1:18">
      <c r="A2212" s="103">
        <v>20</v>
      </c>
      <c r="B2212" s="108" t="s">
        <v>155</v>
      </c>
      <c r="C2212" s="108" t="s">
        <v>19</v>
      </c>
      <c r="D2212" s="103">
        <v>95815</v>
      </c>
      <c r="E2212" s="109">
        <v>40085</v>
      </c>
      <c r="F2212" s="110">
        <v>1240</v>
      </c>
      <c r="G2212" s="108" t="s">
        <v>125</v>
      </c>
      <c r="H2212" s="103">
        <v>25</v>
      </c>
      <c r="I2212" s="103">
        <v>25</v>
      </c>
      <c r="J2212" s="103">
        <v>0</v>
      </c>
      <c r="K2212" s="103">
        <v>0</v>
      </c>
      <c r="L2212" s="104">
        <v>0</v>
      </c>
      <c r="M2212" s="108" t="s">
        <v>126</v>
      </c>
      <c r="N2212" s="111" t="s">
        <v>156</v>
      </c>
      <c r="O2212" s="111" t="s">
        <v>157</v>
      </c>
      <c r="P2212" t="str">
        <f>VLOOKUP($A2212,RevenueData!$A$2:$L$2321,10,FALSE)</f>
        <v>CA</v>
      </c>
      <c r="Q2212" t="str">
        <f>VLOOKUP($A2212,RevenueData!$A$2:$L$2321,11,FALSE)</f>
        <v>NW</v>
      </c>
      <c r="R2212" t="str">
        <f>VLOOKUP($A2212,RevenueData!$A$2:$L$2321,12,FALSE)</f>
        <v>NW</v>
      </c>
    </row>
    <row r="2213" spans="1:18">
      <c r="A2213" s="103">
        <v>22</v>
      </c>
      <c r="B2213" s="108" t="s">
        <v>158</v>
      </c>
      <c r="C2213" s="108" t="s">
        <v>19</v>
      </c>
      <c r="D2213" s="103">
        <v>91210</v>
      </c>
      <c r="E2213" s="109">
        <v>40085</v>
      </c>
      <c r="F2213" s="110">
        <v>936</v>
      </c>
      <c r="G2213" s="108" t="s">
        <v>125</v>
      </c>
      <c r="H2213" s="103">
        <v>33</v>
      </c>
      <c r="I2213" s="103">
        <v>33</v>
      </c>
      <c r="J2213" s="103">
        <v>0</v>
      </c>
      <c r="K2213" s="103">
        <v>0</v>
      </c>
      <c r="L2213" s="104">
        <v>0</v>
      </c>
      <c r="M2213" s="108" t="s">
        <v>126</v>
      </c>
      <c r="N2213" s="111" t="s">
        <v>149</v>
      </c>
      <c r="O2213" s="111" t="s">
        <v>150</v>
      </c>
      <c r="P2213" t="str">
        <f>VLOOKUP($A2213,RevenueData!$A$2:$L$2321,10,FALSE)</f>
        <v>CA</v>
      </c>
      <c r="Q2213" t="str">
        <f>VLOOKUP($A2213,RevenueData!$A$2:$L$2321,11,FALSE)</f>
        <v>LA</v>
      </c>
      <c r="R2213" t="str">
        <f>VLOOKUP($A2213,RevenueData!$A$2:$L$2321,12,FALSE)</f>
        <v>DESER</v>
      </c>
    </row>
    <row r="2214" spans="1:18">
      <c r="A2214" s="103">
        <v>24</v>
      </c>
      <c r="B2214" s="108" t="s">
        <v>160</v>
      </c>
      <c r="C2214" s="108" t="s">
        <v>19</v>
      </c>
      <c r="D2214" s="103">
        <v>90210</v>
      </c>
      <c r="E2214" s="109">
        <v>40085</v>
      </c>
      <c r="F2214" s="110">
        <v>1118</v>
      </c>
      <c r="G2214" s="108" t="s">
        <v>125</v>
      </c>
      <c r="H2214" s="103">
        <v>31</v>
      </c>
      <c r="I2214" s="103">
        <v>31</v>
      </c>
      <c r="J2214" s="103">
        <v>0</v>
      </c>
      <c r="K2214" s="103">
        <v>0</v>
      </c>
      <c r="L2214" s="104">
        <v>0</v>
      </c>
      <c r="M2214" s="108" t="s">
        <v>126</v>
      </c>
      <c r="N2214" s="111" t="s">
        <v>149</v>
      </c>
      <c r="O2214" s="111" t="s">
        <v>150</v>
      </c>
      <c r="P2214" t="str">
        <f>VLOOKUP($A2214,RevenueData!$A$2:$L$2321,10,FALSE)</f>
        <v>CA</v>
      </c>
      <c r="Q2214" t="str">
        <f>VLOOKUP($A2214,RevenueData!$A$2:$L$2321,11,FALSE)</f>
        <v>LA</v>
      </c>
      <c r="R2214" t="str">
        <f>VLOOKUP($A2214,RevenueData!$A$2:$L$2321,12,FALSE)</f>
        <v>LA</v>
      </c>
    </row>
    <row r="2215" spans="1:18">
      <c r="A2215" s="103">
        <v>25</v>
      </c>
      <c r="B2215" s="108" t="s">
        <v>28</v>
      </c>
      <c r="C2215" s="108" t="s">
        <v>27</v>
      </c>
      <c r="D2215" s="103">
        <v>33156</v>
      </c>
      <c r="E2215" s="109">
        <v>40085</v>
      </c>
      <c r="F2215" s="110">
        <v>957</v>
      </c>
      <c r="G2215" s="108" t="s">
        <v>125</v>
      </c>
      <c r="H2215" s="103">
        <v>30</v>
      </c>
      <c r="I2215" s="103">
        <v>30</v>
      </c>
      <c r="J2215" s="103">
        <v>0</v>
      </c>
      <c r="K2215" s="103">
        <v>0</v>
      </c>
      <c r="L2215" s="104">
        <v>0</v>
      </c>
      <c r="M2215" s="108" t="s">
        <v>126</v>
      </c>
      <c r="N2215" s="111" t="s">
        <v>161</v>
      </c>
      <c r="O2215" s="111" t="s">
        <v>162</v>
      </c>
      <c r="P2215" t="str">
        <f>VLOOKUP($A2215,RevenueData!$A$2:$L$2321,10,FALSE)</f>
        <v>FL</v>
      </c>
      <c r="Q2215" t="str">
        <f>VLOOKUP($A2215,RevenueData!$A$2:$L$2321,11,FALSE)</f>
        <v>SE</v>
      </c>
      <c r="R2215" t="str">
        <f>VLOOKUP($A2215,RevenueData!$A$2:$L$2321,12,FALSE)</f>
        <v>MIAMI</v>
      </c>
    </row>
    <row r="2216" spans="1:18">
      <c r="A2216" s="103">
        <v>25</v>
      </c>
      <c r="B2216" s="108" t="s">
        <v>28</v>
      </c>
      <c r="C2216" s="108" t="s">
        <v>27</v>
      </c>
      <c r="D2216" s="103">
        <v>33156</v>
      </c>
      <c r="E2216" s="109">
        <v>40085</v>
      </c>
      <c r="F2216" s="110">
        <v>957</v>
      </c>
      <c r="G2216" s="108" t="s">
        <v>125</v>
      </c>
      <c r="H2216" s="103">
        <v>3</v>
      </c>
      <c r="I2216" s="103">
        <v>3</v>
      </c>
      <c r="J2216" s="103">
        <v>0</v>
      </c>
      <c r="K2216" s="103">
        <v>0</v>
      </c>
      <c r="L2216" s="104">
        <v>0</v>
      </c>
      <c r="M2216" s="108" t="s">
        <v>126</v>
      </c>
      <c r="N2216" s="111" t="s">
        <v>161</v>
      </c>
      <c r="O2216" s="111" t="s">
        <v>162</v>
      </c>
      <c r="P2216" t="str">
        <f>VLOOKUP($A2216,RevenueData!$A$2:$L$2321,10,FALSE)</f>
        <v>FL</v>
      </c>
      <c r="Q2216" t="str">
        <f>VLOOKUP($A2216,RevenueData!$A$2:$L$2321,11,FALSE)</f>
        <v>SE</v>
      </c>
      <c r="R2216" t="str">
        <f>VLOOKUP($A2216,RevenueData!$A$2:$L$2321,12,FALSE)</f>
        <v>MIAMI</v>
      </c>
    </row>
    <row r="2217" spans="1:18">
      <c r="A2217" s="103">
        <v>26</v>
      </c>
      <c r="B2217" s="108" t="s">
        <v>163</v>
      </c>
      <c r="C2217" s="108" t="s">
        <v>11</v>
      </c>
      <c r="D2217" s="103">
        <v>22102</v>
      </c>
      <c r="E2217" s="109">
        <v>40085</v>
      </c>
      <c r="F2217" s="110">
        <v>952</v>
      </c>
      <c r="G2217" s="108" t="s">
        <v>129</v>
      </c>
      <c r="H2217" s="103">
        <v>61</v>
      </c>
      <c r="I2217" s="103">
        <v>61</v>
      </c>
      <c r="J2217" s="103">
        <v>0</v>
      </c>
      <c r="K2217" s="103">
        <v>0</v>
      </c>
      <c r="L2217" s="104">
        <v>0</v>
      </c>
      <c r="M2217" s="108" t="s">
        <v>126</v>
      </c>
      <c r="N2217" s="111" t="s">
        <v>136</v>
      </c>
      <c r="O2217" s="111" t="s">
        <v>556</v>
      </c>
      <c r="P2217" t="str">
        <f>VLOOKUP($A2217,RevenueData!$A$2:$L$2321,10,FALSE)</f>
        <v>VA</v>
      </c>
      <c r="Q2217" t="str">
        <f>VLOOKUP($A2217,RevenueData!$A$2:$L$2321,11,FALSE)</f>
        <v>SE</v>
      </c>
      <c r="R2217" t="str">
        <f>VLOOKUP($A2217,RevenueData!$A$2:$L$2321,12,FALSE)</f>
        <v>NOVA</v>
      </c>
    </row>
    <row r="2218" spans="1:18">
      <c r="A2218" s="103">
        <v>27</v>
      </c>
      <c r="B2218" s="108" t="s">
        <v>164</v>
      </c>
      <c r="C2218" s="108" t="s">
        <v>27</v>
      </c>
      <c r="D2218" s="103">
        <v>33431</v>
      </c>
      <c r="E2218" s="109">
        <v>40085</v>
      </c>
      <c r="F2218" s="110">
        <v>1231</v>
      </c>
      <c r="G2218" s="108" t="s">
        <v>125</v>
      </c>
      <c r="H2218" s="103">
        <v>19</v>
      </c>
      <c r="I2218" s="103">
        <v>18</v>
      </c>
      <c r="J2218" s="103">
        <v>0</v>
      </c>
      <c r="K2218" s="103">
        <v>0</v>
      </c>
      <c r="L2218" s="104">
        <v>1</v>
      </c>
      <c r="M2218" s="108" t="s">
        <v>126</v>
      </c>
      <c r="N2218" s="111" t="s">
        <v>161</v>
      </c>
      <c r="O2218" s="111" t="s">
        <v>162</v>
      </c>
      <c r="P2218" t="str">
        <f>VLOOKUP($A2218,RevenueData!$A$2:$L$2321,10,FALSE)</f>
        <v>FL</v>
      </c>
      <c r="Q2218" t="str">
        <f>VLOOKUP($A2218,RevenueData!$A$2:$L$2321,11,FALSE)</f>
        <v>SE</v>
      </c>
      <c r="R2218" t="str">
        <f>VLOOKUP($A2218,RevenueData!$A$2:$L$2321,12,FALSE)</f>
        <v>PB</v>
      </c>
    </row>
    <row r="2219" spans="1:18">
      <c r="A2219" s="103">
        <v>27</v>
      </c>
      <c r="B2219" s="108" t="s">
        <v>164</v>
      </c>
      <c r="C2219" s="108" t="s">
        <v>27</v>
      </c>
      <c r="D2219" s="103">
        <v>33431</v>
      </c>
      <c r="E2219" s="109">
        <v>40085</v>
      </c>
      <c r="F2219" s="110">
        <v>1231</v>
      </c>
      <c r="G2219" s="108" t="s">
        <v>125</v>
      </c>
      <c r="H2219" s="103">
        <v>2</v>
      </c>
      <c r="I2219" s="103">
        <v>2</v>
      </c>
      <c r="J2219" s="103">
        <v>0</v>
      </c>
      <c r="K2219" s="103">
        <v>0</v>
      </c>
      <c r="L2219" s="104">
        <v>0</v>
      </c>
      <c r="M2219" s="108" t="s">
        <v>126</v>
      </c>
      <c r="N2219" s="111" t="s">
        <v>161</v>
      </c>
      <c r="O2219" s="111" t="s">
        <v>162</v>
      </c>
      <c r="P2219" t="str">
        <f>VLOOKUP($A2219,RevenueData!$A$2:$L$2321,10,FALSE)</f>
        <v>FL</v>
      </c>
      <c r="Q2219" t="str">
        <f>VLOOKUP($A2219,RevenueData!$A$2:$L$2321,11,FALSE)</f>
        <v>SE</v>
      </c>
      <c r="R2219" t="str">
        <f>VLOOKUP($A2219,RevenueData!$A$2:$L$2321,12,FALSE)</f>
        <v>PB</v>
      </c>
    </row>
    <row r="2220" spans="1:18">
      <c r="A2220" s="103">
        <v>28</v>
      </c>
      <c r="B2220" s="108" t="s">
        <v>154</v>
      </c>
      <c r="C2220" s="108" t="s">
        <v>16</v>
      </c>
      <c r="D2220" s="103">
        <v>60614</v>
      </c>
      <c r="E2220" s="109">
        <v>40085</v>
      </c>
      <c r="F2220" s="110">
        <v>1140</v>
      </c>
      <c r="G2220" s="108" t="s">
        <v>125</v>
      </c>
      <c r="H2220" s="103">
        <v>26</v>
      </c>
      <c r="I2220" s="103">
        <v>26</v>
      </c>
      <c r="J2220" s="103">
        <v>0</v>
      </c>
      <c r="K2220" s="103">
        <v>0</v>
      </c>
      <c r="L2220" s="104">
        <v>0</v>
      </c>
      <c r="M2220" s="108" t="s">
        <v>143</v>
      </c>
      <c r="N2220" s="111" t="s">
        <v>145</v>
      </c>
      <c r="O2220" s="111" t="s">
        <v>146</v>
      </c>
      <c r="P2220" t="str">
        <f>VLOOKUP($A2220,RevenueData!$A$2:$L$2321,10,FALSE)</f>
        <v>IL</v>
      </c>
      <c r="Q2220" t="str">
        <f>VLOOKUP($A2220,RevenueData!$A$2:$L$2321,11,FALSE)</f>
        <v>MW</v>
      </c>
      <c r="R2220" t="str">
        <f>VLOOKUP($A2220,RevenueData!$A$2:$L$2321,12,FALSE)</f>
        <v>MW</v>
      </c>
    </row>
    <row r="2221" spans="1:18">
      <c r="A2221" s="103">
        <v>29</v>
      </c>
      <c r="B2221" s="108" t="s">
        <v>165</v>
      </c>
      <c r="C2221" s="108" t="s">
        <v>31</v>
      </c>
      <c r="D2221" s="103">
        <v>80302</v>
      </c>
      <c r="E2221" s="109">
        <v>40085</v>
      </c>
      <c r="F2221" s="110">
        <v>1326</v>
      </c>
      <c r="G2221" s="108" t="s">
        <v>125</v>
      </c>
      <c r="H2221" s="103">
        <v>24</v>
      </c>
      <c r="I2221" s="103">
        <v>24</v>
      </c>
      <c r="J2221" s="103">
        <v>0</v>
      </c>
      <c r="K2221" s="103">
        <v>0</v>
      </c>
      <c r="L2221" s="104">
        <v>0</v>
      </c>
      <c r="M2221" s="108" t="s">
        <v>126</v>
      </c>
      <c r="N2221" s="111" t="s">
        <v>166</v>
      </c>
      <c r="O2221" s="111" t="s">
        <v>167</v>
      </c>
      <c r="P2221" t="str">
        <f>VLOOKUP($A2221,RevenueData!$A$2:$L$2321,10,FALSE)</f>
        <v>CO</v>
      </c>
      <c r="Q2221" t="str">
        <f>VLOOKUP($A2221,RevenueData!$A$2:$L$2321,11,FALSE)</f>
        <v>SW</v>
      </c>
      <c r="R2221" t="str">
        <f>VLOOKUP($A2221,RevenueData!$A$2:$L$2321,12,FALSE)</f>
        <v>DEN</v>
      </c>
    </row>
    <row r="2222" spans="1:18">
      <c r="A2222" s="103">
        <v>30</v>
      </c>
      <c r="B2222" s="108" t="s">
        <v>168</v>
      </c>
      <c r="C2222" s="108" t="s">
        <v>33</v>
      </c>
      <c r="D2222" s="103">
        <v>97204</v>
      </c>
      <c r="E2222" s="109">
        <v>40085</v>
      </c>
      <c r="F2222" s="110">
        <v>1007</v>
      </c>
      <c r="G2222" s="108" t="s">
        <v>125</v>
      </c>
      <c r="H2222" s="103">
        <v>27</v>
      </c>
      <c r="I2222" s="103">
        <v>27</v>
      </c>
      <c r="J2222" s="103">
        <v>0</v>
      </c>
      <c r="K2222" s="103">
        <v>0</v>
      </c>
      <c r="L2222" s="104">
        <v>0</v>
      </c>
      <c r="M2222" s="108" t="s">
        <v>126</v>
      </c>
      <c r="N2222" s="111" t="s">
        <v>169</v>
      </c>
      <c r="O2222" s="111" t="s">
        <v>170</v>
      </c>
      <c r="P2222" t="str">
        <f>VLOOKUP($A2222,RevenueData!$A$2:$L$2321,10,FALSE)</f>
        <v>OR</v>
      </c>
      <c r="Q2222" t="str">
        <f>VLOOKUP($A2222,RevenueData!$A$2:$L$2321,11,FALSE)</f>
        <v>NW</v>
      </c>
      <c r="R2222" t="str">
        <f>VLOOKUP($A2222,RevenueData!$A$2:$L$2321,12,FALSE)</f>
        <v>NW</v>
      </c>
    </row>
    <row r="2223" spans="1:18">
      <c r="A2223" s="103">
        <v>32</v>
      </c>
      <c r="B2223" s="108" t="s">
        <v>28</v>
      </c>
      <c r="C2223" s="108" t="s">
        <v>27</v>
      </c>
      <c r="D2223" s="103">
        <v>33180</v>
      </c>
      <c r="E2223" s="109">
        <v>40085</v>
      </c>
      <c r="F2223" s="110">
        <v>1044</v>
      </c>
      <c r="G2223" s="108" t="s">
        <v>125</v>
      </c>
      <c r="H2223" s="103">
        <v>27</v>
      </c>
      <c r="I2223" s="103">
        <v>27</v>
      </c>
      <c r="J2223" s="103">
        <v>0</v>
      </c>
      <c r="K2223" s="103">
        <v>0</v>
      </c>
      <c r="L2223" s="104">
        <v>0</v>
      </c>
      <c r="M2223" s="108" t="s">
        <v>126</v>
      </c>
      <c r="N2223" s="111" t="s">
        <v>161</v>
      </c>
      <c r="O2223" s="111" t="s">
        <v>162</v>
      </c>
      <c r="P2223" t="str">
        <f>VLOOKUP($A2223,RevenueData!$A$2:$L$2321,10,FALSE)</f>
        <v>FL</v>
      </c>
      <c r="Q2223" t="str">
        <f>VLOOKUP($A2223,RevenueData!$A$2:$L$2321,11,FALSE)</f>
        <v>SE</v>
      </c>
      <c r="R2223" t="str">
        <f>VLOOKUP($A2223,RevenueData!$A$2:$L$2321,12,FALSE)</f>
        <v>MIAMI</v>
      </c>
    </row>
    <row r="2224" spans="1:18">
      <c r="A2224" s="103">
        <v>33</v>
      </c>
      <c r="B2224" s="108" t="s">
        <v>172</v>
      </c>
      <c r="C2224" s="108" t="s">
        <v>35</v>
      </c>
      <c r="D2224" s="103">
        <v>45236</v>
      </c>
      <c r="E2224" s="109">
        <v>40085</v>
      </c>
      <c r="F2224" s="110">
        <v>1026</v>
      </c>
      <c r="G2224" s="108" t="s">
        <v>125</v>
      </c>
      <c r="H2224" s="103">
        <v>26</v>
      </c>
      <c r="I2224" s="103">
        <v>26</v>
      </c>
      <c r="J2224" s="103">
        <v>0</v>
      </c>
      <c r="K2224" s="103">
        <v>0</v>
      </c>
      <c r="L2224" s="104">
        <v>0</v>
      </c>
      <c r="M2224" s="108" t="s">
        <v>126</v>
      </c>
      <c r="N2224" s="111" t="s">
        <v>173</v>
      </c>
      <c r="O2224" s="111" t="s">
        <v>174</v>
      </c>
      <c r="P2224" t="str">
        <f>VLOOKUP($A2224,RevenueData!$A$2:$L$2321,10,FALSE)</f>
        <v>OH</v>
      </c>
      <c r="Q2224" t="str">
        <f>VLOOKUP($A2224,RevenueData!$A$2:$L$2321,11,FALSE)</f>
        <v>MW</v>
      </c>
      <c r="R2224" t="str">
        <f>VLOOKUP($A2224,RevenueData!$A$2:$L$2321,12,FALSE)</f>
        <v>GL</v>
      </c>
    </row>
    <row r="2225" spans="1:18">
      <c r="A2225" s="103">
        <v>35</v>
      </c>
      <c r="B2225" s="108" t="s">
        <v>176</v>
      </c>
      <c r="C2225" s="108" t="s">
        <v>19</v>
      </c>
      <c r="D2225" s="103">
        <v>94115</v>
      </c>
      <c r="E2225" s="109">
        <v>40085</v>
      </c>
      <c r="F2225" s="110">
        <v>1150</v>
      </c>
      <c r="G2225" s="108" t="s">
        <v>125</v>
      </c>
      <c r="H2225" s="103">
        <v>28</v>
      </c>
      <c r="I2225" s="103">
        <v>28</v>
      </c>
      <c r="J2225" s="103">
        <v>0</v>
      </c>
      <c r="K2225" s="103">
        <v>0</v>
      </c>
      <c r="L2225" s="104">
        <v>0</v>
      </c>
      <c r="M2225" s="108" t="s">
        <v>126</v>
      </c>
      <c r="N2225" s="111" t="s">
        <v>156</v>
      </c>
      <c r="O2225" s="111" t="s">
        <v>157</v>
      </c>
      <c r="P2225" t="str">
        <f>VLOOKUP($A2225,RevenueData!$A$2:$L$2321,10,FALSE)</f>
        <v>CA</v>
      </c>
      <c r="Q2225" t="str">
        <f>VLOOKUP($A2225,RevenueData!$A$2:$L$2321,11,FALSE)</f>
        <v>NW</v>
      </c>
      <c r="R2225" t="str">
        <f>VLOOKUP($A2225,RevenueData!$A$2:$L$2321,12,FALSE)</f>
        <v>SF</v>
      </c>
    </row>
    <row r="2226" spans="1:18">
      <c r="A2226" s="103">
        <v>37</v>
      </c>
      <c r="B2226" s="108" t="s">
        <v>177</v>
      </c>
      <c r="C2226" s="108" t="s">
        <v>31</v>
      </c>
      <c r="D2226" s="103">
        <v>80021</v>
      </c>
      <c r="E2226" s="109">
        <v>40085</v>
      </c>
      <c r="F2226" s="110">
        <v>1146</v>
      </c>
      <c r="G2226" s="108" t="s">
        <v>125</v>
      </c>
      <c r="H2226" s="103">
        <v>26</v>
      </c>
      <c r="I2226" s="103">
        <v>26</v>
      </c>
      <c r="J2226" s="103">
        <v>0</v>
      </c>
      <c r="K2226" s="103">
        <v>0</v>
      </c>
      <c r="L2226" s="104">
        <v>0</v>
      </c>
      <c r="M2226" s="108" t="s">
        <v>126</v>
      </c>
      <c r="N2226" s="111" t="s">
        <v>166</v>
      </c>
      <c r="O2226" s="111" t="s">
        <v>167</v>
      </c>
      <c r="P2226" t="str">
        <f>VLOOKUP($A2226,RevenueData!$A$2:$L$2321,10,FALSE)</f>
        <v>CO</v>
      </c>
      <c r="Q2226" t="str">
        <f>VLOOKUP($A2226,RevenueData!$A$2:$L$2321,11,FALSE)</f>
        <v>SW</v>
      </c>
      <c r="R2226" t="str">
        <f>VLOOKUP($A2226,RevenueData!$A$2:$L$2321,12,FALSE)</f>
        <v>DEN</v>
      </c>
    </row>
    <row r="2227" spans="1:18">
      <c r="A2227" s="103">
        <v>39</v>
      </c>
      <c r="B2227" s="108" t="s">
        <v>183</v>
      </c>
      <c r="C2227" s="108" t="s">
        <v>19</v>
      </c>
      <c r="D2227" s="103">
        <v>92660</v>
      </c>
      <c r="E2227" s="109">
        <v>40085</v>
      </c>
      <c r="F2227" s="110">
        <v>1000</v>
      </c>
      <c r="G2227" s="108" t="s">
        <v>125</v>
      </c>
      <c r="H2227" s="103">
        <v>63</v>
      </c>
      <c r="I2227" s="103">
        <v>62</v>
      </c>
      <c r="J2227" s="103">
        <v>0</v>
      </c>
      <c r="K2227" s="103">
        <v>0</v>
      </c>
      <c r="L2227" s="104">
        <v>1</v>
      </c>
      <c r="M2227" s="108" t="s">
        <v>126</v>
      </c>
      <c r="N2227" s="111" t="s">
        <v>149</v>
      </c>
      <c r="O2227" s="111" t="s">
        <v>150</v>
      </c>
      <c r="P2227" t="str">
        <f>VLOOKUP($A2227,RevenueData!$A$2:$L$2321,10,FALSE)</f>
        <v>CA</v>
      </c>
      <c r="Q2227" t="str">
        <f>VLOOKUP($A2227,RevenueData!$A$2:$L$2321,11,FALSE)</f>
        <v>LA</v>
      </c>
      <c r="R2227" t="str">
        <f>VLOOKUP($A2227,RevenueData!$A$2:$L$2321,12,FALSE)</f>
        <v>SD</v>
      </c>
    </row>
    <row r="2228" spans="1:18">
      <c r="A2228" s="103">
        <v>40</v>
      </c>
      <c r="B2228" s="108" t="s">
        <v>184</v>
      </c>
      <c r="C2228" s="108" t="s">
        <v>19</v>
      </c>
      <c r="D2228" s="103">
        <v>93101</v>
      </c>
      <c r="E2228" s="109">
        <v>40085</v>
      </c>
      <c r="F2228" s="110">
        <v>945</v>
      </c>
      <c r="G2228" s="108" t="s">
        <v>129</v>
      </c>
      <c r="H2228" s="103">
        <v>29</v>
      </c>
      <c r="I2228" s="103">
        <v>29</v>
      </c>
      <c r="J2228" s="103">
        <v>0</v>
      </c>
      <c r="K2228" s="103">
        <v>0</v>
      </c>
      <c r="L2228" s="104">
        <v>0</v>
      </c>
      <c r="M2228" s="108" t="s">
        <v>126</v>
      </c>
      <c r="N2228" s="111" t="s">
        <v>149</v>
      </c>
      <c r="O2228" s="111" t="s">
        <v>150</v>
      </c>
      <c r="P2228" t="str">
        <f>VLOOKUP($A2228,RevenueData!$A$2:$L$2321,10,FALSE)</f>
        <v>CA</v>
      </c>
      <c r="Q2228" t="str">
        <f>VLOOKUP($A2228,RevenueData!$A$2:$L$2321,11,FALSE)</f>
        <v>LA</v>
      </c>
      <c r="R2228" t="str">
        <f>VLOOKUP($A2228,RevenueData!$A$2:$L$2321,12,FALSE)</f>
        <v>VENT</v>
      </c>
    </row>
    <row r="2229" spans="1:18">
      <c r="A2229" s="103">
        <v>41</v>
      </c>
      <c r="B2229" s="108" t="s">
        <v>185</v>
      </c>
      <c r="C2229" s="108" t="s">
        <v>16</v>
      </c>
      <c r="D2229" s="103">
        <v>60010</v>
      </c>
      <c r="E2229" s="109">
        <v>40085</v>
      </c>
      <c r="F2229" s="110">
        <v>1020</v>
      </c>
      <c r="G2229" s="108" t="s">
        <v>125</v>
      </c>
      <c r="H2229" s="103">
        <v>29</v>
      </c>
      <c r="I2229" s="103">
        <v>29</v>
      </c>
      <c r="J2229" s="103">
        <v>0</v>
      </c>
      <c r="K2229" s="103">
        <v>0</v>
      </c>
      <c r="L2229" s="104">
        <v>0</v>
      </c>
      <c r="M2229" s="108" t="s">
        <v>143</v>
      </c>
      <c r="N2229" s="111" t="s">
        <v>145</v>
      </c>
      <c r="O2229" s="111" t="s">
        <v>146</v>
      </c>
      <c r="P2229" t="str">
        <f>VLOOKUP($A2229,RevenueData!$A$2:$L$2321,10,FALSE)</f>
        <v>IL</v>
      </c>
      <c r="Q2229" t="str">
        <f>VLOOKUP($A2229,RevenueData!$A$2:$L$2321,11,FALSE)</f>
        <v>MW</v>
      </c>
      <c r="R2229" t="str">
        <f>VLOOKUP($A2229,RevenueData!$A$2:$L$2321,12,FALSE)</f>
        <v>SCHI</v>
      </c>
    </row>
    <row r="2230" spans="1:18">
      <c r="A2230" s="103">
        <v>45</v>
      </c>
      <c r="B2230" s="108" t="s">
        <v>151</v>
      </c>
      <c r="C2230" s="108" t="s">
        <v>21</v>
      </c>
      <c r="D2230" s="103">
        <v>98105</v>
      </c>
      <c r="E2230" s="109">
        <v>40085</v>
      </c>
      <c r="F2230" s="110">
        <v>1228</v>
      </c>
      <c r="G2230" s="108" t="s">
        <v>125</v>
      </c>
      <c r="H2230" s="103">
        <v>43</v>
      </c>
      <c r="I2230" s="103">
        <v>43</v>
      </c>
      <c r="J2230" s="103">
        <v>0</v>
      </c>
      <c r="K2230" s="103">
        <v>0</v>
      </c>
      <c r="L2230" s="104">
        <v>0</v>
      </c>
      <c r="M2230" s="108" t="s">
        <v>126</v>
      </c>
      <c r="N2230" s="111" t="s">
        <v>152</v>
      </c>
      <c r="O2230" s="111" t="s">
        <v>153</v>
      </c>
      <c r="P2230" t="str">
        <f>VLOOKUP($A2230,RevenueData!$A$2:$L$2321,10,FALSE)</f>
        <v>WA</v>
      </c>
      <c r="Q2230" t="str">
        <f>VLOOKUP($A2230,RevenueData!$A$2:$L$2321,11,FALSE)</f>
        <v>NW</v>
      </c>
      <c r="R2230" t="str">
        <f>VLOOKUP($A2230,RevenueData!$A$2:$L$2321,12,FALSE)</f>
        <v>SEA</v>
      </c>
    </row>
    <row r="2231" spans="1:18">
      <c r="A2231" s="103">
        <v>46</v>
      </c>
      <c r="B2231" s="108" t="s">
        <v>186</v>
      </c>
      <c r="C2231" s="108" t="s">
        <v>41</v>
      </c>
      <c r="D2231" s="103">
        <v>76092</v>
      </c>
      <c r="E2231" s="109">
        <v>40085</v>
      </c>
      <c r="F2231" s="110">
        <v>1118</v>
      </c>
      <c r="G2231" s="108" t="s">
        <v>125</v>
      </c>
      <c r="H2231" s="103">
        <v>39</v>
      </c>
      <c r="I2231" s="103">
        <v>39</v>
      </c>
      <c r="J2231" s="103">
        <v>0</v>
      </c>
      <c r="K2231" s="103">
        <v>0</v>
      </c>
      <c r="L2231" s="104">
        <v>0</v>
      </c>
      <c r="M2231" s="108" t="s">
        <v>126</v>
      </c>
      <c r="N2231" s="111" t="s">
        <v>187</v>
      </c>
      <c r="O2231" s="111" t="s">
        <v>188</v>
      </c>
      <c r="P2231" t="str">
        <f>VLOOKUP($A2231,RevenueData!$A$2:$L$2321,10,FALSE)</f>
        <v>TX</v>
      </c>
      <c r="Q2231" t="str">
        <f>VLOOKUP($A2231,RevenueData!$A$2:$L$2321,11,FALSE)</f>
        <v>SW</v>
      </c>
      <c r="R2231" t="str">
        <f>VLOOKUP($A2231,RevenueData!$A$2:$L$2321,12,FALSE)</f>
        <v>DAL</v>
      </c>
    </row>
    <row r="2232" spans="1:18">
      <c r="A2232" s="103">
        <v>47</v>
      </c>
      <c r="B2232" s="108" t="s">
        <v>189</v>
      </c>
      <c r="C2232" s="108" t="s">
        <v>43</v>
      </c>
      <c r="D2232" s="103">
        <v>2467</v>
      </c>
      <c r="E2232" s="109">
        <v>40085</v>
      </c>
      <c r="F2232" s="110">
        <v>1149</v>
      </c>
      <c r="G2232" s="108" t="s">
        <v>125</v>
      </c>
      <c r="H2232" s="103">
        <v>30</v>
      </c>
      <c r="I2232" s="103">
        <v>30</v>
      </c>
      <c r="J2232" s="103">
        <v>0</v>
      </c>
      <c r="K2232" s="103">
        <v>0</v>
      </c>
      <c r="L2232" s="104">
        <v>0</v>
      </c>
      <c r="M2232" s="108" t="s">
        <v>126</v>
      </c>
      <c r="N2232" s="111" t="s">
        <v>190</v>
      </c>
      <c r="O2232" s="111" t="s">
        <v>191</v>
      </c>
      <c r="P2232" t="str">
        <f>VLOOKUP($A2232,RevenueData!$A$2:$L$2321,10,FALSE)</f>
        <v>MA</v>
      </c>
      <c r="Q2232" t="str">
        <f>VLOOKUP($A2232,RevenueData!$A$2:$L$2321,11,FALSE)</f>
        <v>NE</v>
      </c>
      <c r="R2232" t="str">
        <f>VLOOKUP($A2232,RevenueData!$A$2:$L$2321,12,FALSE)</f>
        <v>MA</v>
      </c>
    </row>
    <row r="2233" spans="1:18">
      <c r="A2233" s="103">
        <v>49</v>
      </c>
      <c r="B2233" s="108" t="s">
        <v>193</v>
      </c>
      <c r="C2233" s="108" t="s">
        <v>45</v>
      </c>
      <c r="D2233" s="103">
        <v>19406</v>
      </c>
      <c r="E2233" s="109">
        <v>40085</v>
      </c>
      <c r="F2233" s="110">
        <v>1001</v>
      </c>
      <c r="G2233" s="108" t="s">
        <v>125</v>
      </c>
      <c r="H2233" s="103">
        <v>34</v>
      </c>
      <c r="I2233" s="103">
        <v>34</v>
      </c>
      <c r="J2233" s="103">
        <v>0</v>
      </c>
      <c r="K2233" s="103">
        <v>0</v>
      </c>
      <c r="L2233" s="104">
        <v>0</v>
      </c>
      <c r="M2233" s="108" t="s">
        <v>126</v>
      </c>
      <c r="N2233" s="111" t="s">
        <v>194</v>
      </c>
      <c r="O2233" s="111" t="s">
        <v>195</v>
      </c>
      <c r="P2233" t="str">
        <f>VLOOKUP($A2233,RevenueData!$A$2:$L$2321,10,FALSE)</f>
        <v>PA</v>
      </c>
      <c r="Q2233" t="str">
        <f>VLOOKUP($A2233,RevenueData!$A$2:$L$2321,11,FALSE)</f>
        <v>NE</v>
      </c>
      <c r="R2233" t="str">
        <f>VLOOKUP($A2233,RevenueData!$A$2:$L$2321,12,FALSE)</f>
        <v>PHILI</v>
      </c>
    </row>
    <row r="2234" spans="1:18">
      <c r="A2234" s="103">
        <v>52</v>
      </c>
      <c r="B2234" s="108" t="s">
        <v>196</v>
      </c>
      <c r="C2234" s="108" t="s">
        <v>47</v>
      </c>
      <c r="D2234" s="103">
        <v>30346</v>
      </c>
      <c r="E2234" s="109">
        <v>40085</v>
      </c>
      <c r="F2234" s="110">
        <v>1219</v>
      </c>
      <c r="G2234" s="108" t="s">
        <v>125</v>
      </c>
      <c r="H2234" s="103">
        <v>29</v>
      </c>
      <c r="I2234" s="103">
        <v>29</v>
      </c>
      <c r="J2234" s="103">
        <v>0</v>
      </c>
      <c r="K2234" s="103">
        <v>0</v>
      </c>
      <c r="L2234" s="104">
        <v>0</v>
      </c>
      <c r="M2234" s="108" t="s">
        <v>126</v>
      </c>
      <c r="N2234" s="111" t="s">
        <v>197</v>
      </c>
      <c r="O2234" s="111" t="s">
        <v>198</v>
      </c>
      <c r="P2234" t="str">
        <f>VLOOKUP($A2234,RevenueData!$A$2:$L$2321,10,FALSE)</f>
        <v>GA</v>
      </c>
      <c r="Q2234" t="str">
        <f>VLOOKUP($A2234,RevenueData!$A$2:$L$2321,11,FALSE)</f>
        <v>SE</v>
      </c>
      <c r="R2234" t="str">
        <f>VLOOKUP($A2234,RevenueData!$A$2:$L$2321,12,FALSE)</f>
        <v>ATL</v>
      </c>
    </row>
    <row r="2235" spans="1:18">
      <c r="A2235" s="103">
        <v>56</v>
      </c>
      <c r="B2235" s="108" t="s">
        <v>176</v>
      </c>
      <c r="C2235" s="108" t="s">
        <v>19</v>
      </c>
      <c r="D2235" s="103">
        <v>94132</v>
      </c>
      <c r="E2235" s="109">
        <v>40085</v>
      </c>
      <c r="F2235" s="110">
        <v>1051</v>
      </c>
      <c r="G2235" s="108" t="s">
        <v>125</v>
      </c>
      <c r="H2235" s="103">
        <v>26</v>
      </c>
      <c r="I2235" s="103">
        <v>26</v>
      </c>
      <c r="J2235" s="103">
        <v>0</v>
      </c>
      <c r="K2235" s="103">
        <v>0</v>
      </c>
      <c r="L2235" s="104">
        <v>0</v>
      </c>
      <c r="M2235" s="108" t="s">
        <v>126</v>
      </c>
      <c r="N2235" s="111" t="s">
        <v>156</v>
      </c>
      <c r="O2235" s="111" t="s">
        <v>157</v>
      </c>
      <c r="P2235" t="str">
        <f>VLOOKUP($A2235,RevenueData!$A$2:$L$2321,10,FALSE)</f>
        <v>CA</v>
      </c>
      <c r="Q2235" t="str">
        <f>VLOOKUP($A2235,RevenueData!$A$2:$L$2321,11,FALSE)</f>
        <v>NW</v>
      </c>
      <c r="R2235" t="str">
        <f>VLOOKUP($A2235,RevenueData!$A$2:$L$2321,12,FALSE)</f>
        <v>SF</v>
      </c>
    </row>
    <row r="2236" spans="1:18">
      <c r="A2236" s="103">
        <v>57</v>
      </c>
      <c r="B2236" s="108" t="s">
        <v>201</v>
      </c>
      <c r="C2236" s="108" t="s">
        <v>33</v>
      </c>
      <c r="D2236" s="103">
        <v>97223</v>
      </c>
      <c r="E2236" s="109">
        <v>40085</v>
      </c>
      <c r="F2236" s="110">
        <v>1245</v>
      </c>
      <c r="G2236" s="108" t="s">
        <v>125</v>
      </c>
      <c r="H2236" s="103">
        <v>43</v>
      </c>
      <c r="I2236" s="103">
        <v>43</v>
      </c>
      <c r="J2236" s="103">
        <v>0</v>
      </c>
      <c r="K2236" s="103">
        <v>0</v>
      </c>
      <c r="L2236" s="104">
        <v>0</v>
      </c>
      <c r="M2236" s="108" t="s">
        <v>126</v>
      </c>
      <c r="N2236" s="111" t="s">
        <v>169</v>
      </c>
      <c r="O2236" s="111" t="s">
        <v>170</v>
      </c>
      <c r="P2236" t="str">
        <f>VLOOKUP($A2236,RevenueData!$A$2:$L$2321,10,FALSE)</f>
        <v>OR</v>
      </c>
      <c r="Q2236" t="str">
        <f>VLOOKUP($A2236,RevenueData!$A$2:$L$2321,11,FALSE)</f>
        <v>NW</v>
      </c>
      <c r="R2236" t="str">
        <f>VLOOKUP($A2236,RevenueData!$A$2:$L$2321,12,FALSE)</f>
        <v>NW</v>
      </c>
    </row>
    <row r="2237" spans="1:18">
      <c r="A2237" s="103">
        <v>59</v>
      </c>
      <c r="B2237" s="108" t="s">
        <v>202</v>
      </c>
      <c r="C2237" s="108" t="s">
        <v>41</v>
      </c>
      <c r="D2237" s="103">
        <v>75093</v>
      </c>
      <c r="E2237" s="109">
        <v>40085</v>
      </c>
      <c r="F2237" s="110">
        <v>1105</v>
      </c>
      <c r="G2237" s="108" t="s">
        <v>125</v>
      </c>
      <c r="H2237" s="103">
        <v>32</v>
      </c>
      <c r="I2237" s="103">
        <v>31</v>
      </c>
      <c r="J2237" s="103">
        <v>0</v>
      </c>
      <c r="K2237" s="103">
        <v>1</v>
      </c>
      <c r="L2237" s="104">
        <v>0</v>
      </c>
      <c r="M2237" s="108" t="s">
        <v>126</v>
      </c>
      <c r="N2237" s="111" t="s">
        <v>187</v>
      </c>
      <c r="O2237" s="111" t="s">
        <v>188</v>
      </c>
      <c r="P2237" t="str">
        <f>VLOOKUP($A2237,RevenueData!$A$2:$L$2321,10,FALSE)</f>
        <v>TX</v>
      </c>
      <c r="Q2237" t="str">
        <f>VLOOKUP($A2237,RevenueData!$A$2:$L$2321,11,FALSE)</f>
        <v>SW</v>
      </c>
      <c r="R2237" t="str">
        <f>VLOOKUP($A2237,RevenueData!$A$2:$L$2321,12,FALSE)</f>
        <v>DAL</v>
      </c>
    </row>
    <row r="2238" spans="1:18">
      <c r="A2238" s="103">
        <v>60</v>
      </c>
      <c r="B2238" s="108" t="s">
        <v>203</v>
      </c>
      <c r="C2238" s="108" t="s">
        <v>35</v>
      </c>
      <c r="D2238" s="103">
        <v>44122</v>
      </c>
      <c r="E2238" s="109">
        <v>40085</v>
      </c>
      <c r="F2238" s="110">
        <v>936</v>
      </c>
      <c r="G2238" s="108" t="s">
        <v>129</v>
      </c>
      <c r="H2238" s="103">
        <v>26</v>
      </c>
      <c r="I2238" s="103">
        <v>26</v>
      </c>
      <c r="J2238" s="103">
        <v>0</v>
      </c>
      <c r="K2238" s="103">
        <v>0</v>
      </c>
      <c r="L2238" s="104">
        <v>0</v>
      </c>
      <c r="M2238" s="108" t="s">
        <v>126</v>
      </c>
      <c r="N2238" s="111" t="s">
        <v>204</v>
      </c>
      <c r="O2238" s="111" t="s">
        <v>205</v>
      </c>
      <c r="P2238" t="str">
        <f>VLOOKUP($A2238,RevenueData!$A$2:$L$2321,10,FALSE)</f>
        <v>OH</v>
      </c>
      <c r="Q2238" t="str">
        <f>VLOOKUP($A2238,RevenueData!$A$2:$L$2321,11,FALSE)</f>
        <v>MW</v>
      </c>
      <c r="R2238" t="str">
        <f>VLOOKUP($A2238,RevenueData!$A$2:$L$2321,12,FALSE)</f>
        <v>MW</v>
      </c>
    </row>
    <row r="2239" spans="1:18">
      <c r="A2239" s="103">
        <v>61</v>
      </c>
      <c r="B2239" s="108" t="s">
        <v>206</v>
      </c>
      <c r="C2239" s="108" t="s">
        <v>31</v>
      </c>
      <c r="D2239" s="103">
        <v>80206</v>
      </c>
      <c r="E2239" s="109">
        <v>40085</v>
      </c>
      <c r="F2239" s="110">
        <v>1041</v>
      </c>
      <c r="G2239" s="108" t="s">
        <v>131</v>
      </c>
      <c r="H2239" s="103">
        <v>41</v>
      </c>
      <c r="I2239" s="103">
        <v>41</v>
      </c>
      <c r="J2239" s="103">
        <v>0</v>
      </c>
      <c r="K2239" s="103">
        <v>0</v>
      </c>
      <c r="L2239" s="104">
        <v>0</v>
      </c>
      <c r="M2239" s="108" t="s">
        <v>126</v>
      </c>
      <c r="N2239" s="111" t="s">
        <v>166</v>
      </c>
      <c r="O2239" s="111" t="s">
        <v>167</v>
      </c>
      <c r="P2239" t="str">
        <f>VLOOKUP($A2239,RevenueData!$A$2:$L$2321,10,FALSE)</f>
        <v>CO</v>
      </c>
      <c r="Q2239" t="str">
        <f>VLOOKUP($A2239,RevenueData!$A$2:$L$2321,11,FALSE)</f>
        <v>SW</v>
      </c>
      <c r="R2239" t="str">
        <f>VLOOKUP($A2239,RevenueData!$A$2:$L$2321,12,FALSE)</f>
        <v>DEN</v>
      </c>
    </row>
    <row r="2240" spans="1:18">
      <c r="A2240" s="103">
        <v>62</v>
      </c>
      <c r="B2240" s="108" t="s">
        <v>207</v>
      </c>
      <c r="C2240" s="108" t="s">
        <v>27</v>
      </c>
      <c r="D2240" s="103">
        <v>33607</v>
      </c>
      <c r="E2240" s="109">
        <v>40085</v>
      </c>
      <c r="F2240" s="110">
        <v>1228</v>
      </c>
      <c r="G2240" s="108" t="s">
        <v>125</v>
      </c>
      <c r="H2240" s="103">
        <v>25</v>
      </c>
      <c r="I2240" s="103">
        <v>25</v>
      </c>
      <c r="J2240" s="103">
        <v>0</v>
      </c>
      <c r="K2240" s="103">
        <v>0</v>
      </c>
      <c r="L2240" s="104">
        <v>0</v>
      </c>
      <c r="M2240" s="108" t="s">
        <v>126</v>
      </c>
      <c r="N2240" s="111" t="s">
        <v>208</v>
      </c>
      <c r="O2240" s="111" t="s">
        <v>209</v>
      </c>
      <c r="P2240" t="str">
        <f>VLOOKUP($A2240,RevenueData!$A$2:$L$2321,10,FALSE)</f>
        <v>FL</v>
      </c>
      <c r="Q2240" t="str">
        <f>VLOOKUP($A2240,RevenueData!$A$2:$L$2321,11,FALSE)</f>
        <v>SE</v>
      </c>
      <c r="R2240" t="str">
        <f>VLOOKUP($A2240,RevenueData!$A$2:$L$2321,12,FALSE)</f>
        <v>NFL</v>
      </c>
    </row>
    <row r="2241" spans="1:18">
      <c r="A2241" s="103">
        <v>64</v>
      </c>
      <c r="B2241" s="108" t="s">
        <v>211</v>
      </c>
      <c r="C2241" s="108" t="s">
        <v>35</v>
      </c>
      <c r="D2241" s="103">
        <v>43240</v>
      </c>
      <c r="E2241" s="109">
        <v>40085</v>
      </c>
      <c r="F2241" s="110">
        <v>1325</v>
      </c>
      <c r="G2241" s="108" t="s">
        <v>131</v>
      </c>
      <c r="H2241" s="103">
        <v>17</v>
      </c>
      <c r="I2241" s="103">
        <v>17</v>
      </c>
      <c r="J2241" s="103">
        <v>0</v>
      </c>
      <c r="K2241" s="103">
        <v>0</v>
      </c>
      <c r="L2241" s="104">
        <v>0</v>
      </c>
      <c r="M2241" s="108" t="s">
        <v>126</v>
      </c>
      <c r="N2241" s="111" t="s">
        <v>173</v>
      </c>
      <c r="O2241" s="111" t="s">
        <v>174</v>
      </c>
      <c r="P2241" t="str">
        <f>VLOOKUP($A2241,RevenueData!$A$2:$L$2321,10,FALSE)</f>
        <v>OH</v>
      </c>
      <c r="Q2241" t="str">
        <f>VLOOKUP($A2241,RevenueData!$A$2:$L$2321,11,FALSE)</f>
        <v>MW</v>
      </c>
      <c r="R2241" t="str">
        <f>VLOOKUP($A2241,RevenueData!$A$2:$L$2321,12,FALSE)</f>
        <v>GL</v>
      </c>
    </row>
    <row r="2242" spans="1:18">
      <c r="A2242" s="103">
        <v>65</v>
      </c>
      <c r="B2242" s="108" t="s">
        <v>212</v>
      </c>
      <c r="C2242" s="108" t="s">
        <v>50</v>
      </c>
      <c r="D2242" s="103">
        <v>53226</v>
      </c>
      <c r="E2242" s="109">
        <v>40085</v>
      </c>
      <c r="F2242" s="110">
        <v>1013</v>
      </c>
      <c r="G2242" s="108" t="s">
        <v>125</v>
      </c>
      <c r="H2242" s="103">
        <v>33</v>
      </c>
      <c r="I2242" s="103">
        <v>33</v>
      </c>
      <c r="J2242" s="103">
        <v>0</v>
      </c>
      <c r="K2242" s="103">
        <v>0</v>
      </c>
      <c r="L2242" s="104">
        <v>0</v>
      </c>
      <c r="M2242" s="108" t="s">
        <v>126</v>
      </c>
      <c r="N2242" s="111" t="s">
        <v>213</v>
      </c>
      <c r="O2242" s="111" t="s">
        <v>214</v>
      </c>
      <c r="P2242" t="str">
        <f>VLOOKUP($A2242,RevenueData!$A$2:$L$2321,10,FALSE)</f>
        <v>WI</v>
      </c>
      <c r="Q2242" t="str">
        <f>VLOOKUP($A2242,RevenueData!$A$2:$L$2321,11,FALSE)</f>
        <v>MW</v>
      </c>
      <c r="R2242" t="str">
        <f>VLOOKUP($A2242,RevenueData!$A$2:$L$2321,12,FALSE)</f>
        <v>NCHI</v>
      </c>
    </row>
    <row r="2243" spans="1:18">
      <c r="A2243" s="103">
        <v>66</v>
      </c>
      <c r="B2243" s="108" t="s">
        <v>215</v>
      </c>
      <c r="C2243" s="108" t="s">
        <v>21</v>
      </c>
      <c r="D2243" s="103">
        <v>98004</v>
      </c>
      <c r="E2243" s="109">
        <v>40085</v>
      </c>
      <c r="F2243" s="110">
        <v>1029</v>
      </c>
      <c r="G2243" s="108" t="s">
        <v>125</v>
      </c>
      <c r="H2243" s="103">
        <v>43</v>
      </c>
      <c r="I2243" s="103">
        <v>43</v>
      </c>
      <c r="J2243" s="103">
        <v>0</v>
      </c>
      <c r="K2243" s="103">
        <v>0</v>
      </c>
      <c r="L2243" s="104">
        <v>0</v>
      </c>
      <c r="M2243" s="108" t="s">
        <v>126</v>
      </c>
      <c r="N2243" s="111" t="s">
        <v>152</v>
      </c>
      <c r="O2243" s="111" t="s">
        <v>153</v>
      </c>
      <c r="P2243" t="str">
        <f>VLOOKUP($A2243,RevenueData!$A$2:$L$2321,10,FALSE)</f>
        <v>WA</v>
      </c>
      <c r="Q2243" t="str">
        <f>VLOOKUP($A2243,RevenueData!$A$2:$L$2321,11,FALSE)</f>
        <v>NW</v>
      </c>
      <c r="R2243" t="str">
        <f>VLOOKUP($A2243,RevenueData!$A$2:$L$2321,12,FALSE)</f>
        <v>SEA</v>
      </c>
    </row>
    <row r="2244" spans="1:18">
      <c r="A2244" s="103">
        <v>67</v>
      </c>
      <c r="B2244" s="108" t="s">
        <v>216</v>
      </c>
      <c r="C2244" s="108" t="s">
        <v>26</v>
      </c>
      <c r="D2244" s="103">
        <v>70130</v>
      </c>
      <c r="E2244" s="109">
        <v>40085</v>
      </c>
      <c r="F2244" s="110">
        <v>1016</v>
      </c>
      <c r="G2244" s="108" t="s">
        <v>125</v>
      </c>
      <c r="H2244" s="103">
        <v>17</v>
      </c>
      <c r="I2244" s="103">
        <v>17</v>
      </c>
      <c r="J2244" s="103">
        <v>0</v>
      </c>
      <c r="K2244" s="103">
        <v>0</v>
      </c>
      <c r="L2244" s="104">
        <v>0</v>
      </c>
      <c r="M2244" s="108" t="s">
        <v>126</v>
      </c>
      <c r="N2244" s="111" t="s">
        <v>217</v>
      </c>
      <c r="O2244" s="111" t="s">
        <v>218</v>
      </c>
      <c r="P2244" t="str">
        <f>VLOOKUP($A2244,RevenueData!$A$2:$L$2321,10,FALSE)</f>
        <v>LA</v>
      </c>
      <c r="Q2244" t="str">
        <f>VLOOKUP($A2244,RevenueData!$A$2:$L$2321,11,FALSE)</f>
        <v>SW</v>
      </c>
      <c r="R2244" t="str">
        <f>VLOOKUP($A2244,RevenueData!$A$2:$L$2321,12,FALSE)</f>
        <v>SW</v>
      </c>
    </row>
    <row r="2245" spans="1:18">
      <c r="A2245" s="103">
        <v>68</v>
      </c>
      <c r="B2245" s="108" t="s">
        <v>171</v>
      </c>
      <c r="C2245" s="108" t="s">
        <v>19</v>
      </c>
      <c r="D2245" s="103">
        <v>90036</v>
      </c>
      <c r="E2245" s="109">
        <v>40085</v>
      </c>
      <c r="F2245" s="110">
        <v>917</v>
      </c>
      <c r="G2245" s="108" t="s">
        <v>125</v>
      </c>
      <c r="H2245" s="103">
        <v>44</v>
      </c>
      <c r="I2245" s="103">
        <v>44</v>
      </c>
      <c r="J2245" s="103">
        <v>0</v>
      </c>
      <c r="K2245" s="103">
        <v>0</v>
      </c>
      <c r="L2245" s="104">
        <v>0</v>
      </c>
      <c r="M2245" s="108" t="s">
        <v>126</v>
      </c>
      <c r="N2245" s="111" t="s">
        <v>149</v>
      </c>
      <c r="O2245" s="111" t="s">
        <v>150</v>
      </c>
      <c r="P2245" t="str">
        <f>VLOOKUP($A2245,RevenueData!$A$2:$L$2321,10,FALSE)</f>
        <v>CA</v>
      </c>
      <c r="Q2245" t="str">
        <f>VLOOKUP($A2245,RevenueData!$A$2:$L$2321,11,FALSE)</f>
        <v>LA</v>
      </c>
      <c r="R2245" t="str">
        <f>VLOOKUP($A2245,RevenueData!$A$2:$L$2321,12,FALSE)</f>
        <v>LA</v>
      </c>
    </row>
    <row r="2246" spans="1:18">
      <c r="A2246" s="103">
        <v>69</v>
      </c>
      <c r="B2246" s="108" t="s">
        <v>219</v>
      </c>
      <c r="C2246" s="108" t="s">
        <v>11</v>
      </c>
      <c r="D2246" s="103">
        <v>22033</v>
      </c>
      <c r="E2246" s="109">
        <v>40085</v>
      </c>
      <c r="F2246" s="110">
        <v>1105</v>
      </c>
      <c r="G2246" s="108" t="s">
        <v>125</v>
      </c>
      <c r="H2246" s="103">
        <v>36</v>
      </c>
      <c r="I2246" s="103">
        <v>36</v>
      </c>
      <c r="J2246" s="103">
        <v>0</v>
      </c>
      <c r="K2246" s="103">
        <v>0</v>
      </c>
      <c r="L2246" s="104">
        <v>0</v>
      </c>
      <c r="M2246" s="108" t="s">
        <v>126</v>
      </c>
      <c r="N2246" s="111" t="s">
        <v>136</v>
      </c>
      <c r="O2246" s="111" t="s">
        <v>556</v>
      </c>
      <c r="P2246" t="str">
        <f>VLOOKUP($A2246,RevenueData!$A$2:$L$2321,10,FALSE)</f>
        <v>VA</v>
      </c>
      <c r="Q2246" t="str">
        <f>VLOOKUP($A2246,RevenueData!$A$2:$L$2321,11,FALSE)</f>
        <v>SE</v>
      </c>
      <c r="R2246" t="str">
        <f>VLOOKUP($A2246,RevenueData!$A$2:$L$2321,12,FALSE)</f>
        <v>SE</v>
      </c>
    </row>
    <row r="2247" spans="1:18">
      <c r="A2247" s="103">
        <v>70</v>
      </c>
      <c r="B2247" s="108" t="s">
        <v>220</v>
      </c>
      <c r="C2247" s="108" t="s">
        <v>13</v>
      </c>
      <c r="D2247" s="103">
        <v>48377</v>
      </c>
      <c r="E2247" s="109">
        <v>40085</v>
      </c>
      <c r="F2247" s="110">
        <v>956</v>
      </c>
      <c r="G2247" s="108" t="s">
        <v>129</v>
      </c>
      <c r="H2247" s="103">
        <v>33</v>
      </c>
      <c r="I2247" s="103">
        <v>33</v>
      </c>
      <c r="J2247" s="103">
        <v>0</v>
      </c>
      <c r="K2247" s="103">
        <v>0</v>
      </c>
      <c r="L2247" s="104">
        <v>0</v>
      </c>
      <c r="M2247" s="108" t="s">
        <v>126</v>
      </c>
      <c r="N2247" s="111" t="s">
        <v>140</v>
      </c>
      <c r="O2247" s="111" t="s">
        <v>141</v>
      </c>
      <c r="P2247" t="str">
        <f>VLOOKUP($A2247,RevenueData!$A$2:$L$2321,10,FALSE)</f>
        <v>MI</v>
      </c>
      <c r="Q2247" t="str">
        <f>VLOOKUP($A2247,RevenueData!$A$2:$L$2321,11,FALSE)</f>
        <v>MW</v>
      </c>
      <c r="R2247" t="str">
        <f>VLOOKUP($A2247,RevenueData!$A$2:$L$2321,12,FALSE)</f>
        <v>MW</v>
      </c>
    </row>
    <row r="2248" spans="1:18">
      <c r="A2248" s="103">
        <v>71</v>
      </c>
      <c r="B2248" s="108" t="s">
        <v>221</v>
      </c>
      <c r="C2248" s="108" t="s">
        <v>47</v>
      </c>
      <c r="D2248" s="103">
        <v>30022</v>
      </c>
      <c r="E2248" s="109">
        <v>40085</v>
      </c>
      <c r="F2248" s="110">
        <v>1145</v>
      </c>
      <c r="G2248" s="108" t="s">
        <v>125</v>
      </c>
      <c r="H2248" s="103">
        <v>19</v>
      </c>
      <c r="I2248" s="103">
        <v>19</v>
      </c>
      <c r="J2248" s="103">
        <v>0</v>
      </c>
      <c r="K2248" s="103">
        <v>0</v>
      </c>
      <c r="L2248" s="104">
        <v>0</v>
      </c>
      <c r="M2248" s="108" t="s">
        <v>126</v>
      </c>
      <c r="N2248" s="111" t="s">
        <v>197</v>
      </c>
      <c r="O2248" s="111" t="s">
        <v>198</v>
      </c>
      <c r="P2248" t="str">
        <f>VLOOKUP($A2248,RevenueData!$A$2:$L$2321,10,FALSE)</f>
        <v>GA</v>
      </c>
      <c r="Q2248" t="str">
        <f>VLOOKUP($A2248,RevenueData!$A$2:$L$2321,11,FALSE)</f>
        <v>SE</v>
      </c>
      <c r="R2248" t="str">
        <f>VLOOKUP($A2248,RevenueData!$A$2:$L$2321,12,FALSE)</f>
        <v>ATL</v>
      </c>
    </row>
    <row r="2249" spans="1:18">
      <c r="A2249" s="103">
        <v>73</v>
      </c>
      <c r="B2249" s="108" t="s">
        <v>176</v>
      </c>
      <c r="C2249" s="108" t="s">
        <v>19</v>
      </c>
      <c r="D2249" s="103">
        <v>94103</v>
      </c>
      <c r="E2249" s="109">
        <v>40085</v>
      </c>
      <c r="F2249" s="110">
        <v>1000</v>
      </c>
      <c r="G2249" s="108" t="s">
        <v>125</v>
      </c>
      <c r="H2249" s="103">
        <v>53</v>
      </c>
      <c r="I2249" s="103">
        <v>52</v>
      </c>
      <c r="J2249" s="103">
        <v>0</v>
      </c>
      <c r="K2249" s="103">
        <v>1</v>
      </c>
      <c r="L2249" s="104">
        <v>0</v>
      </c>
      <c r="M2249" s="108" t="s">
        <v>126</v>
      </c>
      <c r="N2249" s="111" t="s">
        <v>156</v>
      </c>
      <c r="O2249" s="111" t="s">
        <v>157</v>
      </c>
      <c r="P2249" t="str">
        <f>VLOOKUP($A2249,RevenueData!$A$2:$L$2321,10,FALSE)</f>
        <v>CA</v>
      </c>
      <c r="Q2249" t="str">
        <f>VLOOKUP($A2249,RevenueData!$A$2:$L$2321,11,FALSE)</f>
        <v>NW</v>
      </c>
      <c r="R2249" t="str">
        <f>VLOOKUP($A2249,RevenueData!$A$2:$L$2321,12,FALSE)</f>
        <v>SF</v>
      </c>
    </row>
    <row r="2250" spans="1:18">
      <c r="A2250" s="103">
        <v>75</v>
      </c>
      <c r="B2250" s="108" t="s">
        <v>196</v>
      </c>
      <c r="C2250" s="108" t="s">
        <v>47</v>
      </c>
      <c r="D2250" s="103">
        <v>30326</v>
      </c>
      <c r="E2250" s="109">
        <v>40085</v>
      </c>
      <c r="F2250" s="110">
        <v>1318</v>
      </c>
      <c r="G2250" s="108" t="s">
        <v>131</v>
      </c>
      <c r="H2250" s="103">
        <v>43</v>
      </c>
      <c r="I2250" s="103">
        <v>43</v>
      </c>
      <c r="J2250" s="103">
        <v>0</v>
      </c>
      <c r="K2250" s="103">
        <v>0</v>
      </c>
      <c r="L2250" s="104">
        <v>0</v>
      </c>
      <c r="M2250" s="108" t="s">
        <v>126</v>
      </c>
      <c r="N2250" s="111" t="s">
        <v>197</v>
      </c>
      <c r="O2250" s="111" t="s">
        <v>198</v>
      </c>
      <c r="P2250" t="str">
        <f>VLOOKUP($A2250,RevenueData!$A$2:$L$2321,10,FALSE)</f>
        <v>GA</v>
      </c>
      <c r="Q2250" t="str">
        <f>VLOOKUP($A2250,RevenueData!$A$2:$L$2321,11,FALSE)</f>
        <v>SE</v>
      </c>
      <c r="R2250" t="str">
        <f>VLOOKUP($A2250,RevenueData!$A$2:$L$2321,12,FALSE)</f>
        <v>ATL</v>
      </c>
    </row>
    <row r="2251" spans="1:18">
      <c r="A2251" s="103">
        <v>76</v>
      </c>
      <c r="B2251" s="108" t="s">
        <v>223</v>
      </c>
      <c r="C2251" s="108" t="s">
        <v>16</v>
      </c>
      <c r="D2251" s="103">
        <v>60134</v>
      </c>
      <c r="E2251" s="109">
        <v>40085</v>
      </c>
      <c r="F2251" s="110">
        <v>939</v>
      </c>
      <c r="G2251" s="108" t="s">
        <v>125</v>
      </c>
      <c r="H2251" s="103">
        <v>23</v>
      </c>
      <c r="I2251" s="103">
        <v>23</v>
      </c>
      <c r="J2251" s="103">
        <v>0</v>
      </c>
      <c r="K2251" s="103">
        <v>0</v>
      </c>
      <c r="L2251" s="104">
        <v>0</v>
      </c>
      <c r="M2251" s="108" t="s">
        <v>143</v>
      </c>
      <c r="N2251" s="111" t="s">
        <v>145</v>
      </c>
      <c r="O2251" s="111" t="s">
        <v>146</v>
      </c>
      <c r="P2251" t="str">
        <f>VLOOKUP($A2251,RevenueData!$A$2:$L$2321,10,FALSE)</f>
        <v>IL</v>
      </c>
      <c r="Q2251" t="str">
        <f>VLOOKUP($A2251,RevenueData!$A$2:$L$2321,11,FALSE)</f>
        <v>MW</v>
      </c>
      <c r="R2251" t="str">
        <f>VLOOKUP($A2251,RevenueData!$A$2:$L$2321,12,FALSE)</f>
        <v>SCHI</v>
      </c>
    </row>
    <row r="2252" spans="1:18">
      <c r="A2252" s="103">
        <v>77</v>
      </c>
      <c r="B2252" s="108" t="s">
        <v>224</v>
      </c>
      <c r="C2252" s="108" t="s">
        <v>27</v>
      </c>
      <c r="D2252" s="103">
        <v>33146</v>
      </c>
      <c r="E2252" s="109">
        <v>40085</v>
      </c>
      <c r="F2252" s="110">
        <v>1006</v>
      </c>
      <c r="G2252" s="108" t="s">
        <v>125</v>
      </c>
      <c r="H2252" s="103">
        <v>20</v>
      </c>
      <c r="I2252" s="103">
        <v>20</v>
      </c>
      <c r="J2252" s="103">
        <v>0</v>
      </c>
      <c r="K2252" s="103">
        <v>0</v>
      </c>
      <c r="L2252" s="104">
        <v>0</v>
      </c>
      <c r="M2252" s="108" t="s">
        <v>126</v>
      </c>
      <c r="N2252" s="111" t="s">
        <v>161</v>
      </c>
      <c r="O2252" s="111" t="s">
        <v>162</v>
      </c>
      <c r="P2252" t="str">
        <f>VLOOKUP($A2252,RevenueData!$A$2:$L$2321,10,FALSE)</f>
        <v>FL</v>
      </c>
      <c r="Q2252" t="str">
        <f>VLOOKUP($A2252,RevenueData!$A$2:$L$2321,11,FALSE)</f>
        <v>SE</v>
      </c>
      <c r="R2252" t="str">
        <f>VLOOKUP($A2252,RevenueData!$A$2:$L$2321,12,FALSE)</f>
        <v>MIAMI</v>
      </c>
    </row>
    <row r="2253" spans="1:18">
      <c r="A2253" s="103">
        <v>77</v>
      </c>
      <c r="B2253" s="108" t="s">
        <v>224</v>
      </c>
      <c r="C2253" s="108" t="s">
        <v>27</v>
      </c>
      <c r="D2253" s="103">
        <v>33146</v>
      </c>
      <c r="E2253" s="109">
        <v>40085</v>
      </c>
      <c r="F2253" s="110">
        <v>1006</v>
      </c>
      <c r="G2253" s="108" t="s">
        <v>125</v>
      </c>
      <c r="H2253" s="103">
        <v>3</v>
      </c>
      <c r="I2253" s="103">
        <v>3</v>
      </c>
      <c r="J2253" s="103">
        <v>0</v>
      </c>
      <c r="K2253" s="103">
        <v>0</v>
      </c>
      <c r="L2253" s="104">
        <v>0</v>
      </c>
      <c r="M2253" s="108" t="s">
        <v>126</v>
      </c>
      <c r="N2253" s="111" t="s">
        <v>161</v>
      </c>
      <c r="O2253" s="111" t="s">
        <v>162</v>
      </c>
      <c r="P2253" t="str">
        <f>VLOOKUP($A2253,RevenueData!$A$2:$L$2321,10,FALSE)</f>
        <v>FL</v>
      </c>
      <c r="Q2253" t="str">
        <f>VLOOKUP($A2253,RevenueData!$A$2:$L$2321,11,FALSE)</f>
        <v>SE</v>
      </c>
      <c r="R2253" t="str">
        <f>VLOOKUP($A2253,RevenueData!$A$2:$L$2321,12,FALSE)</f>
        <v>MIAMI</v>
      </c>
    </row>
    <row r="2254" spans="1:18">
      <c r="A2254" s="103">
        <v>78</v>
      </c>
      <c r="B2254" s="108" t="s">
        <v>225</v>
      </c>
      <c r="C2254" s="108" t="s">
        <v>27</v>
      </c>
      <c r="D2254" s="103">
        <v>32839</v>
      </c>
      <c r="E2254" s="109">
        <v>40085</v>
      </c>
      <c r="F2254" s="110">
        <v>1111</v>
      </c>
      <c r="G2254" s="108" t="s">
        <v>125</v>
      </c>
      <c r="H2254" s="103">
        <v>31</v>
      </c>
      <c r="I2254" s="103">
        <v>31</v>
      </c>
      <c r="J2254" s="103">
        <v>0</v>
      </c>
      <c r="K2254" s="103">
        <v>0</v>
      </c>
      <c r="L2254" s="104">
        <v>0</v>
      </c>
      <c r="M2254" s="108" t="s">
        <v>126</v>
      </c>
      <c r="N2254" s="111" t="s">
        <v>208</v>
      </c>
      <c r="O2254" s="111" t="s">
        <v>209</v>
      </c>
      <c r="P2254" t="str">
        <f>VLOOKUP($A2254,RevenueData!$A$2:$L$2321,10,FALSE)</f>
        <v>FL</v>
      </c>
      <c r="Q2254" t="str">
        <f>VLOOKUP($A2254,RevenueData!$A$2:$L$2321,11,FALSE)</f>
        <v>SE</v>
      </c>
      <c r="R2254" t="str">
        <f>VLOOKUP($A2254,RevenueData!$A$2:$L$2321,12,FALSE)</f>
        <v>NFL</v>
      </c>
    </row>
    <row r="2255" spans="1:18">
      <c r="A2255" s="103">
        <v>79</v>
      </c>
      <c r="B2255" s="108" t="s">
        <v>226</v>
      </c>
      <c r="C2255" s="108" t="s">
        <v>21</v>
      </c>
      <c r="D2255" s="103">
        <v>98037</v>
      </c>
      <c r="E2255" s="109">
        <v>40085</v>
      </c>
      <c r="F2255" s="110">
        <v>1233</v>
      </c>
      <c r="G2255" s="108" t="s">
        <v>125</v>
      </c>
      <c r="H2255" s="103">
        <v>21</v>
      </c>
      <c r="I2255" s="103">
        <v>21</v>
      </c>
      <c r="J2255" s="103">
        <v>2</v>
      </c>
      <c r="K2255" s="103">
        <v>0</v>
      </c>
      <c r="L2255" s="104">
        <v>0</v>
      </c>
      <c r="M2255" s="108" t="s">
        <v>126</v>
      </c>
      <c r="N2255" s="111" t="s">
        <v>152</v>
      </c>
      <c r="O2255" s="111" t="s">
        <v>153</v>
      </c>
      <c r="P2255" t="str">
        <f>VLOOKUP($A2255,RevenueData!$A$2:$L$2321,10,FALSE)</f>
        <v>WA</v>
      </c>
      <c r="Q2255" t="str">
        <f>VLOOKUP($A2255,RevenueData!$A$2:$L$2321,11,FALSE)</f>
        <v>NW</v>
      </c>
      <c r="R2255" t="str">
        <f>VLOOKUP($A2255,RevenueData!$A$2:$L$2321,12,FALSE)</f>
        <v>SEA</v>
      </c>
    </row>
    <row r="2256" spans="1:18">
      <c r="A2256" s="103">
        <v>80</v>
      </c>
      <c r="B2256" s="108" t="s">
        <v>227</v>
      </c>
      <c r="C2256" s="108" t="s">
        <v>52</v>
      </c>
      <c r="D2256" s="103">
        <v>46240</v>
      </c>
      <c r="E2256" s="109">
        <v>40085</v>
      </c>
      <c r="F2256" s="110">
        <v>1208</v>
      </c>
      <c r="G2256" s="108" t="s">
        <v>125</v>
      </c>
      <c r="H2256" s="103">
        <v>25</v>
      </c>
      <c r="I2256" s="103">
        <v>24</v>
      </c>
      <c r="J2256" s="103">
        <v>0</v>
      </c>
      <c r="K2256" s="103">
        <v>0</v>
      </c>
      <c r="L2256" s="104">
        <v>1</v>
      </c>
      <c r="M2256" s="108" t="s">
        <v>126</v>
      </c>
      <c r="N2256" s="111" t="s">
        <v>228</v>
      </c>
      <c r="O2256" s="111" t="s">
        <v>229</v>
      </c>
      <c r="P2256" t="str">
        <f>VLOOKUP($A2256,RevenueData!$A$2:$L$2321,10,FALSE)</f>
        <v>IN</v>
      </c>
      <c r="Q2256" t="str">
        <f>VLOOKUP($A2256,RevenueData!$A$2:$L$2321,11,FALSE)</f>
        <v>MW</v>
      </c>
      <c r="R2256" t="str">
        <f>VLOOKUP($A2256,RevenueData!$A$2:$L$2321,12,FALSE)</f>
        <v>GL</v>
      </c>
    </row>
    <row r="2257" spans="1:18">
      <c r="A2257" s="103">
        <v>81</v>
      </c>
      <c r="B2257" s="108" t="s">
        <v>230</v>
      </c>
      <c r="C2257" s="108" t="s">
        <v>19</v>
      </c>
      <c r="D2257" s="103">
        <v>94304</v>
      </c>
      <c r="E2257" s="109">
        <v>40085</v>
      </c>
      <c r="F2257" s="110">
        <v>1020</v>
      </c>
      <c r="G2257" s="108" t="s">
        <v>125</v>
      </c>
      <c r="H2257" s="103">
        <v>39</v>
      </c>
      <c r="I2257" s="103">
        <v>39</v>
      </c>
      <c r="J2257" s="103">
        <v>0</v>
      </c>
      <c r="K2257" s="103">
        <v>0</v>
      </c>
      <c r="L2257" s="104">
        <v>0</v>
      </c>
      <c r="M2257" s="108" t="s">
        <v>126</v>
      </c>
      <c r="N2257" s="111" t="s">
        <v>156</v>
      </c>
      <c r="O2257" s="111" t="s">
        <v>157</v>
      </c>
      <c r="P2257" t="str">
        <f>VLOOKUP($A2257,RevenueData!$A$2:$L$2321,10,FALSE)</f>
        <v>CA</v>
      </c>
      <c r="Q2257" t="str">
        <f>VLOOKUP($A2257,RevenueData!$A$2:$L$2321,11,FALSE)</f>
        <v>NW</v>
      </c>
      <c r="R2257" t="str">
        <f>VLOOKUP($A2257,RevenueData!$A$2:$L$2321,12,FALSE)</f>
        <v>SEA</v>
      </c>
    </row>
    <row r="2258" spans="1:18">
      <c r="A2258" s="103">
        <v>82</v>
      </c>
      <c r="B2258" s="108" t="s">
        <v>231</v>
      </c>
      <c r="C2258" s="108" t="s">
        <v>19</v>
      </c>
      <c r="D2258" s="103">
        <v>95050</v>
      </c>
      <c r="E2258" s="109">
        <v>40085</v>
      </c>
      <c r="F2258" s="110">
        <v>936</v>
      </c>
      <c r="G2258" s="108" t="s">
        <v>125</v>
      </c>
      <c r="H2258" s="103">
        <v>50</v>
      </c>
      <c r="I2258" s="103">
        <v>50</v>
      </c>
      <c r="J2258" s="103">
        <v>0</v>
      </c>
      <c r="K2258" s="103">
        <v>0</v>
      </c>
      <c r="L2258" s="104">
        <v>0</v>
      </c>
      <c r="M2258" s="108" t="s">
        <v>126</v>
      </c>
      <c r="N2258" s="111" t="s">
        <v>156</v>
      </c>
      <c r="O2258" s="111" t="s">
        <v>157</v>
      </c>
      <c r="P2258" t="str">
        <f>VLOOKUP($A2258,RevenueData!$A$2:$L$2321,10,FALSE)</f>
        <v>CA</v>
      </c>
      <c r="Q2258" t="str">
        <f>VLOOKUP($A2258,RevenueData!$A$2:$L$2321,11,FALSE)</f>
        <v>NW</v>
      </c>
      <c r="R2258" t="str">
        <f>VLOOKUP($A2258,RevenueData!$A$2:$L$2321,12,FALSE)</f>
        <v>EB</v>
      </c>
    </row>
    <row r="2259" spans="1:18">
      <c r="A2259" s="103">
        <v>83</v>
      </c>
      <c r="B2259" s="108" t="s">
        <v>176</v>
      </c>
      <c r="C2259" s="108" t="s">
        <v>19</v>
      </c>
      <c r="D2259" s="103">
        <v>94114</v>
      </c>
      <c r="E2259" s="109">
        <v>40085</v>
      </c>
      <c r="F2259" s="110">
        <v>1219</v>
      </c>
      <c r="G2259" s="108" t="s">
        <v>125</v>
      </c>
      <c r="H2259" s="103">
        <v>20</v>
      </c>
      <c r="I2259" s="103">
        <v>20</v>
      </c>
      <c r="J2259" s="103">
        <v>0</v>
      </c>
      <c r="K2259" s="103">
        <v>0</v>
      </c>
      <c r="L2259" s="104">
        <v>0</v>
      </c>
      <c r="M2259" s="108" t="s">
        <v>126</v>
      </c>
      <c r="N2259" s="111" t="s">
        <v>156</v>
      </c>
      <c r="O2259" s="111" t="s">
        <v>157</v>
      </c>
      <c r="P2259" t="str">
        <f>VLOOKUP($A2259,RevenueData!$A$2:$L$2321,10,FALSE)</f>
        <v>CA</v>
      </c>
      <c r="Q2259" t="str">
        <f>VLOOKUP($A2259,RevenueData!$A$2:$L$2321,11,FALSE)</f>
        <v>NW</v>
      </c>
      <c r="R2259" t="str">
        <f>VLOOKUP($A2259,RevenueData!$A$2:$L$2321,12,FALSE)</f>
        <v>NW</v>
      </c>
    </row>
    <row r="2260" spans="1:18">
      <c r="A2260" s="103">
        <v>84</v>
      </c>
      <c r="B2260" s="108" t="s">
        <v>178</v>
      </c>
      <c r="C2260" s="108" t="s">
        <v>38</v>
      </c>
      <c r="D2260" s="103">
        <v>89109</v>
      </c>
      <c r="E2260" s="109">
        <v>40085</v>
      </c>
      <c r="F2260" s="110">
        <v>1022</v>
      </c>
      <c r="G2260" s="108" t="s">
        <v>125</v>
      </c>
      <c r="H2260" s="103">
        <v>35</v>
      </c>
      <c r="I2260" s="103">
        <v>35</v>
      </c>
      <c r="J2260" s="103">
        <v>0</v>
      </c>
      <c r="K2260" s="103">
        <v>0</v>
      </c>
      <c r="L2260" s="104">
        <v>0</v>
      </c>
      <c r="M2260" s="108" t="s">
        <v>126</v>
      </c>
      <c r="N2260" s="111" t="s">
        <v>181</v>
      </c>
      <c r="O2260" s="111" t="s">
        <v>182</v>
      </c>
      <c r="P2260" t="str">
        <f>VLOOKUP($A2260,RevenueData!$A$2:$L$2321,10,FALSE)</f>
        <v>NV</v>
      </c>
      <c r="Q2260" t="str">
        <f>VLOOKUP($A2260,RevenueData!$A$2:$L$2321,11,FALSE)</f>
        <v>SW</v>
      </c>
      <c r="R2260" t="str">
        <f>VLOOKUP($A2260,RevenueData!$A$2:$L$2321,12,FALSE)</f>
        <v>SW</v>
      </c>
    </row>
    <row r="2261" spans="1:18">
      <c r="A2261" s="103">
        <v>85</v>
      </c>
      <c r="B2261" s="108" t="s">
        <v>232</v>
      </c>
      <c r="C2261" s="108" t="s">
        <v>26</v>
      </c>
      <c r="D2261" s="103">
        <v>70002</v>
      </c>
      <c r="E2261" s="109">
        <v>40085</v>
      </c>
      <c r="F2261" s="110">
        <v>922</v>
      </c>
      <c r="G2261" s="108" t="s">
        <v>129</v>
      </c>
      <c r="H2261" s="103">
        <v>27</v>
      </c>
      <c r="I2261" s="103">
        <v>27</v>
      </c>
      <c r="J2261" s="103">
        <v>0</v>
      </c>
      <c r="K2261" s="103">
        <v>0</v>
      </c>
      <c r="L2261" s="104">
        <v>0</v>
      </c>
      <c r="M2261" s="108" t="s">
        <v>126</v>
      </c>
      <c r="N2261" s="111" t="s">
        <v>217</v>
      </c>
      <c r="O2261" s="111" t="s">
        <v>218</v>
      </c>
      <c r="P2261" t="str">
        <f>VLOOKUP($A2261,RevenueData!$A$2:$L$2321,10,FALSE)</f>
        <v>LA</v>
      </c>
      <c r="Q2261" t="str">
        <f>VLOOKUP($A2261,RevenueData!$A$2:$L$2321,11,FALSE)</f>
        <v>SW</v>
      </c>
      <c r="R2261" t="str">
        <f>VLOOKUP($A2261,RevenueData!$A$2:$L$2321,12,FALSE)</f>
        <v>SW</v>
      </c>
    </row>
    <row r="2262" spans="1:18">
      <c r="A2262" s="103">
        <v>86</v>
      </c>
      <c r="B2262" s="108" t="s">
        <v>233</v>
      </c>
      <c r="C2262" s="108" t="s">
        <v>41</v>
      </c>
      <c r="D2262" s="103">
        <v>77056</v>
      </c>
      <c r="E2262" s="109">
        <v>40085</v>
      </c>
      <c r="F2262" s="110">
        <v>1104</v>
      </c>
      <c r="G2262" s="108" t="s">
        <v>125</v>
      </c>
      <c r="H2262" s="103">
        <v>37</v>
      </c>
      <c r="I2262" s="103">
        <v>37</v>
      </c>
      <c r="J2262" s="103">
        <v>0</v>
      </c>
      <c r="K2262" s="103">
        <v>0</v>
      </c>
      <c r="L2262" s="104">
        <v>0</v>
      </c>
      <c r="M2262" s="108" t="s">
        <v>126</v>
      </c>
      <c r="N2262" s="111" t="s">
        <v>234</v>
      </c>
      <c r="O2262" s="111" t="s">
        <v>235</v>
      </c>
      <c r="P2262" t="str">
        <f>VLOOKUP($A2262,RevenueData!$A$2:$L$2321,10,FALSE)</f>
        <v>TX</v>
      </c>
      <c r="Q2262" t="str">
        <f>VLOOKUP($A2262,RevenueData!$A$2:$L$2321,11,FALSE)</f>
        <v>SW</v>
      </c>
      <c r="R2262" t="str">
        <f>VLOOKUP($A2262,RevenueData!$A$2:$L$2321,12,FALSE)</f>
        <v>HOU</v>
      </c>
    </row>
    <row r="2263" spans="1:18">
      <c r="A2263" s="103">
        <v>87</v>
      </c>
      <c r="B2263" s="108" t="s">
        <v>236</v>
      </c>
      <c r="C2263" s="108" t="s">
        <v>16</v>
      </c>
      <c r="D2263" s="103">
        <v>60173</v>
      </c>
      <c r="E2263" s="109">
        <v>40085</v>
      </c>
      <c r="F2263" s="110">
        <v>1019</v>
      </c>
      <c r="G2263" s="108" t="s">
        <v>125</v>
      </c>
      <c r="H2263" s="103">
        <v>32</v>
      </c>
      <c r="I2263" s="103">
        <v>32</v>
      </c>
      <c r="J2263" s="103">
        <v>0</v>
      </c>
      <c r="K2263" s="103">
        <v>0</v>
      </c>
      <c r="L2263" s="104">
        <v>0</v>
      </c>
      <c r="M2263" s="108" t="s">
        <v>143</v>
      </c>
      <c r="N2263" s="111" t="s">
        <v>145</v>
      </c>
      <c r="O2263" s="111" t="s">
        <v>146</v>
      </c>
      <c r="P2263" t="str">
        <f>VLOOKUP($A2263,RevenueData!$A$2:$L$2321,10,FALSE)</f>
        <v>IL</v>
      </c>
      <c r="Q2263" t="str">
        <f>VLOOKUP($A2263,RevenueData!$A$2:$L$2321,11,FALSE)</f>
        <v>MW</v>
      </c>
      <c r="R2263" t="str">
        <f>VLOOKUP($A2263,RevenueData!$A$2:$L$2321,12,FALSE)</f>
        <v>SCHI</v>
      </c>
    </row>
    <row r="2264" spans="1:18">
      <c r="A2264" s="103">
        <v>88</v>
      </c>
      <c r="B2264" s="108" t="s">
        <v>237</v>
      </c>
      <c r="C2264" s="108" t="s">
        <v>19</v>
      </c>
      <c r="D2264" s="103">
        <v>91302</v>
      </c>
      <c r="E2264" s="109">
        <v>40085</v>
      </c>
      <c r="F2264" s="110">
        <v>1253</v>
      </c>
      <c r="G2264" s="108" t="s">
        <v>125</v>
      </c>
      <c r="H2264" s="103">
        <v>22</v>
      </c>
      <c r="I2264" s="103">
        <v>22</v>
      </c>
      <c r="J2264" s="103">
        <v>0</v>
      </c>
      <c r="K2264" s="103">
        <v>0</v>
      </c>
      <c r="L2264" s="104">
        <v>0</v>
      </c>
      <c r="M2264" s="108" t="s">
        <v>126</v>
      </c>
      <c r="N2264" s="111" t="s">
        <v>149</v>
      </c>
      <c r="O2264" s="111" t="s">
        <v>150</v>
      </c>
      <c r="P2264" t="str">
        <f>VLOOKUP($A2264,RevenueData!$A$2:$L$2321,10,FALSE)</f>
        <v>CA</v>
      </c>
      <c r="Q2264" t="str">
        <f>VLOOKUP($A2264,RevenueData!$A$2:$L$2321,11,FALSE)</f>
        <v>LA</v>
      </c>
      <c r="R2264" t="str">
        <f>VLOOKUP($A2264,RevenueData!$A$2:$L$2321,12,FALSE)</f>
        <v>VENT</v>
      </c>
    </row>
    <row r="2265" spans="1:18">
      <c r="A2265" s="103">
        <v>89</v>
      </c>
      <c r="B2265" s="108" t="s">
        <v>238</v>
      </c>
      <c r="C2265" s="108" t="s">
        <v>19</v>
      </c>
      <c r="D2265" s="103">
        <v>90265</v>
      </c>
      <c r="E2265" s="109">
        <v>40085</v>
      </c>
      <c r="F2265" s="110">
        <v>902</v>
      </c>
      <c r="G2265" s="108" t="s">
        <v>125</v>
      </c>
      <c r="H2265" s="103">
        <v>20</v>
      </c>
      <c r="I2265" s="103">
        <v>20</v>
      </c>
      <c r="J2265" s="103">
        <v>0</v>
      </c>
      <c r="K2265" s="103">
        <v>0</v>
      </c>
      <c r="L2265" s="104">
        <v>0</v>
      </c>
      <c r="M2265" s="108" t="s">
        <v>126</v>
      </c>
      <c r="N2265" s="111" t="s">
        <v>149</v>
      </c>
      <c r="O2265" s="111" t="s">
        <v>150</v>
      </c>
      <c r="P2265" t="str">
        <f>VLOOKUP($A2265,RevenueData!$A$2:$L$2321,10,FALSE)</f>
        <v>CA</v>
      </c>
      <c r="Q2265" t="str">
        <f>VLOOKUP($A2265,RevenueData!$A$2:$L$2321,11,FALSE)</f>
        <v>LA</v>
      </c>
      <c r="R2265" t="str">
        <f>VLOOKUP($A2265,RevenueData!$A$2:$L$2321,12,FALSE)</f>
        <v>VENT</v>
      </c>
    </row>
    <row r="2266" spans="1:18">
      <c r="A2266" s="103">
        <v>90</v>
      </c>
      <c r="B2266" s="108" t="s">
        <v>239</v>
      </c>
      <c r="C2266" s="108" t="s">
        <v>27</v>
      </c>
      <c r="D2266" s="103">
        <v>33414</v>
      </c>
      <c r="E2266" s="109">
        <v>40085</v>
      </c>
      <c r="F2266" s="110">
        <v>1114</v>
      </c>
      <c r="G2266" s="108" t="s">
        <v>125</v>
      </c>
      <c r="H2266" s="103">
        <v>15</v>
      </c>
      <c r="I2266" s="103">
        <v>14</v>
      </c>
      <c r="J2266" s="103">
        <v>0</v>
      </c>
      <c r="K2266" s="103">
        <v>0</v>
      </c>
      <c r="L2266" s="104">
        <v>1</v>
      </c>
      <c r="M2266" s="108" t="s">
        <v>126</v>
      </c>
      <c r="N2266" s="111" t="s">
        <v>161</v>
      </c>
      <c r="O2266" s="111" t="s">
        <v>162</v>
      </c>
      <c r="P2266" t="str">
        <f>VLOOKUP($A2266,RevenueData!$A$2:$L$2321,10,FALSE)</f>
        <v>FL</v>
      </c>
      <c r="Q2266" t="str">
        <f>VLOOKUP($A2266,RevenueData!$A$2:$L$2321,11,FALSE)</f>
        <v>SE</v>
      </c>
      <c r="R2266" t="str">
        <f>VLOOKUP($A2266,RevenueData!$A$2:$L$2321,12,FALSE)</f>
        <v>PB</v>
      </c>
    </row>
    <row r="2267" spans="1:18">
      <c r="A2267" s="103">
        <v>91</v>
      </c>
      <c r="B2267" s="108" t="s">
        <v>233</v>
      </c>
      <c r="C2267" s="108" t="s">
        <v>41</v>
      </c>
      <c r="D2267" s="103">
        <v>77024</v>
      </c>
      <c r="E2267" s="109">
        <v>40085</v>
      </c>
      <c r="F2267" s="110">
        <v>1037</v>
      </c>
      <c r="G2267" s="108" t="s">
        <v>125</v>
      </c>
      <c r="H2267" s="103">
        <v>18</v>
      </c>
      <c r="I2267" s="103">
        <v>18</v>
      </c>
      <c r="J2267" s="103">
        <v>0</v>
      </c>
      <c r="K2267" s="103">
        <v>0</v>
      </c>
      <c r="L2267" s="104">
        <v>0</v>
      </c>
      <c r="M2267" s="108" t="s">
        <v>126</v>
      </c>
      <c r="N2267" s="111" t="s">
        <v>234</v>
      </c>
      <c r="O2267" s="111" t="s">
        <v>235</v>
      </c>
      <c r="P2267" t="str">
        <f>VLOOKUP($A2267,RevenueData!$A$2:$L$2321,10,FALSE)</f>
        <v>TX</v>
      </c>
      <c r="Q2267" t="str">
        <f>VLOOKUP($A2267,RevenueData!$A$2:$L$2321,11,FALSE)</f>
        <v>SW</v>
      </c>
      <c r="R2267" t="str">
        <f>VLOOKUP($A2267,RevenueData!$A$2:$L$2321,12,FALSE)</f>
        <v>HOU</v>
      </c>
    </row>
    <row r="2268" spans="1:18">
      <c r="A2268" s="103">
        <v>92</v>
      </c>
      <c r="B2268" s="108" t="s">
        <v>240</v>
      </c>
      <c r="C2268" s="108" t="s">
        <v>19</v>
      </c>
      <c r="D2268" s="103">
        <v>94588</v>
      </c>
      <c r="E2268" s="109">
        <v>40085</v>
      </c>
      <c r="F2268" s="110">
        <v>1021</v>
      </c>
      <c r="G2268" s="108" t="s">
        <v>125</v>
      </c>
      <c r="H2268" s="103">
        <v>18</v>
      </c>
      <c r="I2268" s="103">
        <v>18</v>
      </c>
      <c r="J2268" s="103">
        <v>0</v>
      </c>
      <c r="K2268" s="103">
        <v>0</v>
      </c>
      <c r="L2268" s="104">
        <v>0</v>
      </c>
      <c r="M2268" s="108" t="s">
        <v>126</v>
      </c>
      <c r="N2268" s="111" t="s">
        <v>156</v>
      </c>
      <c r="O2268" s="111" t="s">
        <v>157</v>
      </c>
      <c r="P2268" t="str">
        <f>VLOOKUP($A2268,RevenueData!$A$2:$L$2321,10,FALSE)</f>
        <v>CA</v>
      </c>
      <c r="Q2268" t="str">
        <f>VLOOKUP($A2268,RevenueData!$A$2:$L$2321,11,FALSE)</f>
        <v>NW</v>
      </c>
      <c r="R2268" t="str">
        <f>VLOOKUP($A2268,RevenueData!$A$2:$L$2321,12,FALSE)</f>
        <v>EB</v>
      </c>
    </row>
    <row r="2269" spans="1:18">
      <c r="A2269" s="103">
        <v>93</v>
      </c>
      <c r="B2269" s="108" t="s">
        <v>241</v>
      </c>
      <c r="C2269" s="108" t="s">
        <v>11</v>
      </c>
      <c r="D2269" s="103">
        <v>23235</v>
      </c>
      <c r="E2269" s="109">
        <v>40085</v>
      </c>
      <c r="F2269" s="110">
        <v>1128</v>
      </c>
      <c r="G2269" s="108" t="s">
        <v>125</v>
      </c>
      <c r="H2269" s="103">
        <v>25</v>
      </c>
      <c r="I2269" s="103">
        <v>25</v>
      </c>
      <c r="J2269" s="103">
        <v>0</v>
      </c>
      <c r="K2269" s="103">
        <v>0</v>
      </c>
      <c r="L2269" s="104">
        <v>0</v>
      </c>
      <c r="M2269" s="108" t="s">
        <v>126</v>
      </c>
      <c r="N2269" s="111" t="s">
        <v>244</v>
      </c>
      <c r="O2269" s="111" t="s">
        <v>245</v>
      </c>
      <c r="P2269" t="str">
        <f>VLOOKUP($A2269,RevenueData!$A$2:$L$2321,10,FALSE)</f>
        <v>VA</v>
      </c>
      <c r="Q2269" t="str">
        <f>VLOOKUP($A2269,RevenueData!$A$2:$L$2321,11,FALSE)</f>
        <v>SE</v>
      </c>
      <c r="R2269" t="str">
        <f>VLOOKUP($A2269,RevenueData!$A$2:$L$2321,12,FALSE)</f>
        <v>NOVA</v>
      </c>
    </row>
    <row r="2270" spans="1:18">
      <c r="A2270" s="103">
        <v>94</v>
      </c>
      <c r="B2270" s="108" t="s">
        <v>225</v>
      </c>
      <c r="C2270" s="108" t="s">
        <v>27</v>
      </c>
      <c r="D2270" s="103">
        <v>32827</v>
      </c>
      <c r="E2270" s="109">
        <v>40085</v>
      </c>
      <c r="F2270" s="110">
        <v>856</v>
      </c>
      <c r="G2270" s="108" t="s">
        <v>125</v>
      </c>
      <c r="H2270" s="103">
        <v>30</v>
      </c>
      <c r="I2270" s="103">
        <v>30</v>
      </c>
      <c r="J2270" s="103">
        <v>0</v>
      </c>
      <c r="K2270" s="103">
        <v>0</v>
      </c>
      <c r="L2270" s="104">
        <v>0</v>
      </c>
      <c r="M2270" s="108" t="s">
        <v>126</v>
      </c>
      <c r="N2270" s="111" t="s">
        <v>208</v>
      </c>
      <c r="O2270" s="111" t="s">
        <v>209</v>
      </c>
      <c r="P2270" t="str">
        <f>VLOOKUP($A2270,RevenueData!$A$2:$L$2321,10,FALSE)</f>
        <v>FL</v>
      </c>
      <c r="Q2270" t="str">
        <f>VLOOKUP($A2270,RevenueData!$A$2:$L$2321,11,FALSE)</f>
        <v>SE</v>
      </c>
      <c r="R2270" t="str">
        <f>VLOOKUP($A2270,RevenueData!$A$2:$L$2321,12,FALSE)</f>
        <v>NFL</v>
      </c>
    </row>
    <row r="2271" spans="1:18">
      <c r="A2271" s="103">
        <v>96</v>
      </c>
      <c r="B2271" s="108" t="s">
        <v>211</v>
      </c>
      <c r="C2271" s="108" t="s">
        <v>35</v>
      </c>
      <c r="D2271" s="103">
        <v>43219</v>
      </c>
      <c r="E2271" s="109">
        <v>40085</v>
      </c>
      <c r="F2271" s="110">
        <v>1210</v>
      </c>
      <c r="G2271" s="108" t="s">
        <v>125</v>
      </c>
      <c r="H2271" s="103">
        <v>24</v>
      </c>
      <c r="I2271" s="103">
        <v>24</v>
      </c>
      <c r="J2271" s="103">
        <v>0</v>
      </c>
      <c r="K2271" s="103">
        <v>0</v>
      </c>
      <c r="L2271" s="104">
        <v>0</v>
      </c>
      <c r="M2271" s="108" t="s">
        <v>126</v>
      </c>
      <c r="N2271" s="111" t="s">
        <v>173</v>
      </c>
      <c r="O2271" s="111" t="s">
        <v>174</v>
      </c>
      <c r="P2271" t="str">
        <f>VLOOKUP($A2271,RevenueData!$A$2:$L$2321,10,FALSE)</f>
        <v>OH</v>
      </c>
      <c r="Q2271" t="str">
        <f>VLOOKUP($A2271,RevenueData!$A$2:$L$2321,11,FALSE)</f>
        <v>MW</v>
      </c>
      <c r="R2271" t="str">
        <f>VLOOKUP($A2271,RevenueData!$A$2:$L$2321,12,FALSE)</f>
        <v>GL</v>
      </c>
    </row>
    <row r="2272" spans="1:18">
      <c r="A2272" s="103">
        <v>97</v>
      </c>
      <c r="B2272" s="108" t="s">
        <v>246</v>
      </c>
      <c r="C2272" s="108" t="s">
        <v>56</v>
      </c>
      <c r="D2272" s="103">
        <v>20817</v>
      </c>
      <c r="E2272" s="109">
        <v>40085</v>
      </c>
      <c r="F2272" s="110">
        <v>1300</v>
      </c>
      <c r="G2272" s="108" t="s">
        <v>125</v>
      </c>
      <c r="H2272" s="103">
        <v>38</v>
      </c>
      <c r="I2272" s="103">
        <v>38</v>
      </c>
      <c r="J2272" s="103">
        <v>0</v>
      </c>
      <c r="K2272" s="103">
        <v>0</v>
      </c>
      <c r="L2272" s="104">
        <v>0</v>
      </c>
      <c r="M2272" s="108" t="s">
        <v>143</v>
      </c>
      <c r="N2272" s="111" t="s">
        <v>136</v>
      </c>
      <c r="O2272" s="111" t="s">
        <v>556</v>
      </c>
      <c r="P2272" t="str">
        <f>VLOOKUP($A2272,RevenueData!$A$2:$L$2321,10,FALSE)</f>
        <v>MD</v>
      </c>
      <c r="Q2272" t="str">
        <f>VLOOKUP($A2272,RevenueData!$A$2:$L$2321,11,FALSE)</f>
        <v>NE</v>
      </c>
      <c r="R2272" t="str">
        <f>VLOOKUP($A2272,RevenueData!$A$2:$L$2321,12,FALSE)</f>
        <v>MD</v>
      </c>
    </row>
    <row r="2273" spans="1:18">
      <c r="A2273" s="103">
        <v>98</v>
      </c>
      <c r="B2273" s="108" t="s">
        <v>28</v>
      </c>
      <c r="C2273" s="108" t="s">
        <v>27</v>
      </c>
      <c r="D2273" s="103">
        <v>33139</v>
      </c>
      <c r="E2273" s="109">
        <v>40085</v>
      </c>
      <c r="F2273" s="110">
        <v>1130</v>
      </c>
      <c r="G2273" s="108" t="s">
        <v>125</v>
      </c>
      <c r="H2273" s="103">
        <v>37</v>
      </c>
      <c r="I2273" s="103">
        <v>37</v>
      </c>
      <c r="J2273" s="103">
        <v>0</v>
      </c>
      <c r="K2273" s="103">
        <v>0</v>
      </c>
      <c r="L2273" s="104">
        <v>0</v>
      </c>
      <c r="M2273" s="108" t="s">
        <v>126</v>
      </c>
      <c r="N2273" s="111" t="s">
        <v>161</v>
      </c>
      <c r="O2273" s="111" t="s">
        <v>162</v>
      </c>
      <c r="P2273" t="str">
        <f>VLOOKUP($A2273,RevenueData!$A$2:$L$2321,10,FALSE)</f>
        <v>FL</v>
      </c>
      <c r="Q2273" t="str">
        <f>VLOOKUP($A2273,RevenueData!$A$2:$L$2321,11,FALSE)</f>
        <v>SE</v>
      </c>
      <c r="R2273" t="str">
        <f>VLOOKUP($A2273,RevenueData!$A$2:$L$2321,12,FALSE)</f>
        <v>SE</v>
      </c>
    </row>
    <row r="2274" spans="1:18">
      <c r="A2274" s="103">
        <v>98</v>
      </c>
      <c r="B2274" s="108" t="s">
        <v>28</v>
      </c>
      <c r="C2274" s="108" t="s">
        <v>27</v>
      </c>
      <c r="D2274" s="103">
        <v>33139</v>
      </c>
      <c r="E2274" s="109">
        <v>40085</v>
      </c>
      <c r="F2274" s="110">
        <v>1130</v>
      </c>
      <c r="G2274" s="108" t="s">
        <v>125</v>
      </c>
      <c r="H2274" s="103">
        <v>3</v>
      </c>
      <c r="I2274" s="103">
        <v>3</v>
      </c>
      <c r="J2274" s="103">
        <v>0</v>
      </c>
      <c r="K2274" s="103">
        <v>0</v>
      </c>
      <c r="L2274" s="104">
        <v>0</v>
      </c>
      <c r="M2274" s="108" t="s">
        <v>126</v>
      </c>
      <c r="N2274" s="111" t="s">
        <v>161</v>
      </c>
      <c r="O2274" s="111" t="s">
        <v>162</v>
      </c>
      <c r="P2274" t="str">
        <f>VLOOKUP($A2274,RevenueData!$A$2:$L$2321,10,FALSE)</f>
        <v>FL</v>
      </c>
      <c r="Q2274" t="str">
        <f>VLOOKUP($A2274,RevenueData!$A$2:$L$2321,11,FALSE)</f>
        <v>SE</v>
      </c>
      <c r="R2274" t="str">
        <f>VLOOKUP($A2274,RevenueData!$A$2:$L$2321,12,FALSE)</f>
        <v>SE</v>
      </c>
    </row>
    <row r="2275" spans="1:18">
      <c r="A2275" s="103">
        <v>99</v>
      </c>
      <c r="B2275" s="108" t="s">
        <v>247</v>
      </c>
      <c r="C2275" s="108" t="s">
        <v>56</v>
      </c>
      <c r="D2275" s="103">
        <v>21044</v>
      </c>
      <c r="E2275" s="109">
        <v>40085</v>
      </c>
      <c r="F2275" s="110">
        <v>907</v>
      </c>
      <c r="G2275" s="108" t="s">
        <v>129</v>
      </c>
      <c r="H2275" s="103">
        <v>25</v>
      </c>
      <c r="I2275" s="103">
        <v>25</v>
      </c>
      <c r="J2275" s="103">
        <v>0</v>
      </c>
      <c r="K2275" s="103">
        <v>0</v>
      </c>
      <c r="L2275" s="104">
        <v>0</v>
      </c>
      <c r="M2275" s="108" t="s">
        <v>126</v>
      </c>
      <c r="N2275" s="111" t="s">
        <v>136</v>
      </c>
      <c r="O2275" s="111" t="s">
        <v>556</v>
      </c>
      <c r="P2275" t="str">
        <f>VLOOKUP($A2275,RevenueData!$A$2:$L$2321,10,FALSE)</f>
        <v>MD</v>
      </c>
      <c r="Q2275" t="str">
        <f>VLOOKUP($A2275,RevenueData!$A$2:$L$2321,11,FALSE)</f>
        <v>NE</v>
      </c>
      <c r="R2275" t="str">
        <f>VLOOKUP($A2275,RevenueData!$A$2:$L$2321,12,FALSE)</f>
        <v>MD</v>
      </c>
    </row>
    <row r="2276" spans="1:18">
      <c r="A2276" s="103">
        <v>101</v>
      </c>
      <c r="B2276" s="108" t="s">
        <v>249</v>
      </c>
      <c r="C2276" s="108" t="s">
        <v>57</v>
      </c>
      <c r="D2276" s="103">
        <v>28211</v>
      </c>
      <c r="E2276" s="109">
        <v>40085</v>
      </c>
      <c r="F2276" s="110">
        <v>1110</v>
      </c>
      <c r="G2276" s="108" t="s">
        <v>125</v>
      </c>
      <c r="H2276" s="103">
        <v>32</v>
      </c>
      <c r="I2276" s="103">
        <v>32</v>
      </c>
      <c r="J2276" s="103">
        <v>0</v>
      </c>
      <c r="K2276" s="103">
        <v>0</v>
      </c>
      <c r="L2276" s="104">
        <v>0</v>
      </c>
      <c r="M2276" s="108" t="s">
        <v>130</v>
      </c>
      <c r="N2276" s="111" t="s">
        <v>252</v>
      </c>
      <c r="O2276" s="111" t="s">
        <v>253</v>
      </c>
      <c r="P2276" t="str">
        <f>VLOOKUP($A2276,RevenueData!$A$2:$L$2321,10,FALSE)</f>
        <v>NC</v>
      </c>
      <c r="Q2276" t="str">
        <f>VLOOKUP($A2276,RevenueData!$A$2:$L$2321,11,FALSE)</f>
        <v>SE</v>
      </c>
      <c r="R2276" t="str">
        <f>VLOOKUP($A2276,RevenueData!$A$2:$L$2321,12,FALSE)</f>
        <v>NC</v>
      </c>
    </row>
    <row r="2277" spans="1:18">
      <c r="A2277" s="103">
        <v>105</v>
      </c>
      <c r="B2277" s="108" t="s">
        <v>255</v>
      </c>
      <c r="C2277" s="108" t="s">
        <v>27</v>
      </c>
      <c r="D2277" s="103">
        <v>33304</v>
      </c>
      <c r="E2277" s="109">
        <v>40085</v>
      </c>
      <c r="F2277" s="110">
        <v>1027</v>
      </c>
      <c r="G2277" s="108" t="s">
        <v>125</v>
      </c>
      <c r="H2277" s="103">
        <v>17</v>
      </c>
      <c r="I2277" s="103">
        <v>17</v>
      </c>
      <c r="J2277" s="103">
        <v>0</v>
      </c>
      <c r="K2277" s="103">
        <v>0</v>
      </c>
      <c r="L2277" s="104">
        <v>0</v>
      </c>
      <c r="M2277" s="108" t="s">
        <v>126</v>
      </c>
      <c r="N2277" s="111" t="s">
        <v>161</v>
      </c>
      <c r="O2277" s="111" t="s">
        <v>162</v>
      </c>
      <c r="P2277" t="str">
        <f>VLOOKUP($A2277,RevenueData!$A$2:$L$2321,10,FALSE)</f>
        <v>FL</v>
      </c>
      <c r="Q2277" t="str">
        <f>VLOOKUP($A2277,RevenueData!$A$2:$L$2321,11,FALSE)</f>
        <v>SE</v>
      </c>
      <c r="R2277" t="str">
        <f>VLOOKUP($A2277,RevenueData!$A$2:$L$2321,12,FALSE)</f>
        <v>PB</v>
      </c>
    </row>
    <row r="2278" spans="1:18">
      <c r="A2278" s="103">
        <v>105</v>
      </c>
      <c r="B2278" s="108" t="s">
        <v>255</v>
      </c>
      <c r="C2278" s="108" t="s">
        <v>27</v>
      </c>
      <c r="D2278" s="103">
        <v>33304</v>
      </c>
      <c r="E2278" s="109">
        <v>40085</v>
      </c>
      <c r="F2278" s="110">
        <v>1027</v>
      </c>
      <c r="G2278" s="108" t="s">
        <v>125</v>
      </c>
      <c r="H2278" s="103">
        <v>3</v>
      </c>
      <c r="I2278" s="103">
        <v>3</v>
      </c>
      <c r="J2278" s="103">
        <v>0</v>
      </c>
      <c r="K2278" s="103">
        <v>0</v>
      </c>
      <c r="L2278" s="104">
        <v>0</v>
      </c>
      <c r="M2278" s="108" t="s">
        <v>126</v>
      </c>
      <c r="N2278" s="111" t="s">
        <v>161</v>
      </c>
      <c r="O2278" s="111" t="s">
        <v>162</v>
      </c>
      <c r="P2278" t="str">
        <f>VLOOKUP($A2278,RevenueData!$A$2:$L$2321,10,FALSE)</f>
        <v>FL</v>
      </c>
      <c r="Q2278" t="str">
        <f>VLOOKUP($A2278,RevenueData!$A$2:$L$2321,11,FALSE)</f>
        <v>SE</v>
      </c>
      <c r="R2278" t="str">
        <f>VLOOKUP($A2278,RevenueData!$A$2:$L$2321,12,FALSE)</f>
        <v>PB</v>
      </c>
    </row>
    <row r="2279" spans="1:18">
      <c r="A2279" s="103">
        <v>106</v>
      </c>
      <c r="B2279" s="108" t="s">
        <v>233</v>
      </c>
      <c r="C2279" s="108" t="s">
        <v>41</v>
      </c>
      <c r="D2279" s="103">
        <v>77027</v>
      </c>
      <c r="E2279" s="109">
        <v>40085</v>
      </c>
      <c r="F2279" s="110">
        <v>1046</v>
      </c>
      <c r="G2279" s="108" t="s">
        <v>125</v>
      </c>
      <c r="H2279" s="103">
        <v>29</v>
      </c>
      <c r="I2279" s="103">
        <v>29</v>
      </c>
      <c r="J2279" s="103">
        <v>0</v>
      </c>
      <c r="K2279" s="103">
        <v>0</v>
      </c>
      <c r="L2279" s="104">
        <v>0</v>
      </c>
      <c r="M2279" s="108" t="s">
        <v>126</v>
      </c>
      <c r="N2279" s="111" t="s">
        <v>234</v>
      </c>
      <c r="O2279" s="111" t="s">
        <v>235</v>
      </c>
      <c r="P2279" t="str">
        <f>VLOOKUP($A2279,RevenueData!$A$2:$L$2321,10,FALSE)</f>
        <v>TX</v>
      </c>
      <c r="Q2279" t="str">
        <f>VLOOKUP($A2279,RevenueData!$A$2:$L$2321,11,FALSE)</f>
        <v>SW</v>
      </c>
      <c r="R2279" t="str">
        <f>VLOOKUP($A2279,RevenueData!$A$2:$L$2321,12,FALSE)</f>
        <v>HOU</v>
      </c>
    </row>
    <row r="2280" spans="1:18">
      <c r="A2280" s="103">
        <v>107</v>
      </c>
      <c r="B2280" s="108" t="s">
        <v>256</v>
      </c>
      <c r="C2280" s="108" t="s">
        <v>43</v>
      </c>
      <c r="D2280" s="103">
        <v>2199</v>
      </c>
      <c r="E2280" s="109">
        <v>40085</v>
      </c>
      <c r="F2280" s="110">
        <v>1045</v>
      </c>
      <c r="G2280" s="108" t="s">
        <v>125</v>
      </c>
      <c r="H2280" s="103">
        <v>64</v>
      </c>
      <c r="I2280" s="103">
        <v>64</v>
      </c>
      <c r="J2280" s="103">
        <v>0</v>
      </c>
      <c r="K2280" s="103">
        <v>0</v>
      </c>
      <c r="L2280" s="104">
        <v>0</v>
      </c>
      <c r="M2280" s="108" t="s">
        <v>126</v>
      </c>
      <c r="N2280" s="111" t="s">
        <v>190</v>
      </c>
      <c r="O2280" s="111" t="s">
        <v>191</v>
      </c>
      <c r="P2280" t="str">
        <f>VLOOKUP($A2280,RevenueData!$A$2:$L$2321,10,FALSE)</f>
        <v>MA</v>
      </c>
      <c r="Q2280" t="str">
        <f>VLOOKUP($A2280,RevenueData!$A$2:$L$2321,11,FALSE)</f>
        <v>NE</v>
      </c>
      <c r="R2280" t="str">
        <f>VLOOKUP($A2280,RevenueData!$A$2:$L$2321,12,FALSE)</f>
        <v>MA</v>
      </c>
    </row>
    <row r="2281" spans="1:18">
      <c r="A2281" s="103">
        <v>109</v>
      </c>
      <c r="B2281" s="108" t="s">
        <v>257</v>
      </c>
      <c r="C2281" s="108" t="s">
        <v>58</v>
      </c>
      <c r="D2281" s="103">
        <v>63131</v>
      </c>
      <c r="E2281" s="109">
        <v>40085</v>
      </c>
      <c r="F2281" s="110">
        <v>935</v>
      </c>
      <c r="G2281" s="108" t="s">
        <v>129</v>
      </c>
      <c r="H2281" s="103">
        <v>34</v>
      </c>
      <c r="I2281" s="103">
        <v>34</v>
      </c>
      <c r="J2281" s="103">
        <v>0</v>
      </c>
      <c r="K2281" s="103">
        <v>0</v>
      </c>
      <c r="L2281" s="104">
        <v>0</v>
      </c>
      <c r="M2281" s="108" t="s">
        <v>143</v>
      </c>
      <c r="N2281" s="111" t="s">
        <v>258</v>
      </c>
      <c r="O2281" s="111" t="s">
        <v>259</v>
      </c>
      <c r="P2281" t="str">
        <f>VLOOKUP($A2281,RevenueData!$A$2:$L$2321,10,FALSE)</f>
        <v>MO</v>
      </c>
      <c r="Q2281" t="str">
        <f>VLOOKUP($A2281,RevenueData!$A$2:$L$2321,11,FALSE)</f>
        <v>MW</v>
      </c>
      <c r="R2281" t="str">
        <f>VLOOKUP($A2281,RevenueData!$A$2:$L$2321,12,FALSE)</f>
        <v>TRI</v>
      </c>
    </row>
    <row r="2282" spans="1:18">
      <c r="A2282" s="103">
        <v>110</v>
      </c>
      <c r="B2282" s="108" t="s">
        <v>260</v>
      </c>
      <c r="C2282" s="108" t="s">
        <v>45</v>
      </c>
      <c r="D2282" s="103">
        <v>15232</v>
      </c>
      <c r="E2282" s="109">
        <v>40085</v>
      </c>
      <c r="F2282" s="110">
        <v>1428</v>
      </c>
      <c r="G2282" s="108" t="s">
        <v>125</v>
      </c>
      <c r="H2282" s="103">
        <v>31</v>
      </c>
      <c r="I2282" s="103">
        <v>31</v>
      </c>
      <c r="J2282" s="103">
        <v>0</v>
      </c>
      <c r="K2282" s="103">
        <v>0</v>
      </c>
      <c r="L2282" s="104">
        <v>0</v>
      </c>
      <c r="M2282" s="108" t="s">
        <v>126</v>
      </c>
      <c r="N2282" s="111" t="s">
        <v>261</v>
      </c>
      <c r="O2282" s="111" t="s">
        <v>262</v>
      </c>
      <c r="P2282" t="str">
        <f>VLOOKUP($A2282,RevenueData!$A$2:$L$2321,10,FALSE)</f>
        <v>PA</v>
      </c>
      <c r="Q2282" t="str">
        <f>VLOOKUP($A2282,RevenueData!$A$2:$L$2321,11,FALSE)</f>
        <v>NE</v>
      </c>
      <c r="R2282" t="str">
        <f>VLOOKUP($A2282,RevenueData!$A$2:$L$2321,12,FALSE)</f>
        <v>PHILI</v>
      </c>
    </row>
    <row r="2283" spans="1:18">
      <c r="A2283" s="103">
        <v>111</v>
      </c>
      <c r="B2283" s="108" t="s">
        <v>263</v>
      </c>
      <c r="C2283" s="108" t="s">
        <v>19</v>
      </c>
      <c r="D2283" s="103">
        <v>90401</v>
      </c>
      <c r="E2283" s="109">
        <v>40085</v>
      </c>
      <c r="F2283" s="110">
        <v>1010</v>
      </c>
      <c r="G2283" s="108" t="s">
        <v>125</v>
      </c>
      <c r="H2283" s="103">
        <v>46</v>
      </c>
      <c r="I2283" s="103">
        <v>45</v>
      </c>
      <c r="J2283" s="103">
        <v>0</v>
      </c>
      <c r="K2283" s="103">
        <v>0</v>
      </c>
      <c r="L2283" s="104">
        <v>1</v>
      </c>
      <c r="M2283" s="108" t="s">
        <v>126</v>
      </c>
      <c r="N2283" s="111" t="s">
        <v>149</v>
      </c>
      <c r="O2283" s="111" t="s">
        <v>150</v>
      </c>
      <c r="P2283" t="str">
        <f>VLOOKUP($A2283,RevenueData!$A$2:$L$2321,10,FALSE)</f>
        <v>CA</v>
      </c>
      <c r="Q2283" t="str">
        <f>VLOOKUP($A2283,RevenueData!$A$2:$L$2321,11,FALSE)</f>
        <v>LA</v>
      </c>
      <c r="R2283" t="str">
        <f>VLOOKUP($A2283,RevenueData!$A$2:$L$2321,12,FALSE)</f>
        <v>LAPRO</v>
      </c>
    </row>
    <row r="2284" spans="1:18">
      <c r="A2284" s="103">
        <v>112</v>
      </c>
      <c r="B2284" s="108" t="s">
        <v>138</v>
      </c>
      <c r="C2284" s="108" t="s">
        <v>12</v>
      </c>
      <c r="D2284" s="103">
        <v>20002</v>
      </c>
      <c r="E2284" s="109">
        <v>40085</v>
      </c>
      <c r="F2284" s="110">
        <v>1254</v>
      </c>
      <c r="G2284" s="108" t="s">
        <v>125</v>
      </c>
      <c r="H2284" s="103">
        <v>29</v>
      </c>
      <c r="I2284" s="103">
        <v>29</v>
      </c>
      <c r="J2284" s="103">
        <v>0</v>
      </c>
      <c r="K2284" s="103">
        <v>0</v>
      </c>
      <c r="L2284" s="104">
        <v>0</v>
      </c>
      <c r="M2284" s="108" t="s">
        <v>126</v>
      </c>
      <c r="N2284" s="111" t="s">
        <v>136</v>
      </c>
      <c r="O2284" s="111" t="s">
        <v>556</v>
      </c>
      <c r="P2284" t="str">
        <f>VLOOKUP($A2284,RevenueData!$A$2:$L$2321,10,FALSE)</f>
        <v>DC</v>
      </c>
      <c r="Q2284" t="str">
        <f>VLOOKUP($A2284,RevenueData!$A$2:$L$2321,11,FALSE)</f>
        <v>NE</v>
      </c>
      <c r="R2284" t="str">
        <f>VLOOKUP($A2284,RevenueData!$A$2:$L$2321,12,FALSE)</f>
        <v>DC</v>
      </c>
    </row>
    <row r="2285" spans="1:18">
      <c r="A2285" s="103">
        <v>115</v>
      </c>
      <c r="B2285" s="108" t="s">
        <v>265</v>
      </c>
      <c r="C2285" s="108" t="s">
        <v>27</v>
      </c>
      <c r="D2285" s="103">
        <v>33410</v>
      </c>
      <c r="E2285" s="109">
        <v>40085</v>
      </c>
      <c r="F2285" s="110">
        <v>1013</v>
      </c>
      <c r="G2285" s="108" t="s">
        <v>125</v>
      </c>
      <c r="H2285" s="103">
        <v>14</v>
      </c>
      <c r="I2285" s="103">
        <v>14</v>
      </c>
      <c r="J2285" s="103">
        <v>0</v>
      </c>
      <c r="K2285" s="103">
        <v>0</v>
      </c>
      <c r="L2285" s="104">
        <v>0</v>
      </c>
      <c r="M2285" s="108" t="s">
        <v>126</v>
      </c>
      <c r="N2285" s="111" t="s">
        <v>161</v>
      </c>
      <c r="O2285" s="111" t="s">
        <v>162</v>
      </c>
      <c r="P2285" t="str">
        <f>VLOOKUP($A2285,RevenueData!$A$2:$L$2321,10,FALSE)</f>
        <v>FL</v>
      </c>
      <c r="Q2285" t="str">
        <f>VLOOKUP($A2285,RevenueData!$A$2:$L$2321,11,FALSE)</f>
        <v>SE</v>
      </c>
      <c r="R2285" t="str">
        <f>VLOOKUP($A2285,RevenueData!$A$2:$L$2321,12,FALSE)</f>
        <v>PB</v>
      </c>
    </row>
    <row r="2286" spans="1:18">
      <c r="A2286" s="103">
        <v>116</v>
      </c>
      <c r="B2286" s="108" t="s">
        <v>266</v>
      </c>
      <c r="C2286" s="108" t="s">
        <v>10</v>
      </c>
      <c r="D2286" s="103">
        <v>8807</v>
      </c>
      <c r="E2286" s="109">
        <v>40085</v>
      </c>
      <c r="F2286" s="110">
        <v>1012</v>
      </c>
      <c r="G2286" s="108" t="s">
        <v>125</v>
      </c>
      <c r="H2286" s="103">
        <v>37</v>
      </c>
      <c r="I2286" s="103">
        <v>37</v>
      </c>
      <c r="J2286" s="103">
        <v>0</v>
      </c>
      <c r="K2286" s="103">
        <v>0</v>
      </c>
      <c r="L2286" s="104">
        <v>0</v>
      </c>
      <c r="M2286" s="108" t="s">
        <v>126</v>
      </c>
      <c r="N2286" s="111" t="s">
        <v>127</v>
      </c>
      <c r="O2286" s="111" t="s">
        <v>128</v>
      </c>
      <c r="P2286" t="str">
        <f>VLOOKUP($A2286,RevenueData!$A$2:$L$2321,10,FALSE)</f>
        <v>NJ</v>
      </c>
      <c r="Q2286" t="str">
        <f>VLOOKUP($A2286,RevenueData!$A$2:$L$2321,11,FALSE)</f>
        <v>NE</v>
      </c>
      <c r="R2286" t="str">
        <f>VLOOKUP($A2286,RevenueData!$A$2:$L$2321,12,FALSE)</f>
        <v>NJ</v>
      </c>
    </row>
    <row r="2287" spans="1:18">
      <c r="A2287" s="103">
        <v>118</v>
      </c>
      <c r="B2287" s="108" t="s">
        <v>260</v>
      </c>
      <c r="C2287" s="108" t="s">
        <v>45</v>
      </c>
      <c r="D2287" s="103">
        <v>15231</v>
      </c>
      <c r="E2287" s="109">
        <v>40085</v>
      </c>
      <c r="F2287" s="110">
        <v>823</v>
      </c>
      <c r="G2287" s="108" t="s">
        <v>129</v>
      </c>
      <c r="H2287" s="103">
        <v>32</v>
      </c>
      <c r="I2287" s="103">
        <v>32</v>
      </c>
      <c r="J2287" s="103">
        <v>0</v>
      </c>
      <c r="K2287" s="103">
        <v>0</v>
      </c>
      <c r="L2287" s="104">
        <v>0</v>
      </c>
      <c r="M2287" s="108" t="s">
        <v>126</v>
      </c>
      <c r="N2287" s="111" t="s">
        <v>261</v>
      </c>
      <c r="O2287" s="111" t="s">
        <v>262</v>
      </c>
      <c r="P2287" t="str">
        <f>VLOOKUP($A2287,RevenueData!$A$2:$L$2321,10,FALSE)</f>
        <v>PA</v>
      </c>
      <c r="Q2287" t="str">
        <f>VLOOKUP($A2287,RevenueData!$A$2:$L$2321,11,FALSE)</f>
        <v>NE</v>
      </c>
      <c r="R2287" t="str">
        <f>VLOOKUP($A2287,RevenueData!$A$2:$L$2321,12,FALSE)</f>
        <v>PHILI</v>
      </c>
    </row>
    <row r="2288" spans="1:18">
      <c r="A2288" s="103">
        <v>119</v>
      </c>
      <c r="B2288" s="108" t="s">
        <v>268</v>
      </c>
      <c r="C2288" s="108" t="s">
        <v>19</v>
      </c>
      <c r="D2288" s="103">
        <v>94596</v>
      </c>
      <c r="E2288" s="109">
        <v>40085</v>
      </c>
      <c r="F2288" s="110">
        <v>1007</v>
      </c>
      <c r="G2288" s="108" t="s">
        <v>125</v>
      </c>
      <c r="H2288" s="103">
        <v>28</v>
      </c>
      <c r="I2288" s="103">
        <v>28</v>
      </c>
      <c r="J2288" s="103">
        <v>0</v>
      </c>
      <c r="K2288" s="103">
        <v>0</v>
      </c>
      <c r="L2288" s="104">
        <v>0</v>
      </c>
      <c r="M2288" s="108" t="s">
        <v>126</v>
      </c>
      <c r="N2288" s="111" t="s">
        <v>156</v>
      </c>
      <c r="O2288" s="111" t="s">
        <v>157</v>
      </c>
      <c r="P2288" t="str">
        <f>VLOOKUP($A2288,RevenueData!$A$2:$L$2321,10,FALSE)</f>
        <v>CA</v>
      </c>
      <c r="Q2288" t="str">
        <f>VLOOKUP($A2288,RevenueData!$A$2:$L$2321,11,FALSE)</f>
        <v>NW</v>
      </c>
      <c r="R2288" t="str">
        <f>VLOOKUP($A2288,RevenueData!$A$2:$L$2321,12,FALSE)</f>
        <v>EB</v>
      </c>
    </row>
    <row r="2289" spans="1:18">
      <c r="A2289" s="103">
        <v>120</v>
      </c>
      <c r="B2289" s="108" t="s">
        <v>269</v>
      </c>
      <c r="C2289" s="108" t="s">
        <v>11</v>
      </c>
      <c r="D2289" s="103">
        <v>23188</v>
      </c>
      <c r="E2289" s="109">
        <v>40085</v>
      </c>
      <c r="F2289" s="110">
        <v>956</v>
      </c>
      <c r="G2289" s="108" t="s">
        <v>129</v>
      </c>
      <c r="H2289" s="103">
        <v>42</v>
      </c>
      <c r="I2289" s="103">
        <v>42</v>
      </c>
      <c r="J2289" s="103">
        <v>0</v>
      </c>
      <c r="K2289" s="103">
        <v>0</v>
      </c>
      <c r="L2289" s="104">
        <v>0</v>
      </c>
      <c r="M2289" s="108" t="s">
        <v>126</v>
      </c>
      <c r="N2289" s="111" t="s">
        <v>244</v>
      </c>
      <c r="O2289" s="111" t="s">
        <v>245</v>
      </c>
      <c r="P2289" t="str">
        <f>VLOOKUP($A2289,RevenueData!$A$2:$L$2321,10,FALSE)</f>
        <v>VA</v>
      </c>
      <c r="Q2289" t="str">
        <f>VLOOKUP($A2289,RevenueData!$A$2:$L$2321,11,FALSE)</f>
        <v>OUT</v>
      </c>
      <c r="R2289" t="str">
        <f>VLOOKUP($A2289,RevenueData!$A$2:$L$2321,12,FALSE)</f>
        <v>OUT</v>
      </c>
    </row>
    <row r="2290" spans="1:18">
      <c r="A2290" s="103">
        <v>122</v>
      </c>
      <c r="B2290" s="108" t="s">
        <v>233</v>
      </c>
      <c r="C2290" s="108" t="s">
        <v>41</v>
      </c>
      <c r="D2290" s="103">
        <v>77032</v>
      </c>
      <c r="E2290" s="109">
        <v>40085</v>
      </c>
      <c r="F2290" s="110">
        <v>624</v>
      </c>
      <c r="G2290" s="108" t="s">
        <v>129</v>
      </c>
      <c r="H2290" s="103">
        <v>71</v>
      </c>
      <c r="I2290" s="103">
        <v>71</v>
      </c>
      <c r="J2290" s="103">
        <v>1</v>
      </c>
      <c r="K2290" s="103">
        <v>0</v>
      </c>
      <c r="L2290" s="104">
        <v>0</v>
      </c>
      <c r="M2290" s="108" t="s">
        <v>126</v>
      </c>
      <c r="N2290" s="111" t="s">
        <v>234</v>
      </c>
      <c r="O2290" s="111" t="s">
        <v>235</v>
      </c>
      <c r="P2290" t="str">
        <f>VLOOKUP($A2290,RevenueData!$A$2:$L$2321,10,FALSE)</f>
        <v>TX</v>
      </c>
      <c r="Q2290" t="str">
        <f>VLOOKUP($A2290,RevenueData!$A$2:$L$2321,11,FALSE)</f>
        <v>SW</v>
      </c>
      <c r="R2290" t="str">
        <f>VLOOKUP($A2290,RevenueData!$A$2:$L$2321,12,FALSE)</f>
        <v>HOU</v>
      </c>
    </row>
    <row r="2291" spans="1:18">
      <c r="A2291" s="103">
        <v>125</v>
      </c>
      <c r="B2291" s="108" t="s">
        <v>275</v>
      </c>
      <c r="C2291" s="108" t="s">
        <v>41</v>
      </c>
      <c r="D2291" s="103">
        <v>75240</v>
      </c>
      <c r="E2291" s="109">
        <v>40085</v>
      </c>
      <c r="F2291" s="110">
        <v>1000</v>
      </c>
      <c r="G2291" s="108" t="s">
        <v>125</v>
      </c>
      <c r="H2291" s="103">
        <v>24</v>
      </c>
      <c r="I2291" s="103">
        <v>24</v>
      </c>
      <c r="J2291" s="103">
        <v>0</v>
      </c>
      <c r="K2291" s="103">
        <v>0</v>
      </c>
      <c r="L2291" s="104">
        <v>0</v>
      </c>
      <c r="M2291" s="108" t="s">
        <v>126</v>
      </c>
      <c r="N2291" s="111" t="s">
        <v>187</v>
      </c>
      <c r="O2291" s="111" t="s">
        <v>188</v>
      </c>
      <c r="P2291" t="str">
        <f>VLOOKUP($A2291,RevenueData!$A$2:$L$2321,10,FALSE)</f>
        <v>TX</v>
      </c>
      <c r="Q2291" t="str">
        <f>VLOOKUP($A2291,RevenueData!$A$2:$L$2321,11,FALSE)</f>
        <v>SW</v>
      </c>
      <c r="R2291" t="str">
        <f>VLOOKUP($A2291,RevenueData!$A$2:$L$2321,12,FALSE)</f>
        <v>DAL</v>
      </c>
    </row>
    <row r="2292" spans="1:18">
      <c r="A2292" s="103">
        <v>127</v>
      </c>
      <c r="B2292" s="108" t="s">
        <v>277</v>
      </c>
      <c r="C2292" s="108" t="s">
        <v>7</v>
      </c>
      <c r="D2292" s="103">
        <v>10917</v>
      </c>
      <c r="E2292" s="109">
        <v>40085</v>
      </c>
      <c r="F2292" s="110">
        <v>921</v>
      </c>
      <c r="G2292" s="108" t="s">
        <v>129</v>
      </c>
      <c r="H2292" s="103">
        <v>691</v>
      </c>
      <c r="I2292" s="103">
        <v>690</v>
      </c>
      <c r="J2292" s="103">
        <v>0</v>
      </c>
      <c r="K2292" s="103">
        <v>1</v>
      </c>
      <c r="L2292" s="104">
        <v>0</v>
      </c>
      <c r="M2292" s="108" t="s">
        <v>126</v>
      </c>
      <c r="N2292" s="111" t="s">
        <v>127</v>
      </c>
      <c r="O2292" s="111" t="s">
        <v>128</v>
      </c>
      <c r="P2292" t="str">
        <f>VLOOKUP($A2292,RevenueData!$A$2:$L$2321,10,FALSE)</f>
        <v>NY</v>
      </c>
      <c r="Q2292" t="str">
        <f>VLOOKUP($A2292,RevenueData!$A$2:$L$2321,11,FALSE)</f>
        <v>OUT</v>
      </c>
      <c r="R2292" t="str">
        <f>VLOOKUP($A2292,RevenueData!$A$2:$L$2321,12,FALSE)</f>
        <v>OUT</v>
      </c>
    </row>
    <row r="2293" spans="1:18">
      <c r="A2293" s="103">
        <v>128</v>
      </c>
      <c r="B2293" s="108" t="s">
        <v>278</v>
      </c>
      <c r="C2293" s="108" t="s">
        <v>19</v>
      </c>
      <c r="D2293" s="103">
        <v>95678</v>
      </c>
      <c r="E2293" s="109">
        <v>40085</v>
      </c>
      <c r="F2293" s="110">
        <v>1214</v>
      </c>
      <c r="G2293" s="108" t="s">
        <v>125</v>
      </c>
      <c r="H2293" s="103">
        <v>18</v>
      </c>
      <c r="I2293" s="103">
        <v>18</v>
      </c>
      <c r="J2293" s="103">
        <v>0</v>
      </c>
      <c r="K2293" s="103">
        <v>0</v>
      </c>
      <c r="L2293" s="104">
        <v>0</v>
      </c>
      <c r="M2293" s="108" t="s">
        <v>126</v>
      </c>
      <c r="N2293" s="111" t="s">
        <v>156</v>
      </c>
      <c r="O2293" s="111" t="s">
        <v>157</v>
      </c>
      <c r="P2293" t="str">
        <f>VLOOKUP($A2293,RevenueData!$A$2:$L$2321,10,FALSE)</f>
        <v>CA</v>
      </c>
      <c r="Q2293" t="str">
        <f>VLOOKUP($A2293,RevenueData!$A$2:$L$2321,11,FALSE)</f>
        <v>NW</v>
      </c>
      <c r="R2293" t="str">
        <f>VLOOKUP($A2293,RevenueData!$A$2:$L$2321,12,FALSE)</f>
        <v>NW</v>
      </c>
    </row>
    <row r="2294" spans="1:18">
      <c r="A2294" s="103">
        <v>129</v>
      </c>
      <c r="B2294" s="108" t="s">
        <v>279</v>
      </c>
      <c r="C2294" s="108" t="s">
        <v>19</v>
      </c>
      <c r="D2294" s="103">
        <v>91360</v>
      </c>
      <c r="E2294" s="109">
        <v>40085</v>
      </c>
      <c r="F2294" s="110">
        <v>1134</v>
      </c>
      <c r="G2294" s="108" t="s">
        <v>125</v>
      </c>
      <c r="H2294" s="103">
        <v>27</v>
      </c>
      <c r="I2294" s="103">
        <v>27</v>
      </c>
      <c r="J2294" s="103">
        <v>0</v>
      </c>
      <c r="K2294" s="103">
        <v>0</v>
      </c>
      <c r="L2294" s="104">
        <v>0</v>
      </c>
      <c r="M2294" s="108" t="s">
        <v>126</v>
      </c>
      <c r="N2294" s="111" t="s">
        <v>149</v>
      </c>
      <c r="O2294" s="111" t="s">
        <v>150</v>
      </c>
      <c r="P2294" t="str">
        <f>VLOOKUP($A2294,RevenueData!$A$2:$L$2321,10,FALSE)</f>
        <v>CA</v>
      </c>
      <c r="Q2294" t="str">
        <f>VLOOKUP($A2294,RevenueData!$A$2:$L$2321,11,FALSE)</f>
        <v>LA</v>
      </c>
      <c r="R2294" t="str">
        <f>VLOOKUP($A2294,RevenueData!$A$2:$L$2321,12,FALSE)</f>
        <v>VENT</v>
      </c>
    </row>
    <row r="2295" spans="1:18">
      <c r="A2295" s="103">
        <v>132</v>
      </c>
      <c r="B2295" s="108" t="s">
        <v>148</v>
      </c>
      <c r="C2295" s="108" t="s">
        <v>19</v>
      </c>
      <c r="D2295" s="103">
        <v>92122</v>
      </c>
      <c r="E2295" s="109">
        <v>40085</v>
      </c>
      <c r="F2295" s="110">
        <v>1128</v>
      </c>
      <c r="G2295" s="108" t="s">
        <v>125</v>
      </c>
      <c r="H2295" s="103">
        <v>49</v>
      </c>
      <c r="I2295" s="103">
        <v>49</v>
      </c>
      <c r="J2295" s="103">
        <v>0</v>
      </c>
      <c r="K2295" s="103">
        <v>0</v>
      </c>
      <c r="L2295" s="104">
        <v>0</v>
      </c>
      <c r="M2295" s="108" t="s">
        <v>126</v>
      </c>
      <c r="N2295" s="111" t="s">
        <v>149</v>
      </c>
      <c r="O2295" s="111" t="s">
        <v>150</v>
      </c>
      <c r="P2295" t="str">
        <f>VLOOKUP($A2295,RevenueData!$A$2:$L$2321,10,FALSE)</f>
        <v>CA</v>
      </c>
      <c r="Q2295" t="str">
        <f>VLOOKUP($A2295,RevenueData!$A$2:$L$2321,11,FALSE)</f>
        <v>LA</v>
      </c>
      <c r="R2295" t="str">
        <f>VLOOKUP($A2295,RevenueData!$A$2:$L$2321,12,FALSE)</f>
        <v>SD</v>
      </c>
    </row>
    <row r="2296" spans="1:18">
      <c r="A2296" s="103">
        <v>133</v>
      </c>
      <c r="B2296" s="108" t="s">
        <v>176</v>
      </c>
      <c r="C2296" s="108" t="s">
        <v>19</v>
      </c>
      <c r="D2296" s="103">
        <v>94111</v>
      </c>
      <c r="E2296" s="109">
        <v>40085</v>
      </c>
      <c r="F2296" s="110">
        <v>1055</v>
      </c>
      <c r="G2296" s="108" t="s">
        <v>125</v>
      </c>
      <c r="H2296" s="103">
        <v>38</v>
      </c>
      <c r="I2296" s="103">
        <v>38</v>
      </c>
      <c r="J2296" s="103">
        <v>0</v>
      </c>
      <c r="K2296" s="103">
        <v>0</v>
      </c>
      <c r="L2296" s="104">
        <v>0</v>
      </c>
      <c r="M2296" s="108" t="s">
        <v>126</v>
      </c>
      <c r="N2296" s="111" t="s">
        <v>156</v>
      </c>
      <c r="O2296" s="111" t="s">
        <v>157</v>
      </c>
      <c r="P2296" t="str">
        <f>VLOOKUP($A2296,RevenueData!$A$2:$L$2321,10,FALSE)</f>
        <v>CA</v>
      </c>
      <c r="Q2296" t="str">
        <f>VLOOKUP($A2296,RevenueData!$A$2:$L$2321,11,FALSE)</f>
        <v>NW</v>
      </c>
      <c r="R2296" t="str">
        <f>VLOOKUP($A2296,RevenueData!$A$2:$L$2321,12,FALSE)</f>
        <v>NW</v>
      </c>
    </row>
    <row r="2297" spans="1:18">
      <c r="A2297" s="103">
        <v>134</v>
      </c>
      <c r="B2297" s="108" t="s">
        <v>282</v>
      </c>
      <c r="C2297" s="108" t="s">
        <v>10</v>
      </c>
      <c r="D2297" s="103">
        <v>7728</v>
      </c>
      <c r="E2297" s="109">
        <v>40085</v>
      </c>
      <c r="F2297" s="110">
        <v>1115</v>
      </c>
      <c r="G2297" s="108" t="s">
        <v>125</v>
      </c>
      <c r="H2297" s="103">
        <v>25</v>
      </c>
      <c r="I2297" s="103">
        <v>25</v>
      </c>
      <c r="J2297" s="103">
        <v>0</v>
      </c>
      <c r="K2297" s="103">
        <v>0</v>
      </c>
      <c r="L2297" s="104">
        <v>0</v>
      </c>
      <c r="M2297" s="108" t="s">
        <v>143</v>
      </c>
      <c r="N2297" s="111" t="s">
        <v>127</v>
      </c>
      <c r="O2297" s="111" t="s">
        <v>128</v>
      </c>
      <c r="P2297" t="str">
        <f>VLOOKUP($A2297,RevenueData!$A$2:$L$2321,10,FALSE)</f>
        <v>NJ</v>
      </c>
      <c r="Q2297" t="str">
        <f>VLOOKUP($A2297,RevenueData!$A$2:$L$2321,11,FALSE)</f>
        <v>NE</v>
      </c>
      <c r="R2297" t="str">
        <f>VLOOKUP($A2297,RevenueData!$A$2:$L$2321,12,FALSE)</f>
        <v>NJ</v>
      </c>
    </row>
    <row r="2298" spans="1:18">
      <c r="A2298" s="103">
        <v>135</v>
      </c>
      <c r="B2298" s="108" t="s">
        <v>283</v>
      </c>
      <c r="C2298" s="108" t="s">
        <v>19</v>
      </c>
      <c r="D2298" s="103">
        <v>91423</v>
      </c>
      <c r="E2298" s="109">
        <v>40085</v>
      </c>
      <c r="F2298" s="110">
        <v>1219</v>
      </c>
      <c r="G2298" s="108" t="s">
        <v>125</v>
      </c>
      <c r="H2298" s="103">
        <v>29</v>
      </c>
      <c r="I2298" s="103">
        <v>29</v>
      </c>
      <c r="J2298" s="103">
        <v>0</v>
      </c>
      <c r="K2298" s="103">
        <v>0</v>
      </c>
      <c r="L2298" s="104">
        <v>0</v>
      </c>
      <c r="M2298" s="108" t="s">
        <v>126</v>
      </c>
      <c r="N2298" s="111" t="s">
        <v>149</v>
      </c>
      <c r="O2298" s="111" t="s">
        <v>150</v>
      </c>
      <c r="P2298" t="str">
        <f>VLOOKUP($A2298,RevenueData!$A$2:$L$2321,10,FALSE)</f>
        <v>CA</v>
      </c>
      <c r="Q2298" t="str">
        <f>VLOOKUP($A2298,RevenueData!$A$2:$L$2321,11,FALSE)</f>
        <v>LA</v>
      </c>
      <c r="R2298" t="str">
        <f>VLOOKUP($A2298,RevenueData!$A$2:$L$2321,12,FALSE)</f>
        <v>DESER</v>
      </c>
    </row>
    <row r="2299" spans="1:18">
      <c r="A2299" s="103">
        <v>136</v>
      </c>
      <c r="B2299" s="108" t="s">
        <v>284</v>
      </c>
      <c r="C2299" s="108" t="s">
        <v>45</v>
      </c>
      <c r="D2299" s="103">
        <v>19103</v>
      </c>
      <c r="E2299" s="109">
        <v>40085</v>
      </c>
      <c r="F2299" s="110">
        <v>1300</v>
      </c>
      <c r="G2299" s="108" t="s">
        <v>125</v>
      </c>
      <c r="H2299" s="103">
        <v>26</v>
      </c>
      <c r="I2299" s="103">
        <v>26</v>
      </c>
      <c r="J2299" s="103">
        <v>0</v>
      </c>
      <c r="K2299" s="103">
        <v>0</v>
      </c>
      <c r="L2299" s="104">
        <v>0</v>
      </c>
      <c r="M2299" s="108" t="s">
        <v>143</v>
      </c>
      <c r="N2299" s="111" t="s">
        <v>194</v>
      </c>
      <c r="O2299" s="111" t="s">
        <v>195</v>
      </c>
      <c r="P2299" t="str">
        <f>VLOOKUP($A2299,RevenueData!$A$2:$L$2321,10,FALSE)</f>
        <v>PA</v>
      </c>
      <c r="Q2299" t="str">
        <f>VLOOKUP($A2299,RevenueData!$A$2:$L$2321,11,FALSE)</f>
        <v>NE</v>
      </c>
      <c r="R2299" t="str">
        <f>VLOOKUP($A2299,RevenueData!$A$2:$L$2321,12,FALSE)</f>
        <v>PHILI</v>
      </c>
    </row>
    <row r="2300" spans="1:18">
      <c r="A2300" s="103">
        <v>137</v>
      </c>
      <c r="B2300" s="108" t="s">
        <v>249</v>
      </c>
      <c r="C2300" s="108" t="s">
        <v>57</v>
      </c>
      <c r="D2300" s="103">
        <v>28216</v>
      </c>
      <c r="E2300" s="109">
        <v>40085</v>
      </c>
      <c r="F2300" s="110">
        <v>1034</v>
      </c>
      <c r="G2300" s="108" t="s">
        <v>125</v>
      </c>
      <c r="H2300" s="103">
        <v>17</v>
      </c>
      <c r="I2300" s="103">
        <v>17</v>
      </c>
      <c r="J2300" s="103">
        <v>0</v>
      </c>
      <c r="K2300" s="103">
        <v>0</v>
      </c>
      <c r="L2300" s="104">
        <v>0</v>
      </c>
      <c r="M2300" s="108" t="s">
        <v>126</v>
      </c>
      <c r="N2300" s="111" t="s">
        <v>252</v>
      </c>
      <c r="O2300" s="111" t="s">
        <v>253</v>
      </c>
      <c r="P2300" t="str">
        <f>VLOOKUP($A2300,RevenueData!$A$2:$L$2321,10,FALSE)</f>
        <v>NC</v>
      </c>
      <c r="Q2300" t="str">
        <f>VLOOKUP($A2300,RevenueData!$A$2:$L$2321,11,FALSE)</f>
        <v>SE</v>
      </c>
      <c r="R2300" t="str">
        <f>VLOOKUP($A2300,RevenueData!$A$2:$L$2321,12,FALSE)</f>
        <v>NC</v>
      </c>
    </row>
    <row r="2301" spans="1:18">
      <c r="A2301" s="103">
        <v>138</v>
      </c>
      <c r="B2301" s="108" t="s">
        <v>285</v>
      </c>
      <c r="C2301" s="108" t="s">
        <v>41</v>
      </c>
      <c r="D2301" s="103">
        <v>78256</v>
      </c>
      <c r="E2301" s="109">
        <v>40085</v>
      </c>
      <c r="F2301" s="110">
        <v>913</v>
      </c>
      <c r="G2301" s="108" t="s">
        <v>125</v>
      </c>
      <c r="H2301" s="103">
        <v>21</v>
      </c>
      <c r="I2301" s="103">
        <v>21</v>
      </c>
      <c r="J2301" s="103">
        <v>0</v>
      </c>
      <c r="K2301" s="103">
        <v>0</v>
      </c>
      <c r="L2301" s="104">
        <v>0</v>
      </c>
      <c r="M2301" s="108" t="s">
        <v>126</v>
      </c>
      <c r="N2301" s="111" t="s">
        <v>286</v>
      </c>
      <c r="O2301" s="111" t="s">
        <v>287</v>
      </c>
      <c r="P2301" t="str">
        <f>VLOOKUP($A2301,RevenueData!$A$2:$L$2321,10,FALSE)</f>
        <v>TX</v>
      </c>
      <c r="Q2301" t="str">
        <f>VLOOKUP($A2301,RevenueData!$A$2:$L$2321,11,FALSE)</f>
        <v>SW</v>
      </c>
      <c r="R2301" t="str">
        <f>VLOOKUP($A2301,RevenueData!$A$2:$L$2321,12,FALSE)</f>
        <v>HOU</v>
      </c>
    </row>
    <row r="2302" spans="1:18">
      <c r="A2302" s="103">
        <v>142</v>
      </c>
      <c r="B2302" s="108" t="s">
        <v>257</v>
      </c>
      <c r="C2302" s="108" t="s">
        <v>58</v>
      </c>
      <c r="D2302" s="103">
        <v>63105</v>
      </c>
      <c r="E2302" s="109">
        <v>40085</v>
      </c>
      <c r="F2302" s="110">
        <v>945</v>
      </c>
      <c r="G2302" s="108" t="s">
        <v>125</v>
      </c>
      <c r="H2302" s="103">
        <v>26</v>
      </c>
      <c r="I2302" s="103">
        <v>26</v>
      </c>
      <c r="J2302" s="103">
        <v>0</v>
      </c>
      <c r="K2302" s="103">
        <v>0</v>
      </c>
      <c r="L2302" s="104">
        <v>0</v>
      </c>
      <c r="M2302" s="108" t="s">
        <v>143</v>
      </c>
      <c r="N2302" s="111" t="s">
        <v>258</v>
      </c>
      <c r="O2302" s="111" t="s">
        <v>259</v>
      </c>
      <c r="P2302" t="str">
        <f>VLOOKUP($A2302,RevenueData!$A$2:$L$2321,10,FALSE)</f>
        <v>MO</v>
      </c>
      <c r="Q2302" t="str">
        <f>VLOOKUP($A2302,RevenueData!$A$2:$L$2321,11,FALSE)</f>
        <v>MW</v>
      </c>
      <c r="R2302" t="str">
        <f>VLOOKUP($A2302,RevenueData!$A$2:$L$2321,12,FALSE)</f>
        <v>TRI</v>
      </c>
    </row>
    <row r="2303" spans="1:18">
      <c r="A2303" s="103">
        <v>143</v>
      </c>
      <c r="B2303" s="108" t="s">
        <v>163</v>
      </c>
      <c r="C2303" s="108" t="s">
        <v>11</v>
      </c>
      <c r="D2303" s="103">
        <v>22102</v>
      </c>
      <c r="E2303" s="109">
        <v>40085</v>
      </c>
      <c r="F2303" s="110">
        <v>1043</v>
      </c>
      <c r="G2303" s="108" t="s">
        <v>125</v>
      </c>
      <c r="H2303" s="103">
        <v>40</v>
      </c>
      <c r="I2303" s="103">
        <v>40</v>
      </c>
      <c r="J2303" s="103">
        <v>0</v>
      </c>
      <c r="K2303" s="103">
        <v>0</v>
      </c>
      <c r="L2303" s="104">
        <v>0</v>
      </c>
      <c r="M2303" s="108" t="s">
        <v>126</v>
      </c>
      <c r="N2303" s="111" t="s">
        <v>136</v>
      </c>
      <c r="O2303" s="111" t="s">
        <v>556</v>
      </c>
      <c r="P2303" t="str">
        <f>VLOOKUP($A2303,RevenueData!$A$2:$L$2321,10,FALSE)</f>
        <v>VA</v>
      </c>
      <c r="Q2303" t="str">
        <f>VLOOKUP($A2303,RevenueData!$A$2:$L$2321,11,FALSE)</f>
        <v>SE</v>
      </c>
      <c r="R2303" t="str">
        <f>VLOOKUP($A2303,RevenueData!$A$2:$L$2321,12,FALSE)</f>
        <v>NOVA</v>
      </c>
    </row>
    <row r="2304" spans="1:18">
      <c r="A2304" s="103">
        <v>148</v>
      </c>
      <c r="B2304" s="108" t="s">
        <v>298</v>
      </c>
      <c r="C2304" s="108" t="s">
        <v>43</v>
      </c>
      <c r="D2304" s="103">
        <v>1803</v>
      </c>
      <c r="E2304" s="109">
        <v>40085</v>
      </c>
      <c r="F2304" s="110">
        <v>1140</v>
      </c>
      <c r="G2304" s="108" t="s">
        <v>125</v>
      </c>
      <c r="H2304" s="103">
        <v>42</v>
      </c>
      <c r="I2304" s="103">
        <v>41</v>
      </c>
      <c r="J2304" s="103">
        <v>0</v>
      </c>
      <c r="K2304" s="103">
        <v>1</v>
      </c>
      <c r="L2304" s="104">
        <v>0</v>
      </c>
      <c r="M2304" s="108" t="s">
        <v>126</v>
      </c>
      <c r="N2304" s="111" t="s">
        <v>190</v>
      </c>
      <c r="O2304" s="111" t="s">
        <v>191</v>
      </c>
      <c r="P2304" t="str">
        <f>VLOOKUP($A2304,RevenueData!$A$2:$L$2321,10,FALSE)</f>
        <v>MA</v>
      </c>
      <c r="Q2304" t="str">
        <f>VLOOKUP($A2304,RevenueData!$A$2:$L$2321,11,FALSE)</f>
        <v>NE</v>
      </c>
      <c r="R2304" t="str">
        <f>VLOOKUP($A2304,RevenueData!$A$2:$L$2321,12,FALSE)</f>
        <v>MA</v>
      </c>
    </row>
    <row r="2305" spans="1:18">
      <c r="A2305" s="103">
        <v>152</v>
      </c>
      <c r="B2305" s="108" t="s">
        <v>300</v>
      </c>
      <c r="C2305" s="108" t="s">
        <v>10</v>
      </c>
      <c r="D2305" s="103">
        <v>7601</v>
      </c>
      <c r="E2305" s="109">
        <v>40085</v>
      </c>
      <c r="F2305" s="110">
        <v>1022</v>
      </c>
      <c r="G2305" s="108" t="s">
        <v>125</v>
      </c>
      <c r="H2305" s="103">
        <v>25</v>
      </c>
      <c r="I2305" s="103">
        <v>25</v>
      </c>
      <c r="J2305" s="103">
        <v>0</v>
      </c>
      <c r="K2305" s="103">
        <v>0</v>
      </c>
      <c r="L2305" s="104">
        <v>0</v>
      </c>
      <c r="M2305" s="108" t="s">
        <v>126</v>
      </c>
      <c r="N2305" s="111" t="s">
        <v>127</v>
      </c>
      <c r="O2305" s="111" t="s">
        <v>128</v>
      </c>
      <c r="P2305" t="str">
        <f>VLOOKUP($A2305,RevenueData!$A$2:$L$2321,10,FALSE)</f>
        <v>NJ</v>
      </c>
      <c r="Q2305" t="str">
        <f>VLOOKUP($A2305,RevenueData!$A$2:$L$2321,11,FALSE)</f>
        <v>NE</v>
      </c>
      <c r="R2305" t="str">
        <f>VLOOKUP($A2305,RevenueData!$A$2:$L$2321,12,FALSE)</f>
        <v>NJ</v>
      </c>
    </row>
    <row r="2306" spans="1:18">
      <c r="A2306" s="103">
        <v>153</v>
      </c>
      <c r="B2306" s="108" t="s">
        <v>301</v>
      </c>
      <c r="C2306" s="108" t="s">
        <v>62</v>
      </c>
      <c r="D2306" s="103">
        <v>55425</v>
      </c>
      <c r="E2306" s="109">
        <v>40085</v>
      </c>
      <c r="F2306" s="110">
        <v>700</v>
      </c>
      <c r="G2306" s="108" t="s">
        <v>125</v>
      </c>
      <c r="H2306" s="103">
        <v>38</v>
      </c>
      <c r="I2306" s="103">
        <v>38</v>
      </c>
      <c r="J2306" s="103">
        <v>0</v>
      </c>
      <c r="K2306" s="103">
        <v>0</v>
      </c>
      <c r="L2306" s="104">
        <v>0</v>
      </c>
      <c r="M2306" s="108" t="s">
        <v>143</v>
      </c>
      <c r="N2306" s="111" t="s">
        <v>302</v>
      </c>
      <c r="O2306" s="111" t="s">
        <v>303</v>
      </c>
      <c r="P2306" t="str">
        <f>VLOOKUP($A2306,RevenueData!$A$2:$L$2321,10,FALSE)</f>
        <v>MN</v>
      </c>
      <c r="Q2306" t="str">
        <f>VLOOKUP($A2306,RevenueData!$A$2:$L$2321,11,FALSE)</f>
        <v>MW</v>
      </c>
      <c r="R2306" t="str">
        <f>VLOOKUP($A2306,RevenueData!$A$2:$L$2321,12,FALSE)</f>
        <v>MW</v>
      </c>
    </row>
    <row r="2307" spans="1:18">
      <c r="A2307" s="103">
        <v>154</v>
      </c>
      <c r="B2307" s="108" t="s">
        <v>304</v>
      </c>
      <c r="C2307" s="108" t="s">
        <v>19</v>
      </c>
      <c r="D2307" s="103">
        <v>91303</v>
      </c>
      <c r="E2307" s="109">
        <v>40085</v>
      </c>
      <c r="F2307" s="110">
        <v>1232</v>
      </c>
      <c r="G2307" s="108" t="s">
        <v>125</v>
      </c>
      <c r="H2307" s="103">
        <v>30</v>
      </c>
      <c r="I2307" s="103">
        <v>30</v>
      </c>
      <c r="J2307" s="103">
        <v>0</v>
      </c>
      <c r="K2307" s="103">
        <v>0</v>
      </c>
      <c r="L2307" s="104">
        <v>0</v>
      </c>
      <c r="M2307" s="108" t="s">
        <v>126</v>
      </c>
      <c r="N2307" s="111" t="s">
        <v>149</v>
      </c>
      <c r="O2307" s="111" t="s">
        <v>150</v>
      </c>
      <c r="P2307" t="str">
        <f>VLOOKUP($A2307,RevenueData!$A$2:$L$2321,10,FALSE)</f>
        <v>CA</v>
      </c>
      <c r="Q2307" t="str">
        <f>VLOOKUP($A2307,RevenueData!$A$2:$L$2321,11,FALSE)</f>
        <v>LA</v>
      </c>
      <c r="R2307" t="str">
        <f>VLOOKUP($A2307,RevenueData!$A$2:$L$2321,12,FALSE)</f>
        <v>VENT</v>
      </c>
    </row>
    <row r="2308" spans="1:18">
      <c r="A2308" s="103">
        <v>155</v>
      </c>
      <c r="B2308" s="108" t="s">
        <v>305</v>
      </c>
      <c r="C2308" s="108" t="s">
        <v>58</v>
      </c>
      <c r="D2308" s="103">
        <v>64112</v>
      </c>
      <c r="E2308" s="109">
        <v>40085</v>
      </c>
      <c r="F2308" s="110">
        <v>1238</v>
      </c>
      <c r="G2308" s="108" t="s">
        <v>125</v>
      </c>
      <c r="H2308" s="103">
        <v>31</v>
      </c>
      <c r="I2308" s="103">
        <v>31</v>
      </c>
      <c r="J2308" s="103">
        <v>0</v>
      </c>
      <c r="K2308" s="103">
        <v>0</v>
      </c>
      <c r="L2308" s="104">
        <v>0</v>
      </c>
      <c r="M2308" s="108" t="s">
        <v>126</v>
      </c>
      <c r="N2308" s="111" t="s">
        <v>306</v>
      </c>
      <c r="O2308" s="111" t="s">
        <v>307</v>
      </c>
      <c r="P2308" t="str">
        <f>VLOOKUP($A2308,RevenueData!$A$2:$L$2321,10,FALSE)</f>
        <v>MO</v>
      </c>
      <c r="Q2308" t="str">
        <f>VLOOKUP($A2308,RevenueData!$A$2:$L$2321,11,FALSE)</f>
        <v>MW</v>
      </c>
      <c r="R2308" t="str">
        <f>VLOOKUP($A2308,RevenueData!$A$2:$L$2321,12,FALSE)</f>
        <v>TRI</v>
      </c>
    </row>
    <row r="2309" spans="1:18">
      <c r="A2309" s="103">
        <v>156</v>
      </c>
      <c r="B2309" s="108" t="s">
        <v>308</v>
      </c>
      <c r="C2309" s="108" t="s">
        <v>16</v>
      </c>
      <c r="D2309" s="103">
        <v>60035</v>
      </c>
      <c r="E2309" s="109">
        <v>40085</v>
      </c>
      <c r="F2309" s="110">
        <v>958</v>
      </c>
      <c r="G2309" s="108" t="s">
        <v>125</v>
      </c>
      <c r="H2309" s="103">
        <v>21</v>
      </c>
      <c r="I2309" s="103">
        <v>21</v>
      </c>
      <c r="J2309" s="103">
        <v>0</v>
      </c>
      <c r="K2309" s="103">
        <v>0</v>
      </c>
      <c r="L2309" s="104">
        <v>0</v>
      </c>
      <c r="M2309" s="108" t="s">
        <v>143</v>
      </c>
      <c r="N2309" s="111" t="s">
        <v>145</v>
      </c>
      <c r="O2309" s="111" t="s">
        <v>146</v>
      </c>
      <c r="P2309" t="str">
        <f>VLOOKUP($A2309,RevenueData!$A$2:$L$2321,10,FALSE)</f>
        <v>IL</v>
      </c>
      <c r="Q2309" t="str">
        <f>VLOOKUP($A2309,RevenueData!$A$2:$L$2321,11,FALSE)</f>
        <v>MW</v>
      </c>
      <c r="R2309" t="str">
        <f>VLOOKUP($A2309,RevenueData!$A$2:$L$2321,12,FALSE)</f>
        <v>NCHI</v>
      </c>
    </row>
    <row r="2310" spans="1:18">
      <c r="A2310" s="103">
        <v>157</v>
      </c>
      <c r="B2310" s="108" t="s">
        <v>275</v>
      </c>
      <c r="C2310" s="108" t="s">
        <v>41</v>
      </c>
      <c r="D2310" s="103">
        <v>75225</v>
      </c>
      <c r="E2310" s="109">
        <v>40085</v>
      </c>
      <c r="F2310" s="110">
        <v>1104</v>
      </c>
      <c r="G2310" s="108" t="s">
        <v>125</v>
      </c>
      <c r="H2310" s="103">
        <v>41</v>
      </c>
      <c r="I2310" s="103">
        <v>41</v>
      </c>
      <c r="J2310" s="103">
        <v>0</v>
      </c>
      <c r="K2310" s="103">
        <v>0</v>
      </c>
      <c r="L2310" s="104">
        <v>0</v>
      </c>
      <c r="M2310" s="108" t="s">
        <v>126</v>
      </c>
      <c r="N2310" s="111" t="s">
        <v>187</v>
      </c>
      <c r="O2310" s="111" t="s">
        <v>188</v>
      </c>
      <c r="P2310" t="str">
        <f>VLOOKUP($A2310,RevenueData!$A$2:$L$2321,10,FALSE)</f>
        <v>TX</v>
      </c>
      <c r="Q2310" t="str">
        <f>VLOOKUP($A2310,RevenueData!$A$2:$L$2321,11,FALSE)</f>
        <v>SW</v>
      </c>
      <c r="R2310" t="str">
        <f>VLOOKUP($A2310,RevenueData!$A$2:$L$2321,12,FALSE)</f>
        <v>DAL</v>
      </c>
    </row>
    <row r="2311" spans="1:18">
      <c r="A2311" s="103">
        <v>159</v>
      </c>
      <c r="B2311" s="108" t="s">
        <v>309</v>
      </c>
      <c r="C2311" s="108" t="s">
        <v>41</v>
      </c>
      <c r="D2311" s="103">
        <v>78758</v>
      </c>
      <c r="E2311" s="109">
        <v>40085</v>
      </c>
      <c r="F2311" s="110">
        <v>1000</v>
      </c>
      <c r="G2311" s="108" t="s">
        <v>125</v>
      </c>
      <c r="H2311" s="103">
        <v>20</v>
      </c>
      <c r="I2311" s="103">
        <v>20</v>
      </c>
      <c r="J2311" s="103">
        <v>0</v>
      </c>
      <c r="K2311" s="103">
        <v>0</v>
      </c>
      <c r="L2311" s="104">
        <v>0</v>
      </c>
      <c r="M2311" s="108" t="s">
        <v>126</v>
      </c>
      <c r="N2311" s="111" t="s">
        <v>286</v>
      </c>
      <c r="O2311" s="111" t="s">
        <v>287</v>
      </c>
      <c r="P2311" t="str">
        <f>VLOOKUP($A2311,RevenueData!$A$2:$L$2321,10,FALSE)</f>
        <v>TX</v>
      </c>
      <c r="Q2311" t="str">
        <f>VLOOKUP($A2311,RevenueData!$A$2:$L$2321,11,FALSE)</f>
        <v>SW</v>
      </c>
      <c r="R2311" t="str">
        <f>VLOOKUP($A2311,RevenueData!$A$2:$L$2321,12,FALSE)</f>
        <v>DAL</v>
      </c>
    </row>
    <row r="2312" spans="1:18">
      <c r="A2312" s="103">
        <v>161</v>
      </c>
      <c r="B2312" s="108" t="s">
        <v>310</v>
      </c>
      <c r="C2312" s="108" t="s">
        <v>57</v>
      </c>
      <c r="D2312" s="103">
        <v>27713</v>
      </c>
      <c r="E2312" s="109">
        <v>40085</v>
      </c>
      <c r="F2312" s="110">
        <v>954</v>
      </c>
      <c r="G2312" s="108" t="s">
        <v>129</v>
      </c>
      <c r="H2312" s="103">
        <v>23</v>
      </c>
      <c r="I2312" s="103">
        <v>23</v>
      </c>
      <c r="J2312" s="103">
        <v>0</v>
      </c>
      <c r="K2312" s="103">
        <v>0</v>
      </c>
      <c r="L2312" s="104">
        <v>0</v>
      </c>
      <c r="M2312" s="108" t="s">
        <v>126</v>
      </c>
      <c r="N2312" s="111" t="s">
        <v>252</v>
      </c>
      <c r="O2312" s="111" t="s">
        <v>253</v>
      </c>
      <c r="P2312" t="str">
        <f>VLOOKUP($A2312,RevenueData!$A$2:$L$2321,10,FALSE)</f>
        <v>NC</v>
      </c>
      <c r="Q2312" t="str">
        <f>VLOOKUP($A2312,RevenueData!$A$2:$L$2321,11,FALSE)</f>
        <v>SE</v>
      </c>
      <c r="R2312" t="str">
        <f>VLOOKUP($A2312,RevenueData!$A$2:$L$2321,12,FALSE)</f>
        <v>NC</v>
      </c>
    </row>
    <row r="2313" spans="1:18">
      <c r="A2313" s="103">
        <v>163</v>
      </c>
      <c r="B2313" s="108" t="s">
        <v>311</v>
      </c>
      <c r="C2313" s="108" t="s">
        <v>63</v>
      </c>
      <c r="D2313" s="103">
        <v>40222</v>
      </c>
      <c r="E2313" s="109">
        <v>40085</v>
      </c>
      <c r="F2313" s="110">
        <v>930</v>
      </c>
      <c r="G2313" s="108" t="s">
        <v>129</v>
      </c>
      <c r="H2313" s="103">
        <v>25</v>
      </c>
      <c r="I2313" s="103">
        <v>25</v>
      </c>
      <c r="J2313" s="103">
        <v>0</v>
      </c>
      <c r="K2313" s="103">
        <v>0</v>
      </c>
      <c r="L2313" s="104">
        <v>0</v>
      </c>
      <c r="M2313" s="108" t="s">
        <v>143</v>
      </c>
      <c r="N2313" s="111" t="s">
        <v>228</v>
      </c>
      <c r="O2313" s="111" t="s">
        <v>229</v>
      </c>
      <c r="P2313" t="str">
        <f>VLOOKUP($A2313,RevenueData!$A$2:$L$2321,10,FALSE)</f>
        <v>KY</v>
      </c>
      <c r="Q2313" t="str">
        <f>VLOOKUP($A2313,RevenueData!$A$2:$L$2321,11,FALSE)</f>
        <v>MW</v>
      </c>
      <c r="R2313" t="str">
        <f>VLOOKUP($A2313,RevenueData!$A$2:$L$2321,12,FALSE)</f>
        <v>GL</v>
      </c>
    </row>
    <row r="2314" spans="1:18">
      <c r="A2314" s="103">
        <v>165</v>
      </c>
      <c r="B2314" s="108" t="s">
        <v>312</v>
      </c>
      <c r="C2314" s="108" t="s">
        <v>35</v>
      </c>
      <c r="D2314" s="103">
        <v>44145</v>
      </c>
      <c r="E2314" s="109">
        <v>40085</v>
      </c>
      <c r="F2314" s="110">
        <v>933</v>
      </c>
      <c r="G2314" s="108" t="s">
        <v>125</v>
      </c>
      <c r="H2314" s="103">
        <v>19</v>
      </c>
      <c r="I2314" s="103">
        <v>19</v>
      </c>
      <c r="J2314" s="103">
        <v>0</v>
      </c>
      <c r="K2314" s="103">
        <v>0</v>
      </c>
      <c r="L2314" s="104">
        <v>0</v>
      </c>
      <c r="M2314" s="108" t="s">
        <v>126</v>
      </c>
      <c r="N2314" s="111" t="s">
        <v>204</v>
      </c>
      <c r="O2314" s="111" t="s">
        <v>205</v>
      </c>
      <c r="P2314" t="str">
        <f>VLOOKUP($A2314,RevenueData!$A$2:$L$2321,10,FALSE)</f>
        <v>OH</v>
      </c>
      <c r="Q2314" t="str">
        <f>VLOOKUP($A2314,RevenueData!$A$2:$L$2321,11,FALSE)</f>
        <v>MW</v>
      </c>
      <c r="R2314" t="str">
        <f>VLOOKUP($A2314,RevenueData!$A$2:$L$2321,12,FALSE)</f>
        <v>MW</v>
      </c>
    </row>
    <row r="2315" spans="1:18">
      <c r="A2315" s="103">
        <v>166</v>
      </c>
      <c r="B2315" s="108" t="s">
        <v>313</v>
      </c>
      <c r="C2315" s="108" t="s">
        <v>43</v>
      </c>
      <c r="D2315" s="103">
        <v>1760</v>
      </c>
      <c r="E2315" s="109">
        <v>40085</v>
      </c>
      <c r="F2315" s="110">
        <v>941</v>
      </c>
      <c r="G2315" s="108" t="s">
        <v>129</v>
      </c>
      <c r="H2315" s="103">
        <v>37</v>
      </c>
      <c r="I2315" s="103">
        <v>37</v>
      </c>
      <c r="J2315" s="103">
        <v>0</v>
      </c>
      <c r="K2315" s="103">
        <v>0</v>
      </c>
      <c r="L2315" s="104">
        <v>0</v>
      </c>
      <c r="M2315" s="108" t="s">
        <v>126</v>
      </c>
      <c r="N2315" s="111" t="s">
        <v>190</v>
      </c>
      <c r="O2315" s="111" t="s">
        <v>191</v>
      </c>
      <c r="P2315" t="str">
        <f>VLOOKUP($A2315,RevenueData!$A$2:$L$2321,10,FALSE)</f>
        <v>MA</v>
      </c>
      <c r="Q2315" t="str">
        <f>VLOOKUP($A2315,RevenueData!$A$2:$L$2321,11,FALSE)</f>
        <v>NE</v>
      </c>
      <c r="R2315" t="str">
        <f>VLOOKUP($A2315,RevenueData!$A$2:$L$2321,12,FALSE)</f>
        <v>MA</v>
      </c>
    </row>
    <row r="2316" spans="1:18">
      <c r="A2316" s="103">
        <v>167</v>
      </c>
      <c r="B2316" s="108" t="s">
        <v>314</v>
      </c>
      <c r="C2316" s="108" t="s">
        <v>64</v>
      </c>
      <c r="D2316" s="103">
        <v>68114</v>
      </c>
      <c r="E2316" s="109">
        <v>40085</v>
      </c>
      <c r="F2316" s="110">
        <v>1404</v>
      </c>
      <c r="G2316" s="108" t="s">
        <v>131</v>
      </c>
      <c r="H2316" s="103">
        <v>21</v>
      </c>
      <c r="I2316" s="103">
        <v>21</v>
      </c>
      <c r="J2316" s="103">
        <v>0</v>
      </c>
      <c r="K2316" s="103">
        <v>0</v>
      </c>
      <c r="L2316" s="104">
        <v>0</v>
      </c>
      <c r="M2316" s="108" t="s">
        <v>126</v>
      </c>
      <c r="N2316" s="111" t="s">
        <v>315</v>
      </c>
      <c r="O2316" s="111" t="s">
        <v>316</v>
      </c>
      <c r="P2316" t="str">
        <f>VLOOKUP($A2316,RevenueData!$A$2:$L$2321,10,FALSE)</f>
        <v>NE</v>
      </c>
      <c r="Q2316" t="str">
        <f>VLOOKUP($A2316,RevenueData!$A$2:$L$2321,11,FALSE)</f>
        <v>MW</v>
      </c>
      <c r="R2316" t="str">
        <f>VLOOKUP($A2316,RevenueData!$A$2:$L$2321,12,FALSE)</f>
        <v>TRI</v>
      </c>
    </row>
    <row r="2317" spans="1:18">
      <c r="A2317" s="103">
        <v>168</v>
      </c>
      <c r="B2317" s="108" t="s">
        <v>319</v>
      </c>
      <c r="C2317" s="108" t="s">
        <v>65</v>
      </c>
      <c r="D2317" s="103">
        <v>87110</v>
      </c>
      <c r="E2317" s="109">
        <v>40085</v>
      </c>
      <c r="F2317" s="110">
        <v>1119</v>
      </c>
      <c r="G2317" s="108" t="s">
        <v>125</v>
      </c>
      <c r="H2317" s="103">
        <v>34</v>
      </c>
      <c r="I2317" s="103">
        <v>34</v>
      </c>
      <c r="J2317" s="103">
        <v>0</v>
      </c>
      <c r="K2317" s="103">
        <v>0</v>
      </c>
      <c r="L2317" s="104">
        <v>0</v>
      </c>
      <c r="M2317" s="108" t="s">
        <v>126</v>
      </c>
      <c r="N2317" s="111" t="s">
        <v>320</v>
      </c>
      <c r="O2317" s="111" t="s">
        <v>321</v>
      </c>
      <c r="P2317" t="str">
        <f>VLOOKUP($A2317,RevenueData!$A$2:$L$2321,10,FALSE)</f>
        <v>NM</v>
      </c>
      <c r="Q2317" t="str">
        <f>VLOOKUP($A2317,RevenueData!$A$2:$L$2321,11,FALSE)</f>
        <v>SW</v>
      </c>
      <c r="R2317" t="str">
        <f>VLOOKUP($A2317,RevenueData!$A$2:$L$2321,12,FALSE)</f>
        <v>AZ</v>
      </c>
    </row>
    <row r="2318" spans="1:18">
      <c r="A2318" s="103">
        <v>171</v>
      </c>
      <c r="B2318" s="108" t="s">
        <v>322</v>
      </c>
      <c r="C2318" s="108" t="s">
        <v>56</v>
      </c>
      <c r="D2318" s="103">
        <v>21401</v>
      </c>
      <c r="E2318" s="109">
        <v>40085</v>
      </c>
      <c r="F2318" s="110">
        <v>1129</v>
      </c>
      <c r="G2318" s="108" t="s">
        <v>125</v>
      </c>
      <c r="H2318" s="103">
        <v>19</v>
      </c>
      <c r="I2318" s="103">
        <v>19</v>
      </c>
      <c r="J2318" s="103">
        <v>0</v>
      </c>
      <c r="K2318" s="103">
        <v>0</v>
      </c>
      <c r="L2318" s="104">
        <v>0</v>
      </c>
      <c r="M2318" s="108" t="s">
        <v>126</v>
      </c>
      <c r="N2318" s="111" t="s">
        <v>136</v>
      </c>
      <c r="O2318" s="111" t="s">
        <v>556</v>
      </c>
      <c r="P2318" t="str">
        <f>VLOOKUP($A2318,RevenueData!$A$2:$L$2321,10,FALSE)</f>
        <v>MD</v>
      </c>
      <c r="Q2318" t="str">
        <f>VLOOKUP($A2318,RevenueData!$A$2:$L$2321,11,FALSE)</f>
        <v>NE</v>
      </c>
      <c r="R2318" t="str">
        <f>VLOOKUP($A2318,RevenueData!$A$2:$L$2321,12,FALSE)</f>
        <v>MD</v>
      </c>
    </row>
    <row r="2319" spans="1:18">
      <c r="A2319" s="103">
        <v>172</v>
      </c>
      <c r="B2319" s="108" t="s">
        <v>323</v>
      </c>
      <c r="C2319" s="108" t="s">
        <v>19</v>
      </c>
      <c r="D2319" s="103">
        <v>93923</v>
      </c>
      <c r="E2319" s="109">
        <v>40085</v>
      </c>
      <c r="F2319" s="110">
        <v>1308</v>
      </c>
      <c r="G2319" s="108" t="s">
        <v>125</v>
      </c>
      <c r="H2319" s="103">
        <v>21</v>
      </c>
      <c r="I2319" s="103">
        <v>21</v>
      </c>
      <c r="J2319" s="103">
        <v>0</v>
      </c>
      <c r="K2319" s="103">
        <v>0</v>
      </c>
      <c r="L2319" s="104">
        <v>0</v>
      </c>
      <c r="M2319" s="108" t="s">
        <v>126</v>
      </c>
      <c r="N2319" s="111" t="s">
        <v>156</v>
      </c>
      <c r="O2319" s="111" t="s">
        <v>157</v>
      </c>
      <c r="P2319" t="str">
        <f>VLOOKUP($A2319,RevenueData!$A$2:$L$2321,10,FALSE)</f>
        <v>CA</v>
      </c>
      <c r="Q2319" t="str">
        <f>VLOOKUP($A2319,RevenueData!$A$2:$L$2321,11,FALSE)</f>
        <v>NW</v>
      </c>
      <c r="R2319" t="str">
        <f>VLOOKUP($A2319,RevenueData!$A$2:$L$2321,12,FALSE)</f>
        <v>SF</v>
      </c>
    </row>
    <row r="2320" spans="1:18">
      <c r="A2320" s="103">
        <v>173</v>
      </c>
      <c r="B2320" s="108" t="s">
        <v>324</v>
      </c>
      <c r="C2320" s="108" t="s">
        <v>7</v>
      </c>
      <c r="D2320" s="103">
        <v>14225</v>
      </c>
      <c r="E2320" s="109">
        <v>40085</v>
      </c>
      <c r="F2320" s="110">
        <v>1044</v>
      </c>
      <c r="G2320" s="108" t="s">
        <v>125</v>
      </c>
      <c r="H2320" s="103">
        <v>24</v>
      </c>
      <c r="I2320" s="103">
        <v>24</v>
      </c>
      <c r="J2320" s="103">
        <v>0</v>
      </c>
      <c r="K2320" s="103">
        <v>0</v>
      </c>
      <c r="L2320" s="104">
        <v>0</v>
      </c>
      <c r="M2320" s="108" t="s">
        <v>126</v>
      </c>
      <c r="N2320" s="111" t="s">
        <v>325</v>
      </c>
      <c r="O2320" s="111" t="s">
        <v>326</v>
      </c>
      <c r="P2320" t="str">
        <f>VLOOKUP($A2320,RevenueData!$A$2:$L$2321,10,FALSE)</f>
        <v>NY</v>
      </c>
      <c r="Q2320" t="str">
        <f>VLOOKUP($A2320,RevenueData!$A$2:$L$2321,11,FALSE)</f>
        <v>NY</v>
      </c>
      <c r="R2320" t="str">
        <f>VLOOKUP($A2320,RevenueData!$A$2:$L$2321,12,FALSE)</f>
        <v>LI</v>
      </c>
    </row>
    <row r="2321" spans="1:18">
      <c r="A2321" s="103">
        <v>174</v>
      </c>
      <c r="B2321" s="108" t="s">
        <v>327</v>
      </c>
      <c r="C2321" s="108" t="s">
        <v>10</v>
      </c>
      <c r="D2321" s="103">
        <v>7652</v>
      </c>
      <c r="E2321" s="109">
        <v>40085</v>
      </c>
      <c r="F2321" s="110">
        <v>1123</v>
      </c>
      <c r="G2321" s="108" t="s">
        <v>125</v>
      </c>
      <c r="H2321" s="103">
        <v>21</v>
      </c>
      <c r="I2321" s="103">
        <v>21</v>
      </c>
      <c r="J2321" s="103">
        <v>0</v>
      </c>
      <c r="K2321" s="103">
        <v>0</v>
      </c>
      <c r="L2321" s="104">
        <v>0</v>
      </c>
      <c r="M2321" s="108" t="s">
        <v>126</v>
      </c>
      <c r="N2321" s="111" t="s">
        <v>127</v>
      </c>
      <c r="O2321" s="111" t="s">
        <v>128</v>
      </c>
      <c r="P2321" t="str">
        <f>VLOOKUP($A2321,RevenueData!$A$2:$L$2321,10,FALSE)</f>
        <v>NJ</v>
      </c>
      <c r="Q2321" t="str">
        <f>VLOOKUP($A2321,RevenueData!$A$2:$L$2321,11,FALSE)</f>
        <v>NE</v>
      </c>
      <c r="R2321" t="str">
        <f>VLOOKUP($A2321,RevenueData!$A$2:$L$2321,12,FALSE)</f>
        <v>NJ</v>
      </c>
    </row>
    <row r="2322" spans="1:18">
      <c r="A2322" s="103">
        <v>176</v>
      </c>
      <c r="B2322" s="108" t="s">
        <v>329</v>
      </c>
      <c r="C2322" s="108" t="s">
        <v>50</v>
      </c>
      <c r="D2322" s="103">
        <v>53705</v>
      </c>
      <c r="E2322" s="109">
        <v>40085</v>
      </c>
      <c r="F2322" s="110">
        <v>1244</v>
      </c>
      <c r="G2322" s="108" t="s">
        <v>125</v>
      </c>
      <c r="H2322" s="103">
        <v>30</v>
      </c>
      <c r="I2322" s="103">
        <v>30</v>
      </c>
      <c r="J2322" s="103">
        <v>0</v>
      </c>
      <c r="K2322" s="103">
        <v>0</v>
      </c>
      <c r="L2322" s="104">
        <v>0</v>
      </c>
      <c r="M2322" s="108" t="s">
        <v>126</v>
      </c>
      <c r="N2322" s="111" t="s">
        <v>213</v>
      </c>
      <c r="O2322" s="111" t="s">
        <v>214</v>
      </c>
      <c r="P2322" t="str">
        <f>VLOOKUP($A2322,RevenueData!$A$2:$L$2321,10,FALSE)</f>
        <v>WI</v>
      </c>
      <c r="Q2322" t="str">
        <f>VLOOKUP($A2322,RevenueData!$A$2:$L$2321,11,FALSE)</f>
        <v>MW</v>
      </c>
      <c r="R2322" t="str">
        <f>VLOOKUP($A2322,RevenueData!$A$2:$L$2321,12,FALSE)</f>
        <v>NCHI</v>
      </c>
    </row>
    <row r="2323" spans="1:18">
      <c r="A2323" s="103">
        <v>177</v>
      </c>
      <c r="B2323" s="108" t="s">
        <v>330</v>
      </c>
      <c r="C2323" s="108" t="s">
        <v>66</v>
      </c>
      <c r="D2323" s="103">
        <v>35243</v>
      </c>
      <c r="E2323" s="109">
        <v>40085</v>
      </c>
      <c r="F2323" s="110">
        <v>1233</v>
      </c>
      <c r="G2323" s="108" t="s">
        <v>125</v>
      </c>
      <c r="H2323" s="103">
        <v>22</v>
      </c>
      <c r="I2323" s="103">
        <v>22</v>
      </c>
      <c r="J2323" s="103">
        <v>0</v>
      </c>
      <c r="K2323" s="103">
        <v>0</v>
      </c>
      <c r="L2323" s="104">
        <v>0</v>
      </c>
      <c r="M2323" s="108" t="s">
        <v>126</v>
      </c>
      <c r="N2323" s="111" t="s">
        <v>333</v>
      </c>
      <c r="O2323" s="111" t="s">
        <v>334</v>
      </c>
      <c r="P2323" t="str">
        <f>VLOOKUP($A2323,RevenueData!$A$2:$L$2321,10,FALSE)</f>
        <v>AL</v>
      </c>
      <c r="Q2323" t="str">
        <f>VLOOKUP($A2323,RevenueData!$A$2:$L$2321,11,FALSE)</f>
        <v>SE</v>
      </c>
      <c r="R2323" t="str">
        <f>VLOOKUP($A2323,RevenueData!$A$2:$L$2321,12,FALSE)</f>
        <v>ATL</v>
      </c>
    </row>
    <row r="2324" spans="1:18">
      <c r="A2324" s="103">
        <v>178</v>
      </c>
      <c r="B2324" s="108" t="s">
        <v>335</v>
      </c>
      <c r="C2324" s="108" t="s">
        <v>26</v>
      </c>
      <c r="D2324" s="103">
        <v>70836</v>
      </c>
      <c r="E2324" s="109">
        <v>40085</v>
      </c>
      <c r="F2324" s="110">
        <v>1033</v>
      </c>
      <c r="G2324" s="108" t="s">
        <v>125</v>
      </c>
      <c r="H2324" s="103">
        <v>23</v>
      </c>
      <c r="I2324" s="103">
        <v>23</v>
      </c>
      <c r="J2324" s="103">
        <v>0</v>
      </c>
      <c r="K2324" s="103">
        <v>0</v>
      </c>
      <c r="L2324" s="104">
        <v>0</v>
      </c>
      <c r="M2324" s="108" t="s">
        <v>126</v>
      </c>
      <c r="N2324" s="111" t="s">
        <v>217</v>
      </c>
      <c r="O2324" s="111" t="s">
        <v>218</v>
      </c>
      <c r="P2324" t="str">
        <f>VLOOKUP($A2324,RevenueData!$A$2:$L$2321,10,FALSE)</f>
        <v>LA</v>
      </c>
      <c r="Q2324" t="str">
        <f>VLOOKUP($A2324,RevenueData!$A$2:$L$2321,11,FALSE)</f>
        <v>SW</v>
      </c>
      <c r="R2324" t="str">
        <f>VLOOKUP($A2324,RevenueData!$A$2:$L$2321,12,FALSE)</f>
        <v>SW</v>
      </c>
    </row>
    <row r="2325" spans="1:18">
      <c r="A2325" s="103">
        <v>180</v>
      </c>
      <c r="B2325" s="108" t="s">
        <v>138</v>
      </c>
      <c r="C2325" s="108" t="s">
        <v>12</v>
      </c>
      <c r="D2325" s="103">
        <v>20004</v>
      </c>
      <c r="E2325" s="109">
        <v>40085</v>
      </c>
      <c r="F2325" s="110">
        <v>1356</v>
      </c>
      <c r="G2325" s="108" t="s">
        <v>131</v>
      </c>
      <c r="H2325" s="103">
        <v>23</v>
      </c>
      <c r="I2325" s="103">
        <v>23</v>
      </c>
      <c r="J2325" s="103">
        <v>0</v>
      </c>
      <c r="K2325" s="103">
        <v>0</v>
      </c>
      <c r="L2325" s="104">
        <v>0</v>
      </c>
      <c r="M2325" s="108" t="s">
        <v>126</v>
      </c>
      <c r="N2325" s="111" t="s">
        <v>136</v>
      </c>
      <c r="O2325" s="111" t="s">
        <v>556</v>
      </c>
      <c r="P2325" t="str">
        <f>VLOOKUP($A2325,RevenueData!$A$2:$L$2321,10,FALSE)</f>
        <v>DC</v>
      </c>
      <c r="Q2325" t="str">
        <f>VLOOKUP($A2325,RevenueData!$A$2:$L$2321,11,FALSE)</f>
        <v>NE</v>
      </c>
      <c r="R2325" t="str">
        <f>VLOOKUP($A2325,RevenueData!$A$2:$L$2321,12,FALSE)</f>
        <v>DC</v>
      </c>
    </row>
    <row r="2326" spans="1:18">
      <c r="A2326" s="103">
        <v>187</v>
      </c>
      <c r="B2326" s="108" t="s">
        <v>343</v>
      </c>
      <c r="C2326" s="108" t="s">
        <v>19</v>
      </c>
      <c r="D2326" s="103">
        <v>92618</v>
      </c>
      <c r="E2326" s="109">
        <v>40085</v>
      </c>
      <c r="F2326" s="110">
        <v>1030</v>
      </c>
      <c r="G2326" s="108" t="s">
        <v>125</v>
      </c>
      <c r="H2326" s="103">
        <v>24</v>
      </c>
      <c r="I2326" s="103">
        <v>24</v>
      </c>
      <c r="J2326" s="103">
        <v>0</v>
      </c>
      <c r="K2326" s="103">
        <v>0</v>
      </c>
      <c r="L2326" s="104">
        <v>0</v>
      </c>
      <c r="M2326" s="108" t="s">
        <v>130</v>
      </c>
      <c r="N2326" s="111" t="s">
        <v>149</v>
      </c>
      <c r="O2326" s="111" t="s">
        <v>150</v>
      </c>
      <c r="P2326" t="str">
        <f>VLOOKUP($A2326,RevenueData!$A$2:$L$2321,10,FALSE)</f>
        <v>CA</v>
      </c>
      <c r="Q2326" t="str">
        <f>VLOOKUP($A2326,RevenueData!$A$2:$L$2321,11,FALSE)</f>
        <v>LA</v>
      </c>
      <c r="R2326" t="str">
        <f>VLOOKUP($A2326,RevenueData!$A$2:$L$2321,12,FALSE)</f>
        <v>SD</v>
      </c>
    </row>
    <row r="2327" spans="1:18">
      <c r="A2327" s="103">
        <v>2</v>
      </c>
      <c r="B2327" s="108" t="s">
        <v>124</v>
      </c>
      <c r="C2327" s="108" t="s">
        <v>7</v>
      </c>
      <c r="D2327" s="103">
        <v>10021</v>
      </c>
      <c r="E2327" s="109">
        <v>40086</v>
      </c>
      <c r="F2327" s="110">
        <v>1006</v>
      </c>
      <c r="G2327" s="108" t="s">
        <v>125</v>
      </c>
      <c r="H2327" s="103">
        <v>29</v>
      </c>
      <c r="I2327" s="103">
        <v>29</v>
      </c>
      <c r="J2327" s="103">
        <v>0</v>
      </c>
      <c r="K2327" s="103">
        <v>0</v>
      </c>
      <c r="L2327" s="104">
        <v>0</v>
      </c>
      <c r="M2327" s="108" t="s">
        <v>126</v>
      </c>
      <c r="N2327" s="111" t="s">
        <v>127</v>
      </c>
      <c r="O2327" s="111" t="s">
        <v>128</v>
      </c>
      <c r="P2327" t="str">
        <f>VLOOKUP($A2327,RevenueData!$A$2:$L$2321,10,FALSE)</f>
        <v>NY</v>
      </c>
      <c r="Q2327" t="str">
        <f>VLOOKUP($A2327,RevenueData!$A$2:$L$2321,11,FALSE)</f>
        <v>NY</v>
      </c>
      <c r="R2327" t="str">
        <f>VLOOKUP($A2327,RevenueData!$A$2:$L$2321,12,FALSE)</f>
        <v>MID</v>
      </c>
    </row>
    <row r="2328" spans="1:18">
      <c r="A2328" s="103">
        <v>3</v>
      </c>
      <c r="B2328" s="108" t="s">
        <v>124</v>
      </c>
      <c r="C2328" s="108" t="s">
        <v>7</v>
      </c>
      <c r="D2328" s="103">
        <v>10023</v>
      </c>
      <c r="E2328" s="109">
        <v>40086</v>
      </c>
      <c r="F2328" s="110">
        <v>1201</v>
      </c>
      <c r="G2328" s="108" t="s">
        <v>125</v>
      </c>
      <c r="H2328" s="103">
        <v>28</v>
      </c>
      <c r="I2328" s="103">
        <v>28</v>
      </c>
      <c r="J2328" s="103">
        <v>0</v>
      </c>
      <c r="K2328" s="103">
        <v>0</v>
      </c>
      <c r="L2328" s="104">
        <v>0</v>
      </c>
      <c r="M2328" s="108" t="s">
        <v>126</v>
      </c>
      <c r="N2328" s="111" t="s">
        <v>127</v>
      </c>
      <c r="O2328" s="111" t="s">
        <v>128</v>
      </c>
      <c r="P2328" t="str">
        <f>VLOOKUP($A2328,RevenueData!$A$2:$L$2321,10,FALSE)</f>
        <v>NY</v>
      </c>
      <c r="Q2328" t="str">
        <f>VLOOKUP($A2328,RevenueData!$A$2:$L$2321,11,FALSE)</f>
        <v>NY</v>
      </c>
      <c r="R2328" t="str">
        <f>VLOOKUP($A2328,RevenueData!$A$2:$L$2321,12,FALSE)</f>
        <v>DOWN</v>
      </c>
    </row>
    <row r="2329" spans="1:18">
      <c r="A2329" s="103">
        <v>10</v>
      </c>
      <c r="B2329" s="108" t="s">
        <v>133</v>
      </c>
      <c r="C2329" s="108" t="s">
        <v>11</v>
      </c>
      <c r="D2329" s="103">
        <v>22202</v>
      </c>
      <c r="E2329" s="109">
        <v>40086</v>
      </c>
      <c r="F2329" s="110">
        <v>1207</v>
      </c>
      <c r="G2329" s="108" t="s">
        <v>125</v>
      </c>
      <c r="H2329" s="103">
        <v>32</v>
      </c>
      <c r="I2329" s="103">
        <v>32</v>
      </c>
      <c r="J2329" s="103">
        <v>0</v>
      </c>
      <c r="K2329" s="103">
        <v>0</v>
      </c>
      <c r="L2329" s="104">
        <v>0</v>
      </c>
      <c r="M2329" s="108" t="s">
        <v>126</v>
      </c>
      <c r="N2329" s="111" t="s">
        <v>136</v>
      </c>
      <c r="O2329" s="111" t="s">
        <v>556</v>
      </c>
      <c r="P2329" t="str">
        <f>VLOOKUP($A2329,RevenueData!$A$2:$L$2321,10,FALSE)</f>
        <v>VA</v>
      </c>
      <c r="Q2329" t="str">
        <f>VLOOKUP($A2329,RevenueData!$A$2:$L$2321,11,FALSE)</f>
        <v>NE</v>
      </c>
      <c r="R2329" t="str">
        <f>VLOOKUP($A2329,RevenueData!$A$2:$L$2321,12,FALSE)</f>
        <v>DC</v>
      </c>
    </row>
    <row r="2330" spans="1:18">
      <c r="A2330" s="103">
        <v>31</v>
      </c>
      <c r="B2330" s="108" t="s">
        <v>171</v>
      </c>
      <c r="C2330" s="108" t="s">
        <v>19</v>
      </c>
      <c r="D2330" s="103">
        <v>90067</v>
      </c>
      <c r="E2330" s="109">
        <v>40086</v>
      </c>
      <c r="F2330" s="110">
        <v>936</v>
      </c>
      <c r="G2330" s="108" t="s">
        <v>125</v>
      </c>
      <c r="H2330" s="103">
        <v>40</v>
      </c>
      <c r="I2330" s="103">
        <v>40</v>
      </c>
      <c r="J2330" s="103">
        <v>0</v>
      </c>
      <c r="K2330" s="103">
        <v>0</v>
      </c>
      <c r="L2330" s="104">
        <v>0</v>
      </c>
      <c r="M2330" s="108" t="s">
        <v>126</v>
      </c>
      <c r="N2330" s="111" t="s">
        <v>149</v>
      </c>
      <c r="O2330" s="111" t="s">
        <v>150</v>
      </c>
      <c r="P2330" t="str">
        <f>VLOOKUP($A2330,RevenueData!$A$2:$L$2321,10,FALSE)</f>
        <v>CA</v>
      </c>
      <c r="Q2330" t="str">
        <f>VLOOKUP($A2330,RevenueData!$A$2:$L$2321,11,FALSE)</f>
        <v>LA</v>
      </c>
      <c r="R2330" t="str">
        <f>VLOOKUP($A2330,RevenueData!$A$2:$L$2321,12,FALSE)</f>
        <v>LAPRO</v>
      </c>
    </row>
    <row r="2331" spans="1:18">
      <c r="A2331" s="103">
        <v>38</v>
      </c>
      <c r="B2331" s="108" t="s">
        <v>178</v>
      </c>
      <c r="C2331" s="108" t="s">
        <v>38</v>
      </c>
      <c r="D2331" s="103">
        <v>89109</v>
      </c>
      <c r="E2331" s="109">
        <v>40086</v>
      </c>
      <c r="F2331" s="110">
        <v>1029</v>
      </c>
      <c r="G2331" s="108" t="s">
        <v>125</v>
      </c>
      <c r="H2331" s="103">
        <v>47</v>
      </c>
      <c r="I2331" s="103">
        <v>47</v>
      </c>
      <c r="J2331" s="103">
        <v>0</v>
      </c>
      <c r="K2331" s="103">
        <v>0</v>
      </c>
      <c r="L2331" s="104">
        <v>0</v>
      </c>
      <c r="M2331" s="108" t="s">
        <v>126</v>
      </c>
      <c r="N2331" s="111" t="s">
        <v>181</v>
      </c>
      <c r="O2331" s="111" t="s">
        <v>182</v>
      </c>
      <c r="P2331" t="str">
        <f>VLOOKUP($A2331,RevenueData!$A$2:$L$2321,10,FALSE)</f>
        <v>NV</v>
      </c>
      <c r="Q2331" t="str">
        <f>VLOOKUP($A2331,RevenueData!$A$2:$L$2321,11,FALSE)</f>
        <v>SW</v>
      </c>
      <c r="R2331" t="str">
        <f>VLOOKUP($A2331,RevenueData!$A$2:$L$2321,12,FALSE)</f>
        <v>SW</v>
      </c>
    </row>
    <row r="2332" spans="1:18">
      <c r="A2332" s="103">
        <v>42</v>
      </c>
      <c r="B2332" s="108" t="s">
        <v>124</v>
      </c>
      <c r="C2332" s="108" t="s">
        <v>7</v>
      </c>
      <c r="D2332" s="103">
        <v>10024</v>
      </c>
      <c r="E2332" s="109">
        <v>40086</v>
      </c>
      <c r="F2332" s="110">
        <v>1030</v>
      </c>
      <c r="G2332" s="108" t="s">
        <v>125</v>
      </c>
      <c r="H2332" s="103">
        <v>33</v>
      </c>
      <c r="I2332" s="103">
        <v>33</v>
      </c>
      <c r="J2332" s="103">
        <v>0</v>
      </c>
      <c r="K2332" s="103">
        <v>0</v>
      </c>
      <c r="L2332" s="104">
        <v>0</v>
      </c>
      <c r="M2332" s="108" t="s">
        <v>126</v>
      </c>
      <c r="N2332" s="111" t="s">
        <v>127</v>
      </c>
      <c r="O2332" s="111" t="s">
        <v>128</v>
      </c>
      <c r="P2332" t="str">
        <f>VLOOKUP($A2332,RevenueData!$A$2:$L$2321,10,FALSE)</f>
        <v>NY</v>
      </c>
      <c r="Q2332" t="str">
        <f>VLOOKUP($A2332,RevenueData!$A$2:$L$2321,11,FALSE)</f>
        <v>NY</v>
      </c>
      <c r="R2332" t="str">
        <f>VLOOKUP($A2332,RevenueData!$A$2:$L$2321,12,FALSE)</f>
        <v>DOWN</v>
      </c>
    </row>
    <row r="2333" spans="1:18">
      <c r="A2333" s="103">
        <v>48</v>
      </c>
      <c r="B2333" s="108" t="s">
        <v>192</v>
      </c>
      <c r="C2333" s="108" t="s">
        <v>44</v>
      </c>
      <c r="D2333" s="103">
        <v>85251</v>
      </c>
      <c r="E2333" s="109">
        <v>40086</v>
      </c>
      <c r="F2333" s="110">
        <v>1002</v>
      </c>
      <c r="G2333" s="108" t="s">
        <v>125</v>
      </c>
      <c r="H2333" s="103">
        <v>30</v>
      </c>
      <c r="I2333" s="103">
        <v>30</v>
      </c>
      <c r="J2333" s="103">
        <v>0</v>
      </c>
      <c r="K2333" s="103">
        <v>0</v>
      </c>
      <c r="L2333" s="104">
        <v>0</v>
      </c>
      <c r="M2333" s="108" t="s">
        <v>126</v>
      </c>
      <c r="N2333" s="111" t="s">
        <v>181</v>
      </c>
      <c r="O2333" s="111" t="s">
        <v>182</v>
      </c>
      <c r="P2333" t="str">
        <f>VLOOKUP($A2333,RevenueData!$A$2:$L$2321,10,FALSE)</f>
        <v>AZ</v>
      </c>
      <c r="Q2333" t="str">
        <f>VLOOKUP($A2333,RevenueData!$A$2:$L$2321,11,FALSE)</f>
        <v>SW</v>
      </c>
      <c r="R2333" t="str">
        <f>VLOOKUP($A2333,RevenueData!$A$2:$L$2321,12,FALSE)</f>
        <v>AZ</v>
      </c>
    </row>
    <row r="2334" spans="1:18">
      <c r="A2334" s="103">
        <v>53</v>
      </c>
      <c r="B2334" s="108" t="s">
        <v>124</v>
      </c>
      <c r="C2334" s="108" t="s">
        <v>7</v>
      </c>
      <c r="D2334" s="103">
        <v>10021</v>
      </c>
      <c r="E2334" s="109">
        <v>40086</v>
      </c>
      <c r="F2334" s="110">
        <v>1023</v>
      </c>
      <c r="G2334" s="108" t="s">
        <v>125</v>
      </c>
      <c r="H2334" s="103">
        <v>38</v>
      </c>
      <c r="I2334" s="103">
        <v>38</v>
      </c>
      <c r="J2334" s="103">
        <v>0</v>
      </c>
      <c r="K2334" s="103">
        <v>0</v>
      </c>
      <c r="L2334" s="104">
        <v>0</v>
      </c>
      <c r="M2334" s="108" t="s">
        <v>126</v>
      </c>
      <c r="N2334" s="111" t="s">
        <v>127</v>
      </c>
      <c r="O2334" s="111" t="s">
        <v>128</v>
      </c>
      <c r="P2334" t="str">
        <f>VLOOKUP($A2334,RevenueData!$A$2:$L$2321,10,FALSE)</f>
        <v>NY</v>
      </c>
      <c r="Q2334" t="str">
        <f>VLOOKUP($A2334,RevenueData!$A$2:$L$2321,11,FALSE)</f>
        <v>NY</v>
      </c>
      <c r="R2334" t="str">
        <f>VLOOKUP($A2334,RevenueData!$A$2:$L$2321,12,FALSE)</f>
        <v>MID</v>
      </c>
    </row>
    <row r="2335" spans="1:18">
      <c r="A2335" s="103">
        <v>54</v>
      </c>
      <c r="B2335" s="108" t="s">
        <v>124</v>
      </c>
      <c r="C2335" s="108" t="s">
        <v>7</v>
      </c>
      <c r="D2335" s="103">
        <v>10028</v>
      </c>
      <c r="E2335" s="109">
        <v>40086</v>
      </c>
      <c r="F2335" s="110">
        <v>957</v>
      </c>
      <c r="G2335" s="108" t="s">
        <v>129</v>
      </c>
      <c r="H2335" s="103">
        <v>29</v>
      </c>
      <c r="I2335" s="103">
        <v>29</v>
      </c>
      <c r="J2335" s="103">
        <v>0</v>
      </c>
      <c r="K2335" s="103">
        <v>0</v>
      </c>
      <c r="L2335" s="104">
        <v>0</v>
      </c>
      <c r="M2335" s="108" t="s">
        <v>126</v>
      </c>
      <c r="N2335" s="111" t="s">
        <v>127</v>
      </c>
      <c r="O2335" s="111" t="s">
        <v>128</v>
      </c>
      <c r="P2335" t="str">
        <f>VLOOKUP($A2335,RevenueData!$A$2:$L$2321,10,FALSE)</f>
        <v>NY</v>
      </c>
      <c r="Q2335" t="str">
        <f>VLOOKUP($A2335,RevenueData!$A$2:$L$2321,11,FALSE)</f>
        <v>NY</v>
      </c>
      <c r="R2335" t="str">
        <f>VLOOKUP($A2335,RevenueData!$A$2:$L$2321,12,FALSE)</f>
        <v>MID</v>
      </c>
    </row>
    <row r="2336" spans="1:18">
      <c r="A2336" s="103">
        <v>63</v>
      </c>
      <c r="B2336" s="108" t="s">
        <v>210</v>
      </c>
      <c r="C2336" s="108" t="s">
        <v>44</v>
      </c>
      <c r="D2336" s="103">
        <v>85226</v>
      </c>
      <c r="E2336" s="109">
        <v>40086</v>
      </c>
      <c r="F2336" s="110">
        <v>1002</v>
      </c>
      <c r="G2336" s="108" t="s">
        <v>125</v>
      </c>
      <c r="H2336" s="103">
        <v>24</v>
      </c>
      <c r="I2336" s="103">
        <v>24</v>
      </c>
      <c r="J2336" s="103">
        <v>0</v>
      </c>
      <c r="K2336" s="103">
        <v>0</v>
      </c>
      <c r="L2336" s="104">
        <v>0</v>
      </c>
      <c r="M2336" s="108" t="s">
        <v>126</v>
      </c>
      <c r="N2336" s="111" t="s">
        <v>181</v>
      </c>
      <c r="O2336" s="111" t="s">
        <v>182</v>
      </c>
      <c r="P2336" t="str">
        <f>VLOOKUP($A2336,RevenueData!$A$2:$L$2321,10,FALSE)</f>
        <v>AZ</v>
      </c>
      <c r="Q2336" t="str">
        <f>VLOOKUP($A2336,RevenueData!$A$2:$L$2321,11,FALSE)</f>
        <v>SW</v>
      </c>
      <c r="R2336" t="str">
        <f>VLOOKUP($A2336,RevenueData!$A$2:$L$2321,12,FALSE)</f>
        <v>AZ</v>
      </c>
    </row>
    <row r="2337" spans="1:18">
      <c r="A2337" s="103">
        <v>81</v>
      </c>
      <c r="B2337" s="108" t="s">
        <v>230</v>
      </c>
      <c r="C2337" s="108" t="s">
        <v>19</v>
      </c>
      <c r="D2337" s="103">
        <v>94304</v>
      </c>
      <c r="E2337" s="109">
        <v>40086</v>
      </c>
      <c r="F2337" s="110">
        <v>1001</v>
      </c>
      <c r="G2337" s="108" t="s">
        <v>125</v>
      </c>
      <c r="H2337" s="103">
        <v>3</v>
      </c>
      <c r="I2337" s="103">
        <v>3</v>
      </c>
      <c r="J2337" s="103">
        <v>0</v>
      </c>
      <c r="K2337" s="103">
        <v>0</v>
      </c>
      <c r="L2337" s="104">
        <v>0</v>
      </c>
      <c r="M2337" s="108" t="s">
        <v>126</v>
      </c>
      <c r="N2337" s="111" t="s">
        <v>156</v>
      </c>
      <c r="O2337" s="111" t="s">
        <v>157</v>
      </c>
      <c r="P2337" t="str">
        <f>VLOOKUP($A2337,RevenueData!$A$2:$L$2321,10,FALSE)</f>
        <v>CA</v>
      </c>
      <c r="Q2337" t="str">
        <f>VLOOKUP($A2337,RevenueData!$A$2:$L$2321,11,FALSE)</f>
        <v>NW</v>
      </c>
      <c r="R2337" t="str">
        <f>VLOOKUP($A2337,RevenueData!$A$2:$L$2321,12,FALSE)</f>
        <v>SEA</v>
      </c>
    </row>
    <row r="2338" spans="1:18">
      <c r="A2338" s="103">
        <v>82</v>
      </c>
      <c r="B2338" s="108" t="s">
        <v>231</v>
      </c>
      <c r="C2338" s="108" t="s">
        <v>19</v>
      </c>
      <c r="D2338" s="103">
        <v>95050</v>
      </c>
      <c r="E2338" s="109">
        <v>40086</v>
      </c>
      <c r="F2338" s="110">
        <v>952</v>
      </c>
      <c r="G2338" s="108" t="s">
        <v>125</v>
      </c>
      <c r="H2338" s="103">
        <v>3</v>
      </c>
      <c r="I2338" s="103">
        <v>3</v>
      </c>
      <c r="J2338" s="103">
        <v>0</v>
      </c>
      <c r="K2338" s="103">
        <v>0</v>
      </c>
      <c r="L2338" s="104">
        <v>0</v>
      </c>
      <c r="M2338" s="108" t="s">
        <v>126</v>
      </c>
      <c r="N2338" s="111" t="s">
        <v>156</v>
      </c>
      <c r="O2338" s="111" t="s">
        <v>157</v>
      </c>
      <c r="P2338" t="str">
        <f>VLOOKUP($A2338,RevenueData!$A$2:$L$2321,10,FALSE)</f>
        <v>CA</v>
      </c>
      <c r="Q2338" t="str">
        <f>VLOOKUP($A2338,RevenueData!$A$2:$L$2321,11,FALSE)</f>
        <v>NW</v>
      </c>
      <c r="R2338" t="str">
        <f>VLOOKUP($A2338,RevenueData!$A$2:$L$2321,12,FALSE)</f>
        <v>EB</v>
      </c>
    </row>
    <row r="2339" spans="1:18">
      <c r="A2339" s="103">
        <v>92</v>
      </c>
      <c r="B2339" s="108" t="s">
        <v>240</v>
      </c>
      <c r="C2339" s="108" t="s">
        <v>19</v>
      </c>
      <c r="D2339" s="103">
        <v>94588</v>
      </c>
      <c r="E2339" s="109">
        <v>40086</v>
      </c>
      <c r="F2339" s="110">
        <v>1109</v>
      </c>
      <c r="G2339" s="108" t="s">
        <v>125</v>
      </c>
      <c r="H2339" s="103">
        <v>3</v>
      </c>
      <c r="I2339" s="103">
        <v>3</v>
      </c>
      <c r="J2339" s="103">
        <v>0</v>
      </c>
      <c r="K2339" s="103">
        <v>0</v>
      </c>
      <c r="L2339" s="104">
        <v>0</v>
      </c>
      <c r="M2339" s="108" t="s">
        <v>126</v>
      </c>
      <c r="N2339" s="111" t="s">
        <v>156</v>
      </c>
      <c r="O2339" s="111" t="s">
        <v>157</v>
      </c>
      <c r="P2339" t="str">
        <f>VLOOKUP($A2339,RevenueData!$A$2:$L$2321,10,FALSE)</f>
        <v>CA</v>
      </c>
      <c r="Q2339" t="str">
        <f>VLOOKUP($A2339,RevenueData!$A$2:$L$2321,11,FALSE)</f>
        <v>NW</v>
      </c>
      <c r="R2339" t="str">
        <f>VLOOKUP($A2339,RevenueData!$A$2:$L$2321,12,FALSE)</f>
        <v>EB</v>
      </c>
    </row>
    <row r="2340" spans="1:18">
      <c r="A2340" s="103">
        <v>100</v>
      </c>
      <c r="B2340" s="108" t="s">
        <v>248</v>
      </c>
      <c r="C2340" s="108" t="s">
        <v>44</v>
      </c>
      <c r="D2340" s="103">
        <v>85718</v>
      </c>
      <c r="E2340" s="109">
        <v>40086</v>
      </c>
      <c r="F2340" s="110">
        <v>1044</v>
      </c>
      <c r="G2340" s="108" t="s">
        <v>125</v>
      </c>
      <c r="H2340" s="103">
        <v>40</v>
      </c>
      <c r="I2340" s="103">
        <v>40</v>
      </c>
      <c r="J2340" s="103">
        <v>0</v>
      </c>
      <c r="K2340" s="103">
        <v>0</v>
      </c>
      <c r="L2340" s="104">
        <v>0</v>
      </c>
      <c r="M2340" s="108" t="s">
        <v>126</v>
      </c>
      <c r="N2340" s="111" t="s">
        <v>181</v>
      </c>
      <c r="O2340" s="111" t="s">
        <v>182</v>
      </c>
      <c r="P2340" t="str">
        <f>VLOOKUP($A2340,RevenueData!$A$2:$L$2321,10,FALSE)</f>
        <v>AZ</v>
      </c>
      <c r="Q2340" t="str">
        <f>VLOOKUP($A2340,RevenueData!$A$2:$L$2321,11,FALSE)</f>
        <v>SW</v>
      </c>
      <c r="R2340" t="str">
        <f>VLOOKUP($A2340,RevenueData!$A$2:$L$2321,12,FALSE)</f>
        <v>AZ</v>
      </c>
    </row>
    <row r="2341" spans="1:18">
      <c r="A2341" s="103">
        <v>103</v>
      </c>
      <c r="B2341" s="108" t="s">
        <v>171</v>
      </c>
      <c r="C2341" s="108" t="s">
        <v>19</v>
      </c>
      <c r="D2341" s="103">
        <v>90048</v>
      </c>
      <c r="E2341" s="109">
        <v>40086</v>
      </c>
      <c r="F2341" s="110">
        <v>1011</v>
      </c>
      <c r="G2341" s="108" t="s">
        <v>125</v>
      </c>
      <c r="H2341" s="103">
        <v>29</v>
      </c>
      <c r="I2341" s="103">
        <v>29</v>
      </c>
      <c r="J2341" s="103">
        <v>0</v>
      </c>
      <c r="K2341" s="103">
        <v>0</v>
      </c>
      <c r="L2341" s="104">
        <v>0</v>
      </c>
      <c r="M2341" s="108" t="s">
        <v>126</v>
      </c>
      <c r="N2341" s="111" t="s">
        <v>149</v>
      </c>
      <c r="O2341" s="111" t="s">
        <v>150</v>
      </c>
      <c r="P2341" t="str">
        <f>VLOOKUP($A2341,RevenueData!$A$2:$L$2321,10,FALSE)</f>
        <v>CA</v>
      </c>
      <c r="Q2341" t="str">
        <f>VLOOKUP($A2341,RevenueData!$A$2:$L$2321,11,FALSE)</f>
        <v>LA</v>
      </c>
      <c r="R2341" t="str">
        <f>VLOOKUP($A2341,RevenueData!$A$2:$L$2321,12,FALSE)</f>
        <v>LAPRO</v>
      </c>
    </row>
    <row r="2342" spans="1:18">
      <c r="A2342" s="103">
        <v>108</v>
      </c>
      <c r="B2342" s="108" t="s">
        <v>124</v>
      </c>
      <c r="C2342" s="108" t="s">
        <v>7</v>
      </c>
      <c r="D2342" s="103">
        <v>10019</v>
      </c>
      <c r="E2342" s="109">
        <v>40086</v>
      </c>
      <c r="F2342" s="110">
        <v>1016</v>
      </c>
      <c r="G2342" s="108" t="s">
        <v>125</v>
      </c>
      <c r="H2342" s="103">
        <v>57</v>
      </c>
      <c r="I2342" s="103">
        <v>57</v>
      </c>
      <c r="J2342" s="103">
        <v>0</v>
      </c>
      <c r="K2342" s="103">
        <v>0</v>
      </c>
      <c r="L2342" s="104">
        <v>0</v>
      </c>
      <c r="M2342" s="108" t="s">
        <v>126</v>
      </c>
      <c r="N2342" s="111" t="s">
        <v>127</v>
      </c>
      <c r="O2342" s="111" t="s">
        <v>128</v>
      </c>
      <c r="P2342" t="str">
        <f>VLOOKUP($A2342,RevenueData!$A$2:$L$2321,10,FALSE)</f>
        <v>NY</v>
      </c>
      <c r="Q2342" t="str">
        <f>VLOOKUP($A2342,RevenueData!$A$2:$L$2321,11,FALSE)</f>
        <v>NY</v>
      </c>
      <c r="R2342" t="str">
        <f>VLOOKUP($A2342,RevenueData!$A$2:$L$2321,12,FALSE)</f>
        <v>DOWN</v>
      </c>
    </row>
    <row r="2343" spans="1:18">
      <c r="A2343" s="103">
        <v>113</v>
      </c>
      <c r="B2343" s="108" t="s">
        <v>264</v>
      </c>
      <c r="C2343" s="108" t="s">
        <v>31</v>
      </c>
      <c r="D2343" s="103">
        <v>80226</v>
      </c>
      <c r="E2343" s="109">
        <v>40086</v>
      </c>
      <c r="F2343" s="110">
        <v>1003</v>
      </c>
      <c r="G2343" s="108" t="s">
        <v>125</v>
      </c>
      <c r="H2343" s="103">
        <v>19</v>
      </c>
      <c r="I2343" s="103">
        <v>19</v>
      </c>
      <c r="J2343" s="103">
        <v>0</v>
      </c>
      <c r="K2343" s="103">
        <v>0</v>
      </c>
      <c r="L2343" s="104">
        <v>0</v>
      </c>
      <c r="M2343" s="108" t="s">
        <v>126</v>
      </c>
      <c r="N2343" s="111" t="s">
        <v>166</v>
      </c>
      <c r="O2343" s="111" t="s">
        <v>167</v>
      </c>
      <c r="P2343" t="str">
        <f>VLOOKUP($A2343,RevenueData!$A$2:$L$2321,10,FALSE)</f>
        <v>CO</v>
      </c>
      <c r="Q2343" t="str">
        <f>VLOOKUP($A2343,RevenueData!$A$2:$L$2321,11,FALSE)</f>
        <v>SW</v>
      </c>
      <c r="R2343" t="str">
        <f>VLOOKUP($A2343,RevenueData!$A$2:$L$2321,12,FALSE)</f>
        <v>DEN</v>
      </c>
    </row>
    <row r="2344" spans="1:18">
      <c r="A2344" s="103">
        <v>119</v>
      </c>
      <c r="B2344" s="108" t="s">
        <v>268</v>
      </c>
      <c r="C2344" s="108" t="s">
        <v>19</v>
      </c>
      <c r="D2344" s="103">
        <v>94596</v>
      </c>
      <c r="E2344" s="109">
        <v>40086</v>
      </c>
      <c r="F2344" s="110">
        <v>1001</v>
      </c>
      <c r="G2344" s="108" t="s">
        <v>125</v>
      </c>
      <c r="H2344" s="103">
        <v>3</v>
      </c>
      <c r="I2344" s="103">
        <v>3</v>
      </c>
      <c r="J2344" s="103">
        <v>0</v>
      </c>
      <c r="K2344" s="103">
        <v>0</v>
      </c>
      <c r="L2344" s="104">
        <v>0</v>
      </c>
      <c r="M2344" s="108" t="s">
        <v>126</v>
      </c>
      <c r="N2344" s="111" t="s">
        <v>156</v>
      </c>
      <c r="O2344" s="111" t="s">
        <v>157</v>
      </c>
      <c r="P2344" t="str">
        <f>VLOOKUP($A2344,RevenueData!$A$2:$L$2321,10,FALSE)</f>
        <v>CA</v>
      </c>
      <c r="Q2344" t="str">
        <f>VLOOKUP($A2344,RevenueData!$A$2:$L$2321,11,FALSE)</f>
        <v>NW</v>
      </c>
      <c r="R2344" t="str">
        <f>VLOOKUP($A2344,RevenueData!$A$2:$L$2321,12,FALSE)</f>
        <v>EB</v>
      </c>
    </row>
    <row r="2345" spans="1:18">
      <c r="A2345" s="103">
        <v>121</v>
      </c>
      <c r="B2345" s="108" t="s">
        <v>270</v>
      </c>
      <c r="C2345" s="108" t="s">
        <v>19</v>
      </c>
      <c r="D2345" s="103">
        <v>91739</v>
      </c>
      <c r="E2345" s="109">
        <v>40086</v>
      </c>
      <c r="F2345" s="110">
        <v>1111</v>
      </c>
      <c r="G2345" s="108" t="s">
        <v>125</v>
      </c>
      <c r="H2345" s="103">
        <v>32</v>
      </c>
      <c r="I2345" s="103">
        <v>32</v>
      </c>
      <c r="J2345" s="103">
        <v>0</v>
      </c>
      <c r="K2345" s="103">
        <v>0</v>
      </c>
      <c r="L2345" s="104">
        <v>0</v>
      </c>
      <c r="M2345" s="108" t="s">
        <v>126</v>
      </c>
      <c r="N2345" s="111" t="s">
        <v>149</v>
      </c>
      <c r="O2345" s="111" t="s">
        <v>150</v>
      </c>
      <c r="P2345" t="str">
        <f>VLOOKUP($A2345,RevenueData!$A$2:$L$2321,10,FALSE)</f>
        <v>CA</v>
      </c>
      <c r="Q2345" t="str">
        <f>VLOOKUP($A2345,RevenueData!$A$2:$L$2321,11,FALSE)</f>
        <v>LA</v>
      </c>
      <c r="R2345" t="str">
        <f>VLOOKUP($A2345,RevenueData!$A$2:$L$2321,12,FALSE)</f>
        <v>DESER</v>
      </c>
    </row>
    <row r="2346" spans="1:18">
      <c r="A2346" s="103">
        <v>126</v>
      </c>
      <c r="B2346" s="108" t="s">
        <v>276</v>
      </c>
      <c r="C2346" s="108" t="s">
        <v>19</v>
      </c>
      <c r="D2346" s="103">
        <v>92260</v>
      </c>
      <c r="E2346" s="109">
        <v>40086</v>
      </c>
      <c r="F2346" s="110">
        <v>1255</v>
      </c>
      <c r="G2346" s="108" t="s">
        <v>125</v>
      </c>
      <c r="H2346" s="103">
        <v>12</v>
      </c>
      <c r="I2346" s="103">
        <v>12</v>
      </c>
      <c r="J2346" s="103">
        <v>0</v>
      </c>
      <c r="K2346" s="103">
        <v>0</v>
      </c>
      <c r="L2346" s="104">
        <v>0</v>
      </c>
      <c r="M2346" s="108" t="s">
        <v>126</v>
      </c>
      <c r="N2346" s="111" t="s">
        <v>149</v>
      </c>
      <c r="O2346" s="111" t="s">
        <v>150</v>
      </c>
      <c r="P2346" t="str">
        <f>VLOOKUP($A2346,RevenueData!$A$2:$L$2321,10,FALSE)</f>
        <v>CA</v>
      </c>
      <c r="Q2346" t="str">
        <f>VLOOKUP($A2346,RevenueData!$A$2:$L$2321,11,FALSE)</f>
        <v>LA</v>
      </c>
      <c r="R2346" t="str">
        <f>VLOOKUP($A2346,RevenueData!$A$2:$L$2321,12,FALSE)</f>
        <v>SD</v>
      </c>
    </row>
    <row r="2347" spans="1:18">
      <c r="A2347" s="103">
        <v>175</v>
      </c>
      <c r="B2347" s="108" t="s">
        <v>328</v>
      </c>
      <c r="C2347" s="108" t="s">
        <v>44</v>
      </c>
      <c r="D2347" s="103">
        <v>85016</v>
      </c>
      <c r="E2347" s="109">
        <v>40086</v>
      </c>
      <c r="F2347" s="110">
        <v>1056</v>
      </c>
      <c r="G2347" s="108" t="s">
        <v>125</v>
      </c>
      <c r="H2347" s="103">
        <v>19</v>
      </c>
      <c r="I2347" s="103">
        <v>19</v>
      </c>
      <c r="J2347" s="103">
        <v>0</v>
      </c>
      <c r="K2347" s="103">
        <v>0</v>
      </c>
      <c r="L2347" s="104">
        <v>0</v>
      </c>
      <c r="M2347" s="108" t="s">
        <v>126</v>
      </c>
      <c r="N2347" s="111" t="s">
        <v>181</v>
      </c>
      <c r="O2347" s="111" t="s">
        <v>182</v>
      </c>
      <c r="P2347" t="str">
        <f>VLOOKUP($A2347,RevenueData!$A$2:$L$2321,10,FALSE)</f>
        <v>AZ</v>
      </c>
      <c r="Q2347" t="str">
        <f>VLOOKUP($A2347,RevenueData!$A$2:$L$2321,11,FALSE)</f>
        <v>SW</v>
      </c>
      <c r="R2347" t="str">
        <f>VLOOKUP($A2347,RevenueData!$A$2:$L$2321,12,FALSE)</f>
        <v>AZ</v>
      </c>
    </row>
    <row r="2348" spans="1:18">
      <c r="A2348" s="103">
        <v>181</v>
      </c>
      <c r="B2348" s="108" t="s">
        <v>339</v>
      </c>
      <c r="C2348" s="108" t="s">
        <v>67</v>
      </c>
      <c r="D2348" s="103">
        <v>918</v>
      </c>
      <c r="E2348" s="109">
        <v>40086</v>
      </c>
      <c r="F2348" s="110">
        <v>700</v>
      </c>
      <c r="G2348" s="108" t="s">
        <v>125</v>
      </c>
      <c r="H2348" s="103">
        <v>40</v>
      </c>
      <c r="I2348" s="103">
        <v>40</v>
      </c>
      <c r="J2348" s="103">
        <v>0</v>
      </c>
      <c r="K2348" s="103">
        <v>0</v>
      </c>
      <c r="L2348" s="104">
        <v>0</v>
      </c>
      <c r="M2348" s="108" t="s">
        <v>130</v>
      </c>
      <c r="N2348" s="111" t="s">
        <v>340</v>
      </c>
      <c r="O2348" s="111" t="s">
        <v>341</v>
      </c>
      <c r="P2348" t="str">
        <f>VLOOKUP($A2348,RevenueData!$A$2:$L$2321,10,FALSE)</f>
        <v>PR</v>
      </c>
      <c r="Q2348" t="str">
        <f>VLOOKUP($A2348,RevenueData!$A$2:$L$2321,11,FALSE)</f>
        <v>SE</v>
      </c>
      <c r="R2348" t="str">
        <f>VLOOKUP($A2348,RevenueData!$A$2:$L$2321,12,FALSE)</f>
        <v>SE</v>
      </c>
    </row>
    <row r="2349" spans="1:18">
      <c r="A2349" s="103">
        <v>183</v>
      </c>
      <c r="B2349" s="108" t="s">
        <v>225</v>
      </c>
      <c r="C2349" s="108" t="s">
        <v>27</v>
      </c>
      <c r="D2349" s="103">
        <v>32819</v>
      </c>
      <c r="E2349" s="109">
        <v>40086</v>
      </c>
      <c r="F2349" s="110">
        <v>1103</v>
      </c>
      <c r="G2349" s="108" t="s">
        <v>125</v>
      </c>
      <c r="H2349" s="103">
        <v>103</v>
      </c>
      <c r="I2349" s="103">
        <v>103</v>
      </c>
      <c r="J2349" s="103">
        <v>0</v>
      </c>
      <c r="K2349" s="103">
        <v>0</v>
      </c>
      <c r="L2349" s="104">
        <v>0</v>
      </c>
      <c r="M2349" s="108" t="s">
        <v>126</v>
      </c>
      <c r="N2349" s="111" t="s">
        <v>208</v>
      </c>
      <c r="O2349" s="111" t="s">
        <v>209</v>
      </c>
      <c r="P2349" t="str">
        <f>VLOOKUP($A2349,RevenueData!$A$2:$L$2321,10,FALSE)</f>
        <v>FL</v>
      </c>
      <c r="Q2349" t="str">
        <f>VLOOKUP($A2349,RevenueData!$A$2:$L$2321,11,FALSE)</f>
        <v>OUT</v>
      </c>
      <c r="R2349" t="str">
        <f>VLOOKUP($A2349,RevenueData!$A$2:$L$2321,12,FALSE)</f>
        <v>OUT</v>
      </c>
    </row>
    <row r="2350" spans="1:18">
      <c r="A2350" s="103">
        <v>185</v>
      </c>
      <c r="B2350" s="108" t="s">
        <v>342</v>
      </c>
      <c r="C2350" s="108" t="s">
        <v>62</v>
      </c>
      <c r="D2350" s="103">
        <v>55435</v>
      </c>
      <c r="E2350" s="109">
        <v>40086</v>
      </c>
      <c r="F2350" s="110">
        <v>743</v>
      </c>
      <c r="G2350" s="108" t="s">
        <v>125</v>
      </c>
      <c r="H2350" s="103">
        <v>36</v>
      </c>
      <c r="I2350" s="103">
        <v>36</v>
      </c>
      <c r="J2350" s="103">
        <v>0</v>
      </c>
      <c r="K2350" s="103">
        <v>0</v>
      </c>
      <c r="L2350" s="104">
        <v>0</v>
      </c>
      <c r="M2350" s="108" t="s">
        <v>143</v>
      </c>
      <c r="N2350" s="111" t="s">
        <v>302</v>
      </c>
      <c r="O2350" s="111" t="s">
        <v>303</v>
      </c>
      <c r="P2350" t="str">
        <f>VLOOKUP($A2350,RevenueData!$A$2:$L$2321,10,FALSE)</f>
        <v>MN</v>
      </c>
      <c r="Q2350" t="str">
        <f>VLOOKUP($A2350,RevenueData!$A$2:$L$2321,11,FALSE)</f>
        <v>MW</v>
      </c>
      <c r="R2350" t="str">
        <f>VLOOKUP($A2350,RevenueData!$A$2:$L$2321,12,FALSE)</f>
        <v>MW</v>
      </c>
    </row>
    <row r="2351" spans="1:18">
      <c r="A2351" s="103">
        <v>189</v>
      </c>
      <c r="B2351" s="108" t="s">
        <v>124</v>
      </c>
      <c r="C2351" s="108" t="s">
        <v>7</v>
      </c>
      <c r="D2351" s="103">
        <v>10017</v>
      </c>
      <c r="E2351" s="109">
        <v>40086</v>
      </c>
      <c r="F2351" s="110">
        <v>915</v>
      </c>
      <c r="G2351" s="108" t="s">
        <v>125</v>
      </c>
      <c r="H2351" s="103">
        <v>55</v>
      </c>
      <c r="I2351" s="103">
        <v>55</v>
      </c>
      <c r="J2351" s="103">
        <v>0</v>
      </c>
      <c r="K2351" s="103">
        <v>0</v>
      </c>
      <c r="L2351" s="104">
        <v>0</v>
      </c>
      <c r="M2351" s="108" t="s">
        <v>126</v>
      </c>
      <c r="N2351" s="111" t="s">
        <v>127</v>
      </c>
      <c r="O2351" s="111" t="s">
        <v>128</v>
      </c>
      <c r="P2351" t="str">
        <f>VLOOKUP($A2351,RevenueData!$A$2:$L$2321,10,FALSE)</f>
        <v>NY</v>
      </c>
      <c r="Q2351" t="str">
        <f>VLOOKUP($A2351,RevenueData!$A$2:$L$2321,11,FALSE)</f>
        <v>NY</v>
      </c>
      <c r="R2351" t="str">
        <f>VLOOKUP($A2351,RevenueData!$A$2:$L$2321,12,FALSE)</f>
        <v>DOWN</v>
      </c>
    </row>
    <row r="2352" spans="1:18">
      <c r="A2352" s="103">
        <v>141</v>
      </c>
      <c r="B2352" s="108" t="s">
        <v>292</v>
      </c>
      <c r="C2352" s="108" t="s">
        <v>41</v>
      </c>
      <c r="D2352" s="103">
        <v>78666</v>
      </c>
      <c r="E2352" s="109">
        <v>40087</v>
      </c>
      <c r="F2352" s="110">
        <v>1055</v>
      </c>
      <c r="G2352" s="108" t="s">
        <v>125</v>
      </c>
      <c r="H2352" s="103">
        <v>51</v>
      </c>
      <c r="I2352" s="103">
        <v>51</v>
      </c>
      <c r="J2352" s="103">
        <v>0</v>
      </c>
      <c r="K2352" s="103">
        <v>0</v>
      </c>
      <c r="L2352" s="104">
        <v>0</v>
      </c>
      <c r="M2352" s="108" t="s">
        <v>126</v>
      </c>
      <c r="N2352" s="111" t="s">
        <v>286</v>
      </c>
      <c r="O2352" s="111" t="s">
        <v>287</v>
      </c>
      <c r="P2352" t="str">
        <f>VLOOKUP($A2352,RevenueData!$A$2:$L$2321,10,FALSE)</f>
        <v>TX</v>
      </c>
      <c r="Q2352" t="str">
        <f>VLOOKUP($A2352,RevenueData!$A$2:$L$2321,11,FALSE)</f>
        <v>OUT</v>
      </c>
      <c r="R2352" t="str">
        <f>VLOOKUP($A2352,RevenueData!$A$2:$L$2321,12,FALSE)</f>
        <v>OUT</v>
      </c>
    </row>
    <row r="2353" spans="1:18">
      <c r="A2353" s="103">
        <v>144</v>
      </c>
      <c r="B2353" s="108" t="s">
        <v>293</v>
      </c>
      <c r="C2353" s="108" t="s">
        <v>19</v>
      </c>
      <c r="D2353" s="103">
        <v>92230</v>
      </c>
      <c r="E2353" s="109">
        <v>40087</v>
      </c>
      <c r="F2353" s="110">
        <v>1227</v>
      </c>
      <c r="G2353" s="108" t="s">
        <v>125</v>
      </c>
      <c r="H2353" s="103">
        <v>158</v>
      </c>
      <c r="I2353" s="103">
        <v>157</v>
      </c>
      <c r="J2353" s="103">
        <v>0</v>
      </c>
      <c r="K2353" s="103">
        <v>1</v>
      </c>
      <c r="L2353" s="104">
        <v>0</v>
      </c>
      <c r="M2353" s="108" t="s">
        <v>126</v>
      </c>
      <c r="N2353" s="111" t="s">
        <v>149</v>
      </c>
      <c r="O2353" s="111" t="s">
        <v>150</v>
      </c>
      <c r="P2353" t="str">
        <f>VLOOKUP($A2353,RevenueData!$A$2:$L$2321,10,FALSE)</f>
        <v>CA</v>
      </c>
      <c r="Q2353" t="str">
        <f>VLOOKUP($A2353,RevenueData!$A$2:$L$2321,11,FALSE)</f>
        <v>OUT</v>
      </c>
      <c r="R2353" t="str">
        <f>VLOOKUP($A2353,RevenueData!$A$2:$L$2321,12,FALSE)</f>
        <v>OUT</v>
      </c>
    </row>
    <row r="2354" spans="1:18">
      <c r="A2354" s="103">
        <v>145</v>
      </c>
      <c r="B2354" s="108" t="s">
        <v>294</v>
      </c>
      <c r="C2354" s="108" t="s">
        <v>21</v>
      </c>
      <c r="D2354" s="103">
        <v>98271</v>
      </c>
      <c r="E2354" s="109">
        <v>40087</v>
      </c>
      <c r="F2354" s="110">
        <v>1035</v>
      </c>
      <c r="G2354" s="108" t="s">
        <v>125</v>
      </c>
      <c r="H2354" s="103">
        <v>120</v>
      </c>
      <c r="I2354" s="103">
        <v>120</v>
      </c>
      <c r="J2354" s="103">
        <v>0</v>
      </c>
      <c r="K2354" s="103">
        <v>0</v>
      </c>
      <c r="L2354" s="104">
        <v>0</v>
      </c>
      <c r="M2354" s="108" t="s">
        <v>126</v>
      </c>
      <c r="N2354" s="111" t="s">
        <v>152</v>
      </c>
      <c r="O2354" s="111" t="s">
        <v>153</v>
      </c>
      <c r="P2354" t="str">
        <f>VLOOKUP($A2354,RevenueData!$A$2:$L$2321,10,FALSE)</f>
        <v>WA</v>
      </c>
      <c r="Q2354" t="str">
        <f>VLOOKUP($A2354,RevenueData!$A$2:$L$2321,11,FALSE)</f>
        <v>OUT</v>
      </c>
      <c r="R2354" t="str">
        <f>VLOOKUP($A2354,RevenueData!$A$2:$L$2321,12,FALSE)</f>
        <v>OUT</v>
      </c>
    </row>
    <row r="2355" spans="1:18">
      <c r="A2355" s="103">
        <v>95</v>
      </c>
      <c r="B2355" s="108" t="s">
        <v>178</v>
      </c>
      <c r="C2355" s="108" t="s">
        <v>38</v>
      </c>
      <c r="D2355" s="103">
        <v>89106</v>
      </c>
      <c r="E2355" s="109">
        <v>40088</v>
      </c>
      <c r="F2355" s="110">
        <v>827</v>
      </c>
      <c r="G2355" s="108" t="s">
        <v>129</v>
      </c>
      <c r="H2355" s="103">
        <v>435</v>
      </c>
      <c r="I2355" s="103">
        <v>431</v>
      </c>
      <c r="J2355" s="103">
        <v>0</v>
      </c>
      <c r="K2355" s="103">
        <v>0</v>
      </c>
      <c r="L2355" s="104">
        <v>4</v>
      </c>
      <c r="M2355" s="108" t="s">
        <v>126</v>
      </c>
      <c r="N2355" s="111" t="s">
        <v>181</v>
      </c>
      <c r="O2355" s="111" t="s">
        <v>182</v>
      </c>
      <c r="P2355" t="str">
        <f>VLOOKUP($A2355,RevenueData!$A$2:$L$2321,10,FALSE)</f>
        <v>NV</v>
      </c>
      <c r="Q2355" t="str">
        <f>VLOOKUP($A2355,RevenueData!$A$2:$L$2321,11,FALSE)</f>
        <v>OUT</v>
      </c>
      <c r="R2355" t="str">
        <f>VLOOKUP($A2355,RevenueData!$A$2:$L$2321,12,FALSE)</f>
        <v>OUT</v>
      </c>
    </row>
    <row r="2356" spans="1:18">
      <c r="A2356" s="103">
        <v>150</v>
      </c>
      <c r="B2356" s="108" t="s">
        <v>299</v>
      </c>
      <c r="C2356" s="108" t="s">
        <v>10</v>
      </c>
      <c r="D2356" s="103">
        <v>8401</v>
      </c>
      <c r="E2356" s="109">
        <v>40088</v>
      </c>
      <c r="F2356" s="110">
        <v>1053</v>
      </c>
      <c r="G2356" s="108" t="s">
        <v>131</v>
      </c>
      <c r="H2356" s="103">
        <v>9</v>
      </c>
      <c r="I2356" s="103">
        <v>9</v>
      </c>
      <c r="J2356" s="103">
        <v>0</v>
      </c>
      <c r="K2356" s="103">
        <v>0</v>
      </c>
      <c r="L2356" s="104">
        <v>0</v>
      </c>
      <c r="M2356" s="108" t="s">
        <v>126</v>
      </c>
      <c r="N2356" s="111" t="s">
        <v>194</v>
      </c>
      <c r="O2356" s="111" t="s">
        <v>195</v>
      </c>
      <c r="P2356" t="str">
        <f>VLOOKUP($A2356,RevenueData!$A$2:$L$2321,10,FALSE)</f>
        <v>NJ</v>
      </c>
      <c r="Q2356" t="str">
        <f>VLOOKUP($A2356,RevenueData!$A$2:$L$2321,11,FALSE)</f>
        <v>NE</v>
      </c>
      <c r="R2356" t="str">
        <f>VLOOKUP($A2356,RevenueData!$A$2:$L$2321,12,FALSE)</f>
        <v>PHILI</v>
      </c>
    </row>
    <row r="2357" spans="1:18">
      <c r="A2357" s="103">
        <v>2</v>
      </c>
      <c r="B2357" s="108" t="s">
        <v>124</v>
      </c>
      <c r="C2357" s="108" t="s">
        <v>7</v>
      </c>
      <c r="D2357" s="103">
        <v>10021</v>
      </c>
      <c r="E2357" s="109">
        <v>40091</v>
      </c>
      <c r="F2357" s="110">
        <v>1006</v>
      </c>
      <c r="G2357" s="108" t="s">
        <v>125</v>
      </c>
      <c r="H2357" s="103">
        <v>17</v>
      </c>
      <c r="I2357" s="103">
        <v>17</v>
      </c>
      <c r="J2357" s="103">
        <v>0</v>
      </c>
      <c r="K2357" s="103">
        <v>0</v>
      </c>
      <c r="L2357" s="104">
        <v>0</v>
      </c>
      <c r="M2357" s="108" t="s">
        <v>126</v>
      </c>
      <c r="N2357" s="111" t="s">
        <v>127</v>
      </c>
      <c r="O2357" s="111" t="s">
        <v>128</v>
      </c>
      <c r="P2357" t="str">
        <f>VLOOKUP($A2357,RevenueData!$A$2:$L$2321,10,FALSE)</f>
        <v>NY</v>
      </c>
      <c r="Q2357" t="str">
        <f>VLOOKUP($A2357,RevenueData!$A$2:$L$2321,11,FALSE)</f>
        <v>NY</v>
      </c>
      <c r="R2357" t="str">
        <f>VLOOKUP($A2357,RevenueData!$A$2:$L$2321,12,FALSE)</f>
        <v>MID</v>
      </c>
    </row>
    <row r="2358" spans="1:18">
      <c r="A2358" s="103">
        <v>3</v>
      </c>
      <c r="B2358" s="108" t="s">
        <v>124</v>
      </c>
      <c r="C2358" s="108" t="s">
        <v>7</v>
      </c>
      <c r="D2358" s="103">
        <v>10023</v>
      </c>
      <c r="E2358" s="109">
        <v>40091</v>
      </c>
      <c r="F2358" s="110">
        <v>1145</v>
      </c>
      <c r="G2358" s="108" t="s">
        <v>125</v>
      </c>
      <c r="H2358" s="103">
        <v>26</v>
      </c>
      <c r="I2358" s="103">
        <v>26</v>
      </c>
      <c r="J2358" s="103">
        <v>0</v>
      </c>
      <c r="K2358" s="103">
        <v>0</v>
      </c>
      <c r="L2358" s="104">
        <v>0</v>
      </c>
      <c r="M2358" s="108" t="s">
        <v>126</v>
      </c>
      <c r="N2358" s="111" t="s">
        <v>127</v>
      </c>
      <c r="O2358" s="111" t="s">
        <v>128</v>
      </c>
      <c r="P2358" t="str">
        <f>VLOOKUP($A2358,RevenueData!$A$2:$L$2321,10,FALSE)</f>
        <v>NY</v>
      </c>
      <c r="Q2358" t="str">
        <f>VLOOKUP($A2358,RevenueData!$A$2:$L$2321,11,FALSE)</f>
        <v>NY</v>
      </c>
      <c r="R2358" t="str">
        <f>VLOOKUP($A2358,RevenueData!$A$2:$L$2321,12,FALSE)</f>
        <v>DOWN</v>
      </c>
    </row>
    <row r="2359" spans="1:18">
      <c r="A2359" s="103">
        <v>13</v>
      </c>
      <c r="B2359" s="108" t="s">
        <v>142</v>
      </c>
      <c r="C2359" s="108" t="s">
        <v>7</v>
      </c>
      <c r="D2359" s="103">
        <v>11746</v>
      </c>
      <c r="E2359" s="109">
        <v>40091</v>
      </c>
      <c r="F2359" s="110">
        <v>934</v>
      </c>
      <c r="G2359" s="108" t="s">
        <v>125</v>
      </c>
      <c r="H2359" s="103">
        <v>18</v>
      </c>
      <c r="I2359" s="103">
        <v>17</v>
      </c>
      <c r="J2359" s="103">
        <v>0</v>
      </c>
      <c r="K2359" s="103">
        <v>1</v>
      </c>
      <c r="L2359" s="104">
        <v>0</v>
      </c>
      <c r="M2359" s="108" t="s">
        <v>126</v>
      </c>
      <c r="N2359" s="111" t="s">
        <v>127</v>
      </c>
      <c r="O2359" s="111" t="s">
        <v>128</v>
      </c>
      <c r="P2359" t="str">
        <f>VLOOKUP($A2359,RevenueData!$A$2:$L$2321,10,FALSE)</f>
        <v>NY</v>
      </c>
      <c r="Q2359" t="str">
        <f>VLOOKUP($A2359,RevenueData!$A$2:$L$2321,11,FALSE)</f>
        <v>NY</v>
      </c>
      <c r="R2359" t="str">
        <f>VLOOKUP($A2359,RevenueData!$A$2:$L$2321,12,FALSE)</f>
        <v>LI</v>
      </c>
    </row>
    <row r="2360" spans="1:18">
      <c r="A2360" s="103">
        <v>23</v>
      </c>
      <c r="B2360" s="108" t="s">
        <v>159</v>
      </c>
      <c r="C2360" s="108" t="s">
        <v>7</v>
      </c>
      <c r="D2360" s="103">
        <v>10601</v>
      </c>
      <c r="E2360" s="109">
        <v>40091</v>
      </c>
      <c r="F2360" s="110">
        <v>1049</v>
      </c>
      <c r="G2360" s="108" t="s">
        <v>125</v>
      </c>
      <c r="H2360" s="103">
        <v>35</v>
      </c>
      <c r="I2360" s="103">
        <v>35</v>
      </c>
      <c r="J2360" s="103">
        <v>0</v>
      </c>
      <c r="K2360" s="103">
        <v>0</v>
      </c>
      <c r="L2360" s="104">
        <v>0</v>
      </c>
      <c r="M2360" s="108" t="s">
        <v>126</v>
      </c>
      <c r="N2360" s="111" t="s">
        <v>127</v>
      </c>
      <c r="O2360" s="111" t="s">
        <v>128</v>
      </c>
      <c r="P2360" t="str">
        <f>VLOOKUP($A2360,RevenueData!$A$2:$L$2321,10,FALSE)</f>
        <v>NY</v>
      </c>
      <c r="Q2360" t="str">
        <f>VLOOKUP($A2360,RevenueData!$A$2:$L$2321,11,FALSE)</f>
        <v>NE</v>
      </c>
      <c r="R2360" t="str">
        <f>VLOOKUP($A2360,RevenueData!$A$2:$L$2321,12,FALSE)</f>
        <v>CT</v>
      </c>
    </row>
    <row r="2361" spans="1:18">
      <c r="A2361" s="103">
        <v>33</v>
      </c>
      <c r="B2361" s="108" t="s">
        <v>172</v>
      </c>
      <c r="C2361" s="108" t="s">
        <v>35</v>
      </c>
      <c r="D2361" s="103">
        <v>45236</v>
      </c>
      <c r="E2361" s="109">
        <v>40091</v>
      </c>
      <c r="F2361" s="110">
        <v>1003</v>
      </c>
      <c r="G2361" s="108" t="s">
        <v>125</v>
      </c>
      <c r="H2361" s="103">
        <v>6</v>
      </c>
      <c r="I2361" s="103">
        <v>6</v>
      </c>
      <c r="J2361" s="103">
        <v>0</v>
      </c>
      <c r="K2361" s="103">
        <v>0</v>
      </c>
      <c r="L2361" s="104">
        <v>0</v>
      </c>
      <c r="M2361" s="108" t="s">
        <v>126</v>
      </c>
      <c r="N2361" s="111" t="s">
        <v>173</v>
      </c>
      <c r="O2361" s="111" t="s">
        <v>174</v>
      </c>
      <c r="P2361" t="str">
        <f>VLOOKUP($A2361,RevenueData!$A$2:$L$2321,10,FALSE)</f>
        <v>OH</v>
      </c>
      <c r="Q2361" t="str">
        <f>VLOOKUP($A2361,RevenueData!$A$2:$L$2321,11,FALSE)</f>
        <v>MW</v>
      </c>
      <c r="R2361" t="str">
        <f>VLOOKUP($A2361,RevenueData!$A$2:$L$2321,12,FALSE)</f>
        <v>GL</v>
      </c>
    </row>
    <row r="2362" spans="1:18">
      <c r="A2362" s="103">
        <v>34</v>
      </c>
      <c r="B2362" s="108" t="s">
        <v>175</v>
      </c>
      <c r="C2362" s="108" t="s">
        <v>25</v>
      </c>
      <c r="D2362" s="103">
        <v>6880</v>
      </c>
      <c r="E2362" s="109">
        <v>40091</v>
      </c>
      <c r="F2362" s="110">
        <v>1021</v>
      </c>
      <c r="G2362" s="108" t="s">
        <v>125</v>
      </c>
      <c r="H2362" s="103">
        <v>4</v>
      </c>
      <c r="I2362" s="103">
        <v>4</v>
      </c>
      <c r="J2362" s="103">
        <v>0</v>
      </c>
      <c r="K2362" s="103">
        <v>0</v>
      </c>
      <c r="L2362" s="104">
        <v>0</v>
      </c>
      <c r="M2362" s="108" t="s">
        <v>130</v>
      </c>
      <c r="N2362" s="111" t="s">
        <v>127</v>
      </c>
      <c r="O2362" s="111" t="s">
        <v>128</v>
      </c>
      <c r="P2362" t="str">
        <f>VLOOKUP($A2362,RevenueData!$A$2:$L$2321,10,FALSE)</f>
        <v>CT</v>
      </c>
      <c r="Q2362" t="str">
        <f>VLOOKUP($A2362,RevenueData!$A$2:$L$2321,11,FALSE)</f>
        <v>NE</v>
      </c>
      <c r="R2362" t="str">
        <f>VLOOKUP($A2362,RevenueData!$A$2:$L$2321,12,FALSE)</f>
        <v>CT</v>
      </c>
    </row>
    <row r="2363" spans="1:18">
      <c r="A2363" s="103">
        <v>42</v>
      </c>
      <c r="B2363" s="108" t="s">
        <v>124</v>
      </c>
      <c r="C2363" s="108" t="s">
        <v>7</v>
      </c>
      <c r="D2363" s="103">
        <v>10024</v>
      </c>
      <c r="E2363" s="109">
        <v>40091</v>
      </c>
      <c r="F2363" s="110">
        <v>1150</v>
      </c>
      <c r="G2363" s="108" t="s">
        <v>125</v>
      </c>
      <c r="H2363" s="103">
        <v>17</v>
      </c>
      <c r="I2363" s="103">
        <v>17</v>
      </c>
      <c r="J2363" s="103">
        <v>0</v>
      </c>
      <c r="K2363" s="103">
        <v>0</v>
      </c>
      <c r="L2363" s="104">
        <v>0</v>
      </c>
      <c r="M2363" s="108" t="s">
        <v>126</v>
      </c>
      <c r="N2363" s="111" t="s">
        <v>127</v>
      </c>
      <c r="O2363" s="111" t="s">
        <v>128</v>
      </c>
      <c r="P2363" t="str">
        <f>VLOOKUP($A2363,RevenueData!$A$2:$L$2321,10,FALSE)</f>
        <v>NY</v>
      </c>
      <c r="Q2363" t="str">
        <f>VLOOKUP($A2363,RevenueData!$A$2:$L$2321,11,FALSE)</f>
        <v>NY</v>
      </c>
      <c r="R2363" t="str">
        <f>VLOOKUP($A2363,RevenueData!$A$2:$L$2321,12,FALSE)</f>
        <v>DOWN</v>
      </c>
    </row>
    <row r="2364" spans="1:18">
      <c r="A2364" s="103">
        <v>51</v>
      </c>
      <c r="B2364" s="108" t="s">
        <v>124</v>
      </c>
      <c r="C2364" s="108" t="s">
        <v>7</v>
      </c>
      <c r="D2364" s="103">
        <v>10003</v>
      </c>
      <c r="E2364" s="109">
        <v>40091</v>
      </c>
      <c r="F2364" s="110">
        <v>1029</v>
      </c>
      <c r="G2364" s="108" t="s">
        <v>125</v>
      </c>
      <c r="H2364" s="103">
        <v>25</v>
      </c>
      <c r="I2364" s="103">
        <v>24</v>
      </c>
      <c r="J2364" s="103">
        <v>0</v>
      </c>
      <c r="K2364" s="103">
        <v>1</v>
      </c>
      <c r="L2364" s="104">
        <v>0</v>
      </c>
      <c r="M2364" s="108" t="s">
        <v>126</v>
      </c>
      <c r="N2364" s="111" t="s">
        <v>127</v>
      </c>
      <c r="O2364" s="111" t="s">
        <v>128</v>
      </c>
      <c r="P2364" t="str">
        <f>VLOOKUP($A2364,RevenueData!$A$2:$L$2321,10,FALSE)</f>
        <v>NY</v>
      </c>
      <c r="Q2364" t="str">
        <f>VLOOKUP($A2364,RevenueData!$A$2:$L$2321,11,FALSE)</f>
        <v>NY</v>
      </c>
      <c r="R2364" t="str">
        <f>VLOOKUP($A2364,RevenueData!$A$2:$L$2321,12,FALSE)</f>
        <v>DOWN</v>
      </c>
    </row>
    <row r="2365" spans="1:18">
      <c r="A2365" s="103">
        <v>53</v>
      </c>
      <c r="B2365" s="108" t="s">
        <v>124</v>
      </c>
      <c r="C2365" s="108" t="s">
        <v>7</v>
      </c>
      <c r="D2365" s="103">
        <v>10021</v>
      </c>
      <c r="E2365" s="109">
        <v>40091</v>
      </c>
      <c r="F2365" s="110">
        <v>949</v>
      </c>
      <c r="G2365" s="108" t="s">
        <v>129</v>
      </c>
      <c r="H2365" s="103">
        <v>18</v>
      </c>
      <c r="I2365" s="103">
        <v>18</v>
      </c>
      <c r="J2365" s="103">
        <v>0</v>
      </c>
      <c r="K2365" s="103">
        <v>0</v>
      </c>
      <c r="L2365" s="104">
        <v>0</v>
      </c>
      <c r="M2365" s="108" t="s">
        <v>126</v>
      </c>
      <c r="N2365" s="111" t="s">
        <v>127</v>
      </c>
      <c r="O2365" s="111" t="s">
        <v>128</v>
      </c>
      <c r="P2365" t="str">
        <f>VLOOKUP($A2365,RevenueData!$A$2:$L$2321,10,FALSE)</f>
        <v>NY</v>
      </c>
      <c r="Q2365" t="str">
        <f>VLOOKUP($A2365,RevenueData!$A$2:$L$2321,11,FALSE)</f>
        <v>NY</v>
      </c>
      <c r="R2365" t="str">
        <f>VLOOKUP($A2365,RevenueData!$A$2:$L$2321,12,FALSE)</f>
        <v>MID</v>
      </c>
    </row>
    <row r="2366" spans="1:18">
      <c r="A2366" s="103">
        <v>54</v>
      </c>
      <c r="B2366" s="108" t="s">
        <v>124</v>
      </c>
      <c r="C2366" s="108" t="s">
        <v>7</v>
      </c>
      <c r="D2366" s="103">
        <v>10028</v>
      </c>
      <c r="E2366" s="109">
        <v>40091</v>
      </c>
      <c r="F2366" s="110">
        <v>1034</v>
      </c>
      <c r="G2366" s="108" t="s">
        <v>125</v>
      </c>
      <c r="H2366" s="103">
        <v>4</v>
      </c>
      <c r="I2366" s="103">
        <v>4</v>
      </c>
      <c r="J2366" s="103">
        <v>0</v>
      </c>
      <c r="K2366" s="103">
        <v>0</v>
      </c>
      <c r="L2366" s="104">
        <v>0</v>
      </c>
      <c r="M2366" s="108" t="s">
        <v>126</v>
      </c>
      <c r="N2366" s="111" t="s">
        <v>127</v>
      </c>
      <c r="O2366" s="111" t="s">
        <v>128</v>
      </c>
      <c r="P2366" t="str">
        <f>VLOOKUP($A2366,RevenueData!$A$2:$L$2321,10,FALSE)</f>
        <v>NY</v>
      </c>
      <c r="Q2366" t="str">
        <f>VLOOKUP($A2366,RevenueData!$A$2:$L$2321,11,FALSE)</f>
        <v>NY</v>
      </c>
      <c r="R2366" t="str">
        <f>VLOOKUP($A2366,RevenueData!$A$2:$L$2321,12,FALSE)</f>
        <v>MID</v>
      </c>
    </row>
    <row r="2367" spans="1:18">
      <c r="A2367" s="103">
        <v>55</v>
      </c>
      <c r="B2367" s="108" t="s">
        <v>124</v>
      </c>
      <c r="C2367" s="108" t="s">
        <v>7</v>
      </c>
      <c r="D2367" s="103">
        <v>10014</v>
      </c>
      <c r="E2367" s="109">
        <v>40091</v>
      </c>
      <c r="F2367" s="110">
        <v>1049</v>
      </c>
      <c r="G2367" s="108" t="s">
        <v>129</v>
      </c>
      <c r="H2367" s="103">
        <v>6</v>
      </c>
      <c r="I2367" s="103">
        <v>6</v>
      </c>
      <c r="J2367" s="103">
        <v>0</v>
      </c>
      <c r="K2367" s="103">
        <v>0</v>
      </c>
      <c r="L2367" s="104">
        <v>0</v>
      </c>
      <c r="M2367" s="108" t="s">
        <v>126</v>
      </c>
      <c r="N2367" s="111" t="s">
        <v>127</v>
      </c>
      <c r="O2367" s="111" t="s">
        <v>128</v>
      </c>
      <c r="P2367" t="str">
        <f>VLOOKUP($A2367,RevenueData!$A$2:$L$2321,10,FALSE)</f>
        <v>NY</v>
      </c>
      <c r="Q2367" t="str">
        <f>VLOOKUP($A2367,RevenueData!$A$2:$L$2321,11,FALSE)</f>
        <v>NY</v>
      </c>
      <c r="R2367" t="str">
        <f>VLOOKUP($A2367,RevenueData!$A$2:$L$2321,12,FALSE)</f>
        <v>DOWN</v>
      </c>
    </row>
    <row r="2368" spans="1:18">
      <c r="A2368" s="103">
        <v>60</v>
      </c>
      <c r="B2368" s="108" t="s">
        <v>203</v>
      </c>
      <c r="C2368" s="108" t="s">
        <v>35</v>
      </c>
      <c r="D2368" s="103">
        <v>44122</v>
      </c>
      <c r="E2368" s="109">
        <v>40091</v>
      </c>
      <c r="F2368" s="110">
        <v>954</v>
      </c>
      <c r="G2368" s="108" t="s">
        <v>129</v>
      </c>
      <c r="H2368" s="103">
        <v>10</v>
      </c>
      <c r="I2368" s="103">
        <v>10</v>
      </c>
      <c r="J2368" s="103">
        <v>0</v>
      </c>
      <c r="K2368" s="103">
        <v>0</v>
      </c>
      <c r="L2368" s="104">
        <v>0</v>
      </c>
      <c r="M2368" s="108" t="s">
        <v>126</v>
      </c>
      <c r="N2368" s="111" t="s">
        <v>204</v>
      </c>
      <c r="O2368" s="111" t="s">
        <v>205</v>
      </c>
      <c r="P2368" t="str">
        <f>VLOOKUP($A2368,RevenueData!$A$2:$L$2321,10,FALSE)</f>
        <v>OH</v>
      </c>
      <c r="Q2368" t="str">
        <f>VLOOKUP($A2368,RevenueData!$A$2:$L$2321,11,FALSE)</f>
        <v>MW</v>
      </c>
      <c r="R2368" t="str">
        <f>VLOOKUP($A2368,RevenueData!$A$2:$L$2321,12,FALSE)</f>
        <v>MW</v>
      </c>
    </row>
    <row r="2369" spans="1:18">
      <c r="A2369" s="103">
        <v>80</v>
      </c>
      <c r="B2369" s="108" t="s">
        <v>227</v>
      </c>
      <c r="C2369" s="108" t="s">
        <v>52</v>
      </c>
      <c r="D2369" s="103">
        <v>46240</v>
      </c>
      <c r="E2369" s="109">
        <v>40091</v>
      </c>
      <c r="F2369" s="110">
        <v>1016</v>
      </c>
      <c r="G2369" s="108" t="s">
        <v>125</v>
      </c>
      <c r="H2369" s="103">
        <v>32</v>
      </c>
      <c r="I2369" s="103">
        <v>32</v>
      </c>
      <c r="J2369" s="103">
        <v>0</v>
      </c>
      <c r="K2369" s="103">
        <v>0</v>
      </c>
      <c r="L2369" s="104">
        <v>0</v>
      </c>
      <c r="M2369" s="108" t="s">
        <v>143</v>
      </c>
      <c r="N2369" s="111" t="s">
        <v>228</v>
      </c>
      <c r="O2369" s="111" t="s">
        <v>229</v>
      </c>
      <c r="P2369" t="str">
        <f>VLOOKUP($A2369,RevenueData!$A$2:$L$2321,10,FALSE)</f>
        <v>IN</v>
      </c>
      <c r="Q2369" t="str">
        <f>VLOOKUP($A2369,RevenueData!$A$2:$L$2321,11,FALSE)</f>
        <v>MW</v>
      </c>
      <c r="R2369" t="str">
        <f>VLOOKUP($A2369,RevenueData!$A$2:$L$2321,12,FALSE)</f>
        <v>GL</v>
      </c>
    </row>
    <row r="2370" spans="1:18">
      <c r="A2370" s="103">
        <v>108</v>
      </c>
      <c r="B2370" s="108" t="s">
        <v>124</v>
      </c>
      <c r="C2370" s="108" t="s">
        <v>7</v>
      </c>
      <c r="D2370" s="103">
        <v>10019</v>
      </c>
      <c r="E2370" s="109">
        <v>40091</v>
      </c>
      <c r="F2370" s="110">
        <v>1014</v>
      </c>
      <c r="G2370" s="108" t="s">
        <v>125</v>
      </c>
      <c r="H2370" s="103">
        <v>35</v>
      </c>
      <c r="I2370" s="103">
        <v>35</v>
      </c>
      <c r="J2370" s="103">
        <v>0</v>
      </c>
      <c r="K2370" s="103">
        <v>0</v>
      </c>
      <c r="L2370" s="104">
        <v>0</v>
      </c>
      <c r="M2370" s="108" t="s">
        <v>126</v>
      </c>
      <c r="N2370" s="111" t="s">
        <v>127</v>
      </c>
      <c r="O2370" s="111" t="s">
        <v>128</v>
      </c>
      <c r="P2370" t="str">
        <f>VLOOKUP($A2370,RevenueData!$A$2:$L$2321,10,FALSE)</f>
        <v>NY</v>
      </c>
      <c r="Q2370" t="str">
        <f>VLOOKUP($A2370,RevenueData!$A$2:$L$2321,11,FALSE)</f>
        <v>NY</v>
      </c>
      <c r="R2370" t="str">
        <f>VLOOKUP($A2370,RevenueData!$A$2:$L$2321,12,FALSE)</f>
        <v>DOWN</v>
      </c>
    </row>
    <row r="2371" spans="1:18">
      <c r="A2371" s="103">
        <v>114</v>
      </c>
      <c r="B2371" s="108" t="s">
        <v>124</v>
      </c>
      <c r="C2371" s="108" t="s">
        <v>7</v>
      </c>
      <c r="D2371" s="103">
        <v>10020</v>
      </c>
      <c r="E2371" s="109">
        <v>40091</v>
      </c>
      <c r="F2371" s="110">
        <v>929</v>
      </c>
      <c r="G2371" s="108" t="s">
        <v>129</v>
      </c>
      <c r="H2371" s="103">
        <v>57</v>
      </c>
      <c r="I2371" s="103">
        <v>57</v>
      </c>
      <c r="J2371" s="103">
        <v>0</v>
      </c>
      <c r="K2371" s="103">
        <v>0</v>
      </c>
      <c r="L2371" s="104">
        <v>0</v>
      </c>
      <c r="M2371" s="108" t="s">
        <v>126</v>
      </c>
      <c r="N2371" s="111" t="s">
        <v>127</v>
      </c>
      <c r="O2371" s="111" t="s">
        <v>128</v>
      </c>
      <c r="P2371" t="str">
        <f>VLOOKUP($A2371,RevenueData!$A$2:$L$2321,10,FALSE)</f>
        <v>NY</v>
      </c>
      <c r="Q2371" t="str">
        <f>VLOOKUP($A2371,RevenueData!$A$2:$L$2321,11,FALSE)</f>
        <v>NY</v>
      </c>
      <c r="R2371" t="str">
        <f>VLOOKUP($A2371,RevenueData!$A$2:$L$2321,12,FALSE)</f>
        <v>MID</v>
      </c>
    </row>
    <row r="2372" spans="1:18">
      <c r="A2372" s="103">
        <v>117</v>
      </c>
      <c r="B2372" s="108" t="s">
        <v>267</v>
      </c>
      <c r="C2372" s="108" t="s">
        <v>25</v>
      </c>
      <c r="D2372" s="103">
        <v>6810</v>
      </c>
      <c r="E2372" s="109">
        <v>40091</v>
      </c>
      <c r="F2372" s="110">
        <v>929</v>
      </c>
      <c r="G2372" s="108" t="s">
        <v>125</v>
      </c>
      <c r="H2372" s="103">
        <v>6</v>
      </c>
      <c r="I2372" s="103">
        <v>6</v>
      </c>
      <c r="J2372" s="103">
        <v>0</v>
      </c>
      <c r="K2372" s="103">
        <v>0</v>
      </c>
      <c r="L2372" s="104">
        <v>0</v>
      </c>
      <c r="M2372" s="108" t="s">
        <v>126</v>
      </c>
      <c r="N2372" s="111" t="s">
        <v>127</v>
      </c>
      <c r="O2372" s="111" t="s">
        <v>128</v>
      </c>
      <c r="P2372" t="str">
        <f>VLOOKUP($A2372,RevenueData!$A$2:$L$2321,10,FALSE)</f>
        <v>CT</v>
      </c>
      <c r="Q2372" t="str">
        <f>VLOOKUP($A2372,RevenueData!$A$2:$L$2321,11,FALSE)</f>
        <v>NE</v>
      </c>
      <c r="R2372" t="str">
        <f>VLOOKUP($A2372,RevenueData!$A$2:$L$2321,12,FALSE)</f>
        <v>CT</v>
      </c>
    </row>
    <row r="2373" spans="1:18">
      <c r="A2373" s="103">
        <v>123</v>
      </c>
      <c r="B2373" s="108" t="s">
        <v>271</v>
      </c>
      <c r="C2373" s="108" t="s">
        <v>25</v>
      </c>
      <c r="D2373" s="103">
        <v>6830</v>
      </c>
      <c r="E2373" s="109">
        <v>40091</v>
      </c>
      <c r="F2373" s="110">
        <v>1041</v>
      </c>
      <c r="G2373" s="108" t="s">
        <v>125</v>
      </c>
      <c r="H2373" s="103">
        <v>5</v>
      </c>
      <c r="I2373" s="103">
        <v>5</v>
      </c>
      <c r="J2373" s="103">
        <v>0</v>
      </c>
      <c r="K2373" s="103">
        <v>0</v>
      </c>
      <c r="L2373" s="104">
        <v>0</v>
      </c>
      <c r="M2373" s="108" t="s">
        <v>126</v>
      </c>
      <c r="N2373" s="111" t="s">
        <v>127</v>
      </c>
      <c r="O2373" s="111" t="s">
        <v>128</v>
      </c>
      <c r="P2373" t="str">
        <f>VLOOKUP($A2373,RevenueData!$A$2:$L$2321,10,FALSE)</f>
        <v>CT</v>
      </c>
      <c r="Q2373" t="str">
        <f>VLOOKUP($A2373,RevenueData!$A$2:$L$2321,11,FALSE)</f>
        <v>NE</v>
      </c>
      <c r="R2373" t="str">
        <f>VLOOKUP($A2373,RevenueData!$A$2:$L$2321,12,FALSE)</f>
        <v>CT</v>
      </c>
    </row>
    <row r="2374" spans="1:18">
      <c r="A2374" s="103">
        <v>131</v>
      </c>
      <c r="B2374" s="108" t="s">
        <v>281</v>
      </c>
      <c r="C2374" s="108" t="s">
        <v>7</v>
      </c>
      <c r="D2374" s="103">
        <v>11430</v>
      </c>
      <c r="E2374" s="109">
        <v>40091</v>
      </c>
      <c r="F2374" s="110">
        <v>826</v>
      </c>
      <c r="G2374" s="108" t="s">
        <v>129</v>
      </c>
      <c r="H2374" s="103">
        <v>19</v>
      </c>
      <c r="I2374" s="103">
        <v>18</v>
      </c>
      <c r="J2374" s="103">
        <v>0</v>
      </c>
      <c r="K2374" s="103">
        <v>1</v>
      </c>
      <c r="L2374" s="104">
        <v>0</v>
      </c>
      <c r="M2374" s="108" t="s">
        <v>126</v>
      </c>
      <c r="N2374" s="111" t="s">
        <v>127</v>
      </c>
      <c r="O2374" s="111" t="s">
        <v>128</v>
      </c>
      <c r="P2374" t="str">
        <f>VLOOKUP($A2374,RevenueData!$A$2:$L$2321,10,FALSE)</f>
        <v>NY</v>
      </c>
      <c r="Q2374" t="str">
        <f>VLOOKUP($A2374,RevenueData!$A$2:$L$2321,11,FALSE)</f>
        <v>NY</v>
      </c>
      <c r="R2374" t="str">
        <f>VLOOKUP($A2374,RevenueData!$A$2:$L$2321,12,FALSE)</f>
        <v>LI</v>
      </c>
    </row>
    <row r="2375" spans="1:18">
      <c r="A2375" s="103">
        <v>140</v>
      </c>
      <c r="B2375" s="108" t="s">
        <v>291</v>
      </c>
      <c r="C2375" s="108" t="s">
        <v>7</v>
      </c>
      <c r="D2375" s="103">
        <v>11530</v>
      </c>
      <c r="E2375" s="109">
        <v>40091</v>
      </c>
      <c r="F2375" s="110">
        <v>947</v>
      </c>
      <c r="G2375" s="108" t="s">
        <v>125</v>
      </c>
      <c r="H2375" s="103">
        <v>22</v>
      </c>
      <c r="I2375" s="103">
        <v>22</v>
      </c>
      <c r="J2375" s="103">
        <v>0</v>
      </c>
      <c r="K2375" s="103">
        <v>0</v>
      </c>
      <c r="L2375" s="104">
        <v>0</v>
      </c>
      <c r="M2375" s="108" t="s">
        <v>126</v>
      </c>
      <c r="N2375" s="111" t="s">
        <v>127</v>
      </c>
      <c r="O2375" s="111" t="s">
        <v>128</v>
      </c>
      <c r="P2375" t="str">
        <f>VLOOKUP($A2375,RevenueData!$A$2:$L$2321,10,FALSE)</f>
        <v>NY</v>
      </c>
      <c r="Q2375" t="str">
        <f>VLOOKUP($A2375,RevenueData!$A$2:$L$2321,11,FALSE)</f>
        <v>NY</v>
      </c>
      <c r="R2375" t="str">
        <f>VLOOKUP($A2375,RevenueData!$A$2:$L$2321,12,FALSE)</f>
        <v>LI</v>
      </c>
    </row>
    <row r="2376" spans="1:18">
      <c r="A2376" s="103">
        <v>144</v>
      </c>
      <c r="B2376" s="108" t="s">
        <v>293</v>
      </c>
      <c r="C2376" s="108" t="s">
        <v>19</v>
      </c>
      <c r="D2376" s="103">
        <v>92230</v>
      </c>
      <c r="E2376" s="109">
        <v>40091</v>
      </c>
      <c r="F2376" s="110">
        <v>1101</v>
      </c>
      <c r="G2376" s="108" t="s">
        <v>125</v>
      </c>
      <c r="H2376" s="103">
        <v>268</v>
      </c>
      <c r="I2376" s="103">
        <v>267</v>
      </c>
      <c r="J2376" s="103">
        <v>1</v>
      </c>
      <c r="K2376" s="103">
        <v>0</v>
      </c>
      <c r="L2376" s="104">
        <v>0</v>
      </c>
      <c r="M2376" s="108" t="s">
        <v>126</v>
      </c>
      <c r="N2376" s="111" t="s">
        <v>149</v>
      </c>
      <c r="O2376" s="111" t="s">
        <v>150</v>
      </c>
      <c r="P2376" t="str">
        <f>VLOOKUP($A2376,RevenueData!$A$2:$L$2321,10,FALSE)</f>
        <v>CA</v>
      </c>
      <c r="Q2376" t="str">
        <f>VLOOKUP($A2376,RevenueData!$A$2:$L$2321,11,FALSE)</f>
        <v>OUT</v>
      </c>
      <c r="R2376" t="str">
        <f>VLOOKUP($A2376,RevenueData!$A$2:$L$2321,12,FALSE)</f>
        <v>OUT</v>
      </c>
    </row>
    <row r="2377" spans="1:18">
      <c r="A2377" s="103">
        <v>146</v>
      </c>
      <c r="B2377" s="108" t="s">
        <v>295</v>
      </c>
      <c r="C2377" s="108" t="s">
        <v>61</v>
      </c>
      <c r="D2377" s="103">
        <v>96814</v>
      </c>
      <c r="E2377" s="109">
        <v>40091</v>
      </c>
      <c r="F2377" s="110">
        <v>818</v>
      </c>
      <c r="G2377" s="108" t="s">
        <v>125</v>
      </c>
      <c r="H2377" s="103">
        <v>123</v>
      </c>
      <c r="I2377" s="103">
        <v>123</v>
      </c>
      <c r="J2377" s="103">
        <v>0</v>
      </c>
      <c r="K2377" s="103">
        <v>0</v>
      </c>
      <c r="L2377" s="104">
        <v>0</v>
      </c>
      <c r="M2377" s="108" t="s">
        <v>130</v>
      </c>
      <c r="N2377" s="111" t="s">
        <v>296</v>
      </c>
      <c r="O2377" s="111" t="s">
        <v>297</v>
      </c>
      <c r="P2377" t="str">
        <f>VLOOKUP($A2377,RevenueData!$A$2:$L$2321,10,FALSE)</f>
        <v>HI</v>
      </c>
      <c r="Q2377" t="str">
        <f>VLOOKUP($A2377,RevenueData!$A$2:$L$2321,11,FALSE)</f>
        <v>NW</v>
      </c>
      <c r="R2377" t="str">
        <f>VLOOKUP($A2377,RevenueData!$A$2:$L$2321,12,FALSE)</f>
        <v>HI</v>
      </c>
    </row>
    <row r="2378" spans="1:18">
      <c r="A2378" s="103">
        <v>149</v>
      </c>
      <c r="B2378" s="108" t="s">
        <v>275</v>
      </c>
      <c r="C2378" s="108" t="s">
        <v>41</v>
      </c>
      <c r="D2378" s="103">
        <v>75261</v>
      </c>
      <c r="E2378" s="109">
        <v>40091</v>
      </c>
      <c r="F2378" s="110">
        <v>1140</v>
      </c>
      <c r="G2378" s="108" t="s">
        <v>125</v>
      </c>
      <c r="H2378" s="103">
        <v>31</v>
      </c>
      <c r="I2378" s="103">
        <v>31</v>
      </c>
      <c r="J2378" s="103">
        <v>0</v>
      </c>
      <c r="K2378" s="103">
        <v>0</v>
      </c>
      <c r="L2378" s="104">
        <v>0</v>
      </c>
      <c r="M2378" s="108" t="s">
        <v>130</v>
      </c>
      <c r="N2378" s="111" t="s">
        <v>187</v>
      </c>
      <c r="O2378" s="111" t="s">
        <v>188</v>
      </c>
      <c r="P2378" t="str">
        <f>VLOOKUP($A2378,RevenueData!$A$2:$L$2321,10,FALSE)</f>
        <v>TX</v>
      </c>
      <c r="Q2378" t="str">
        <f>VLOOKUP($A2378,RevenueData!$A$2:$L$2321,11,FALSE)</f>
        <v>SW</v>
      </c>
      <c r="R2378" t="str">
        <f>VLOOKUP($A2378,RevenueData!$A$2:$L$2321,12,FALSE)</f>
        <v>SW</v>
      </c>
    </row>
    <row r="2379" spans="1:18">
      <c r="A2379" s="103">
        <v>151</v>
      </c>
      <c r="B2379" s="108" t="s">
        <v>295</v>
      </c>
      <c r="C2379" s="108" t="s">
        <v>61</v>
      </c>
      <c r="D2379" s="103">
        <v>96815</v>
      </c>
      <c r="E2379" s="109">
        <v>40091</v>
      </c>
      <c r="F2379" s="110">
        <v>936</v>
      </c>
      <c r="G2379" s="108" t="s">
        <v>129</v>
      </c>
      <c r="H2379" s="103">
        <v>90</v>
      </c>
      <c r="I2379" s="103">
        <v>90</v>
      </c>
      <c r="J2379" s="103">
        <v>0</v>
      </c>
      <c r="K2379" s="103">
        <v>0</v>
      </c>
      <c r="L2379" s="104">
        <v>0</v>
      </c>
      <c r="M2379" s="108" t="s">
        <v>130</v>
      </c>
      <c r="N2379" s="111" t="s">
        <v>296</v>
      </c>
      <c r="O2379" s="111" t="s">
        <v>297</v>
      </c>
      <c r="P2379" t="str">
        <f>VLOOKUP($A2379,RevenueData!$A$2:$L$2321,10,FALSE)</f>
        <v>HI</v>
      </c>
      <c r="Q2379" t="str">
        <f>VLOOKUP($A2379,RevenueData!$A$2:$L$2321,11,FALSE)</f>
        <v>NW</v>
      </c>
      <c r="R2379" t="str">
        <f>VLOOKUP($A2379,RevenueData!$A$2:$L$2321,12,FALSE)</f>
        <v>HI</v>
      </c>
    </row>
    <row r="2380" spans="1:18">
      <c r="A2380" s="103">
        <v>158</v>
      </c>
      <c r="B2380" s="108" t="s">
        <v>124</v>
      </c>
      <c r="C2380" s="108" t="s">
        <v>7</v>
      </c>
      <c r="D2380" s="103">
        <v>10019</v>
      </c>
      <c r="E2380" s="109">
        <v>40091</v>
      </c>
      <c r="F2380" s="110">
        <v>947</v>
      </c>
      <c r="G2380" s="108" t="s">
        <v>129</v>
      </c>
      <c r="H2380" s="103">
        <v>30</v>
      </c>
      <c r="I2380" s="103">
        <v>29</v>
      </c>
      <c r="J2380" s="103">
        <v>0</v>
      </c>
      <c r="K2380" s="103">
        <v>1</v>
      </c>
      <c r="L2380" s="104">
        <v>0</v>
      </c>
      <c r="M2380" s="108" t="s">
        <v>126</v>
      </c>
      <c r="N2380" s="111" t="s">
        <v>127</v>
      </c>
      <c r="O2380" s="111" t="s">
        <v>128</v>
      </c>
      <c r="P2380" t="str">
        <f>VLOOKUP($A2380,RevenueData!$A$2:$L$2321,10,FALSE)</f>
        <v>NY</v>
      </c>
      <c r="Q2380" t="str">
        <f>VLOOKUP($A2380,RevenueData!$A$2:$L$2321,11,FALSE)</f>
        <v>NY</v>
      </c>
      <c r="R2380" t="str">
        <f>VLOOKUP($A2380,RevenueData!$A$2:$L$2321,12,FALSE)</f>
        <v>MID</v>
      </c>
    </row>
    <row r="2381" spans="1:18">
      <c r="A2381" s="103">
        <v>165</v>
      </c>
      <c r="B2381" s="108" t="s">
        <v>312</v>
      </c>
      <c r="C2381" s="108" t="s">
        <v>35</v>
      </c>
      <c r="D2381" s="103">
        <v>44145</v>
      </c>
      <c r="E2381" s="109">
        <v>40091</v>
      </c>
      <c r="F2381" s="110">
        <v>1000</v>
      </c>
      <c r="G2381" s="108" t="s">
        <v>131</v>
      </c>
      <c r="H2381" s="103">
        <v>7</v>
      </c>
      <c r="I2381" s="103">
        <v>7</v>
      </c>
      <c r="J2381" s="103">
        <v>0</v>
      </c>
      <c r="K2381" s="103">
        <v>0</v>
      </c>
      <c r="L2381" s="104">
        <v>0</v>
      </c>
      <c r="M2381" s="108" t="s">
        <v>126</v>
      </c>
      <c r="N2381" s="111" t="s">
        <v>204</v>
      </c>
      <c r="O2381" s="111" t="s">
        <v>205</v>
      </c>
      <c r="P2381" t="str">
        <f>VLOOKUP($A2381,RevenueData!$A$2:$L$2321,10,FALSE)</f>
        <v>OH</v>
      </c>
      <c r="Q2381" t="str">
        <f>VLOOKUP($A2381,RevenueData!$A$2:$L$2321,11,FALSE)</f>
        <v>MW</v>
      </c>
      <c r="R2381" t="str">
        <f>VLOOKUP($A2381,RevenueData!$A$2:$L$2321,12,FALSE)</f>
        <v>MW</v>
      </c>
    </row>
    <row r="2382" spans="1:18">
      <c r="A2382" s="103">
        <v>170</v>
      </c>
      <c r="B2382" s="108" t="s">
        <v>28</v>
      </c>
      <c r="C2382" s="108" t="s">
        <v>27</v>
      </c>
      <c r="D2382" s="103">
        <v>33126</v>
      </c>
      <c r="E2382" s="109">
        <v>40091</v>
      </c>
      <c r="F2382" s="110">
        <v>1334</v>
      </c>
      <c r="G2382" s="108" t="s">
        <v>125</v>
      </c>
      <c r="H2382" s="103">
        <v>6</v>
      </c>
      <c r="I2382" s="103">
        <v>6</v>
      </c>
      <c r="J2382" s="103">
        <v>0</v>
      </c>
      <c r="K2382" s="103">
        <v>0</v>
      </c>
      <c r="L2382" s="104">
        <v>0</v>
      </c>
      <c r="M2382" s="108" t="s">
        <v>126</v>
      </c>
      <c r="N2382" s="111" t="s">
        <v>161</v>
      </c>
      <c r="O2382" s="111" t="s">
        <v>162</v>
      </c>
      <c r="P2382" t="str">
        <f>VLOOKUP($A2382,RevenueData!$A$2:$L$2321,10,FALSE)</f>
        <v>FL</v>
      </c>
      <c r="Q2382" t="str">
        <f>VLOOKUP($A2382,RevenueData!$A$2:$L$2321,11,FALSE)</f>
        <v>SE</v>
      </c>
      <c r="R2382" t="str">
        <f>VLOOKUP($A2382,RevenueData!$A$2:$L$2321,12,FALSE)</f>
        <v>MIAMI</v>
      </c>
    </row>
    <row r="2383" spans="1:18">
      <c r="A2383" s="103">
        <v>179</v>
      </c>
      <c r="B2383" s="108" t="s">
        <v>336</v>
      </c>
      <c r="C2383" s="108" t="s">
        <v>61</v>
      </c>
      <c r="D2383" s="103">
        <v>96738</v>
      </c>
      <c r="E2383" s="109">
        <v>40091</v>
      </c>
      <c r="F2383" s="110">
        <v>930</v>
      </c>
      <c r="G2383" s="108" t="s">
        <v>129</v>
      </c>
      <c r="H2383" s="103">
        <v>5</v>
      </c>
      <c r="I2383" s="103">
        <v>5</v>
      </c>
      <c r="J2383" s="103">
        <v>0</v>
      </c>
      <c r="K2383" s="103">
        <v>0</v>
      </c>
      <c r="L2383" s="104">
        <v>0</v>
      </c>
      <c r="M2383" s="108" t="s">
        <v>130</v>
      </c>
      <c r="N2383" s="111" t="s">
        <v>337</v>
      </c>
      <c r="O2383" s="111" t="s">
        <v>338</v>
      </c>
      <c r="P2383" t="str">
        <f>VLOOKUP($A2383,RevenueData!$A$2:$L$2321,10,FALSE)</f>
        <v>HI</v>
      </c>
      <c r="Q2383" t="str">
        <f>VLOOKUP($A2383,RevenueData!$A$2:$L$2321,11,FALSE)</f>
        <v>NW</v>
      </c>
      <c r="R2383" t="str">
        <f>VLOOKUP($A2383,RevenueData!$A$2:$L$2321,12,FALSE)</f>
        <v>HI</v>
      </c>
    </row>
    <row r="2384" spans="1:18">
      <c r="A2384" s="103">
        <v>189</v>
      </c>
      <c r="B2384" s="108" t="s">
        <v>124</v>
      </c>
      <c r="C2384" s="108" t="s">
        <v>7</v>
      </c>
      <c r="D2384" s="103">
        <v>10017</v>
      </c>
      <c r="E2384" s="109">
        <v>40091</v>
      </c>
      <c r="F2384" s="110">
        <v>917</v>
      </c>
      <c r="G2384" s="108" t="s">
        <v>125</v>
      </c>
      <c r="H2384" s="103">
        <v>25</v>
      </c>
      <c r="I2384" s="103">
        <v>25</v>
      </c>
      <c r="J2384" s="103">
        <v>0</v>
      </c>
      <c r="K2384" s="103">
        <v>0</v>
      </c>
      <c r="L2384" s="104">
        <v>0</v>
      </c>
      <c r="M2384" s="108" t="s">
        <v>126</v>
      </c>
      <c r="N2384" s="111" t="s">
        <v>127</v>
      </c>
      <c r="O2384" s="111" t="s">
        <v>128</v>
      </c>
      <c r="P2384" t="str">
        <f>VLOOKUP($A2384,RevenueData!$A$2:$L$2321,10,FALSE)</f>
        <v>NY</v>
      </c>
      <c r="Q2384" t="str">
        <f>VLOOKUP($A2384,RevenueData!$A$2:$L$2321,11,FALSE)</f>
        <v>NY</v>
      </c>
      <c r="R2384" t="str">
        <f>VLOOKUP($A2384,RevenueData!$A$2:$L$2321,12,FALSE)</f>
        <v>DOWN</v>
      </c>
    </row>
    <row r="2385" spans="1:18">
      <c r="A2385" s="103">
        <v>5</v>
      </c>
      <c r="B2385" s="108" t="s">
        <v>132</v>
      </c>
      <c r="C2385" s="108" t="s">
        <v>10</v>
      </c>
      <c r="D2385" s="103">
        <v>7078</v>
      </c>
      <c r="E2385" s="109">
        <v>40092</v>
      </c>
      <c r="F2385" s="110">
        <v>900</v>
      </c>
      <c r="G2385" s="108" t="s">
        <v>125</v>
      </c>
      <c r="H2385" s="103">
        <v>31</v>
      </c>
      <c r="I2385" s="103">
        <v>30</v>
      </c>
      <c r="J2385" s="103">
        <v>0</v>
      </c>
      <c r="K2385" s="103">
        <v>1</v>
      </c>
      <c r="L2385" s="104">
        <v>0</v>
      </c>
      <c r="M2385" s="108" t="s">
        <v>126</v>
      </c>
      <c r="N2385" s="111" t="s">
        <v>127</v>
      </c>
      <c r="O2385" s="111" t="s">
        <v>128</v>
      </c>
      <c r="P2385" t="str">
        <f>VLOOKUP($A2385,RevenueData!$A$2:$L$2321,10,FALSE)</f>
        <v>NJ</v>
      </c>
      <c r="Q2385" t="str">
        <f>VLOOKUP($A2385,RevenueData!$A$2:$L$2321,11,FALSE)</f>
        <v>NE</v>
      </c>
      <c r="R2385" t="str">
        <f>VLOOKUP($A2385,RevenueData!$A$2:$L$2321,12,FALSE)</f>
        <v>NJ</v>
      </c>
    </row>
    <row r="2386" spans="1:18">
      <c r="A2386" s="103">
        <v>10</v>
      </c>
      <c r="B2386" s="108" t="s">
        <v>133</v>
      </c>
      <c r="C2386" s="108" t="s">
        <v>11</v>
      </c>
      <c r="D2386" s="103">
        <v>22202</v>
      </c>
      <c r="E2386" s="109">
        <v>40092</v>
      </c>
      <c r="F2386" s="110">
        <v>1105</v>
      </c>
      <c r="G2386" s="108" t="s">
        <v>125</v>
      </c>
      <c r="H2386" s="103">
        <v>14</v>
      </c>
      <c r="I2386" s="103">
        <v>14</v>
      </c>
      <c r="J2386" s="103">
        <v>0</v>
      </c>
      <c r="K2386" s="103">
        <v>0</v>
      </c>
      <c r="L2386" s="104">
        <v>0</v>
      </c>
      <c r="M2386" s="108" t="s">
        <v>126</v>
      </c>
      <c r="N2386" s="111" t="s">
        <v>136</v>
      </c>
      <c r="O2386" s="111" t="s">
        <v>556</v>
      </c>
      <c r="P2386" t="str">
        <f>VLOOKUP($A2386,RevenueData!$A$2:$L$2321,10,FALSE)</f>
        <v>VA</v>
      </c>
      <c r="Q2386" t="str">
        <f>VLOOKUP($A2386,RevenueData!$A$2:$L$2321,11,FALSE)</f>
        <v>NE</v>
      </c>
      <c r="R2386" t="str">
        <f>VLOOKUP($A2386,RevenueData!$A$2:$L$2321,12,FALSE)</f>
        <v>DC</v>
      </c>
    </row>
    <row r="2387" spans="1:18">
      <c r="A2387" s="103">
        <v>11</v>
      </c>
      <c r="B2387" s="108" t="s">
        <v>138</v>
      </c>
      <c r="C2387" s="108" t="s">
        <v>12</v>
      </c>
      <c r="D2387" s="103">
        <v>20007</v>
      </c>
      <c r="E2387" s="109">
        <v>40092</v>
      </c>
      <c r="F2387" s="110">
        <v>1205</v>
      </c>
      <c r="G2387" s="108" t="s">
        <v>125</v>
      </c>
      <c r="H2387" s="103">
        <v>18</v>
      </c>
      <c r="I2387" s="103">
        <v>18</v>
      </c>
      <c r="J2387" s="103">
        <v>0</v>
      </c>
      <c r="K2387" s="103">
        <v>0</v>
      </c>
      <c r="L2387" s="104">
        <v>0</v>
      </c>
      <c r="M2387" s="108" t="s">
        <v>126</v>
      </c>
      <c r="N2387" s="111" t="s">
        <v>136</v>
      </c>
      <c r="O2387" s="111" t="s">
        <v>556</v>
      </c>
      <c r="P2387" t="str">
        <f>VLOOKUP($A2387,RevenueData!$A$2:$L$2321,10,FALSE)</f>
        <v>DC</v>
      </c>
      <c r="Q2387" t="str">
        <f>VLOOKUP($A2387,RevenueData!$A$2:$L$2321,11,FALSE)</f>
        <v>NE</v>
      </c>
      <c r="R2387" t="str">
        <f>VLOOKUP($A2387,RevenueData!$A$2:$L$2321,12,FALSE)</f>
        <v>DC</v>
      </c>
    </row>
    <row r="2388" spans="1:18">
      <c r="A2388" s="103">
        <v>14</v>
      </c>
      <c r="B2388" s="108" t="s">
        <v>144</v>
      </c>
      <c r="C2388" s="108" t="s">
        <v>16</v>
      </c>
      <c r="D2388" s="103">
        <v>60077</v>
      </c>
      <c r="E2388" s="109">
        <v>40092</v>
      </c>
      <c r="F2388" s="110">
        <v>1002</v>
      </c>
      <c r="G2388" s="108" t="s">
        <v>125</v>
      </c>
      <c r="H2388" s="103">
        <v>26</v>
      </c>
      <c r="I2388" s="103">
        <v>26</v>
      </c>
      <c r="J2388" s="103">
        <v>0</v>
      </c>
      <c r="K2388" s="103">
        <v>0</v>
      </c>
      <c r="L2388" s="104">
        <v>0</v>
      </c>
      <c r="M2388" s="108" t="s">
        <v>143</v>
      </c>
      <c r="N2388" s="111" t="s">
        <v>145</v>
      </c>
      <c r="O2388" s="111" t="s">
        <v>146</v>
      </c>
      <c r="P2388" t="str">
        <f>VLOOKUP($A2388,RevenueData!$A$2:$L$2321,10,FALSE)</f>
        <v>IL</v>
      </c>
      <c r="Q2388" t="str">
        <f>VLOOKUP($A2388,RevenueData!$A$2:$L$2321,11,FALSE)</f>
        <v>MW</v>
      </c>
      <c r="R2388" t="str">
        <f>VLOOKUP($A2388,RevenueData!$A$2:$L$2321,12,FALSE)</f>
        <v>NCHI</v>
      </c>
    </row>
    <row r="2389" spans="1:18">
      <c r="A2389" s="103">
        <v>15</v>
      </c>
      <c r="B2389" s="108" t="s">
        <v>147</v>
      </c>
      <c r="C2389" s="108" t="s">
        <v>16</v>
      </c>
      <c r="D2389" s="103">
        <v>60523</v>
      </c>
      <c r="E2389" s="109">
        <v>40092</v>
      </c>
      <c r="F2389" s="110">
        <v>1004</v>
      </c>
      <c r="G2389" s="108" t="s">
        <v>125</v>
      </c>
      <c r="H2389" s="103">
        <v>28</v>
      </c>
      <c r="I2389" s="103">
        <v>28</v>
      </c>
      <c r="J2389" s="103">
        <v>0</v>
      </c>
      <c r="K2389" s="103">
        <v>0</v>
      </c>
      <c r="L2389" s="104">
        <v>0</v>
      </c>
      <c r="M2389" s="108" t="s">
        <v>143</v>
      </c>
      <c r="N2389" s="111" t="s">
        <v>145</v>
      </c>
      <c r="O2389" s="111" t="s">
        <v>146</v>
      </c>
      <c r="P2389" t="str">
        <f>VLOOKUP($A2389,RevenueData!$A$2:$L$2321,10,FALSE)</f>
        <v>IL</v>
      </c>
      <c r="Q2389" t="str">
        <f>VLOOKUP($A2389,RevenueData!$A$2:$L$2321,11,FALSE)</f>
        <v>MW</v>
      </c>
      <c r="R2389" t="str">
        <f>VLOOKUP($A2389,RevenueData!$A$2:$L$2321,12,FALSE)</f>
        <v>SCHI</v>
      </c>
    </row>
    <row r="2390" spans="1:18">
      <c r="A2390" s="103">
        <v>17</v>
      </c>
      <c r="B2390" s="108" t="s">
        <v>148</v>
      </c>
      <c r="C2390" s="108" t="s">
        <v>19</v>
      </c>
      <c r="D2390" s="103">
        <v>92108</v>
      </c>
      <c r="E2390" s="109">
        <v>40092</v>
      </c>
      <c r="F2390" s="110">
        <v>1004</v>
      </c>
      <c r="G2390" s="108" t="s">
        <v>125</v>
      </c>
      <c r="H2390" s="103">
        <v>12</v>
      </c>
      <c r="I2390" s="103">
        <v>12</v>
      </c>
      <c r="J2390" s="103">
        <v>0</v>
      </c>
      <c r="K2390" s="103">
        <v>0</v>
      </c>
      <c r="L2390" s="104">
        <v>0</v>
      </c>
      <c r="M2390" s="108" t="s">
        <v>126</v>
      </c>
      <c r="N2390" s="111" t="s">
        <v>149</v>
      </c>
      <c r="O2390" s="111" t="s">
        <v>150</v>
      </c>
      <c r="P2390" t="str">
        <f>VLOOKUP($A2390,RevenueData!$A$2:$L$2321,10,FALSE)</f>
        <v>CA</v>
      </c>
      <c r="Q2390" t="str">
        <f>VLOOKUP($A2390,RevenueData!$A$2:$L$2321,11,FALSE)</f>
        <v>LA</v>
      </c>
      <c r="R2390" t="str">
        <f>VLOOKUP($A2390,RevenueData!$A$2:$L$2321,12,FALSE)</f>
        <v>SD</v>
      </c>
    </row>
    <row r="2391" spans="1:18">
      <c r="A2391" s="103">
        <v>18</v>
      </c>
      <c r="B2391" s="108" t="s">
        <v>151</v>
      </c>
      <c r="C2391" s="108" t="s">
        <v>21</v>
      </c>
      <c r="D2391" s="103">
        <v>98101</v>
      </c>
      <c r="E2391" s="109">
        <v>40092</v>
      </c>
      <c r="F2391" s="110">
        <v>1020</v>
      </c>
      <c r="G2391" s="108" t="s">
        <v>125</v>
      </c>
      <c r="H2391" s="103">
        <v>41</v>
      </c>
      <c r="I2391" s="103">
        <v>41</v>
      </c>
      <c r="J2391" s="103">
        <v>0</v>
      </c>
      <c r="K2391" s="103">
        <v>0</v>
      </c>
      <c r="L2391" s="104">
        <v>0</v>
      </c>
      <c r="M2391" s="108" t="s">
        <v>126</v>
      </c>
      <c r="N2391" s="111" t="s">
        <v>152</v>
      </c>
      <c r="O2391" s="111" t="s">
        <v>153</v>
      </c>
      <c r="P2391" t="str">
        <f>VLOOKUP($A2391,RevenueData!$A$2:$L$2321,10,FALSE)</f>
        <v>WA</v>
      </c>
      <c r="Q2391" t="str">
        <f>VLOOKUP($A2391,RevenueData!$A$2:$L$2321,11,FALSE)</f>
        <v>NW</v>
      </c>
      <c r="R2391" t="str">
        <f>VLOOKUP($A2391,RevenueData!$A$2:$L$2321,12,FALSE)</f>
        <v>SEA</v>
      </c>
    </row>
    <row r="2392" spans="1:18">
      <c r="A2392" s="103">
        <v>19</v>
      </c>
      <c r="B2392" s="108" t="s">
        <v>154</v>
      </c>
      <c r="C2392" s="108" t="s">
        <v>16</v>
      </c>
      <c r="D2392" s="103">
        <v>60611</v>
      </c>
      <c r="E2392" s="109">
        <v>40092</v>
      </c>
      <c r="F2392" s="110">
        <v>914</v>
      </c>
      <c r="G2392" s="108" t="s">
        <v>129</v>
      </c>
      <c r="H2392" s="103">
        <v>37</v>
      </c>
      <c r="I2392" s="103">
        <v>37</v>
      </c>
      <c r="J2392" s="103">
        <v>0</v>
      </c>
      <c r="K2392" s="103">
        <v>0</v>
      </c>
      <c r="L2392" s="104">
        <v>0</v>
      </c>
      <c r="M2392" s="108" t="s">
        <v>143</v>
      </c>
      <c r="N2392" s="111" t="s">
        <v>145</v>
      </c>
      <c r="O2392" s="111" t="s">
        <v>146</v>
      </c>
      <c r="P2392" t="str">
        <f>VLOOKUP($A2392,RevenueData!$A$2:$L$2321,10,FALSE)</f>
        <v>IL</v>
      </c>
      <c r="Q2392" t="str">
        <f>VLOOKUP($A2392,RevenueData!$A$2:$L$2321,11,FALSE)</f>
        <v>MW</v>
      </c>
      <c r="R2392" t="str">
        <f>VLOOKUP($A2392,RevenueData!$A$2:$L$2321,12,FALSE)</f>
        <v>MW</v>
      </c>
    </row>
    <row r="2393" spans="1:18">
      <c r="A2393" s="103">
        <v>20</v>
      </c>
      <c r="B2393" s="108" t="s">
        <v>155</v>
      </c>
      <c r="C2393" s="108" t="s">
        <v>19</v>
      </c>
      <c r="D2393" s="103">
        <v>95815</v>
      </c>
      <c r="E2393" s="109">
        <v>40092</v>
      </c>
      <c r="F2393" s="110">
        <v>1131</v>
      </c>
      <c r="G2393" s="108" t="s">
        <v>125</v>
      </c>
      <c r="H2393" s="103">
        <v>17</v>
      </c>
      <c r="I2393" s="103">
        <v>17</v>
      </c>
      <c r="J2393" s="103">
        <v>0</v>
      </c>
      <c r="K2393" s="103">
        <v>0</v>
      </c>
      <c r="L2393" s="104">
        <v>0</v>
      </c>
      <c r="M2393" s="108" t="s">
        <v>126</v>
      </c>
      <c r="N2393" s="111" t="s">
        <v>156</v>
      </c>
      <c r="O2393" s="111" t="s">
        <v>157</v>
      </c>
      <c r="P2393" t="str">
        <f>VLOOKUP($A2393,RevenueData!$A$2:$L$2321,10,FALSE)</f>
        <v>CA</v>
      </c>
      <c r="Q2393" t="str">
        <f>VLOOKUP($A2393,RevenueData!$A$2:$L$2321,11,FALSE)</f>
        <v>NW</v>
      </c>
      <c r="R2393" t="str">
        <f>VLOOKUP($A2393,RevenueData!$A$2:$L$2321,12,FALSE)</f>
        <v>NW</v>
      </c>
    </row>
    <row r="2394" spans="1:18">
      <c r="A2394" s="103">
        <v>22</v>
      </c>
      <c r="B2394" s="108" t="s">
        <v>158</v>
      </c>
      <c r="C2394" s="108" t="s">
        <v>19</v>
      </c>
      <c r="D2394" s="103">
        <v>91210</v>
      </c>
      <c r="E2394" s="109">
        <v>40092</v>
      </c>
      <c r="F2394" s="110">
        <v>931</v>
      </c>
      <c r="G2394" s="108" t="s">
        <v>125</v>
      </c>
      <c r="H2394" s="103">
        <v>19</v>
      </c>
      <c r="I2394" s="103">
        <v>19</v>
      </c>
      <c r="J2394" s="103">
        <v>0</v>
      </c>
      <c r="K2394" s="103">
        <v>0</v>
      </c>
      <c r="L2394" s="104">
        <v>0</v>
      </c>
      <c r="M2394" s="108" t="s">
        <v>126</v>
      </c>
      <c r="N2394" s="111" t="s">
        <v>149</v>
      </c>
      <c r="O2394" s="111" t="s">
        <v>150</v>
      </c>
      <c r="P2394" t="str">
        <f>VLOOKUP($A2394,RevenueData!$A$2:$L$2321,10,FALSE)</f>
        <v>CA</v>
      </c>
      <c r="Q2394" t="str">
        <f>VLOOKUP($A2394,RevenueData!$A$2:$L$2321,11,FALSE)</f>
        <v>LA</v>
      </c>
      <c r="R2394" t="str">
        <f>VLOOKUP($A2394,RevenueData!$A$2:$L$2321,12,FALSE)</f>
        <v>DESER</v>
      </c>
    </row>
    <row r="2395" spans="1:18">
      <c r="A2395" s="103">
        <v>24</v>
      </c>
      <c r="B2395" s="108" t="s">
        <v>160</v>
      </c>
      <c r="C2395" s="108" t="s">
        <v>19</v>
      </c>
      <c r="D2395" s="103">
        <v>90210</v>
      </c>
      <c r="E2395" s="109">
        <v>40092</v>
      </c>
      <c r="F2395" s="110">
        <v>1313</v>
      </c>
      <c r="G2395" s="108" t="s">
        <v>125</v>
      </c>
      <c r="H2395" s="103">
        <v>14</v>
      </c>
      <c r="I2395" s="103">
        <v>14</v>
      </c>
      <c r="J2395" s="103">
        <v>0</v>
      </c>
      <c r="K2395" s="103">
        <v>0</v>
      </c>
      <c r="L2395" s="104">
        <v>0</v>
      </c>
      <c r="M2395" s="108" t="s">
        <v>126</v>
      </c>
      <c r="N2395" s="111" t="s">
        <v>149</v>
      </c>
      <c r="O2395" s="111" t="s">
        <v>150</v>
      </c>
      <c r="P2395" t="str">
        <f>VLOOKUP($A2395,RevenueData!$A$2:$L$2321,10,FALSE)</f>
        <v>CA</v>
      </c>
      <c r="Q2395" t="str">
        <f>VLOOKUP($A2395,RevenueData!$A$2:$L$2321,11,FALSE)</f>
        <v>LA</v>
      </c>
      <c r="R2395" t="str">
        <f>VLOOKUP($A2395,RevenueData!$A$2:$L$2321,12,FALSE)</f>
        <v>LA</v>
      </c>
    </row>
    <row r="2396" spans="1:18">
      <c r="A2396" s="103">
        <v>25</v>
      </c>
      <c r="B2396" s="108" t="s">
        <v>28</v>
      </c>
      <c r="C2396" s="108" t="s">
        <v>27</v>
      </c>
      <c r="D2396" s="103">
        <v>33156</v>
      </c>
      <c r="E2396" s="109">
        <v>40092</v>
      </c>
      <c r="F2396" s="110">
        <v>945</v>
      </c>
      <c r="G2396" s="108" t="s">
        <v>125</v>
      </c>
      <c r="H2396" s="103">
        <v>25</v>
      </c>
      <c r="I2396" s="103">
        <v>25</v>
      </c>
      <c r="J2396" s="103">
        <v>0</v>
      </c>
      <c r="K2396" s="103">
        <v>0</v>
      </c>
      <c r="L2396" s="104">
        <v>0</v>
      </c>
      <c r="M2396" s="108" t="s">
        <v>126</v>
      </c>
      <c r="N2396" s="111" t="s">
        <v>161</v>
      </c>
      <c r="O2396" s="111" t="s">
        <v>162</v>
      </c>
      <c r="P2396" t="str">
        <f>VLOOKUP($A2396,RevenueData!$A$2:$L$2321,10,FALSE)</f>
        <v>FL</v>
      </c>
      <c r="Q2396" t="str">
        <f>VLOOKUP($A2396,RevenueData!$A$2:$L$2321,11,FALSE)</f>
        <v>SE</v>
      </c>
      <c r="R2396" t="str">
        <f>VLOOKUP($A2396,RevenueData!$A$2:$L$2321,12,FALSE)</f>
        <v>MIAMI</v>
      </c>
    </row>
    <row r="2397" spans="1:18">
      <c r="A2397" s="103">
        <v>26</v>
      </c>
      <c r="B2397" s="108" t="s">
        <v>163</v>
      </c>
      <c r="C2397" s="108" t="s">
        <v>11</v>
      </c>
      <c r="D2397" s="103">
        <v>22102</v>
      </c>
      <c r="E2397" s="109">
        <v>40092</v>
      </c>
      <c r="F2397" s="110">
        <v>1556</v>
      </c>
      <c r="G2397" s="108" t="s">
        <v>131</v>
      </c>
      <c r="H2397" s="103">
        <v>21</v>
      </c>
      <c r="I2397" s="103">
        <v>21</v>
      </c>
      <c r="J2397" s="103">
        <v>0</v>
      </c>
      <c r="K2397" s="103">
        <v>0</v>
      </c>
      <c r="L2397" s="104">
        <v>0</v>
      </c>
      <c r="M2397" s="108" t="s">
        <v>126</v>
      </c>
      <c r="N2397" s="111" t="s">
        <v>136</v>
      </c>
      <c r="O2397" s="111" t="s">
        <v>556</v>
      </c>
      <c r="P2397" t="str">
        <f>VLOOKUP($A2397,RevenueData!$A$2:$L$2321,10,FALSE)</f>
        <v>VA</v>
      </c>
      <c r="Q2397" t="str">
        <f>VLOOKUP($A2397,RevenueData!$A$2:$L$2321,11,FALSE)</f>
        <v>SE</v>
      </c>
      <c r="R2397" t="str">
        <f>VLOOKUP($A2397,RevenueData!$A$2:$L$2321,12,FALSE)</f>
        <v>NOVA</v>
      </c>
    </row>
    <row r="2398" spans="1:18">
      <c r="A2398" s="103">
        <v>27</v>
      </c>
      <c r="B2398" s="108" t="s">
        <v>164</v>
      </c>
      <c r="C2398" s="108" t="s">
        <v>27</v>
      </c>
      <c r="D2398" s="103">
        <v>33431</v>
      </c>
      <c r="E2398" s="109">
        <v>40092</v>
      </c>
      <c r="F2398" s="110">
        <v>1227</v>
      </c>
      <c r="G2398" s="108" t="s">
        <v>125</v>
      </c>
      <c r="H2398" s="103">
        <v>23</v>
      </c>
      <c r="I2398" s="103">
        <v>23</v>
      </c>
      <c r="J2398" s="103">
        <v>0</v>
      </c>
      <c r="K2398" s="103">
        <v>0</v>
      </c>
      <c r="L2398" s="104">
        <v>0</v>
      </c>
      <c r="M2398" s="108" t="s">
        <v>126</v>
      </c>
      <c r="N2398" s="111" t="s">
        <v>161</v>
      </c>
      <c r="O2398" s="111" t="s">
        <v>162</v>
      </c>
      <c r="P2398" t="str">
        <f>VLOOKUP($A2398,RevenueData!$A$2:$L$2321,10,FALSE)</f>
        <v>FL</v>
      </c>
      <c r="Q2398" t="str">
        <f>VLOOKUP($A2398,RevenueData!$A$2:$L$2321,11,FALSE)</f>
        <v>SE</v>
      </c>
      <c r="R2398" t="str">
        <f>VLOOKUP($A2398,RevenueData!$A$2:$L$2321,12,FALSE)</f>
        <v>PB</v>
      </c>
    </row>
    <row r="2399" spans="1:18">
      <c r="A2399" s="103">
        <v>28</v>
      </c>
      <c r="B2399" s="108" t="s">
        <v>154</v>
      </c>
      <c r="C2399" s="108" t="s">
        <v>16</v>
      </c>
      <c r="D2399" s="103">
        <v>60614</v>
      </c>
      <c r="E2399" s="109">
        <v>40092</v>
      </c>
      <c r="F2399" s="110">
        <v>1131</v>
      </c>
      <c r="G2399" s="108" t="s">
        <v>125</v>
      </c>
      <c r="H2399" s="103">
        <v>16</v>
      </c>
      <c r="I2399" s="103">
        <v>16</v>
      </c>
      <c r="J2399" s="103">
        <v>0</v>
      </c>
      <c r="K2399" s="103">
        <v>0</v>
      </c>
      <c r="L2399" s="104">
        <v>0</v>
      </c>
      <c r="M2399" s="108" t="s">
        <v>143</v>
      </c>
      <c r="N2399" s="111" t="s">
        <v>145</v>
      </c>
      <c r="O2399" s="111" t="s">
        <v>146</v>
      </c>
      <c r="P2399" t="str">
        <f>VLOOKUP($A2399,RevenueData!$A$2:$L$2321,10,FALSE)</f>
        <v>IL</v>
      </c>
      <c r="Q2399" t="str">
        <f>VLOOKUP($A2399,RevenueData!$A$2:$L$2321,11,FALSE)</f>
        <v>MW</v>
      </c>
      <c r="R2399" t="str">
        <f>VLOOKUP($A2399,RevenueData!$A$2:$L$2321,12,FALSE)</f>
        <v>MW</v>
      </c>
    </row>
    <row r="2400" spans="1:18">
      <c r="A2400" s="103">
        <v>29</v>
      </c>
      <c r="B2400" s="108" t="s">
        <v>165</v>
      </c>
      <c r="C2400" s="108" t="s">
        <v>31</v>
      </c>
      <c r="D2400" s="103">
        <v>80302</v>
      </c>
      <c r="E2400" s="109">
        <v>40092</v>
      </c>
      <c r="F2400" s="110">
        <v>1455</v>
      </c>
      <c r="G2400" s="108" t="s">
        <v>131</v>
      </c>
      <c r="H2400" s="103">
        <v>6</v>
      </c>
      <c r="I2400" s="103">
        <v>6</v>
      </c>
      <c r="J2400" s="103">
        <v>0</v>
      </c>
      <c r="K2400" s="103">
        <v>0</v>
      </c>
      <c r="L2400" s="104">
        <v>0</v>
      </c>
      <c r="M2400" s="108" t="s">
        <v>126</v>
      </c>
      <c r="N2400" s="111" t="s">
        <v>166</v>
      </c>
      <c r="O2400" s="111" t="s">
        <v>167</v>
      </c>
      <c r="P2400" t="str">
        <f>VLOOKUP($A2400,RevenueData!$A$2:$L$2321,10,FALSE)</f>
        <v>CO</v>
      </c>
      <c r="Q2400" t="str">
        <f>VLOOKUP($A2400,RevenueData!$A$2:$L$2321,11,FALSE)</f>
        <v>SW</v>
      </c>
      <c r="R2400" t="str">
        <f>VLOOKUP($A2400,RevenueData!$A$2:$L$2321,12,FALSE)</f>
        <v>DEN</v>
      </c>
    </row>
    <row r="2401" spans="1:18">
      <c r="A2401" s="103">
        <v>30</v>
      </c>
      <c r="B2401" s="108" t="s">
        <v>168</v>
      </c>
      <c r="C2401" s="108" t="s">
        <v>33</v>
      </c>
      <c r="D2401" s="103">
        <v>97204</v>
      </c>
      <c r="E2401" s="109">
        <v>40092</v>
      </c>
      <c r="F2401" s="110">
        <v>1036</v>
      </c>
      <c r="G2401" s="108" t="s">
        <v>125</v>
      </c>
      <c r="H2401" s="103">
        <v>21</v>
      </c>
      <c r="I2401" s="103">
        <v>21</v>
      </c>
      <c r="J2401" s="103">
        <v>0</v>
      </c>
      <c r="K2401" s="103">
        <v>0</v>
      </c>
      <c r="L2401" s="104">
        <v>0</v>
      </c>
      <c r="M2401" s="108" t="s">
        <v>126</v>
      </c>
      <c r="N2401" s="111" t="s">
        <v>169</v>
      </c>
      <c r="O2401" s="111" t="s">
        <v>170</v>
      </c>
      <c r="P2401" t="str">
        <f>VLOOKUP($A2401,RevenueData!$A$2:$L$2321,10,FALSE)</f>
        <v>OR</v>
      </c>
      <c r="Q2401" t="str">
        <f>VLOOKUP($A2401,RevenueData!$A$2:$L$2321,11,FALSE)</f>
        <v>NW</v>
      </c>
      <c r="R2401" t="str">
        <f>VLOOKUP($A2401,RevenueData!$A$2:$L$2321,12,FALSE)</f>
        <v>NW</v>
      </c>
    </row>
    <row r="2402" spans="1:18">
      <c r="A2402" s="103">
        <v>32</v>
      </c>
      <c r="B2402" s="108" t="s">
        <v>28</v>
      </c>
      <c r="C2402" s="108" t="s">
        <v>27</v>
      </c>
      <c r="D2402" s="103">
        <v>33180</v>
      </c>
      <c r="E2402" s="109">
        <v>40092</v>
      </c>
      <c r="F2402" s="110">
        <v>1106</v>
      </c>
      <c r="G2402" s="108" t="s">
        <v>125</v>
      </c>
      <c r="H2402" s="103">
        <v>35</v>
      </c>
      <c r="I2402" s="103">
        <v>35</v>
      </c>
      <c r="J2402" s="103">
        <v>0</v>
      </c>
      <c r="K2402" s="103">
        <v>0</v>
      </c>
      <c r="L2402" s="104">
        <v>0</v>
      </c>
      <c r="M2402" s="108" t="s">
        <v>126</v>
      </c>
      <c r="N2402" s="111" t="s">
        <v>161</v>
      </c>
      <c r="O2402" s="111" t="s">
        <v>162</v>
      </c>
      <c r="P2402" t="str">
        <f>VLOOKUP($A2402,RevenueData!$A$2:$L$2321,10,FALSE)</f>
        <v>FL</v>
      </c>
      <c r="Q2402" t="str">
        <f>VLOOKUP($A2402,RevenueData!$A$2:$L$2321,11,FALSE)</f>
        <v>SE</v>
      </c>
      <c r="R2402" t="str">
        <f>VLOOKUP($A2402,RevenueData!$A$2:$L$2321,12,FALSE)</f>
        <v>MIAMI</v>
      </c>
    </row>
    <row r="2403" spans="1:18">
      <c r="A2403" s="103">
        <v>35</v>
      </c>
      <c r="B2403" s="108" t="s">
        <v>176</v>
      </c>
      <c r="C2403" s="108" t="s">
        <v>19</v>
      </c>
      <c r="D2403" s="103">
        <v>94115</v>
      </c>
      <c r="E2403" s="109">
        <v>40092</v>
      </c>
      <c r="F2403" s="110">
        <v>1215</v>
      </c>
      <c r="G2403" s="108" t="s">
        <v>125</v>
      </c>
      <c r="H2403" s="103">
        <v>18</v>
      </c>
      <c r="I2403" s="103">
        <v>18</v>
      </c>
      <c r="J2403" s="103">
        <v>0</v>
      </c>
      <c r="K2403" s="103">
        <v>0</v>
      </c>
      <c r="L2403" s="104">
        <v>0</v>
      </c>
      <c r="M2403" s="108" t="s">
        <v>126</v>
      </c>
      <c r="N2403" s="111" t="s">
        <v>156</v>
      </c>
      <c r="O2403" s="111" t="s">
        <v>157</v>
      </c>
      <c r="P2403" t="str">
        <f>VLOOKUP($A2403,RevenueData!$A$2:$L$2321,10,FALSE)</f>
        <v>CA</v>
      </c>
      <c r="Q2403" t="str">
        <f>VLOOKUP($A2403,RevenueData!$A$2:$L$2321,11,FALSE)</f>
        <v>NW</v>
      </c>
      <c r="R2403" t="str">
        <f>VLOOKUP($A2403,RevenueData!$A$2:$L$2321,12,FALSE)</f>
        <v>SF</v>
      </c>
    </row>
    <row r="2404" spans="1:18">
      <c r="A2404" s="103">
        <v>37</v>
      </c>
      <c r="B2404" s="108" t="s">
        <v>177</v>
      </c>
      <c r="C2404" s="108" t="s">
        <v>31</v>
      </c>
      <c r="D2404" s="103">
        <v>80021</v>
      </c>
      <c r="E2404" s="109">
        <v>40092</v>
      </c>
      <c r="F2404" s="110">
        <v>1405</v>
      </c>
      <c r="G2404" s="108" t="s">
        <v>131</v>
      </c>
      <c r="H2404" s="103">
        <v>3</v>
      </c>
      <c r="I2404" s="103">
        <v>3</v>
      </c>
      <c r="J2404" s="103">
        <v>0</v>
      </c>
      <c r="K2404" s="103">
        <v>0</v>
      </c>
      <c r="L2404" s="104">
        <v>0</v>
      </c>
      <c r="M2404" s="108" t="s">
        <v>126</v>
      </c>
      <c r="N2404" s="111" t="s">
        <v>166</v>
      </c>
      <c r="O2404" s="111" t="s">
        <v>167</v>
      </c>
      <c r="P2404" t="str">
        <f>VLOOKUP($A2404,RevenueData!$A$2:$L$2321,10,FALSE)</f>
        <v>CO</v>
      </c>
      <c r="Q2404" t="str">
        <f>VLOOKUP($A2404,RevenueData!$A$2:$L$2321,11,FALSE)</f>
        <v>SW</v>
      </c>
      <c r="R2404" t="str">
        <f>VLOOKUP($A2404,RevenueData!$A$2:$L$2321,12,FALSE)</f>
        <v>DEN</v>
      </c>
    </row>
    <row r="2405" spans="1:18">
      <c r="A2405" s="103">
        <v>39</v>
      </c>
      <c r="B2405" s="108" t="s">
        <v>183</v>
      </c>
      <c r="C2405" s="108" t="s">
        <v>19</v>
      </c>
      <c r="D2405" s="103">
        <v>92660</v>
      </c>
      <c r="E2405" s="109">
        <v>40092</v>
      </c>
      <c r="F2405" s="110">
        <v>1001</v>
      </c>
      <c r="G2405" s="108" t="s">
        <v>125</v>
      </c>
      <c r="H2405" s="103">
        <v>37</v>
      </c>
      <c r="I2405" s="103">
        <v>37</v>
      </c>
      <c r="J2405" s="103">
        <v>0</v>
      </c>
      <c r="K2405" s="103">
        <v>0</v>
      </c>
      <c r="L2405" s="104">
        <v>0</v>
      </c>
      <c r="M2405" s="108" t="s">
        <v>126</v>
      </c>
      <c r="N2405" s="111" t="s">
        <v>149</v>
      </c>
      <c r="O2405" s="111" t="s">
        <v>150</v>
      </c>
      <c r="P2405" t="str">
        <f>VLOOKUP($A2405,RevenueData!$A$2:$L$2321,10,FALSE)</f>
        <v>CA</v>
      </c>
      <c r="Q2405" t="str">
        <f>VLOOKUP($A2405,RevenueData!$A$2:$L$2321,11,FALSE)</f>
        <v>LA</v>
      </c>
      <c r="R2405" t="str">
        <f>VLOOKUP($A2405,RevenueData!$A$2:$L$2321,12,FALSE)</f>
        <v>SD</v>
      </c>
    </row>
    <row r="2406" spans="1:18">
      <c r="A2406" s="103">
        <v>40</v>
      </c>
      <c r="B2406" s="108" t="s">
        <v>184</v>
      </c>
      <c r="C2406" s="108" t="s">
        <v>19</v>
      </c>
      <c r="D2406" s="103">
        <v>93101</v>
      </c>
      <c r="E2406" s="109">
        <v>40092</v>
      </c>
      <c r="F2406" s="110">
        <v>1112</v>
      </c>
      <c r="G2406" s="108" t="s">
        <v>125</v>
      </c>
      <c r="H2406" s="103">
        <v>6</v>
      </c>
      <c r="I2406" s="103">
        <v>6</v>
      </c>
      <c r="J2406" s="103">
        <v>0</v>
      </c>
      <c r="K2406" s="103">
        <v>0</v>
      </c>
      <c r="L2406" s="104">
        <v>0</v>
      </c>
      <c r="M2406" s="108" t="s">
        <v>126</v>
      </c>
      <c r="N2406" s="111" t="s">
        <v>149</v>
      </c>
      <c r="O2406" s="111" t="s">
        <v>150</v>
      </c>
      <c r="P2406" t="str">
        <f>VLOOKUP($A2406,RevenueData!$A$2:$L$2321,10,FALSE)</f>
        <v>CA</v>
      </c>
      <c r="Q2406" t="str">
        <f>VLOOKUP($A2406,RevenueData!$A$2:$L$2321,11,FALSE)</f>
        <v>LA</v>
      </c>
      <c r="R2406" t="str">
        <f>VLOOKUP($A2406,RevenueData!$A$2:$L$2321,12,FALSE)</f>
        <v>VENT</v>
      </c>
    </row>
    <row r="2407" spans="1:18">
      <c r="A2407" s="103">
        <v>41</v>
      </c>
      <c r="B2407" s="108" t="s">
        <v>185</v>
      </c>
      <c r="C2407" s="108" t="s">
        <v>16</v>
      </c>
      <c r="D2407" s="103">
        <v>60010</v>
      </c>
      <c r="E2407" s="109">
        <v>40092</v>
      </c>
      <c r="F2407" s="110">
        <v>1045</v>
      </c>
      <c r="G2407" s="108" t="s">
        <v>125</v>
      </c>
      <c r="H2407" s="103">
        <v>11</v>
      </c>
      <c r="I2407" s="103">
        <v>11</v>
      </c>
      <c r="J2407" s="103">
        <v>0</v>
      </c>
      <c r="K2407" s="103">
        <v>0</v>
      </c>
      <c r="L2407" s="104">
        <v>0</v>
      </c>
      <c r="M2407" s="108" t="s">
        <v>143</v>
      </c>
      <c r="N2407" s="111" t="s">
        <v>145</v>
      </c>
      <c r="O2407" s="111" t="s">
        <v>146</v>
      </c>
      <c r="P2407" t="str">
        <f>VLOOKUP($A2407,RevenueData!$A$2:$L$2321,10,FALSE)</f>
        <v>IL</v>
      </c>
      <c r="Q2407" t="str">
        <f>VLOOKUP($A2407,RevenueData!$A$2:$L$2321,11,FALSE)</f>
        <v>MW</v>
      </c>
      <c r="R2407" t="str">
        <f>VLOOKUP($A2407,RevenueData!$A$2:$L$2321,12,FALSE)</f>
        <v>SCHI</v>
      </c>
    </row>
    <row r="2408" spans="1:18">
      <c r="A2408" s="103">
        <v>45</v>
      </c>
      <c r="B2408" s="108" t="s">
        <v>151</v>
      </c>
      <c r="C2408" s="108" t="s">
        <v>21</v>
      </c>
      <c r="D2408" s="103">
        <v>98105</v>
      </c>
      <c r="E2408" s="109">
        <v>40092</v>
      </c>
      <c r="F2408" s="110">
        <v>1255</v>
      </c>
      <c r="G2408" s="108" t="s">
        <v>125</v>
      </c>
      <c r="H2408" s="103">
        <v>28</v>
      </c>
      <c r="I2408" s="103">
        <v>28</v>
      </c>
      <c r="J2408" s="103">
        <v>0</v>
      </c>
      <c r="K2408" s="103">
        <v>0</v>
      </c>
      <c r="L2408" s="104">
        <v>0</v>
      </c>
      <c r="M2408" s="108" t="s">
        <v>126</v>
      </c>
      <c r="N2408" s="111" t="s">
        <v>152</v>
      </c>
      <c r="O2408" s="111" t="s">
        <v>153</v>
      </c>
      <c r="P2408" t="str">
        <f>VLOOKUP($A2408,RevenueData!$A$2:$L$2321,10,FALSE)</f>
        <v>WA</v>
      </c>
      <c r="Q2408" t="str">
        <f>VLOOKUP($A2408,RevenueData!$A$2:$L$2321,11,FALSE)</f>
        <v>NW</v>
      </c>
      <c r="R2408" t="str">
        <f>VLOOKUP($A2408,RevenueData!$A$2:$L$2321,12,FALSE)</f>
        <v>SEA</v>
      </c>
    </row>
    <row r="2409" spans="1:18">
      <c r="A2409" s="103">
        <v>46</v>
      </c>
      <c r="B2409" s="108" t="s">
        <v>186</v>
      </c>
      <c r="C2409" s="108" t="s">
        <v>41</v>
      </c>
      <c r="D2409" s="103">
        <v>76092</v>
      </c>
      <c r="E2409" s="109">
        <v>40092</v>
      </c>
      <c r="F2409" s="110">
        <v>1154</v>
      </c>
      <c r="G2409" s="108" t="s">
        <v>125</v>
      </c>
      <c r="H2409" s="103">
        <v>8</v>
      </c>
      <c r="I2409" s="103">
        <v>8</v>
      </c>
      <c r="J2409" s="103">
        <v>0</v>
      </c>
      <c r="K2409" s="103">
        <v>0</v>
      </c>
      <c r="L2409" s="104">
        <v>0</v>
      </c>
      <c r="M2409" s="108" t="s">
        <v>126</v>
      </c>
      <c r="N2409" s="111" t="s">
        <v>187</v>
      </c>
      <c r="O2409" s="111" t="s">
        <v>188</v>
      </c>
      <c r="P2409" t="str">
        <f>VLOOKUP($A2409,RevenueData!$A$2:$L$2321,10,FALSE)</f>
        <v>TX</v>
      </c>
      <c r="Q2409" t="str">
        <f>VLOOKUP($A2409,RevenueData!$A$2:$L$2321,11,FALSE)</f>
        <v>SW</v>
      </c>
      <c r="R2409" t="str">
        <f>VLOOKUP($A2409,RevenueData!$A$2:$L$2321,12,FALSE)</f>
        <v>DAL</v>
      </c>
    </row>
    <row r="2410" spans="1:18">
      <c r="A2410" s="103">
        <v>47</v>
      </c>
      <c r="B2410" s="108" t="s">
        <v>189</v>
      </c>
      <c r="C2410" s="108" t="s">
        <v>43</v>
      </c>
      <c r="D2410" s="103">
        <v>2467</v>
      </c>
      <c r="E2410" s="109">
        <v>40092</v>
      </c>
      <c r="F2410" s="110">
        <v>1038</v>
      </c>
      <c r="G2410" s="108" t="s">
        <v>125</v>
      </c>
      <c r="H2410" s="103">
        <v>12</v>
      </c>
      <c r="I2410" s="103">
        <v>12</v>
      </c>
      <c r="J2410" s="103">
        <v>0</v>
      </c>
      <c r="K2410" s="103">
        <v>0</v>
      </c>
      <c r="L2410" s="104">
        <v>0</v>
      </c>
      <c r="M2410" s="108" t="s">
        <v>126</v>
      </c>
      <c r="N2410" s="111" t="s">
        <v>190</v>
      </c>
      <c r="O2410" s="111" t="s">
        <v>191</v>
      </c>
      <c r="P2410" t="str">
        <f>VLOOKUP($A2410,RevenueData!$A$2:$L$2321,10,FALSE)</f>
        <v>MA</v>
      </c>
      <c r="Q2410" t="str">
        <f>VLOOKUP($A2410,RevenueData!$A$2:$L$2321,11,FALSE)</f>
        <v>NE</v>
      </c>
      <c r="R2410" t="str">
        <f>VLOOKUP($A2410,RevenueData!$A$2:$L$2321,12,FALSE)</f>
        <v>MA</v>
      </c>
    </row>
    <row r="2411" spans="1:18">
      <c r="A2411" s="103">
        <v>48</v>
      </c>
      <c r="B2411" s="108" t="s">
        <v>192</v>
      </c>
      <c r="C2411" s="108" t="s">
        <v>44</v>
      </c>
      <c r="D2411" s="103">
        <v>85251</v>
      </c>
      <c r="E2411" s="109">
        <v>40092</v>
      </c>
      <c r="F2411" s="110">
        <v>1035</v>
      </c>
      <c r="G2411" s="108" t="s">
        <v>125</v>
      </c>
      <c r="H2411" s="103">
        <v>23</v>
      </c>
      <c r="I2411" s="103">
        <v>23</v>
      </c>
      <c r="J2411" s="103">
        <v>0</v>
      </c>
      <c r="K2411" s="103">
        <v>0</v>
      </c>
      <c r="L2411" s="104">
        <v>0</v>
      </c>
      <c r="M2411" s="108" t="s">
        <v>126</v>
      </c>
      <c r="N2411" s="111" t="s">
        <v>181</v>
      </c>
      <c r="O2411" s="111" t="s">
        <v>182</v>
      </c>
      <c r="P2411" t="str">
        <f>VLOOKUP($A2411,RevenueData!$A$2:$L$2321,10,FALSE)</f>
        <v>AZ</v>
      </c>
      <c r="Q2411" t="str">
        <f>VLOOKUP($A2411,RevenueData!$A$2:$L$2321,11,FALSE)</f>
        <v>SW</v>
      </c>
      <c r="R2411" t="str">
        <f>VLOOKUP($A2411,RevenueData!$A$2:$L$2321,12,FALSE)</f>
        <v>AZ</v>
      </c>
    </row>
    <row r="2412" spans="1:18">
      <c r="A2412" s="103">
        <v>52</v>
      </c>
      <c r="B2412" s="108" t="s">
        <v>196</v>
      </c>
      <c r="C2412" s="108" t="s">
        <v>47</v>
      </c>
      <c r="D2412" s="103">
        <v>30346</v>
      </c>
      <c r="E2412" s="109">
        <v>40092</v>
      </c>
      <c r="F2412" s="110">
        <v>1238</v>
      </c>
      <c r="G2412" s="108" t="s">
        <v>125</v>
      </c>
      <c r="H2412" s="103">
        <v>4</v>
      </c>
      <c r="I2412" s="103">
        <v>4</v>
      </c>
      <c r="J2412" s="103">
        <v>0</v>
      </c>
      <c r="K2412" s="103">
        <v>0</v>
      </c>
      <c r="L2412" s="104">
        <v>0</v>
      </c>
      <c r="M2412" s="108" t="s">
        <v>126</v>
      </c>
      <c r="N2412" s="111" t="s">
        <v>197</v>
      </c>
      <c r="O2412" s="111" t="s">
        <v>198</v>
      </c>
      <c r="P2412" t="str">
        <f>VLOOKUP($A2412,RevenueData!$A$2:$L$2321,10,FALSE)</f>
        <v>GA</v>
      </c>
      <c r="Q2412" t="str">
        <f>VLOOKUP($A2412,RevenueData!$A$2:$L$2321,11,FALSE)</f>
        <v>SE</v>
      </c>
      <c r="R2412" t="str">
        <f>VLOOKUP($A2412,RevenueData!$A$2:$L$2321,12,FALSE)</f>
        <v>ATL</v>
      </c>
    </row>
    <row r="2413" spans="1:18">
      <c r="A2413" s="103">
        <v>56</v>
      </c>
      <c r="B2413" s="108" t="s">
        <v>176</v>
      </c>
      <c r="C2413" s="108" t="s">
        <v>19</v>
      </c>
      <c r="D2413" s="103">
        <v>94132</v>
      </c>
      <c r="E2413" s="109">
        <v>40092</v>
      </c>
      <c r="F2413" s="110">
        <v>1050</v>
      </c>
      <c r="G2413" s="108" t="s">
        <v>125</v>
      </c>
      <c r="H2413" s="103">
        <v>20</v>
      </c>
      <c r="I2413" s="103">
        <v>20</v>
      </c>
      <c r="J2413" s="103">
        <v>0</v>
      </c>
      <c r="K2413" s="103">
        <v>0</v>
      </c>
      <c r="L2413" s="104">
        <v>0</v>
      </c>
      <c r="M2413" s="108" t="s">
        <v>126</v>
      </c>
      <c r="N2413" s="111" t="s">
        <v>156</v>
      </c>
      <c r="O2413" s="111" t="s">
        <v>157</v>
      </c>
      <c r="P2413" t="str">
        <f>VLOOKUP($A2413,RevenueData!$A$2:$L$2321,10,FALSE)</f>
        <v>CA</v>
      </c>
      <c r="Q2413" t="str">
        <f>VLOOKUP($A2413,RevenueData!$A$2:$L$2321,11,FALSE)</f>
        <v>NW</v>
      </c>
      <c r="R2413" t="str">
        <f>VLOOKUP($A2413,RevenueData!$A$2:$L$2321,12,FALSE)</f>
        <v>SF</v>
      </c>
    </row>
    <row r="2414" spans="1:18">
      <c r="A2414" s="103">
        <v>57</v>
      </c>
      <c r="B2414" s="108" t="s">
        <v>201</v>
      </c>
      <c r="C2414" s="108" t="s">
        <v>33</v>
      </c>
      <c r="D2414" s="103">
        <v>97223</v>
      </c>
      <c r="E2414" s="109">
        <v>40092</v>
      </c>
      <c r="F2414" s="110">
        <v>1024</v>
      </c>
      <c r="G2414" s="108" t="s">
        <v>125</v>
      </c>
      <c r="H2414" s="103">
        <v>29</v>
      </c>
      <c r="I2414" s="103">
        <v>29</v>
      </c>
      <c r="J2414" s="103">
        <v>0</v>
      </c>
      <c r="K2414" s="103">
        <v>0</v>
      </c>
      <c r="L2414" s="104">
        <v>0</v>
      </c>
      <c r="M2414" s="108" t="s">
        <v>126</v>
      </c>
      <c r="N2414" s="111" t="s">
        <v>169</v>
      </c>
      <c r="O2414" s="111" t="s">
        <v>170</v>
      </c>
      <c r="P2414" t="str">
        <f>VLOOKUP($A2414,RevenueData!$A$2:$L$2321,10,FALSE)</f>
        <v>OR</v>
      </c>
      <c r="Q2414" t="str">
        <f>VLOOKUP($A2414,RevenueData!$A$2:$L$2321,11,FALSE)</f>
        <v>NW</v>
      </c>
      <c r="R2414" t="str">
        <f>VLOOKUP($A2414,RevenueData!$A$2:$L$2321,12,FALSE)</f>
        <v>NW</v>
      </c>
    </row>
    <row r="2415" spans="1:18">
      <c r="A2415" s="103">
        <v>59</v>
      </c>
      <c r="B2415" s="108" t="s">
        <v>202</v>
      </c>
      <c r="C2415" s="108" t="s">
        <v>41</v>
      </c>
      <c r="D2415" s="103">
        <v>75093</v>
      </c>
      <c r="E2415" s="109">
        <v>40092</v>
      </c>
      <c r="F2415" s="110">
        <v>1103</v>
      </c>
      <c r="G2415" s="108" t="s">
        <v>125</v>
      </c>
      <c r="H2415" s="103">
        <v>6</v>
      </c>
      <c r="I2415" s="103">
        <v>6</v>
      </c>
      <c r="J2415" s="103">
        <v>0</v>
      </c>
      <c r="K2415" s="103">
        <v>0</v>
      </c>
      <c r="L2415" s="104">
        <v>0</v>
      </c>
      <c r="M2415" s="108" t="s">
        <v>126</v>
      </c>
      <c r="N2415" s="111" t="s">
        <v>187</v>
      </c>
      <c r="O2415" s="111" t="s">
        <v>188</v>
      </c>
      <c r="P2415" t="str">
        <f>VLOOKUP($A2415,RevenueData!$A$2:$L$2321,10,FALSE)</f>
        <v>TX</v>
      </c>
      <c r="Q2415" t="str">
        <f>VLOOKUP($A2415,RevenueData!$A$2:$L$2321,11,FALSE)</f>
        <v>SW</v>
      </c>
      <c r="R2415" t="str">
        <f>VLOOKUP($A2415,RevenueData!$A$2:$L$2321,12,FALSE)</f>
        <v>DAL</v>
      </c>
    </row>
    <row r="2416" spans="1:18">
      <c r="A2416" s="103">
        <v>61</v>
      </c>
      <c r="B2416" s="108" t="s">
        <v>206</v>
      </c>
      <c r="C2416" s="108" t="s">
        <v>31</v>
      </c>
      <c r="D2416" s="103">
        <v>80206</v>
      </c>
      <c r="E2416" s="109">
        <v>40092</v>
      </c>
      <c r="F2416" s="110">
        <v>949</v>
      </c>
      <c r="G2416" s="108" t="s">
        <v>125</v>
      </c>
      <c r="H2416" s="103">
        <v>16</v>
      </c>
      <c r="I2416" s="103">
        <v>16</v>
      </c>
      <c r="J2416" s="103">
        <v>0</v>
      </c>
      <c r="K2416" s="103">
        <v>0</v>
      </c>
      <c r="L2416" s="104">
        <v>0</v>
      </c>
      <c r="M2416" s="108" t="s">
        <v>126</v>
      </c>
      <c r="N2416" s="111" t="s">
        <v>166</v>
      </c>
      <c r="O2416" s="111" t="s">
        <v>167</v>
      </c>
      <c r="P2416" t="str">
        <f>VLOOKUP($A2416,RevenueData!$A$2:$L$2321,10,FALSE)</f>
        <v>CO</v>
      </c>
      <c r="Q2416" t="str">
        <f>VLOOKUP($A2416,RevenueData!$A$2:$L$2321,11,FALSE)</f>
        <v>SW</v>
      </c>
      <c r="R2416" t="str">
        <f>VLOOKUP($A2416,RevenueData!$A$2:$L$2321,12,FALSE)</f>
        <v>DEN</v>
      </c>
    </row>
    <row r="2417" spans="1:18">
      <c r="A2417" s="103">
        <v>62</v>
      </c>
      <c r="B2417" s="108" t="s">
        <v>207</v>
      </c>
      <c r="C2417" s="108" t="s">
        <v>27</v>
      </c>
      <c r="D2417" s="103">
        <v>33607</v>
      </c>
      <c r="E2417" s="109">
        <v>40092</v>
      </c>
      <c r="F2417" s="110">
        <v>1156</v>
      </c>
      <c r="G2417" s="108" t="s">
        <v>125</v>
      </c>
      <c r="H2417" s="103">
        <v>21</v>
      </c>
      <c r="I2417" s="103">
        <v>21</v>
      </c>
      <c r="J2417" s="103">
        <v>0</v>
      </c>
      <c r="K2417" s="103">
        <v>0</v>
      </c>
      <c r="L2417" s="104">
        <v>0</v>
      </c>
      <c r="M2417" s="108" t="s">
        <v>126</v>
      </c>
      <c r="N2417" s="111" t="s">
        <v>208</v>
      </c>
      <c r="O2417" s="111" t="s">
        <v>209</v>
      </c>
      <c r="P2417" t="str">
        <f>VLOOKUP($A2417,RevenueData!$A$2:$L$2321,10,FALSE)</f>
        <v>FL</v>
      </c>
      <c r="Q2417" t="str">
        <f>VLOOKUP($A2417,RevenueData!$A$2:$L$2321,11,FALSE)</f>
        <v>SE</v>
      </c>
      <c r="R2417" t="str">
        <f>VLOOKUP($A2417,RevenueData!$A$2:$L$2321,12,FALSE)</f>
        <v>NFL</v>
      </c>
    </row>
    <row r="2418" spans="1:18">
      <c r="A2418" s="103">
        <v>63</v>
      </c>
      <c r="B2418" s="108" t="s">
        <v>210</v>
      </c>
      <c r="C2418" s="108" t="s">
        <v>44</v>
      </c>
      <c r="D2418" s="103">
        <v>85226</v>
      </c>
      <c r="E2418" s="109">
        <v>40092</v>
      </c>
      <c r="F2418" s="110">
        <v>1000</v>
      </c>
      <c r="G2418" s="108" t="s">
        <v>125</v>
      </c>
      <c r="H2418" s="103">
        <v>7</v>
      </c>
      <c r="I2418" s="103">
        <v>7</v>
      </c>
      <c r="J2418" s="103">
        <v>0</v>
      </c>
      <c r="K2418" s="103">
        <v>0</v>
      </c>
      <c r="L2418" s="104">
        <v>0</v>
      </c>
      <c r="M2418" s="108" t="s">
        <v>126</v>
      </c>
      <c r="N2418" s="111" t="s">
        <v>181</v>
      </c>
      <c r="O2418" s="111" t="s">
        <v>182</v>
      </c>
      <c r="P2418" t="str">
        <f>VLOOKUP($A2418,RevenueData!$A$2:$L$2321,10,FALSE)</f>
        <v>AZ</v>
      </c>
      <c r="Q2418" t="str">
        <f>VLOOKUP($A2418,RevenueData!$A$2:$L$2321,11,FALSE)</f>
        <v>SW</v>
      </c>
      <c r="R2418" t="str">
        <f>VLOOKUP($A2418,RevenueData!$A$2:$L$2321,12,FALSE)</f>
        <v>AZ</v>
      </c>
    </row>
    <row r="2419" spans="1:18">
      <c r="A2419" s="103">
        <v>64</v>
      </c>
      <c r="B2419" s="108" t="s">
        <v>211</v>
      </c>
      <c r="C2419" s="108" t="s">
        <v>35</v>
      </c>
      <c r="D2419" s="103">
        <v>43240</v>
      </c>
      <c r="E2419" s="109">
        <v>40092</v>
      </c>
      <c r="F2419" s="110">
        <v>1410</v>
      </c>
      <c r="G2419" s="108" t="s">
        <v>131</v>
      </c>
      <c r="H2419" s="103">
        <v>7</v>
      </c>
      <c r="I2419" s="103">
        <v>7</v>
      </c>
      <c r="J2419" s="103">
        <v>0</v>
      </c>
      <c r="K2419" s="103">
        <v>0</v>
      </c>
      <c r="L2419" s="104">
        <v>0</v>
      </c>
      <c r="M2419" s="108" t="s">
        <v>130</v>
      </c>
      <c r="N2419" s="111" t="s">
        <v>173</v>
      </c>
      <c r="O2419" s="111" t="s">
        <v>174</v>
      </c>
      <c r="P2419" t="str">
        <f>VLOOKUP($A2419,RevenueData!$A$2:$L$2321,10,FALSE)</f>
        <v>OH</v>
      </c>
      <c r="Q2419" t="str">
        <f>VLOOKUP($A2419,RevenueData!$A$2:$L$2321,11,FALSE)</f>
        <v>MW</v>
      </c>
      <c r="R2419" t="str">
        <f>VLOOKUP($A2419,RevenueData!$A$2:$L$2321,12,FALSE)</f>
        <v>GL</v>
      </c>
    </row>
    <row r="2420" spans="1:18">
      <c r="A2420" s="103">
        <v>65</v>
      </c>
      <c r="B2420" s="108" t="s">
        <v>212</v>
      </c>
      <c r="C2420" s="108" t="s">
        <v>50</v>
      </c>
      <c r="D2420" s="103">
        <v>53226</v>
      </c>
      <c r="E2420" s="109">
        <v>40092</v>
      </c>
      <c r="F2420" s="110">
        <v>1112</v>
      </c>
      <c r="G2420" s="108" t="s">
        <v>125</v>
      </c>
      <c r="H2420" s="103">
        <v>6</v>
      </c>
      <c r="I2420" s="103">
        <v>6</v>
      </c>
      <c r="J2420" s="103">
        <v>0</v>
      </c>
      <c r="K2420" s="103">
        <v>0</v>
      </c>
      <c r="L2420" s="104">
        <v>0</v>
      </c>
      <c r="M2420" s="108" t="s">
        <v>126</v>
      </c>
      <c r="N2420" s="111" t="s">
        <v>213</v>
      </c>
      <c r="O2420" s="111" t="s">
        <v>214</v>
      </c>
      <c r="P2420" t="str">
        <f>VLOOKUP($A2420,RevenueData!$A$2:$L$2321,10,FALSE)</f>
        <v>WI</v>
      </c>
      <c r="Q2420" t="str">
        <f>VLOOKUP($A2420,RevenueData!$A$2:$L$2321,11,FALSE)</f>
        <v>MW</v>
      </c>
      <c r="R2420" t="str">
        <f>VLOOKUP($A2420,RevenueData!$A$2:$L$2321,12,FALSE)</f>
        <v>NCHI</v>
      </c>
    </row>
    <row r="2421" spans="1:18">
      <c r="A2421" s="103">
        <v>66</v>
      </c>
      <c r="B2421" s="108" t="s">
        <v>215</v>
      </c>
      <c r="C2421" s="108" t="s">
        <v>21</v>
      </c>
      <c r="D2421" s="103">
        <v>98004</v>
      </c>
      <c r="E2421" s="109">
        <v>40092</v>
      </c>
      <c r="F2421" s="110">
        <v>1002</v>
      </c>
      <c r="G2421" s="108" t="s">
        <v>125</v>
      </c>
      <c r="H2421" s="103">
        <v>38</v>
      </c>
      <c r="I2421" s="103">
        <v>38</v>
      </c>
      <c r="J2421" s="103">
        <v>0</v>
      </c>
      <c r="K2421" s="103">
        <v>0</v>
      </c>
      <c r="L2421" s="104">
        <v>0</v>
      </c>
      <c r="M2421" s="108" t="s">
        <v>126</v>
      </c>
      <c r="N2421" s="111" t="s">
        <v>152</v>
      </c>
      <c r="O2421" s="111" t="s">
        <v>153</v>
      </c>
      <c r="P2421" t="str">
        <f>VLOOKUP($A2421,RevenueData!$A$2:$L$2321,10,FALSE)</f>
        <v>WA</v>
      </c>
      <c r="Q2421" t="str">
        <f>VLOOKUP($A2421,RevenueData!$A$2:$L$2321,11,FALSE)</f>
        <v>NW</v>
      </c>
      <c r="R2421" t="str">
        <f>VLOOKUP($A2421,RevenueData!$A$2:$L$2321,12,FALSE)</f>
        <v>SEA</v>
      </c>
    </row>
    <row r="2422" spans="1:18">
      <c r="A2422" s="103">
        <v>67</v>
      </c>
      <c r="B2422" s="108" t="s">
        <v>216</v>
      </c>
      <c r="C2422" s="108" t="s">
        <v>26</v>
      </c>
      <c r="D2422" s="103">
        <v>70130</v>
      </c>
      <c r="E2422" s="109">
        <v>40092</v>
      </c>
      <c r="F2422" s="110">
        <v>1222</v>
      </c>
      <c r="G2422" s="108" t="s">
        <v>125</v>
      </c>
      <c r="H2422" s="103">
        <v>2</v>
      </c>
      <c r="I2422" s="103">
        <v>2</v>
      </c>
      <c r="J2422" s="103">
        <v>0</v>
      </c>
      <c r="K2422" s="103">
        <v>0</v>
      </c>
      <c r="L2422" s="104">
        <v>0</v>
      </c>
      <c r="M2422" s="108" t="s">
        <v>126</v>
      </c>
      <c r="N2422" s="111" t="s">
        <v>217</v>
      </c>
      <c r="O2422" s="111" t="s">
        <v>218</v>
      </c>
      <c r="P2422" t="str">
        <f>VLOOKUP($A2422,RevenueData!$A$2:$L$2321,10,FALSE)</f>
        <v>LA</v>
      </c>
      <c r="Q2422" t="str">
        <f>VLOOKUP($A2422,RevenueData!$A$2:$L$2321,11,FALSE)</f>
        <v>SW</v>
      </c>
      <c r="R2422" t="str">
        <f>VLOOKUP($A2422,RevenueData!$A$2:$L$2321,12,FALSE)</f>
        <v>SW</v>
      </c>
    </row>
    <row r="2423" spans="1:18">
      <c r="A2423" s="103">
        <v>68</v>
      </c>
      <c r="B2423" s="108" t="s">
        <v>171</v>
      </c>
      <c r="C2423" s="108" t="s">
        <v>19</v>
      </c>
      <c r="D2423" s="103">
        <v>90036</v>
      </c>
      <c r="E2423" s="109">
        <v>40092</v>
      </c>
      <c r="F2423" s="110">
        <v>932</v>
      </c>
      <c r="G2423" s="108" t="s">
        <v>125</v>
      </c>
      <c r="H2423" s="103">
        <v>29</v>
      </c>
      <c r="I2423" s="103">
        <v>29</v>
      </c>
      <c r="J2423" s="103">
        <v>0</v>
      </c>
      <c r="K2423" s="103">
        <v>0</v>
      </c>
      <c r="L2423" s="104">
        <v>0</v>
      </c>
      <c r="M2423" s="108" t="s">
        <v>126</v>
      </c>
      <c r="N2423" s="111" t="s">
        <v>149</v>
      </c>
      <c r="O2423" s="111" t="s">
        <v>150</v>
      </c>
      <c r="P2423" t="str">
        <f>VLOOKUP($A2423,RevenueData!$A$2:$L$2321,10,FALSE)</f>
        <v>CA</v>
      </c>
      <c r="Q2423" t="str">
        <f>VLOOKUP($A2423,RevenueData!$A$2:$L$2321,11,FALSE)</f>
        <v>LA</v>
      </c>
      <c r="R2423" t="str">
        <f>VLOOKUP($A2423,RevenueData!$A$2:$L$2321,12,FALSE)</f>
        <v>LA</v>
      </c>
    </row>
    <row r="2424" spans="1:18">
      <c r="A2424" s="103">
        <v>69</v>
      </c>
      <c r="B2424" s="108" t="s">
        <v>219</v>
      </c>
      <c r="C2424" s="108" t="s">
        <v>11</v>
      </c>
      <c r="D2424" s="103">
        <v>22033</v>
      </c>
      <c r="E2424" s="109">
        <v>40092</v>
      </c>
      <c r="F2424" s="110">
        <v>1120</v>
      </c>
      <c r="G2424" s="108" t="s">
        <v>125</v>
      </c>
      <c r="H2424" s="103">
        <v>6</v>
      </c>
      <c r="I2424" s="103">
        <v>6</v>
      </c>
      <c r="J2424" s="103">
        <v>0</v>
      </c>
      <c r="K2424" s="103">
        <v>0</v>
      </c>
      <c r="L2424" s="104">
        <v>0</v>
      </c>
      <c r="M2424" s="108" t="s">
        <v>126</v>
      </c>
      <c r="N2424" s="111" t="s">
        <v>136</v>
      </c>
      <c r="O2424" s="111" t="s">
        <v>556</v>
      </c>
      <c r="P2424" t="str">
        <f>VLOOKUP($A2424,RevenueData!$A$2:$L$2321,10,FALSE)</f>
        <v>VA</v>
      </c>
      <c r="Q2424" t="str">
        <f>VLOOKUP($A2424,RevenueData!$A$2:$L$2321,11,FALSE)</f>
        <v>SE</v>
      </c>
      <c r="R2424" t="str">
        <f>VLOOKUP($A2424,RevenueData!$A$2:$L$2321,12,FALSE)</f>
        <v>SE</v>
      </c>
    </row>
    <row r="2425" spans="1:18">
      <c r="A2425" s="103">
        <v>70</v>
      </c>
      <c r="B2425" s="108" t="s">
        <v>220</v>
      </c>
      <c r="C2425" s="108" t="s">
        <v>13</v>
      </c>
      <c r="D2425" s="103">
        <v>48377</v>
      </c>
      <c r="E2425" s="109">
        <v>40092</v>
      </c>
      <c r="F2425" s="110">
        <v>1014</v>
      </c>
      <c r="G2425" s="108" t="s">
        <v>125</v>
      </c>
      <c r="H2425" s="103">
        <v>5</v>
      </c>
      <c r="I2425" s="103">
        <v>5</v>
      </c>
      <c r="J2425" s="103">
        <v>0</v>
      </c>
      <c r="K2425" s="103">
        <v>0</v>
      </c>
      <c r="L2425" s="104">
        <v>0</v>
      </c>
      <c r="M2425" s="108" t="s">
        <v>126</v>
      </c>
      <c r="N2425" s="111" t="s">
        <v>140</v>
      </c>
      <c r="O2425" s="111" t="s">
        <v>141</v>
      </c>
      <c r="P2425" t="str">
        <f>VLOOKUP($A2425,RevenueData!$A$2:$L$2321,10,FALSE)</f>
        <v>MI</v>
      </c>
      <c r="Q2425" t="str">
        <f>VLOOKUP($A2425,RevenueData!$A$2:$L$2321,11,FALSE)</f>
        <v>MW</v>
      </c>
      <c r="R2425" t="str">
        <f>VLOOKUP($A2425,RevenueData!$A$2:$L$2321,12,FALSE)</f>
        <v>MW</v>
      </c>
    </row>
    <row r="2426" spans="1:18">
      <c r="A2426" s="103">
        <v>71</v>
      </c>
      <c r="B2426" s="108" t="s">
        <v>221</v>
      </c>
      <c r="C2426" s="108" t="s">
        <v>47</v>
      </c>
      <c r="D2426" s="103">
        <v>30022</v>
      </c>
      <c r="E2426" s="109">
        <v>40092</v>
      </c>
      <c r="F2426" s="110">
        <v>1236</v>
      </c>
      <c r="G2426" s="108" t="s">
        <v>125</v>
      </c>
      <c r="H2426" s="103">
        <v>7</v>
      </c>
      <c r="I2426" s="103">
        <v>7</v>
      </c>
      <c r="J2426" s="103">
        <v>0</v>
      </c>
      <c r="K2426" s="103">
        <v>0</v>
      </c>
      <c r="L2426" s="104">
        <v>0</v>
      </c>
      <c r="M2426" s="108" t="s">
        <v>126</v>
      </c>
      <c r="N2426" s="111" t="s">
        <v>197</v>
      </c>
      <c r="O2426" s="111" t="s">
        <v>198</v>
      </c>
      <c r="P2426" t="str">
        <f>VLOOKUP($A2426,RevenueData!$A$2:$L$2321,10,FALSE)</f>
        <v>GA</v>
      </c>
      <c r="Q2426" t="str">
        <f>VLOOKUP($A2426,RevenueData!$A$2:$L$2321,11,FALSE)</f>
        <v>SE</v>
      </c>
      <c r="R2426" t="str">
        <f>VLOOKUP($A2426,RevenueData!$A$2:$L$2321,12,FALSE)</f>
        <v>ATL</v>
      </c>
    </row>
    <row r="2427" spans="1:18">
      <c r="A2427" s="103">
        <v>73</v>
      </c>
      <c r="B2427" s="108" t="s">
        <v>176</v>
      </c>
      <c r="C2427" s="108" t="s">
        <v>19</v>
      </c>
      <c r="D2427" s="103">
        <v>94103</v>
      </c>
      <c r="E2427" s="109">
        <v>40092</v>
      </c>
      <c r="F2427" s="110">
        <v>1010</v>
      </c>
      <c r="G2427" s="108" t="s">
        <v>125</v>
      </c>
      <c r="H2427" s="103">
        <v>40</v>
      </c>
      <c r="I2427" s="103">
        <v>40</v>
      </c>
      <c r="J2427" s="103">
        <v>0</v>
      </c>
      <c r="K2427" s="103">
        <v>0</v>
      </c>
      <c r="L2427" s="104">
        <v>0</v>
      </c>
      <c r="M2427" s="108" t="s">
        <v>126</v>
      </c>
      <c r="N2427" s="111" t="s">
        <v>156</v>
      </c>
      <c r="O2427" s="111" t="s">
        <v>157</v>
      </c>
      <c r="P2427" t="str">
        <f>VLOOKUP($A2427,RevenueData!$A$2:$L$2321,10,FALSE)</f>
        <v>CA</v>
      </c>
      <c r="Q2427" t="str">
        <f>VLOOKUP($A2427,RevenueData!$A$2:$L$2321,11,FALSE)</f>
        <v>NW</v>
      </c>
      <c r="R2427" t="str">
        <f>VLOOKUP($A2427,RevenueData!$A$2:$L$2321,12,FALSE)</f>
        <v>SF</v>
      </c>
    </row>
    <row r="2428" spans="1:18">
      <c r="A2428" s="103">
        <v>75</v>
      </c>
      <c r="B2428" s="108" t="s">
        <v>196</v>
      </c>
      <c r="C2428" s="108" t="s">
        <v>47</v>
      </c>
      <c r="D2428" s="103">
        <v>30326</v>
      </c>
      <c r="E2428" s="109">
        <v>40092</v>
      </c>
      <c r="F2428" s="110">
        <v>1232</v>
      </c>
      <c r="G2428" s="108" t="s">
        <v>125</v>
      </c>
      <c r="H2428" s="103">
        <v>16</v>
      </c>
      <c r="I2428" s="103">
        <v>16</v>
      </c>
      <c r="J2428" s="103">
        <v>0</v>
      </c>
      <c r="K2428" s="103">
        <v>0</v>
      </c>
      <c r="L2428" s="104">
        <v>0</v>
      </c>
      <c r="M2428" s="108" t="s">
        <v>126</v>
      </c>
      <c r="N2428" s="111" t="s">
        <v>197</v>
      </c>
      <c r="O2428" s="111" t="s">
        <v>198</v>
      </c>
      <c r="P2428" t="str">
        <f>VLOOKUP($A2428,RevenueData!$A$2:$L$2321,10,FALSE)</f>
        <v>GA</v>
      </c>
      <c r="Q2428" t="str">
        <f>VLOOKUP($A2428,RevenueData!$A$2:$L$2321,11,FALSE)</f>
        <v>SE</v>
      </c>
      <c r="R2428" t="str">
        <f>VLOOKUP($A2428,RevenueData!$A$2:$L$2321,12,FALSE)</f>
        <v>ATL</v>
      </c>
    </row>
    <row r="2429" spans="1:18">
      <c r="A2429" s="103">
        <v>76</v>
      </c>
      <c r="B2429" s="108" t="s">
        <v>223</v>
      </c>
      <c r="C2429" s="108" t="s">
        <v>16</v>
      </c>
      <c r="D2429" s="103">
        <v>60134</v>
      </c>
      <c r="E2429" s="109">
        <v>40092</v>
      </c>
      <c r="F2429" s="110">
        <v>855</v>
      </c>
      <c r="G2429" s="108" t="s">
        <v>129</v>
      </c>
      <c r="H2429" s="103">
        <v>5</v>
      </c>
      <c r="I2429" s="103">
        <v>5</v>
      </c>
      <c r="J2429" s="103">
        <v>0</v>
      </c>
      <c r="K2429" s="103">
        <v>0</v>
      </c>
      <c r="L2429" s="104">
        <v>0</v>
      </c>
      <c r="M2429" s="108" t="s">
        <v>143</v>
      </c>
      <c r="N2429" s="111" t="s">
        <v>145</v>
      </c>
      <c r="O2429" s="111" t="s">
        <v>146</v>
      </c>
      <c r="P2429" t="str">
        <f>VLOOKUP($A2429,RevenueData!$A$2:$L$2321,10,FALSE)</f>
        <v>IL</v>
      </c>
      <c r="Q2429" t="str">
        <f>VLOOKUP($A2429,RevenueData!$A$2:$L$2321,11,FALSE)</f>
        <v>MW</v>
      </c>
      <c r="R2429" t="str">
        <f>VLOOKUP($A2429,RevenueData!$A$2:$L$2321,12,FALSE)</f>
        <v>SCHI</v>
      </c>
    </row>
    <row r="2430" spans="1:18">
      <c r="A2430" s="103">
        <v>77</v>
      </c>
      <c r="B2430" s="108" t="s">
        <v>224</v>
      </c>
      <c r="C2430" s="108" t="s">
        <v>27</v>
      </c>
      <c r="D2430" s="103">
        <v>33146</v>
      </c>
      <c r="E2430" s="109">
        <v>40092</v>
      </c>
      <c r="F2430" s="110">
        <v>1000</v>
      </c>
      <c r="G2430" s="108" t="s">
        <v>125</v>
      </c>
      <c r="H2430" s="103">
        <v>4</v>
      </c>
      <c r="I2430" s="103">
        <v>4</v>
      </c>
      <c r="J2430" s="103">
        <v>0</v>
      </c>
      <c r="K2430" s="103">
        <v>0</v>
      </c>
      <c r="L2430" s="104">
        <v>0</v>
      </c>
      <c r="M2430" s="108" t="s">
        <v>126</v>
      </c>
      <c r="N2430" s="111" t="s">
        <v>161</v>
      </c>
      <c r="O2430" s="111" t="s">
        <v>162</v>
      </c>
      <c r="P2430" t="str">
        <f>VLOOKUP($A2430,RevenueData!$A$2:$L$2321,10,FALSE)</f>
        <v>FL</v>
      </c>
      <c r="Q2430" t="str">
        <f>VLOOKUP($A2430,RevenueData!$A$2:$L$2321,11,FALSE)</f>
        <v>SE</v>
      </c>
      <c r="R2430" t="str">
        <f>VLOOKUP($A2430,RevenueData!$A$2:$L$2321,12,FALSE)</f>
        <v>MIAMI</v>
      </c>
    </row>
    <row r="2431" spans="1:18">
      <c r="A2431" s="103">
        <v>78</v>
      </c>
      <c r="B2431" s="108" t="s">
        <v>225</v>
      </c>
      <c r="C2431" s="108" t="s">
        <v>27</v>
      </c>
      <c r="D2431" s="103">
        <v>32839</v>
      </c>
      <c r="E2431" s="109">
        <v>40092</v>
      </c>
      <c r="F2431" s="110">
        <v>1143</v>
      </c>
      <c r="G2431" s="108" t="s">
        <v>125</v>
      </c>
      <c r="H2431" s="103">
        <v>37</v>
      </c>
      <c r="I2431" s="103">
        <v>37</v>
      </c>
      <c r="J2431" s="103">
        <v>0</v>
      </c>
      <c r="K2431" s="103">
        <v>0</v>
      </c>
      <c r="L2431" s="104">
        <v>0</v>
      </c>
      <c r="M2431" s="108" t="s">
        <v>126</v>
      </c>
      <c r="N2431" s="111" t="s">
        <v>208</v>
      </c>
      <c r="O2431" s="111" t="s">
        <v>209</v>
      </c>
      <c r="P2431" t="str">
        <f>VLOOKUP($A2431,RevenueData!$A$2:$L$2321,10,FALSE)</f>
        <v>FL</v>
      </c>
      <c r="Q2431" t="str">
        <f>VLOOKUP($A2431,RevenueData!$A$2:$L$2321,11,FALSE)</f>
        <v>SE</v>
      </c>
      <c r="R2431" t="str">
        <f>VLOOKUP($A2431,RevenueData!$A$2:$L$2321,12,FALSE)</f>
        <v>NFL</v>
      </c>
    </row>
    <row r="2432" spans="1:18">
      <c r="A2432" s="103">
        <v>79</v>
      </c>
      <c r="B2432" s="108" t="s">
        <v>226</v>
      </c>
      <c r="C2432" s="108" t="s">
        <v>21</v>
      </c>
      <c r="D2432" s="103">
        <v>98037</v>
      </c>
      <c r="E2432" s="109">
        <v>40092</v>
      </c>
      <c r="F2432" s="110">
        <v>1057</v>
      </c>
      <c r="G2432" s="108" t="s">
        <v>125</v>
      </c>
      <c r="H2432" s="103">
        <v>7</v>
      </c>
      <c r="I2432" s="103">
        <v>7</v>
      </c>
      <c r="J2432" s="103">
        <v>0</v>
      </c>
      <c r="K2432" s="103">
        <v>0</v>
      </c>
      <c r="L2432" s="104">
        <v>0</v>
      </c>
      <c r="M2432" s="108" t="s">
        <v>126</v>
      </c>
      <c r="N2432" s="111" t="s">
        <v>152</v>
      </c>
      <c r="O2432" s="111" t="s">
        <v>153</v>
      </c>
      <c r="P2432" t="str">
        <f>VLOOKUP($A2432,RevenueData!$A$2:$L$2321,10,FALSE)</f>
        <v>WA</v>
      </c>
      <c r="Q2432" t="str">
        <f>VLOOKUP($A2432,RevenueData!$A$2:$L$2321,11,FALSE)</f>
        <v>NW</v>
      </c>
      <c r="R2432" t="str">
        <f>VLOOKUP($A2432,RevenueData!$A$2:$L$2321,12,FALSE)</f>
        <v>SEA</v>
      </c>
    </row>
    <row r="2433" spans="1:18">
      <c r="A2433" s="103">
        <v>81</v>
      </c>
      <c r="B2433" s="108" t="s">
        <v>230</v>
      </c>
      <c r="C2433" s="108" t="s">
        <v>19</v>
      </c>
      <c r="D2433" s="103">
        <v>94304</v>
      </c>
      <c r="E2433" s="109">
        <v>40092</v>
      </c>
      <c r="F2433" s="110">
        <v>1017</v>
      </c>
      <c r="G2433" s="108" t="s">
        <v>125</v>
      </c>
      <c r="H2433" s="103">
        <v>34</v>
      </c>
      <c r="I2433" s="103">
        <v>34</v>
      </c>
      <c r="J2433" s="103">
        <v>0</v>
      </c>
      <c r="K2433" s="103">
        <v>0</v>
      </c>
      <c r="L2433" s="104">
        <v>0</v>
      </c>
      <c r="M2433" s="108" t="s">
        <v>126</v>
      </c>
      <c r="N2433" s="111" t="s">
        <v>156</v>
      </c>
      <c r="O2433" s="111" t="s">
        <v>157</v>
      </c>
      <c r="P2433" t="str">
        <f>VLOOKUP($A2433,RevenueData!$A$2:$L$2321,10,FALSE)</f>
        <v>CA</v>
      </c>
      <c r="Q2433" t="str">
        <f>VLOOKUP($A2433,RevenueData!$A$2:$L$2321,11,FALSE)</f>
        <v>NW</v>
      </c>
      <c r="R2433" t="str">
        <f>VLOOKUP($A2433,RevenueData!$A$2:$L$2321,12,FALSE)</f>
        <v>SEA</v>
      </c>
    </row>
    <row r="2434" spans="1:18">
      <c r="A2434" s="103">
        <v>82</v>
      </c>
      <c r="B2434" s="108" t="s">
        <v>231</v>
      </c>
      <c r="C2434" s="108" t="s">
        <v>19</v>
      </c>
      <c r="D2434" s="103">
        <v>95050</v>
      </c>
      <c r="E2434" s="109">
        <v>40092</v>
      </c>
      <c r="F2434" s="110">
        <v>1010</v>
      </c>
      <c r="G2434" s="108" t="s">
        <v>125</v>
      </c>
      <c r="H2434" s="103">
        <v>27</v>
      </c>
      <c r="I2434" s="103">
        <v>27</v>
      </c>
      <c r="J2434" s="103">
        <v>0</v>
      </c>
      <c r="K2434" s="103">
        <v>0</v>
      </c>
      <c r="L2434" s="104">
        <v>0</v>
      </c>
      <c r="M2434" s="108" t="s">
        <v>126</v>
      </c>
      <c r="N2434" s="111" t="s">
        <v>156</v>
      </c>
      <c r="O2434" s="111" t="s">
        <v>157</v>
      </c>
      <c r="P2434" t="str">
        <f>VLOOKUP($A2434,RevenueData!$A$2:$L$2321,10,FALSE)</f>
        <v>CA</v>
      </c>
      <c r="Q2434" t="str">
        <f>VLOOKUP($A2434,RevenueData!$A$2:$L$2321,11,FALSE)</f>
        <v>NW</v>
      </c>
      <c r="R2434" t="str">
        <f>VLOOKUP($A2434,RevenueData!$A$2:$L$2321,12,FALSE)</f>
        <v>EB</v>
      </c>
    </row>
    <row r="2435" spans="1:18">
      <c r="A2435" s="103">
        <v>83</v>
      </c>
      <c r="B2435" s="108" t="s">
        <v>176</v>
      </c>
      <c r="C2435" s="108" t="s">
        <v>19</v>
      </c>
      <c r="D2435" s="103">
        <v>94114</v>
      </c>
      <c r="E2435" s="109">
        <v>40092</v>
      </c>
      <c r="F2435" s="110">
        <v>1246</v>
      </c>
      <c r="G2435" s="108" t="s">
        <v>125</v>
      </c>
      <c r="H2435" s="103">
        <v>5</v>
      </c>
      <c r="I2435" s="103">
        <v>5</v>
      </c>
      <c r="J2435" s="103">
        <v>0</v>
      </c>
      <c r="K2435" s="103">
        <v>0</v>
      </c>
      <c r="L2435" s="104">
        <v>0</v>
      </c>
      <c r="M2435" s="108" t="s">
        <v>126</v>
      </c>
      <c r="N2435" s="111" t="s">
        <v>156</v>
      </c>
      <c r="O2435" s="111" t="s">
        <v>157</v>
      </c>
      <c r="P2435" t="str">
        <f>VLOOKUP($A2435,RevenueData!$A$2:$L$2321,10,FALSE)</f>
        <v>CA</v>
      </c>
      <c r="Q2435" t="str">
        <f>VLOOKUP($A2435,RevenueData!$A$2:$L$2321,11,FALSE)</f>
        <v>NW</v>
      </c>
      <c r="R2435" t="str">
        <f>VLOOKUP($A2435,RevenueData!$A$2:$L$2321,12,FALSE)</f>
        <v>NW</v>
      </c>
    </row>
    <row r="2436" spans="1:18">
      <c r="A2436" s="103">
        <v>85</v>
      </c>
      <c r="B2436" s="108" t="s">
        <v>232</v>
      </c>
      <c r="C2436" s="108" t="s">
        <v>26</v>
      </c>
      <c r="D2436" s="103">
        <v>70002</v>
      </c>
      <c r="E2436" s="109">
        <v>40092</v>
      </c>
      <c r="F2436" s="110">
        <v>919</v>
      </c>
      <c r="G2436" s="108" t="s">
        <v>129</v>
      </c>
      <c r="H2436" s="103">
        <v>8</v>
      </c>
      <c r="I2436" s="103">
        <v>8</v>
      </c>
      <c r="J2436" s="103">
        <v>0</v>
      </c>
      <c r="K2436" s="103">
        <v>0</v>
      </c>
      <c r="L2436" s="104">
        <v>0</v>
      </c>
      <c r="M2436" s="108" t="s">
        <v>126</v>
      </c>
      <c r="N2436" s="111" t="s">
        <v>217</v>
      </c>
      <c r="O2436" s="111" t="s">
        <v>218</v>
      </c>
      <c r="P2436" t="str">
        <f>VLOOKUP($A2436,RevenueData!$A$2:$L$2321,10,FALSE)</f>
        <v>LA</v>
      </c>
      <c r="Q2436" t="str">
        <f>VLOOKUP($A2436,RevenueData!$A$2:$L$2321,11,FALSE)</f>
        <v>SW</v>
      </c>
      <c r="R2436" t="str">
        <f>VLOOKUP($A2436,RevenueData!$A$2:$L$2321,12,FALSE)</f>
        <v>SW</v>
      </c>
    </row>
    <row r="2437" spans="1:18">
      <c r="A2437" s="103">
        <v>86</v>
      </c>
      <c r="B2437" s="108" t="s">
        <v>233</v>
      </c>
      <c r="C2437" s="108" t="s">
        <v>41</v>
      </c>
      <c r="D2437" s="103">
        <v>77056</v>
      </c>
      <c r="E2437" s="109">
        <v>40092</v>
      </c>
      <c r="F2437" s="110">
        <v>1153</v>
      </c>
      <c r="G2437" s="108" t="s">
        <v>125</v>
      </c>
      <c r="H2437" s="103">
        <v>10</v>
      </c>
      <c r="I2437" s="103">
        <v>10</v>
      </c>
      <c r="J2437" s="103">
        <v>0</v>
      </c>
      <c r="K2437" s="103">
        <v>0</v>
      </c>
      <c r="L2437" s="104">
        <v>0</v>
      </c>
      <c r="M2437" s="108" t="s">
        <v>126</v>
      </c>
      <c r="N2437" s="111" t="s">
        <v>234</v>
      </c>
      <c r="O2437" s="111" t="s">
        <v>235</v>
      </c>
      <c r="P2437" t="str">
        <f>VLOOKUP($A2437,RevenueData!$A$2:$L$2321,10,FALSE)</f>
        <v>TX</v>
      </c>
      <c r="Q2437" t="str">
        <f>VLOOKUP($A2437,RevenueData!$A$2:$L$2321,11,FALSE)</f>
        <v>SW</v>
      </c>
      <c r="R2437" t="str">
        <f>VLOOKUP($A2437,RevenueData!$A$2:$L$2321,12,FALSE)</f>
        <v>HOU</v>
      </c>
    </row>
    <row r="2438" spans="1:18">
      <c r="A2438" s="103">
        <v>87</v>
      </c>
      <c r="B2438" s="108" t="s">
        <v>236</v>
      </c>
      <c r="C2438" s="108" t="s">
        <v>16</v>
      </c>
      <c r="D2438" s="103">
        <v>60173</v>
      </c>
      <c r="E2438" s="109">
        <v>40092</v>
      </c>
      <c r="F2438" s="110">
        <v>1036</v>
      </c>
      <c r="G2438" s="108" t="s">
        <v>125</v>
      </c>
      <c r="H2438" s="103">
        <v>14</v>
      </c>
      <c r="I2438" s="103">
        <v>14</v>
      </c>
      <c r="J2438" s="103">
        <v>0</v>
      </c>
      <c r="K2438" s="103">
        <v>0</v>
      </c>
      <c r="L2438" s="104">
        <v>0</v>
      </c>
      <c r="M2438" s="108" t="s">
        <v>143</v>
      </c>
      <c r="N2438" s="111" t="s">
        <v>145</v>
      </c>
      <c r="O2438" s="111" t="s">
        <v>146</v>
      </c>
      <c r="P2438" t="str">
        <f>VLOOKUP($A2438,RevenueData!$A$2:$L$2321,10,FALSE)</f>
        <v>IL</v>
      </c>
      <c r="Q2438" t="str">
        <f>VLOOKUP($A2438,RevenueData!$A$2:$L$2321,11,FALSE)</f>
        <v>MW</v>
      </c>
      <c r="R2438" t="str">
        <f>VLOOKUP($A2438,RevenueData!$A$2:$L$2321,12,FALSE)</f>
        <v>SCHI</v>
      </c>
    </row>
    <row r="2439" spans="1:18">
      <c r="A2439" s="103">
        <v>89</v>
      </c>
      <c r="B2439" s="108" t="s">
        <v>238</v>
      </c>
      <c r="C2439" s="108" t="s">
        <v>19</v>
      </c>
      <c r="D2439" s="103">
        <v>90265</v>
      </c>
      <c r="E2439" s="109">
        <v>40092</v>
      </c>
      <c r="F2439" s="110">
        <v>913</v>
      </c>
      <c r="G2439" s="108" t="s">
        <v>125</v>
      </c>
      <c r="H2439" s="103">
        <v>4</v>
      </c>
      <c r="I2439" s="103">
        <v>4</v>
      </c>
      <c r="J2439" s="103">
        <v>0</v>
      </c>
      <c r="K2439" s="103">
        <v>0</v>
      </c>
      <c r="L2439" s="104">
        <v>0</v>
      </c>
      <c r="M2439" s="108" t="s">
        <v>126</v>
      </c>
      <c r="N2439" s="111" t="s">
        <v>149</v>
      </c>
      <c r="O2439" s="111" t="s">
        <v>150</v>
      </c>
      <c r="P2439" t="str">
        <f>VLOOKUP($A2439,RevenueData!$A$2:$L$2321,10,FALSE)</f>
        <v>CA</v>
      </c>
      <c r="Q2439" t="str">
        <f>VLOOKUP($A2439,RevenueData!$A$2:$L$2321,11,FALSE)</f>
        <v>LA</v>
      </c>
      <c r="R2439" t="str">
        <f>VLOOKUP($A2439,RevenueData!$A$2:$L$2321,12,FALSE)</f>
        <v>VENT</v>
      </c>
    </row>
    <row r="2440" spans="1:18">
      <c r="A2440" s="103">
        <v>90</v>
      </c>
      <c r="B2440" s="108" t="s">
        <v>239</v>
      </c>
      <c r="C2440" s="108" t="s">
        <v>27</v>
      </c>
      <c r="D2440" s="103">
        <v>33414</v>
      </c>
      <c r="E2440" s="109">
        <v>40092</v>
      </c>
      <c r="F2440" s="110">
        <v>1058</v>
      </c>
      <c r="G2440" s="108" t="s">
        <v>125</v>
      </c>
      <c r="H2440" s="103">
        <v>7</v>
      </c>
      <c r="I2440" s="103">
        <v>7</v>
      </c>
      <c r="J2440" s="103">
        <v>0</v>
      </c>
      <c r="K2440" s="103">
        <v>0</v>
      </c>
      <c r="L2440" s="104">
        <v>0</v>
      </c>
      <c r="M2440" s="108" t="s">
        <v>126</v>
      </c>
      <c r="N2440" s="111" t="s">
        <v>161</v>
      </c>
      <c r="O2440" s="111" t="s">
        <v>162</v>
      </c>
      <c r="P2440" t="str">
        <f>VLOOKUP($A2440,RevenueData!$A$2:$L$2321,10,FALSE)</f>
        <v>FL</v>
      </c>
      <c r="Q2440" t="str">
        <f>VLOOKUP($A2440,RevenueData!$A$2:$L$2321,11,FALSE)</f>
        <v>SE</v>
      </c>
      <c r="R2440" t="str">
        <f>VLOOKUP($A2440,RevenueData!$A$2:$L$2321,12,FALSE)</f>
        <v>PB</v>
      </c>
    </row>
    <row r="2441" spans="1:18">
      <c r="A2441" s="103">
        <v>91</v>
      </c>
      <c r="B2441" s="108" t="s">
        <v>233</v>
      </c>
      <c r="C2441" s="108" t="s">
        <v>41</v>
      </c>
      <c r="D2441" s="103">
        <v>77024</v>
      </c>
      <c r="E2441" s="109">
        <v>40092</v>
      </c>
      <c r="F2441" s="110">
        <v>1120</v>
      </c>
      <c r="G2441" s="108" t="s">
        <v>125</v>
      </c>
      <c r="H2441" s="103">
        <v>7</v>
      </c>
      <c r="I2441" s="103">
        <v>7</v>
      </c>
      <c r="J2441" s="103">
        <v>0</v>
      </c>
      <c r="K2441" s="103">
        <v>0</v>
      </c>
      <c r="L2441" s="104">
        <v>0</v>
      </c>
      <c r="M2441" s="108" t="s">
        <v>126</v>
      </c>
      <c r="N2441" s="111" t="s">
        <v>234</v>
      </c>
      <c r="O2441" s="111" t="s">
        <v>235</v>
      </c>
      <c r="P2441" t="str">
        <f>VLOOKUP($A2441,RevenueData!$A$2:$L$2321,10,FALSE)</f>
        <v>TX</v>
      </c>
      <c r="Q2441" t="str">
        <f>VLOOKUP($A2441,RevenueData!$A$2:$L$2321,11,FALSE)</f>
        <v>SW</v>
      </c>
      <c r="R2441" t="str">
        <f>VLOOKUP($A2441,RevenueData!$A$2:$L$2321,12,FALSE)</f>
        <v>HOU</v>
      </c>
    </row>
    <row r="2442" spans="1:18">
      <c r="A2442" s="103">
        <v>92</v>
      </c>
      <c r="B2442" s="108" t="s">
        <v>240</v>
      </c>
      <c r="C2442" s="108" t="s">
        <v>19</v>
      </c>
      <c r="D2442" s="103">
        <v>94588</v>
      </c>
      <c r="E2442" s="109">
        <v>40092</v>
      </c>
      <c r="F2442" s="110">
        <v>1118</v>
      </c>
      <c r="G2442" s="108" t="s">
        <v>125</v>
      </c>
      <c r="H2442" s="103">
        <v>8</v>
      </c>
      <c r="I2442" s="103">
        <v>7</v>
      </c>
      <c r="J2442" s="103">
        <v>0</v>
      </c>
      <c r="K2442" s="103">
        <v>0</v>
      </c>
      <c r="L2442" s="104">
        <v>1</v>
      </c>
      <c r="M2442" s="108" t="s">
        <v>126</v>
      </c>
      <c r="N2442" s="111" t="s">
        <v>156</v>
      </c>
      <c r="O2442" s="111" t="s">
        <v>157</v>
      </c>
      <c r="P2442" t="str">
        <f>VLOOKUP($A2442,RevenueData!$A$2:$L$2321,10,FALSE)</f>
        <v>CA</v>
      </c>
      <c r="Q2442" t="str">
        <f>VLOOKUP($A2442,RevenueData!$A$2:$L$2321,11,FALSE)</f>
        <v>NW</v>
      </c>
      <c r="R2442" t="str">
        <f>VLOOKUP($A2442,RevenueData!$A$2:$L$2321,12,FALSE)</f>
        <v>EB</v>
      </c>
    </row>
    <row r="2443" spans="1:18">
      <c r="A2443" s="103">
        <v>93</v>
      </c>
      <c r="B2443" s="108" t="s">
        <v>241</v>
      </c>
      <c r="C2443" s="108" t="s">
        <v>11</v>
      </c>
      <c r="D2443" s="103">
        <v>23235</v>
      </c>
      <c r="E2443" s="109">
        <v>40092</v>
      </c>
      <c r="F2443" s="110">
        <v>1140</v>
      </c>
      <c r="G2443" s="108" t="s">
        <v>125</v>
      </c>
      <c r="H2443" s="103">
        <v>13</v>
      </c>
      <c r="I2443" s="103">
        <v>13</v>
      </c>
      <c r="J2443" s="103">
        <v>0</v>
      </c>
      <c r="K2443" s="103">
        <v>0</v>
      </c>
      <c r="L2443" s="104">
        <v>0</v>
      </c>
      <c r="M2443" s="108" t="s">
        <v>126</v>
      </c>
      <c r="N2443" s="111" t="s">
        <v>244</v>
      </c>
      <c r="O2443" s="111" t="s">
        <v>245</v>
      </c>
      <c r="P2443" t="str">
        <f>VLOOKUP($A2443,RevenueData!$A$2:$L$2321,10,FALSE)</f>
        <v>VA</v>
      </c>
      <c r="Q2443" t="str">
        <f>VLOOKUP($A2443,RevenueData!$A$2:$L$2321,11,FALSE)</f>
        <v>SE</v>
      </c>
      <c r="R2443" t="str">
        <f>VLOOKUP($A2443,RevenueData!$A$2:$L$2321,12,FALSE)</f>
        <v>NOVA</v>
      </c>
    </row>
    <row r="2444" spans="1:18">
      <c r="A2444" s="103">
        <v>94</v>
      </c>
      <c r="B2444" s="108" t="s">
        <v>225</v>
      </c>
      <c r="C2444" s="108" t="s">
        <v>27</v>
      </c>
      <c r="D2444" s="103">
        <v>32827</v>
      </c>
      <c r="E2444" s="109">
        <v>40092</v>
      </c>
      <c r="F2444" s="110">
        <v>857</v>
      </c>
      <c r="G2444" s="108" t="s">
        <v>125</v>
      </c>
      <c r="H2444" s="103">
        <v>11</v>
      </c>
      <c r="I2444" s="103">
        <v>11</v>
      </c>
      <c r="J2444" s="103">
        <v>0</v>
      </c>
      <c r="K2444" s="103">
        <v>0</v>
      </c>
      <c r="L2444" s="104">
        <v>0</v>
      </c>
      <c r="M2444" s="108" t="s">
        <v>126</v>
      </c>
      <c r="N2444" s="111" t="s">
        <v>208</v>
      </c>
      <c r="O2444" s="111" t="s">
        <v>209</v>
      </c>
      <c r="P2444" t="str">
        <f>VLOOKUP($A2444,RevenueData!$A$2:$L$2321,10,FALSE)</f>
        <v>FL</v>
      </c>
      <c r="Q2444" t="str">
        <f>VLOOKUP($A2444,RevenueData!$A$2:$L$2321,11,FALSE)</f>
        <v>SE</v>
      </c>
      <c r="R2444" t="str">
        <f>VLOOKUP($A2444,RevenueData!$A$2:$L$2321,12,FALSE)</f>
        <v>NFL</v>
      </c>
    </row>
    <row r="2445" spans="1:18">
      <c r="A2445" s="103">
        <v>96</v>
      </c>
      <c r="B2445" s="108" t="s">
        <v>211</v>
      </c>
      <c r="C2445" s="108" t="s">
        <v>35</v>
      </c>
      <c r="D2445" s="103">
        <v>43219</v>
      </c>
      <c r="E2445" s="109">
        <v>40092</v>
      </c>
      <c r="F2445" s="110">
        <v>1256</v>
      </c>
      <c r="G2445" s="108" t="s">
        <v>125</v>
      </c>
      <c r="H2445" s="103">
        <v>10</v>
      </c>
      <c r="I2445" s="103">
        <v>10</v>
      </c>
      <c r="J2445" s="103">
        <v>0</v>
      </c>
      <c r="K2445" s="103">
        <v>0</v>
      </c>
      <c r="L2445" s="104">
        <v>0</v>
      </c>
      <c r="M2445" s="108" t="s">
        <v>126</v>
      </c>
      <c r="N2445" s="111" t="s">
        <v>173</v>
      </c>
      <c r="O2445" s="111" t="s">
        <v>174</v>
      </c>
      <c r="P2445" t="str">
        <f>VLOOKUP($A2445,RevenueData!$A$2:$L$2321,10,FALSE)</f>
        <v>OH</v>
      </c>
      <c r="Q2445" t="str">
        <f>VLOOKUP($A2445,RevenueData!$A$2:$L$2321,11,FALSE)</f>
        <v>MW</v>
      </c>
      <c r="R2445" t="str">
        <f>VLOOKUP($A2445,RevenueData!$A$2:$L$2321,12,FALSE)</f>
        <v>GL</v>
      </c>
    </row>
    <row r="2446" spans="1:18">
      <c r="A2446" s="103">
        <v>97</v>
      </c>
      <c r="B2446" s="108" t="s">
        <v>246</v>
      </c>
      <c r="C2446" s="108" t="s">
        <v>56</v>
      </c>
      <c r="D2446" s="103">
        <v>20817</v>
      </c>
      <c r="E2446" s="109">
        <v>40092</v>
      </c>
      <c r="F2446" s="110">
        <v>1010</v>
      </c>
      <c r="G2446" s="108" t="s">
        <v>125</v>
      </c>
      <c r="H2446" s="103">
        <v>17</v>
      </c>
      <c r="I2446" s="103">
        <v>17</v>
      </c>
      <c r="J2446" s="103">
        <v>0</v>
      </c>
      <c r="K2446" s="103">
        <v>0</v>
      </c>
      <c r="L2446" s="104">
        <v>0</v>
      </c>
      <c r="M2446" s="108" t="s">
        <v>126</v>
      </c>
      <c r="N2446" s="111" t="s">
        <v>136</v>
      </c>
      <c r="O2446" s="111" t="s">
        <v>556</v>
      </c>
      <c r="P2446" t="str">
        <f>VLOOKUP($A2446,RevenueData!$A$2:$L$2321,10,FALSE)</f>
        <v>MD</v>
      </c>
      <c r="Q2446" t="str">
        <f>VLOOKUP($A2446,RevenueData!$A$2:$L$2321,11,FALSE)</f>
        <v>NE</v>
      </c>
      <c r="R2446" t="str">
        <f>VLOOKUP($A2446,RevenueData!$A$2:$L$2321,12,FALSE)</f>
        <v>MD</v>
      </c>
    </row>
    <row r="2447" spans="1:18">
      <c r="A2447" s="103">
        <v>98</v>
      </c>
      <c r="B2447" s="108" t="s">
        <v>28</v>
      </c>
      <c r="C2447" s="108" t="s">
        <v>27</v>
      </c>
      <c r="D2447" s="103">
        <v>33139</v>
      </c>
      <c r="E2447" s="109">
        <v>40092</v>
      </c>
      <c r="F2447" s="110">
        <v>1155</v>
      </c>
      <c r="G2447" s="108" t="s">
        <v>125</v>
      </c>
      <c r="H2447" s="103">
        <v>35</v>
      </c>
      <c r="I2447" s="103">
        <v>35</v>
      </c>
      <c r="J2447" s="103">
        <v>0</v>
      </c>
      <c r="K2447" s="103">
        <v>0</v>
      </c>
      <c r="L2447" s="104">
        <v>0</v>
      </c>
      <c r="M2447" s="108" t="s">
        <v>126</v>
      </c>
      <c r="N2447" s="111" t="s">
        <v>161</v>
      </c>
      <c r="O2447" s="111" t="s">
        <v>162</v>
      </c>
      <c r="P2447" t="str">
        <f>VLOOKUP($A2447,RevenueData!$A$2:$L$2321,10,FALSE)</f>
        <v>FL</v>
      </c>
      <c r="Q2447" t="str">
        <f>VLOOKUP($A2447,RevenueData!$A$2:$L$2321,11,FALSE)</f>
        <v>SE</v>
      </c>
      <c r="R2447" t="str">
        <f>VLOOKUP($A2447,RevenueData!$A$2:$L$2321,12,FALSE)</f>
        <v>SE</v>
      </c>
    </row>
    <row r="2448" spans="1:18">
      <c r="A2448" s="103">
        <v>99</v>
      </c>
      <c r="B2448" s="108" t="s">
        <v>247</v>
      </c>
      <c r="C2448" s="108" t="s">
        <v>56</v>
      </c>
      <c r="D2448" s="103">
        <v>21044</v>
      </c>
      <c r="E2448" s="109">
        <v>40092</v>
      </c>
      <c r="F2448" s="110">
        <v>924</v>
      </c>
      <c r="G2448" s="108" t="s">
        <v>129</v>
      </c>
      <c r="H2448" s="103">
        <v>4</v>
      </c>
      <c r="I2448" s="103">
        <v>4</v>
      </c>
      <c r="J2448" s="103">
        <v>0</v>
      </c>
      <c r="K2448" s="103">
        <v>0</v>
      </c>
      <c r="L2448" s="104">
        <v>0</v>
      </c>
      <c r="M2448" s="108" t="s">
        <v>126</v>
      </c>
      <c r="N2448" s="111" t="s">
        <v>136</v>
      </c>
      <c r="O2448" s="111" t="s">
        <v>556</v>
      </c>
      <c r="P2448" t="str">
        <f>VLOOKUP($A2448,RevenueData!$A$2:$L$2321,10,FALSE)</f>
        <v>MD</v>
      </c>
      <c r="Q2448" t="str">
        <f>VLOOKUP($A2448,RevenueData!$A$2:$L$2321,11,FALSE)</f>
        <v>NE</v>
      </c>
      <c r="R2448" t="str">
        <f>VLOOKUP($A2448,RevenueData!$A$2:$L$2321,12,FALSE)</f>
        <v>MD</v>
      </c>
    </row>
    <row r="2449" spans="1:18">
      <c r="A2449" s="103">
        <v>100</v>
      </c>
      <c r="B2449" s="108" t="s">
        <v>248</v>
      </c>
      <c r="C2449" s="108" t="s">
        <v>44</v>
      </c>
      <c r="D2449" s="103">
        <v>85718</v>
      </c>
      <c r="E2449" s="109">
        <v>40092</v>
      </c>
      <c r="F2449" s="110">
        <v>1034</v>
      </c>
      <c r="G2449" s="108" t="s">
        <v>125</v>
      </c>
      <c r="H2449" s="103">
        <v>20</v>
      </c>
      <c r="I2449" s="103">
        <v>19</v>
      </c>
      <c r="J2449" s="103">
        <v>0</v>
      </c>
      <c r="K2449" s="103">
        <v>1</v>
      </c>
      <c r="L2449" s="104">
        <v>0</v>
      </c>
      <c r="M2449" s="108" t="s">
        <v>126</v>
      </c>
      <c r="N2449" s="111" t="s">
        <v>181</v>
      </c>
      <c r="O2449" s="111" t="s">
        <v>182</v>
      </c>
      <c r="P2449" t="str">
        <f>VLOOKUP($A2449,RevenueData!$A$2:$L$2321,10,FALSE)</f>
        <v>AZ</v>
      </c>
      <c r="Q2449" t="str">
        <f>VLOOKUP($A2449,RevenueData!$A$2:$L$2321,11,FALSE)</f>
        <v>SW</v>
      </c>
      <c r="R2449" t="str">
        <f>VLOOKUP($A2449,RevenueData!$A$2:$L$2321,12,FALSE)</f>
        <v>AZ</v>
      </c>
    </row>
    <row r="2450" spans="1:18">
      <c r="A2450" s="103">
        <v>101</v>
      </c>
      <c r="B2450" s="108" t="s">
        <v>249</v>
      </c>
      <c r="C2450" s="108" t="s">
        <v>57</v>
      </c>
      <c r="D2450" s="103">
        <v>28211</v>
      </c>
      <c r="E2450" s="109">
        <v>40092</v>
      </c>
      <c r="F2450" s="110">
        <v>934</v>
      </c>
      <c r="G2450" s="108" t="s">
        <v>129</v>
      </c>
      <c r="H2450" s="103">
        <v>18</v>
      </c>
      <c r="I2450" s="103">
        <v>18</v>
      </c>
      <c r="J2450" s="103">
        <v>0</v>
      </c>
      <c r="K2450" s="103">
        <v>0</v>
      </c>
      <c r="L2450" s="104">
        <v>0</v>
      </c>
      <c r="M2450" s="108" t="s">
        <v>126</v>
      </c>
      <c r="N2450" s="111" t="s">
        <v>252</v>
      </c>
      <c r="O2450" s="111" t="s">
        <v>253</v>
      </c>
      <c r="P2450" t="str">
        <f>VLOOKUP($A2450,RevenueData!$A$2:$L$2321,10,FALSE)</f>
        <v>NC</v>
      </c>
      <c r="Q2450" t="str">
        <f>VLOOKUP($A2450,RevenueData!$A$2:$L$2321,11,FALSE)</f>
        <v>SE</v>
      </c>
      <c r="R2450" t="str">
        <f>VLOOKUP($A2450,RevenueData!$A$2:$L$2321,12,FALSE)</f>
        <v>NC</v>
      </c>
    </row>
    <row r="2451" spans="1:18">
      <c r="A2451" s="103">
        <v>102</v>
      </c>
      <c r="B2451" s="108" t="s">
        <v>254</v>
      </c>
      <c r="C2451" s="108" t="s">
        <v>31</v>
      </c>
      <c r="D2451" s="103">
        <v>81611</v>
      </c>
      <c r="E2451" s="109">
        <v>40092</v>
      </c>
      <c r="F2451" s="110">
        <v>1200</v>
      </c>
      <c r="G2451" s="108" t="s">
        <v>125</v>
      </c>
      <c r="H2451" s="103">
        <v>20</v>
      </c>
      <c r="I2451" s="103">
        <v>20</v>
      </c>
      <c r="J2451" s="103">
        <v>0</v>
      </c>
      <c r="K2451" s="103">
        <v>0</v>
      </c>
      <c r="L2451" s="104">
        <v>0</v>
      </c>
      <c r="M2451" s="108" t="s">
        <v>143</v>
      </c>
      <c r="N2451" s="111" t="s">
        <v>166</v>
      </c>
      <c r="O2451" s="111" t="s">
        <v>167</v>
      </c>
      <c r="P2451" t="str">
        <f>VLOOKUP($A2451,RevenueData!$A$2:$L$2321,10,FALSE)</f>
        <v>CO</v>
      </c>
      <c r="Q2451" t="str">
        <f>VLOOKUP($A2451,RevenueData!$A$2:$L$2321,11,FALSE)</f>
        <v>SW</v>
      </c>
      <c r="R2451" t="str">
        <f>VLOOKUP($A2451,RevenueData!$A$2:$L$2321,12,FALSE)</f>
        <v>SW</v>
      </c>
    </row>
    <row r="2452" spans="1:18">
      <c r="A2452" s="103">
        <v>103</v>
      </c>
      <c r="B2452" s="108" t="s">
        <v>171</v>
      </c>
      <c r="C2452" s="108" t="s">
        <v>19</v>
      </c>
      <c r="D2452" s="103">
        <v>90048</v>
      </c>
      <c r="E2452" s="109">
        <v>40092</v>
      </c>
      <c r="F2452" s="110">
        <v>1048</v>
      </c>
      <c r="G2452" s="108" t="s">
        <v>125</v>
      </c>
      <c r="H2452" s="103">
        <v>22</v>
      </c>
      <c r="I2452" s="103">
        <v>22</v>
      </c>
      <c r="J2452" s="103">
        <v>0</v>
      </c>
      <c r="K2452" s="103">
        <v>0</v>
      </c>
      <c r="L2452" s="104">
        <v>0</v>
      </c>
      <c r="M2452" s="108" t="s">
        <v>126</v>
      </c>
      <c r="N2452" s="111" t="s">
        <v>149</v>
      </c>
      <c r="O2452" s="111" t="s">
        <v>150</v>
      </c>
      <c r="P2452" t="str">
        <f>VLOOKUP($A2452,RevenueData!$A$2:$L$2321,10,FALSE)</f>
        <v>CA</v>
      </c>
      <c r="Q2452" t="str">
        <f>VLOOKUP($A2452,RevenueData!$A$2:$L$2321,11,FALSE)</f>
        <v>LA</v>
      </c>
      <c r="R2452" t="str">
        <f>VLOOKUP($A2452,RevenueData!$A$2:$L$2321,12,FALSE)</f>
        <v>LAPRO</v>
      </c>
    </row>
    <row r="2453" spans="1:18">
      <c r="A2453" s="103">
        <v>105</v>
      </c>
      <c r="B2453" s="108" t="s">
        <v>255</v>
      </c>
      <c r="C2453" s="108" t="s">
        <v>27</v>
      </c>
      <c r="D2453" s="103">
        <v>33304</v>
      </c>
      <c r="E2453" s="109">
        <v>40092</v>
      </c>
      <c r="F2453" s="110">
        <v>1244</v>
      </c>
      <c r="G2453" s="108" t="s">
        <v>125</v>
      </c>
      <c r="H2453" s="103">
        <v>4</v>
      </c>
      <c r="I2453" s="103">
        <v>4</v>
      </c>
      <c r="J2453" s="103">
        <v>0</v>
      </c>
      <c r="K2453" s="103">
        <v>0</v>
      </c>
      <c r="L2453" s="104">
        <v>0</v>
      </c>
      <c r="M2453" s="108" t="s">
        <v>126</v>
      </c>
      <c r="N2453" s="111" t="s">
        <v>161</v>
      </c>
      <c r="O2453" s="111" t="s">
        <v>162</v>
      </c>
      <c r="P2453" t="str">
        <f>VLOOKUP($A2453,RevenueData!$A$2:$L$2321,10,FALSE)</f>
        <v>FL</v>
      </c>
      <c r="Q2453" t="str">
        <f>VLOOKUP($A2453,RevenueData!$A$2:$L$2321,11,FALSE)</f>
        <v>SE</v>
      </c>
      <c r="R2453" t="str">
        <f>VLOOKUP($A2453,RevenueData!$A$2:$L$2321,12,FALSE)</f>
        <v>PB</v>
      </c>
    </row>
    <row r="2454" spans="1:18">
      <c r="A2454" s="103">
        <v>106</v>
      </c>
      <c r="B2454" s="108" t="s">
        <v>233</v>
      </c>
      <c r="C2454" s="108" t="s">
        <v>41</v>
      </c>
      <c r="D2454" s="103">
        <v>77027</v>
      </c>
      <c r="E2454" s="109">
        <v>40092</v>
      </c>
      <c r="F2454" s="110">
        <v>1055</v>
      </c>
      <c r="G2454" s="108" t="s">
        <v>125</v>
      </c>
      <c r="H2454" s="103">
        <v>1</v>
      </c>
      <c r="I2454" s="103">
        <v>10</v>
      </c>
      <c r="J2454" s="103">
        <v>1</v>
      </c>
      <c r="K2454" s="103">
        <v>0</v>
      </c>
      <c r="L2454" s="104">
        <v>0</v>
      </c>
      <c r="M2454" s="108" t="s">
        <v>126</v>
      </c>
      <c r="N2454" s="111" t="s">
        <v>234</v>
      </c>
      <c r="O2454" s="111" t="s">
        <v>235</v>
      </c>
      <c r="P2454" t="str">
        <f>VLOOKUP($A2454,RevenueData!$A$2:$L$2321,10,FALSE)</f>
        <v>TX</v>
      </c>
      <c r="Q2454" t="str">
        <f>VLOOKUP($A2454,RevenueData!$A$2:$L$2321,11,FALSE)</f>
        <v>SW</v>
      </c>
      <c r="R2454" t="str">
        <f>VLOOKUP($A2454,RevenueData!$A$2:$L$2321,12,FALSE)</f>
        <v>HOU</v>
      </c>
    </row>
    <row r="2455" spans="1:18">
      <c r="A2455" s="103">
        <v>107</v>
      </c>
      <c r="B2455" s="108" t="s">
        <v>256</v>
      </c>
      <c r="C2455" s="108" t="s">
        <v>43</v>
      </c>
      <c r="D2455" s="103">
        <v>2199</v>
      </c>
      <c r="E2455" s="109">
        <v>40092</v>
      </c>
      <c r="F2455" s="110">
        <v>1032</v>
      </c>
      <c r="G2455" s="108" t="s">
        <v>125</v>
      </c>
      <c r="H2455" s="103">
        <v>34</v>
      </c>
      <c r="I2455" s="103">
        <v>34</v>
      </c>
      <c r="J2455" s="103">
        <v>0</v>
      </c>
      <c r="K2455" s="103">
        <v>0</v>
      </c>
      <c r="L2455" s="104">
        <v>0</v>
      </c>
      <c r="M2455" s="108" t="s">
        <v>126</v>
      </c>
      <c r="N2455" s="111" t="s">
        <v>190</v>
      </c>
      <c r="O2455" s="111" t="s">
        <v>191</v>
      </c>
      <c r="P2455" t="str">
        <f>VLOOKUP($A2455,RevenueData!$A$2:$L$2321,10,FALSE)</f>
        <v>MA</v>
      </c>
      <c r="Q2455" t="str">
        <f>VLOOKUP($A2455,RevenueData!$A$2:$L$2321,11,FALSE)</f>
        <v>NE</v>
      </c>
      <c r="R2455" t="str">
        <f>VLOOKUP($A2455,RevenueData!$A$2:$L$2321,12,FALSE)</f>
        <v>MA</v>
      </c>
    </row>
    <row r="2456" spans="1:18">
      <c r="A2456" s="103">
        <v>109</v>
      </c>
      <c r="B2456" s="108" t="s">
        <v>257</v>
      </c>
      <c r="C2456" s="108" t="s">
        <v>58</v>
      </c>
      <c r="D2456" s="103">
        <v>63131</v>
      </c>
      <c r="E2456" s="109">
        <v>40092</v>
      </c>
      <c r="F2456" s="110">
        <v>1200</v>
      </c>
      <c r="G2456" s="108" t="s">
        <v>125</v>
      </c>
      <c r="H2456" s="103">
        <v>8</v>
      </c>
      <c r="I2456" s="103">
        <v>8</v>
      </c>
      <c r="J2456" s="103">
        <v>0</v>
      </c>
      <c r="K2456" s="103">
        <v>0</v>
      </c>
      <c r="L2456" s="104">
        <v>0</v>
      </c>
      <c r="M2456" s="108" t="s">
        <v>143</v>
      </c>
      <c r="N2456" s="111" t="s">
        <v>258</v>
      </c>
      <c r="O2456" s="111" t="s">
        <v>259</v>
      </c>
      <c r="P2456" t="str">
        <f>VLOOKUP($A2456,RevenueData!$A$2:$L$2321,10,FALSE)</f>
        <v>MO</v>
      </c>
      <c r="Q2456" t="str">
        <f>VLOOKUP($A2456,RevenueData!$A$2:$L$2321,11,FALSE)</f>
        <v>MW</v>
      </c>
      <c r="R2456" t="str">
        <f>VLOOKUP($A2456,RevenueData!$A$2:$L$2321,12,FALSE)</f>
        <v>TRI</v>
      </c>
    </row>
    <row r="2457" spans="1:18">
      <c r="A2457" s="103">
        <v>110</v>
      </c>
      <c r="B2457" s="108" t="s">
        <v>260</v>
      </c>
      <c r="C2457" s="108" t="s">
        <v>45</v>
      </c>
      <c r="D2457" s="103">
        <v>15232</v>
      </c>
      <c r="E2457" s="109">
        <v>40092</v>
      </c>
      <c r="F2457" s="110">
        <v>1425</v>
      </c>
      <c r="G2457" s="108" t="s">
        <v>125</v>
      </c>
      <c r="H2457" s="103">
        <v>11</v>
      </c>
      <c r="I2457" s="103">
        <v>11</v>
      </c>
      <c r="J2457" s="103">
        <v>0</v>
      </c>
      <c r="K2457" s="103">
        <v>0</v>
      </c>
      <c r="L2457" s="104">
        <v>0</v>
      </c>
      <c r="M2457" s="108" t="s">
        <v>126</v>
      </c>
      <c r="N2457" s="111" t="s">
        <v>261</v>
      </c>
      <c r="O2457" s="111" t="s">
        <v>262</v>
      </c>
      <c r="P2457" t="str">
        <f>VLOOKUP($A2457,RevenueData!$A$2:$L$2321,10,FALSE)</f>
        <v>PA</v>
      </c>
      <c r="Q2457" t="str">
        <f>VLOOKUP($A2457,RevenueData!$A$2:$L$2321,11,FALSE)</f>
        <v>NE</v>
      </c>
      <c r="R2457" t="str">
        <f>VLOOKUP($A2457,RevenueData!$A$2:$L$2321,12,FALSE)</f>
        <v>PHILI</v>
      </c>
    </row>
    <row r="2458" spans="1:18">
      <c r="A2458" s="103">
        <v>111</v>
      </c>
      <c r="B2458" s="108" t="s">
        <v>263</v>
      </c>
      <c r="C2458" s="108" t="s">
        <v>19</v>
      </c>
      <c r="D2458" s="103">
        <v>90401</v>
      </c>
      <c r="E2458" s="109">
        <v>40092</v>
      </c>
      <c r="F2458" s="110">
        <v>1006</v>
      </c>
      <c r="G2458" s="108" t="s">
        <v>125</v>
      </c>
      <c r="H2458" s="103">
        <v>29</v>
      </c>
      <c r="I2458" s="103">
        <v>29</v>
      </c>
      <c r="J2458" s="103">
        <v>0</v>
      </c>
      <c r="K2458" s="103">
        <v>0</v>
      </c>
      <c r="L2458" s="104">
        <v>0</v>
      </c>
      <c r="M2458" s="108" t="s">
        <v>126</v>
      </c>
      <c r="N2458" s="111" t="s">
        <v>149</v>
      </c>
      <c r="O2458" s="111" t="s">
        <v>150</v>
      </c>
      <c r="P2458" t="str">
        <f>VLOOKUP($A2458,RevenueData!$A$2:$L$2321,10,FALSE)</f>
        <v>CA</v>
      </c>
      <c r="Q2458" t="str">
        <f>VLOOKUP($A2458,RevenueData!$A$2:$L$2321,11,FALSE)</f>
        <v>LA</v>
      </c>
      <c r="R2458" t="str">
        <f>VLOOKUP($A2458,RevenueData!$A$2:$L$2321,12,FALSE)</f>
        <v>LAPRO</v>
      </c>
    </row>
    <row r="2459" spans="1:18">
      <c r="A2459" s="103">
        <v>112</v>
      </c>
      <c r="B2459" s="108" t="s">
        <v>138</v>
      </c>
      <c r="C2459" s="108" t="s">
        <v>12</v>
      </c>
      <c r="D2459" s="103">
        <v>20002</v>
      </c>
      <c r="E2459" s="109">
        <v>40092</v>
      </c>
      <c r="F2459" s="110">
        <v>1044</v>
      </c>
      <c r="G2459" s="108" t="s">
        <v>125</v>
      </c>
      <c r="H2459" s="103">
        <v>28</v>
      </c>
      <c r="I2459" s="103">
        <v>28</v>
      </c>
      <c r="J2459" s="103">
        <v>0</v>
      </c>
      <c r="K2459" s="103">
        <v>0</v>
      </c>
      <c r="L2459" s="104">
        <v>0</v>
      </c>
      <c r="M2459" s="108" t="s">
        <v>126</v>
      </c>
      <c r="N2459" s="111" t="s">
        <v>136</v>
      </c>
      <c r="O2459" s="111" t="s">
        <v>556</v>
      </c>
      <c r="P2459" t="str">
        <f>VLOOKUP($A2459,RevenueData!$A$2:$L$2321,10,FALSE)</f>
        <v>DC</v>
      </c>
      <c r="Q2459" t="str">
        <f>VLOOKUP($A2459,RevenueData!$A$2:$L$2321,11,FALSE)</f>
        <v>NE</v>
      </c>
      <c r="R2459" t="str">
        <f>VLOOKUP($A2459,RevenueData!$A$2:$L$2321,12,FALSE)</f>
        <v>DC</v>
      </c>
    </row>
    <row r="2460" spans="1:18">
      <c r="A2460" s="103">
        <v>113</v>
      </c>
      <c r="B2460" s="108" t="s">
        <v>264</v>
      </c>
      <c r="C2460" s="108" t="s">
        <v>31</v>
      </c>
      <c r="D2460" s="103">
        <v>80226</v>
      </c>
      <c r="E2460" s="109">
        <v>40092</v>
      </c>
      <c r="F2460" s="110">
        <v>1444</v>
      </c>
      <c r="G2460" s="108" t="s">
        <v>131</v>
      </c>
      <c r="H2460" s="103">
        <v>7</v>
      </c>
      <c r="I2460" s="103">
        <v>7</v>
      </c>
      <c r="J2460" s="103">
        <v>0</v>
      </c>
      <c r="K2460" s="103">
        <v>0</v>
      </c>
      <c r="L2460" s="104">
        <v>0</v>
      </c>
      <c r="M2460" s="108" t="s">
        <v>126</v>
      </c>
      <c r="N2460" s="111" t="s">
        <v>166</v>
      </c>
      <c r="O2460" s="111" t="s">
        <v>167</v>
      </c>
      <c r="P2460" t="str">
        <f>VLOOKUP($A2460,RevenueData!$A$2:$L$2321,10,FALSE)</f>
        <v>CO</v>
      </c>
      <c r="Q2460" t="str">
        <f>VLOOKUP($A2460,RevenueData!$A$2:$L$2321,11,FALSE)</f>
        <v>SW</v>
      </c>
      <c r="R2460" t="str">
        <f>VLOOKUP($A2460,RevenueData!$A$2:$L$2321,12,FALSE)</f>
        <v>DEN</v>
      </c>
    </row>
    <row r="2461" spans="1:18">
      <c r="A2461" s="103">
        <v>115</v>
      </c>
      <c r="B2461" s="108" t="s">
        <v>265</v>
      </c>
      <c r="C2461" s="108" t="s">
        <v>27</v>
      </c>
      <c r="D2461" s="103">
        <v>33410</v>
      </c>
      <c r="E2461" s="109">
        <v>40092</v>
      </c>
      <c r="F2461" s="110">
        <v>943</v>
      </c>
      <c r="G2461" s="108" t="s">
        <v>129</v>
      </c>
      <c r="H2461" s="103">
        <v>5</v>
      </c>
      <c r="I2461" s="103">
        <v>5</v>
      </c>
      <c r="J2461" s="103">
        <v>0</v>
      </c>
      <c r="K2461" s="103">
        <v>0</v>
      </c>
      <c r="L2461" s="104">
        <v>0</v>
      </c>
      <c r="M2461" s="108" t="s">
        <v>126</v>
      </c>
      <c r="N2461" s="111" t="s">
        <v>161</v>
      </c>
      <c r="O2461" s="111" t="s">
        <v>162</v>
      </c>
      <c r="P2461" t="str">
        <f>VLOOKUP($A2461,RevenueData!$A$2:$L$2321,10,FALSE)</f>
        <v>FL</v>
      </c>
      <c r="Q2461" t="str">
        <f>VLOOKUP($A2461,RevenueData!$A$2:$L$2321,11,FALSE)</f>
        <v>SE</v>
      </c>
      <c r="R2461" t="str">
        <f>VLOOKUP($A2461,RevenueData!$A$2:$L$2321,12,FALSE)</f>
        <v>PB</v>
      </c>
    </row>
    <row r="2462" spans="1:18">
      <c r="A2462" s="103">
        <v>116</v>
      </c>
      <c r="B2462" s="108" t="s">
        <v>266</v>
      </c>
      <c r="C2462" s="108" t="s">
        <v>10</v>
      </c>
      <c r="D2462" s="103">
        <v>8807</v>
      </c>
      <c r="E2462" s="109">
        <v>40092</v>
      </c>
      <c r="F2462" s="110">
        <v>1035</v>
      </c>
      <c r="G2462" s="108" t="s">
        <v>125</v>
      </c>
      <c r="H2462" s="103">
        <v>18</v>
      </c>
      <c r="I2462" s="103">
        <v>18</v>
      </c>
      <c r="J2462" s="103">
        <v>0</v>
      </c>
      <c r="K2462" s="103">
        <v>0</v>
      </c>
      <c r="L2462" s="104">
        <v>0</v>
      </c>
      <c r="M2462" s="108" t="s">
        <v>126</v>
      </c>
      <c r="N2462" s="111" t="s">
        <v>127</v>
      </c>
      <c r="O2462" s="111" t="s">
        <v>128</v>
      </c>
      <c r="P2462" t="str">
        <f>VLOOKUP($A2462,RevenueData!$A$2:$L$2321,10,FALSE)</f>
        <v>NJ</v>
      </c>
      <c r="Q2462" t="str">
        <f>VLOOKUP($A2462,RevenueData!$A$2:$L$2321,11,FALSE)</f>
        <v>NE</v>
      </c>
      <c r="R2462" t="str">
        <f>VLOOKUP($A2462,RevenueData!$A$2:$L$2321,12,FALSE)</f>
        <v>NJ</v>
      </c>
    </row>
    <row r="2463" spans="1:18">
      <c r="A2463" s="103">
        <v>118</v>
      </c>
      <c r="B2463" s="108" t="s">
        <v>260</v>
      </c>
      <c r="C2463" s="108" t="s">
        <v>45</v>
      </c>
      <c r="D2463" s="103">
        <v>15231</v>
      </c>
      <c r="E2463" s="109">
        <v>40092</v>
      </c>
      <c r="F2463" s="110">
        <v>858</v>
      </c>
      <c r="G2463" s="108" t="s">
        <v>129</v>
      </c>
      <c r="H2463" s="103">
        <v>5</v>
      </c>
      <c r="I2463" s="103">
        <v>5</v>
      </c>
      <c r="J2463" s="103">
        <v>0</v>
      </c>
      <c r="K2463" s="103">
        <v>0</v>
      </c>
      <c r="L2463" s="104">
        <v>0</v>
      </c>
      <c r="M2463" s="108" t="s">
        <v>126</v>
      </c>
      <c r="N2463" s="111" t="s">
        <v>261</v>
      </c>
      <c r="O2463" s="111" t="s">
        <v>262</v>
      </c>
      <c r="P2463" t="str">
        <f>VLOOKUP($A2463,RevenueData!$A$2:$L$2321,10,FALSE)</f>
        <v>PA</v>
      </c>
      <c r="Q2463" t="str">
        <f>VLOOKUP($A2463,RevenueData!$A$2:$L$2321,11,FALSE)</f>
        <v>NE</v>
      </c>
      <c r="R2463" t="str">
        <f>VLOOKUP($A2463,RevenueData!$A$2:$L$2321,12,FALSE)</f>
        <v>PHILI</v>
      </c>
    </row>
    <row r="2464" spans="1:18">
      <c r="A2464" s="103">
        <v>119</v>
      </c>
      <c r="B2464" s="108" t="s">
        <v>268</v>
      </c>
      <c r="C2464" s="108" t="s">
        <v>19</v>
      </c>
      <c r="D2464" s="103">
        <v>94596</v>
      </c>
      <c r="E2464" s="109">
        <v>40092</v>
      </c>
      <c r="F2464" s="110">
        <v>1005</v>
      </c>
      <c r="G2464" s="108" t="s">
        <v>125</v>
      </c>
      <c r="H2464" s="103">
        <v>31</v>
      </c>
      <c r="I2464" s="103">
        <v>31</v>
      </c>
      <c r="J2464" s="103">
        <v>0</v>
      </c>
      <c r="K2464" s="103">
        <v>0</v>
      </c>
      <c r="L2464" s="104">
        <v>0</v>
      </c>
      <c r="M2464" s="108" t="s">
        <v>126</v>
      </c>
      <c r="N2464" s="111" t="s">
        <v>156</v>
      </c>
      <c r="O2464" s="111" t="s">
        <v>157</v>
      </c>
      <c r="P2464" t="str">
        <f>VLOOKUP($A2464,RevenueData!$A$2:$L$2321,10,FALSE)</f>
        <v>CA</v>
      </c>
      <c r="Q2464" t="str">
        <f>VLOOKUP($A2464,RevenueData!$A$2:$L$2321,11,FALSE)</f>
        <v>NW</v>
      </c>
      <c r="R2464" t="str">
        <f>VLOOKUP($A2464,RevenueData!$A$2:$L$2321,12,FALSE)</f>
        <v>EB</v>
      </c>
    </row>
    <row r="2465" spans="1:18">
      <c r="A2465" s="103">
        <v>120</v>
      </c>
      <c r="B2465" s="108" t="s">
        <v>269</v>
      </c>
      <c r="C2465" s="108" t="s">
        <v>11</v>
      </c>
      <c r="D2465" s="103">
        <v>23188</v>
      </c>
      <c r="E2465" s="109">
        <v>40092</v>
      </c>
      <c r="F2465" s="110">
        <v>1116</v>
      </c>
      <c r="G2465" s="108" t="s">
        <v>125</v>
      </c>
      <c r="H2465" s="103">
        <v>78</v>
      </c>
      <c r="I2465" s="103">
        <v>77</v>
      </c>
      <c r="J2465" s="103">
        <v>0</v>
      </c>
      <c r="K2465" s="103">
        <v>0</v>
      </c>
      <c r="L2465" s="104">
        <v>1</v>
      </c>
      <c r="M2465" s="108" t="s">
        <v>126</v>
      </c>
      <c r="N2465" s="111" t="s">
        <v>244</v>
      </c>
      <c r="O2465" s="111" t="s">
        <v>245</v>
      </c>
      <c r="P2465" t="str">
        <f>VLOOKUP($A2465,RevenueData!$A$2:$L$2321,10,FALSE)</f>
        <v>VA</v>
      </c>
      <c r="Q2465" t="str">
        <f>VLOOKUP($A2465,RevenueData!$A$2:$L$2321,11,FALSE)</f>
        <v>OUT</v>
      </c>
      <c r="R2465" t="str">
        <f>VLOOKUP($A2465,RevenueData!$A$2:$L$2321,12,FALSE)</f>
        <v>OUT</v>
      </c>
    </row>
    <row r="2466" spans="1:18">
      <c r="A2466" s="103">
        <v>121</v>
      </c>
      <c r="B2466" s="108" t="s">
        <v>270</v>
      </c>
      <c r="C2466" s="108" t="s">
        <v>19</v>
      </c>
      <c r="D2466" s="103">
        <v>91739</v>
      </c>
      <c r="E2466" s="109">
        <v>40092</v>
      </c>
      <c r="F2466" s="110">
        <v>1220</v>
      </c>
      <c r="G2466" s="108" t="s">
        <v>125</v>
      </c>
      <c r="H2466" s="103">
        <v>5</v>
      </c>
      <c r="I2466" s="103">
        <v>5</v>
      </c>
      <c r="J2466" s="103">
        <v>0</v>
      </c>
      <c r="K2466" s="103">
        <v>0</v>
      </c>
      <c r="L2466" s="104">
        <v>0</v>
      </c>
      <c r="M2466" s="108" t="s">
        <v>130</v>
      </c>
      <c r="N2466" s="111" t="s">
        <v>149</v>
      </c>
      <c r="O2466" s="111" t="s">
        <v>150</v>
      </c>
      <c r="P2466" t="str">
        <f>VLOOKUP($A2466,RevenueData!$A$2:$L$2321,10,FALSE)</f>
        <v>CA</v>
      </c>
      <c r="Q2466" t="str">
        <f>VLOOKUP($A2466,RevenueData!$A$2:$L$2321,11,FALSE)</f>
        <v>LA</v>
      </c>
      <c r="R2466" t="str">
        <f>VLOOKUP($A2466,RevenueData!$A$2:$L$2321,12,FALSE)</f>
        <v>DESER</v>
      </c>
    </row>
    <row r="2467" spans="1:18">
      <c r="A2467" s="103">
        <v>122</v>
      </c>
      <c r="B2467" s="108" t="s">
        <v>233</v>
      </c>
      <c r="C2467" s="108" t="s">
        <v>41</v>
      </c>
      <c r="D2467" s="103">
        <v>77032</v>
      </c>
      <c r="E2467" s="109">
        <v>40092</v>
      </c>
      <c r="F2467" s="110">
        <v>617</v>
      </c>
      <c r="G2467" s="108" t="s">
        <v>129</v>
      </c>
      <c r="H2467" s="103">
        <v>40</v>
      </c>
      <c r="I2467" s="103">
        <v>40</v>
      </c>
      <c r="J2467" s="103">
        <v>0</v>
      </c>
      <c r="K2467" s="103">
        <v>0</v>
      </c>
      <c r="L2467" s="104">
        <v>0</v>
      </c>
      <c r="M2467" s="108" t="s">
        <v>126</v>
      </c>
      <c r="N2467" s="111" t="s">
        <v>234</v>
      </c>
      <c r="O2467" s="111" t="s">
        <v>235</v>
      </c>
      <c r="P2467" t="str">
        <f>VLOOKUP($A2467,RevenueData!$A$2:$L$2321,10,FALSE)</f>
        <v>TX</v>
      </c>
      <c r="Q2467" t="str">
        <f>VLOOKUP($A2467,RevenueData!$A$2:$L$2321,11,FALSE)</f>
        <v>SW</v>
      </c>
      <c r="R2467" t="str">
        <f>VLOOKUP($A2467,RevenueData!$A$2:$L$2321,12,FALSE)</f>
        <v>HOU</v>
      </c>
    </row>
    <row r="2468" spans="1:18">
      <c r="A2468" s="103">
        <v>125</v>
      </c>
      <c r="B2468" s="108" t="s">
        <v>275</v>
      </c>
      <c r="C2468" s="108" t="s">
        <v>41</v>
      </c>
      <c r="D2468" s="103">
        <v>75240</v>
      </c>
      <c r="E2468" s="109">
        <v>40092</v>
      </c>
      <c r="F2468" s="110">
        <v>1014</v>
      </c>
      <c r="G2468" s="108" t="s">
        <v>125</v>
      </c>
      <c r="H2468" s="103">
        <v>7</v>
      </c>
      <c r="I2468" s="103">
        <v>3</v>
      </c>
      <c r="J2468" s="103">
        <v>4</v>
      </c>
      <c r="K2468" s="103">
        <v>0</v>
      </c>
      <c r="L2468" s="104">
        <v>0</v>
      </c>
      <c r="M2468" s="108" t="s">
        <v>126</v>
      </c>
      <c r="N2468" s="111" t="s">
        <v>187</v>
      </c>
      <c r="O2468" s="111" t="s">
        <v>188</v>
      </c>
      <c r="P2468" t="str">
        <f>VLOOKUP($A2468,RevenueData!$A$2:$L$2321,10,FALSE)</f>
        <v>TX</v>
      </c>
      <c r="Q2468" t="str">
        <f>VLOOKUP($A2468,RevenueData!$A$2:$L$2321,11,FALSE)</f>
        <v>SW</v>
      </c>
      <c r="R2468" t="str">
        <f>VLOOKUP($A2468,RevenueData!$A$2:$L$2321,12,FALSE)</f>
        <v>DAL</v>
      </c>
    </row>
    <row r="2469" spans="1:18">
      <c r="A2469" s="103">
        <v>126</v>
      </c>
      <c r="B2469" s="108" t="s">
        <v>276</v>
      </c>
      <c r="C2469" s="108" t="s">
        <v>19</v>
      </c>
      <c r="D2469" s="103">
        <v>92260</v>
      </c>
      <c r="E2469" s="109">
        <v>40092</v>
      </c>
      <c r="F2469" s="110">
        <v>1255</v>
      </c>
      <c r="G2469" s="108" t="s">
        <v>125</v>
      </c>
      <c r="H2469" s="103">
        <v>5</v>
      </c>
      <c r="I2469" s="103">
        <v>5</v>
      </c>
      <c r="J2469" s="103">
        <v>0</v>
      </c>
      <c r="K2469" s="103">
        <v>0</v>
      </c>
      <c r="L2469" s="104">
        <v>0</v>
      </c>
      <c r="M2469" s="108" t="s">
        <v>126</v>
      </c>
      <c r="N2469" s="111" t="s">
        <v>149</v>
      </c>
      <c r="O2469" s="111" t="s">
        <v>150</v>
      </c>
      <c r="P2469" t="str">
        <f>VLOOKUP($A2469,RevenueData!$A$2:$L$2321,10,FALSE)</f>
        <v>CA</v>
      </c>
      <c r="Q2469" t="str">
        <f>VLOOKUP($A2469,RevenueData!$A$2:$L$2321,11,FALSE)</f>
        <v>LA</v>
      </c>
      <c r="R2469" t="str">
        <f>VLOOKUP($A2469,RevenueData!$A$2:$L$2321,12,FALSE)</f>
        <v>SD</v>
      </c>
    </row>
    <row r="2470" spans="1:18">
      <c r="A2470" s="103">
        <v>127</v>
      </c>
      <c r="B2470" s="108" t="s">
        <v>277</v>
      </c>
      <c r="C2470" s="108" t="s">
        <v>7</v>
      </c>
      <c r="D2470" s="103">
        <v>10917</v>
      </c>
      <c r="E2470" s="109">
        <v>40092</v>
      </c>
      <c r="F2470" s="110">
        <v>1055</v>
      </c>
      <c r="G2470" s="108" t="s">
        <v>125</v>
      </c>
      <c r="H2470" s="103">
        <v>196</v>
      </c>
      <c r="I2470" s="103">
        <v>194</v>
      </c>
      <c r="J2470" s="103">
        <v>0</v>
      </c>
      <c r="K2470" s="103">
        <v>0</v>
      </c>
      <c r="L2470" s="104">
        <v>2</v>
      </c>
      <c r="M2470" s="108" t="s">
        <v>126</v>
      </c>
      <c r="N2470" s="111" t="s">
        <v>127</v>
      </c>
      <c r="O2470" s="111" t="s">
        <v>128</v>
      </c>
      <c r="P2470" t="str">
        <f>VLOOKUP($A2470,RevenueData!$A$2:$L$2321,10,FALSE)</f>
        <v>NY</v>
      </c>
      <c r="Q2470" t="str">
        <f>VLOOKUP($A2470,RevenueData!$A$2:$L$2321,11,FALSE)</f>
        <v>OUT</v>
      </c>
      <c r="R2470" t="str">
        <f>VLOOKUP($A2470,RevenueData!$A$2:$L$2321,12,FALSE)</f>
        <v>OUT</v>
      </c>
    </row>
    <row r="2471" spans="1:18">
      <c r="A2471" s="103">
        <v>128</v>
      </c>
      <c r="B2471" s="108" t="s">
        <v>278</v>
      </c>
      <c r="C2471" s="108" t="s">
        <v>19</v>
      </c>
      <c r="D2471" s="103">
        <v>95678</v>
      </c>
      <c r="E2471" s="109">
        <v>40092</v>
      </c>
      <c r="F2471" s="110">
        <v>1133</v>
      </c>
      <c r="G2471" s="108" t="s">
        <v>125</v>
      </c>
      <c r="H2471" s="103">
        <v>8</v>
      </c>
      <c r="I2471" s="103">
        <v>8</v>
      </c>
      <c r="J2471" s="103">
        <v>0</v>
      </c>
      <c r="K2471" s="103">
        <v>0</v>
      </c>
      <c r="L2471" s="104">
        <v>0</v>
      </c>
      <c r="M2471" s="108" t="s">
        <v>126</v>
      </c>
      <c r="N2471" s="111" t="s">
        <v>156</v>
      </c>
      <c r="O2471" s="111" t="s">
        <v>157</v>
      </c>
      <c r="P2471" t="str">
        <f>VLOOKUP($A2471,RevenueData!$A$2:$L$2321,10,FALSE)</f>
        <v>CA</v>
      </c>
      <c r="Q2471" t="str">
        <f>VLOOKUP($A2471,RevenueData!$A$2:$L$2321,11,FALSE)</f>
        <v>NW</v>
      </c>
      <c r="R2471" t="str">
        <f>VLOOKUP($A2471,RevenueData!$A$2:$L$2321,12,FALSE)</f>
        <v>NW</v>
      </c>
    </row>
    <row r="2472" spans="1:18">
      <c r="A2472" s="103">
        <v>129</v>
      </c>
      <c r="B2472" s="108" t="s">
        <v>279</v>
      </c>
      <c r="C2472" s="108" t="s">
        <v>19</v>
      </c>
      <c r="D2472" s="103">
        <v>91360</v>
      </c>
      <c r="E2472" s="109">
        <v>40092</v>
      </c>
      <c r="F2472" s="110">
        <v>1051</v>
      </c>
      <c r="G2472" s="108" t="s">
        <v>125</v>
      </c>
      <c r="H2472" s="103">
        <v>15</v>
      </c>
      <c r="I2472" s="103">
        <v>15</v>
      </c>
      <c r="J2472" s="103">
        <v>0</v>
      </c>
      <c r="K2472" s="103">
        <v>0</v>
      </c>
      <c r="L2472" s="104">
        <v>0</v>
      </c>
      <c r="M2472" s="108" t="s">
        <v>126</v>
      </c>
      <c r="N2472" s="111" t="s">
        <v>149</v>
      </c>
      <c r="O2472" s="111" t="s">
        <v>150</v>
      </c>
      <c r="P2472" t="str">
        <f>VLOOKUP($A2472,RevenueData!$A$2:$L$2321,10,FALSE)</f>
        <v>CA</v>
      </c>
      <c r="Q2472" t="str">
        <f>VLOOKUP($A2472,RevenueData!$A$2:$L$2321,11,FALSE)</f>
        <v>LA</v>
      </c>
      <c r="R2472" t="str">
        <f>VLOOKUP($A2472,RevenueData!$A$2:$L$2321,12,FALSE)</f>
        <v>VENT</v>
      </c>
    </row>
    <row r="2473" spans="1:18">
      <c r="A2473" s="103">
        <v>132</v>
      </c>
      <c r="B2473" s="108" t="s">
        <v>148</v>
      </c>
      <c r="C2473" s="108" t="s">
        <v>19</v>
      </c>
      <c r="D2473" s="103">
        <v>92122</v>
      </c>
      <c r="E2473" s="109">
        <v>40092</v>
      </c>
      <c r="F2473" s="110">
        <v>1113</v>
      </c>
      <c r="G2473" s="108" t="s">
        <v>125</v>
      </c>
      <c r="H2473" s="103">
        <v>14</v>
      </c>
      <c r="I2473" s="103">
        <v>14</v>
      </c>
      <c r="J2473" s="103">
        <v>0</v>
      </c>
      <c r="K2473" s="103">
        <v>0</v>
      </c>
      <c r="L2473" s="104">
        <v>0</v>
      </c>
      <c r="M2473" s="108" t="s">
        <v>126</v>
      </c>
      <c r="N2473" s="111" t="s">
        <v>149</v>
      </c>
      <c r="O2473" s="111" t="s">
        <v>150</v>
      </c>
      <c r="P2473" t="str">
        <f>VLOOKUP($A2473,RevenueData!$A$2:$L$2321,10,FALSE)</f>
        <v>CA</v>
      </c>
      <c r="Q2473" t="str">
        <f>VLOOKUP($A2473,RevenueData!$A$2:$L$2321,11,FALSE)</f>
        <v>LA</v>
      </c>
      <c r="R2473" t="str">
        <f>VLOOKUP($A2473,RevenueData!$A$2:$L$2321,12,FALSE)</f>
        <v>SD</v>
      </c>
    </row>
    <row r="2474" spans="1:18">
      <c r="A2474" s="103">
        <v>133</v>
      </c>
      <c r="B2474" s="108" t="s">
        <v>176</v>
      </c>
      <c r="C2474" s="108" t="s">
        <v>19</v>
      </c>
      <c r="D2474" s="103">
        <v>94111</v>
      </c>
      <c r="E2474" s="109">
        <v>40092</v>
      </c>
      <c r="F2474" s="110">
        <v>1118</v>
      </c>
      <c r="G2474" s="108" t="s">
        <v>125</v>
      </c>
      <c r="H2474" s="103">
        <v>24</v>
      </c>
      <c r="I2474" s="103">
        <v>24</v>
      </c>
      <c r="J2474" s="103">
        <v>0</v>
      </c>
      <c r="K2474" s="103">
        <v>0</v>
      </c>
      <c r="L2474" s="104">
        <v>0</v>
      </c>
      <c r="M2474" s="108" t="s">
        <v>126</v>
      </c>
      <c r="N2474" s="111" t="s">
        <v>156</v>
      </c>
      <c r="O2474" s="111" t="s">
        <v>157</v>
      </c>
      <c r="P2474" t="str">
        <f>VLOOKUP($A2474,RevenueData!$A$2:$L$2321,10,FALSE)</f>
        <v>CA</v>
      </c>
      <c r="Q2474" t="str">
        <f>VLOOKUP($A2474,RevenueData!$A$2:$L$2321,11,FALSE)</f>
        <v>NW</v>
      </c>
      <c r="R2474" t="str">
        <f>VLOOKUP($A2474,RevenueData!$A$2:$L$2321,12,FALSE)</f>
        <v>NW</v>
      </c>
    </row>
    <row r="2475" spans="1:18">
      <c r="A2475" s="103">
        <v>134</v>
      </c>
      <c r="B2475" s="108" t="s">
        <v>282</v>
      </c>
      <c r="C2475" s="108" t="s">
        <v>10</v>
      </c>
      <c r="D2475" s="103">
        <v>7728</v>
      </c>
      <c r="E2475" s="109">
        <v>40092</v>
      </c>
      <c r="F2475" s="110">
        <v>1040</v>
      </c>
      <c r="G2475" s="108" t="s">
        <v>125</v>
      </c>
      <c r="H2475" s="103">
        <v>8</v>
      </c>
      <c r="I2475" s="103">
        <v>8</v>
      </c>
      <c r="J2475" s="103">
        <v>0</v>
      </c>
      <c r="K2475" s="103">
        <v>0</v>
      </c>
      <c r="L2475" s="104">
        <v>0</v>
      </c>
      <c r="M2475" s="108" t="s">
        <v>126</v>
      </c>
      <c r="N2475" s="111" t="s">
        <v>127</v>
      </c>
      <c r="O2475" s="111" t="s">
        <v>128</v>
      </c>
      <c r="P2475" t="str">
        <f>VLOOKUP($A2475,RevenueData!$A$2:$L$2321,10,FALSE)</f>
        <v>NJ</v>
      </c>
      <c r="Q2475" t="str">
        <f>VLOOKUP($A2475,RevenueData!$A$2:$L$2321,11,FALSE)</f>
        <v>NE</v>
      </c>
      <c r="R2475" t="str">
        <f>VLOOKUP($A2475,RevenueData!$A$2:$L$2321,12,FALSE)</f>
        <v>NJ</v>
      </c>
    </row>
    <row r="2476" spans="1:18">
      <c r="A2476" s="103">
        <v>135</v>
      </c>
      <c r="B2476" s="108" t="s">
        <v>283</v>
      </c>
      <c r="C2476" s="108" t="s">
        <v>19</v>
      </c>
      <c r="D2476" s="103">
        <v>91423</v>
      </c>
      <c r="E2476" s="109">
        <v>40092</v>
      </c>
      <c r="F2476" s="110">
        <v>1244</v>
      </c>
      <c r="G2476" s="108" t="s">
        <v>125</v>
      </c>
      <c r="H2476" s="103">
        <v>23</v>
      </c>
      <c r="I2476" s="103">
        <v>23</v>
      </c>
      <c r="J2476" s="103">
        <v>0</v>
      </c>
      <c r="K2476" s="103">
        <v>0</v>
      </c>
      <c r="L2476" s="104">
        <v>0</v>
      </c>
      <c r="M2476" s="108" t="s">
        <v>126</v>
      </c>
      <c r="N2476" s="111" t="s">
        <v>149</v>
      </c>
      <c r="O2476" s="111" t="s">
        <v>150</v>
      </c>
      <c r="P2476" t="str">
        <f>VLOOKUP($A2476,RevenueData!$A$2:$L$2321,10,FALSE)</f>
        <v>CA</v>
      </c>
      <c r="Q2476" t="str">
        <f>VLOOKUP($A2476,RevenueData!$A$2:$L$2321,11,FALSE)</f>
        <v>LA</v>
      </c>
      <c r="R2476" t="str">
        <f>VLOOKUP($A2476,RevenueData!$A$2:$L$2321,12,FALSE)</f>
        <v>DESER</v>
      </c>
    </row>
    <row r="2477" spans="1:18">
      <c r="A2477" s="103">
        <v>137</v>
      </c>
      <c r="B2477" s="108" t="s">
        <v>249</v>
      </c>
      <c r="C2477" s="108" t="s">
        <v>57</v>
      </c>
      <c r="D2477" s="103">
        <v>28216</v>
      </c>
      <c r="E2477" s="109">
        <v>40092</v>
      </c>
      <c r="F2477" s="110">
        <v>1330</v>
      </c>
      <c r="G2477" s="108" t="s">
        <v>131</v>
      </c>
      <c r="H2477" s="103">
        <v>4</v>
      </c>
      <c r="I2477" s="103">
        <v>4</v>
      </c>
      <c r="J2477" s="103">
        <v>0</v>
      </c>
      <c r="K2477" s="103">
        <v>0</v>
      </c>
      <c r="L2477" s="104">
        <v>0</v>
      </c>
      <c r="M2477" s="108" t="s">
        <v>126</v>
      </c>
      <c r="N2477" s="111" t="s">
        <v>252</v>
      </c>
      <c r="O2477" s="111" t="s">
        <v>253</v>
      </c>
      <c r="P2477" t="str">
        <f>VLOOKUP($A2477,RevenueData!$A$2:$L$2321,10,FALSE)</f>
        <v>NC</v>
      </c>
      <c r="Q2477" t="str">
        <f>VLOOKUP($A2477,RevenueData!$A$2:$L$2321,11,FALSE)</f>
        <v>SE</v>
      </c>
      <c r="R2477" t="str">
        <f>VLOOKUP($A2477,RevenueData!$A$2:$L$2321,12,FALSE)</f>
        <v>NC</v>
      </c>
    </row>
    <row r="2478" spans="1:18">
      <c r="A2478" s="103">
        <v>138</v>
      </c>
      <c r="B2478" s="108" t="s">
        <v>285</v>
      </c>
      <c r="C2478" s="108" t="s">
        <v>41</v>
      </c>
      <c r="D2478" s="103">
        <v>78256</v>
      </c>
      <c r="E2478" s="109">
        <v>40092</v>
      </c>
      <c r="F2478" s="110">
        <v>707</v>
      </c>
      <c r="G2478" s="108" t="s">
        <v>129</v>
      </c>
      <c r="H2478" s="103">
        <v>12</v>
      </c>
      <c r="I2478" s="103">
        <v>11</v>
      </c>
      <c r="J2478" s="103">
        <v>0</v>
      </c>
      <c r="K2478" s="103">
        <v>1</v>
      </c>
      <c r="L2478" s="104">
        <v>0</v>
      </c>
      <c r="M2478" s="108" t="s">
        <v>126</v>
      </c>
      <c r="N2478" s="111" t="s">
        <v>286</v>
      </c>
      <c r="O2478" s="111" t="s">
        <v>287</v>
      </c>
      <c r="P2478" t="str">
        <f>VLOOKUP($A2478,RevenueData!$A$2:$L$2321,10,FALSE)</f>
        <v>TX</v>
      </c>
      <c r="Q2478" t="str">
        <f>VLOOKUP($A2478,RevenueData!$A$2:$L$2321,11,FALSE)</f>
        <v>SW</v>
      </c>
      <c r="R2478" t="str">
        <f>VLOOKUP($A2478,RevenueData!$A$2:$L$2321,12,FALSE)</f>
        <v>HOU</v>
      </c>
    </row>
    <row r="2479" spans="1:18">
      <c r="A2479" s="103">
        <v>139</v>
      </c>
      <c r="B2479" s="108" t="s">
        <v>288</v>
      </c>
      <c r="C2479" s="108" t="s">
        <v>60</v>
      </c>
      <c r="D2479" s="103">
        <v>37215</v>
      </c>
      <c r="E2479" s="109">
        <v>40092</v>
      </c>
      <c r="F2479" s="110">
        <v>1153</v>
      </c>
      <c r="G2479" s="108" t="s">
        <v>125</v>
      </c>
      <c r="H2479" s="103">
        <v>17</v>
      </c>
      <c r="I2479" s="103">
        <v>17</v>
      </c>
      <c r="J2479" s="103">
        <v>0</v>
      </c>
      <c r="K2479" s="103">
        <v>0</v>
      </c>
      <c r="L2479" s="104">
        <v>0</v>
      </c>
      <c r="M2479" s="108" t="s">
        <v>126</v>
      </c>
      <c r="N2479" s="111" t="s">
        <v>289</v>
      </c>
      <c r="O2479" s="111" t="s">
        <v>290</v>
      </c>
      <c r="P2479" t="str">
        <f>VLOOKUP($A2479,RevenueData!$A$2:$L$2321,10,FALSE)</f>
        <v>TN</v>
      </c>
      <c r="Q2479" t="str">
        <f>VLOOKUP($A2479,RevenueData!$A$2:$L$2321,11,FALSE)</f>
        <v>MW</v>
      </c>
      <c r="R2479" t="str">
        <f>VLOOKUP($A2479,RevenueData!$A$2:$L$2321,12,FALSE)</f>
        <v>MW</v>
      </c>
    </row>
    <row r="2480" spans="1:18">
      <c r="A2480" s="103">
        <v>142</v>
      </c>
      <c r="B2480" s="108" t="s">
        <v>257</v>
      </c>
      <c r="C2480" s="108" t="s">
        <v>58</v>
      </c>
      <c r="D2480" s="103">
        <v>63105</v>
      </c>
      <c r="E2480" s="109">
        <v>40092</v>
      </c>
      <c r="F2480" s="110">
        <v>956</v>
      </c>
      <c r="G2480" s="108" t="s">
        <v>125</v>
      </c>
      <c r="H2480" s="103">
        <v>8</v>
      </c>
      <c r="I2480" s="103">
        <v>8</v>
      </c>
      <c r="J2480" s="103">
        <v>0</v>
      </c>
      <c r="K2480" s="103">
        <v>0</v>
      </c>
      <c r="L2480" s="104">
        <v>0</v>
      </c>
      <c r="M2480" s="108" t="s">
        <v>143</v>
      </c>
      <c r="N2480" s="111" t="s">
        <v>258</v>
      </c>
      <c r="O2480" s="111" t="s">
        <v>259</v>
      </c>
      <c r="P2480" t="str">
        <f>VLOOKUP($A2480,RevenueData!$A$2:$L$2321,10,FALSE)</f>
        <v>MO</v>
      </c>
      <c r="Q2480" t="str">
        <f>VLOOKUP($A2480,RevenueData!$A$2:$L$2321,11,FALSE)</f>
        <v>MW</v>
      </c>
      <c r="R2480" t="str">
        <f>VLOOKUP($A2480,RevenueData!$A$2:$L$2321,12,FALSE)</f>
        <v>TRI</v>
      </c>
    </row>
    <row r="2481" spans="1:18">
      <c r="A2481" s="103">
        <v>143</v>
      </c>
      <c r="B2481" s="108" t="s">
        <v>163</v>
      </c>
      <c r="C2481" s="108" t="s">
        <v>11</v>
      </c>
      <c r="D2481" s="103">
        <v>22102</v>
      </c>
      <c r="E2481" s="109">
        <v>40092</v>
      </c>
      <c r="F2481" s="110">
        <v>1510</v>
      </c>
      <c r="G2481" s="108" t="s">
        <v>131</v>
      </c>
      <c r="H2481" s="103">
        <v>8</v>
      </c>
      <c r="I2481" s="103">
        <v>8</v>
      </c>
      <c r="J2481" s="103">
        <v>0</v>
      </c>
      <c r="K2481" s="103">
        <v>0</v>
      </c>
      <c r="L2481" s="104">
        <v>0</v>
      </c>
      <c r="M2481" s="108" t="s">
        <v>126</v>
      </c>
      <c r="N2481" s="111" t="s">
        <v>136</v>
      </c>
      <c r="O2481" s="111" t="s">
        <v>556</v>
      </c>
      <c r="P2481" t="str">
        <f>VLOOKUP($A2481,RevenueData!$A$2:$L$2321,10,FALSE)</f>
        <v>VA</v>
      </c>
      <c r="Q2481" t="str">
        <f>VLOOKUP($A2481,RevenueData!$A$2:$L$2321,11,FALSE)</f>
        <v>SE</v>
      </c>
      <c r="R2481" t="str">
        <f>VLOOKUP($A2481,RevenueData!$A$2:$L$2321,12,FALSE)</f>
        <v>NOVA</v>
      </c>
    </row>
    <row r="2482" spans="1:18">
      <c r="A2482" s="103">
        <v>145</v>
      </c>
      <c r="B2482" s="108" t="s">
        <v>294</v>
      </c>
      <c r="C2482" s="108" t="s">
        <v>21</v>
      </c>
      <c r="D2482" s="103">
        <v>98271</v>
      </c>
      <c r="E2482" s="109">
        <v>40092</v>
      </c>
      <c r="F2482" s="110">
        <v>1127</v>
      </c>
      <c r="G2482" s="108" t="s">
        <v>125</v>
      </c>
      <c r="H2482" s="103">
        <v>92</v>
      </c>
      <c r="I2482" s="103">
        <v>92</v>
      </c>
      <c r="J2482" s="103">
        <v>0</v>
      </c>
      <c r="K2482" s="103">
        <v>0</v>
      </c>
      <c r="L2482" s="104">
        <v>0</v>
      </c>
      <c r="M2482" s="108" t="s">
        <v>126</v>
      </c>
      <c r="N2482" s="111" t="s">
        <v>152</v>
      </c>
      <c r="O2482" s="111" t="s">
        <v>153</v>
      </c>
      <c r="P2482" t="str">
        <f>VLOOKUP($A2482,RevenueData!$A$2:$L$2321,10,FALSE)</f>
        <v>WA</v>
      </c>
      <c r="Q2482" t="str">
        <f>VLOOKUP($A2482,RevenueData!$A$2:$L$2321,11,FALSE)</f>
        <v>OUT</v>
      </c>
      <c r="R2482" t="str">
        <f>VLOOKUP($A2482,RevenueData!$A$2:$L$2321,12,FALSE)</f>
        <v>OUT</v>
      </c>
    </row>
    <row r="2483" spans="1:18">
      <c r="A2483" s="103">
        <v>152</v>
      </c>
      <c r="B2483" s="108" t="s">
        <v>300</v>
      </c>
      <c r="C2483" s="108" t="s">
        <v>10</v>
      </c>
      <c r="D2483" s="103">
        <v>7601</v>
      </c>
      <c r="E2483" s="109">
        <v>40092</v>
      </c>
      <c r="F2483" s="110">
        <v>1056</v>
      </c>
      <c r="G2483" s="108" t="s">
        <v>125</v>
      </c>
      <c r="H2483" s="103">
        <v>2</v>
      </c>
      <c r="I2483" s="103">
        <v>2</v>
      </c>
      <c r="J2483" s="103">
        <v>0</v>
      </c>
      <c r="K2483" s="103">
        <v>0</v>
      </c>
      <c r="L2483" s="104">
        <v>0</v>
      </c>
      <c r="M2483" s="108" t="s">
        <v>126</v>
      </c>
      <c r="N2483" s="111" t="s">
        <v>127</v>
      </c>
      <c r="O2483" s="111" t="s">
        <v>128</v>
      </c>
      <c r="P2483" t="str">
        <f>VLOOKUP($A2483,RevenueData!$A$2:$L$2321,10,FALSE)</f>
        <v>NJ</v>
      </c>
      <c r="Q2483" t="str">
        <f>VLOOKUP($A2483,RevenueData!$A$2:$L$2321,11,FALSE)</f>
        <v>NE</v>
      </c>
      <c r="R2483" t="str">
        <f>VLOOKUP($A2483,RevenueData!$A$2:$L$2321,12,FALSE)</f>
        <v>NJ</v>
      </c>
    </row>
    <row r="2484" spans="1:18">
      <c r="A2484" s="103">
        <v>153</v>
      </c>
      <c r="B2484" s="108" t="s">
        <v>301</v>
      </c>
      <c r="C2484" s="108" t="s">
        <v>62</v>
      </c>
      <c r="D2484" s="103">
        <v>55425</v>
      </c>
      <c r="E2484" s="109">
        <v>40092</v>
      </c>
      <c r="F2484" s="110">
        <v>700</v>
      </c>
      <c r="G2484" s="108" t="s">
        <v>125</v>
      </c>
      <c r="H2484" s="103">
        <v>23</v>
      </c>
      <c r="I2484" s="103">
        <v>23</v>
      </c>
      <c r="J2484" s="103">
        <v>0</v>
      </c>
      <c r="K2484" s="103">
        <v>0</v>
      </c>
      <c r="L2484" s="104">
        <v>0</v>
      </c>
      <c r="M2484" s="108" t="s">
        <v>143</v>
      </c>
      <c r="N2484" s="111" t="s">
        <v>302</v>
      </c>
      <c r="O2484" s="111" t="s">
        <v>303</v>
      </c>
      <c r="P2484" t="str">
        <f>VLOOKUP($A2484,RevenueData!$A$2:$L$2321,10,FALSE)</f>
        <v>MN</v>
      </c>
      <c r="Q2484" t="str">
        <f>VLOOKUP($A2484,RevenueData!$A$2:$L$2321,11,FALSE)</f>
        <v>MW</v>
      </c>
      <c r="R2484" t="str">
        <f>VLOOKUP($A2484,RevenueData!$A$2:$L$2321,12,FALSE)</f>
        <v>MW</v>
      </c>
    </row>
    <row r="2485" spans="1:18">
      <c r="A2485" s="103">
        <v>155</v>
      </c>
      <c r="B2485" s="108" t="s">
        <v>305</v>
      </c>
      <c r="C2485" s="108" t="s">
        <v>58</v>
      </c>
      <c r="D2485" s="103">
        <v>64112</v>
      </c>
      <c r="E2485" s="109">
        <v>40092</v>
      </c>
      <c r="F2485" s="110">
        <v>1028</v>
      </c>
      <c r="G2485" s="108" t="s">
        <v>129</v>
      </c>
      <c r="H2485" s="103">
        <v>7</v>
      </c>
      <c r="I2485" s="103">
        <v>7</v>
      </c>
      <c r="J2485" s="103">
        <v>0</v>
      </c>
      <c r="K2485" s="103">
        <v>0</v>
      </c>
      <c r="L2485" s="104">
        <v>0</v>
      </c>
      <c r="M2485" s="108" t="s">
        <v>126</v>
      </c>
      <c r="N2485" s="111" t="s">
        <v>306</v>
      </c>
      <c r="O2485" s="111" t="s">
        <v>307</v>
      </c>
      <c r="P2485" t="str">
        <f>VLOOKUP($A2485,RevenueData!$A$2:$L$2321,10,FALSE)</f>
        <v>MO</v>
      </c>
      <c r="Q2485" t="str">
        <f>VLOOKUP($A2485,RevenueData!$A$2:$L$2321,11,FALSE)</f>
        <v>MW</v>
      </c>
      <c r="R2485" t="str">
        <f>VLOOKUP($A2485,RevenueData!$A$2:$L$2321,12,FALSE)</f>
        <v>TRI</v>
      </c>
    </row>
    <row r="2486" spans="1:18">
      <c r="A2486" s="103">
        <v>156</v>
      </c>
      <c r="B2486" s="108" t="s">
        <v>308</v>
      </c>
      <c r="C2486" s="108" t="s">
        <v>16</v>
      </c>
      <c r="D2486" s="103">
        <v>60035</v>
      </c>
      <c r="E2486" s="109">
        <v>40092</v>
      </c>
      <c r="F2486" s="110">
        <v>953</v>
      </c>
      <c r="G2486" s="108" t="s">
        <v>125</v>
      </c>
      <c r="H2486" s="103">
        <v>4</v>
      </c>
      <c r="I2486" s="103">
        <v>4</v>
      </c>
      <c r="J2486" s="103">
        <v>0</v>
      </c>
      <c r="K2486" s="103">
        <v>0</v>
      </c>
      <c r="L2486" s="104">
        <v>0</v>
      </c>
      <c r="M2486" s="108" t="s">
        <v>143</v>
      </c>
      <c r="N2486" s="111" t="s">
        <v>145</v>
      </c>
      <c r="O2486" s="111" t="s">
        <v>146</v>
      </c>
      <c r="P2486" t="str">
        <f>VLOOKUP($A2486,RevenueData!$A$2:$L$2321,10,FALSE)</f>
        <v>IL</v>
      </c>
      <c r="Q2486" t="str">
        <f>VLOOKUP($A2486,RevenueData!$A$2:$L$2321,11,FALSE)</f>
        <v>MW</v>
      </c>
      <c r="R2486" t="str">
        <f>VLOOKUP($A2486,RevenueData!$A$2:$L$2321,12,FALSE)</f>
        <v>NCHI</v>
      </c>
    </row>
    <row r="2487" spans="1:18">
      <c r="A2487" s="103">
        <v>157</v>
      </c>
      <c r="B2487" s="108" t="s">
        <v>275</v>
      </c>
      <c r="C2487" s="108" t="s">
        <v>41</v>
      </c>
      <c r="D2487" s="103">
        <v>75225</v>
      </c>
      <c r="E2487" s="109">
        <v>40092</v>
      </c>
      <c r="F2487" s="110">
        <v>1123</v>
      </c>
      <c r="G2487" s="108" t="s">
        <v>125</v>
      </c>
      <c r="H2487" s="103">
        <v>34</v>
      </c>
      <c r="I2487" s="103">
        <v>33</v>
      </c>
      <c r="J2487" s="103">
        <v>0</v>
      </c>
      <c r="K2487" s="103">
        <v>1</v>
      </c>
      <c r="L2487" s="104">
        <v>0</v>
      </c>
      <c r="M2487" s="108" t="s">
        <v>126</v>
      </c>
      <c r="N2487" s="111" t="s">
        <v>187</v>
      </c>
      <c r="O2487" s="111" t="s">
        <v>188</v>
      </c>
      <c r="P2487" t="str">
        <f>VLOOKUP($A2487,RevenueData!$A$2:$L$2321,10,FALSE)</f>
        <v>TX</v>
      </c>
      <c r="Q2487" t="str">
        <f>VLOOKUP($A2487,RevenueData!$A$2:$L$2321,11,FALSE)</f>
        <v>SW</v>
      </c>
      <c r="R2487" t="str">
        <f>VLOOKUP($A2487,RevenueData!$A$2:$L$2321,12,FALSE)</f>
        <v>DAL</v>
      </c>
    </row>
    <row r="2488" spans="1:18">
      <c r="A2488" s="103">
        <v>159</v>
      </c>
      <c r="B2488" s="108" t="s">
        <v>309</v>
      </c>
      <c r="C2488" s="108" t="s">
        <v>41</v>
      </c>
      <c r="D2488" s="103">
        <v>78758</v>
      </c>
      <c r="E2488" s="109">
        <v>40092</v>
      </c>
      <c r="F2488" s="110">
        <v>949</v>
      </c>
      <c r="G2488" s="108" t="s">
        <v>129</v>
      </c>
      <c r="H2488" s="103">
        <v>10</v>
      </c>
      <c r="I2488" s="103">
        <v>10</v>
      </c>
      <c r="J2488" s="103">
        <v>0</v>
      </c>
      <c r="K2488" s="103">
        <v>0</v>
      </c>
      <c r="L2488" s="104">
        <v>0</v>
      </c>
      <c r="M2488" s="108" t="s">
        <v>126</v>
      </c>
      <c r="N2488" s="111" t="s">
        <v>286</v>
      </c>
      <c r="O2488" s="111" t="s">
        <v>287</v>
      </c>
      <c r="P2488" t="str">
        <f>VLOOKUP($A2488,RevenueData!$A$2:$L$2321,10,FALSE)</f>
        <v>TX</v>
      </c>
      <c r="Q2488" t="str">
        <f>VLOOKUP($A2488,RevenueData!$A$2:$L$2321,11,FALSE)</f>
        <v>SW</v>
      </c>
      <c r="R2488" t="str">
        <f>VLOOKUP($A2488,RevenueData!$A$2:$L$2321,12,FALSE)</f>
        <v>DAL</v>
      </c>
    </row>
    <row r="2489" spans="1:18">
      <c r="A2489" s="103">
        <v>161</v>
      </c>
      <c r="B2489" s="108" t="s">
        <v>310</v>
      </c>
      <c r="C2489" s="108" t="s">
        <v>57</v>
      </c>
      <c r="D2489" s="103">
        <v>27713</v>
      </c>
      <c r="E2489" s="109">
        <v>40092</v>
      </c>
      <c r="F2489" s="110">
        <v>955</v>
      </c>
      <c r="G2489" s="108" t="s">
        <v>129</v>
      </c>
      <c r="H2489" s="103">
        <v>8</v>
      </c>
      <c r="I2489" s="103">
        <v>8</v>
      </c>
      <c r="J2489" s="103">
        <v>0</v>
      </c>
      <c r="K2489" s="103">
        <v>0</v>
      </c>
      <c r="L2489" s="104">
        <v>0</v>
      </c>
      <c r="M2489" s="108" t="s">
        <v>126</v>
      </c>
      <c r="N2489" s="111" t="s">
        <v>252</v>
      </c>
      <c r="O2489" s="111" t="s">
        <v>253</v>
      </c>
      <c r="P2489" t="str">
        <f>VLOOKUP($A2489,RevenueData!$A$2:$L$2321,10,FALSE)</f>
        <v>NC</v>
      </c>
      <c r="Q2489" t="str">
        <f>VLOOKUP($A2489,RevenueData!$A$2:$L$2321,11,FALSE)</f>
        <v>SE</v>
      </c>
      <c r="R2489" t="str">
        <f>VLOOKUP($A2489,RevenueData!$A$2:$L$2321,12,FALSE)</f>
        <v>NC</v>
      </c>
    </row>
    <row r="2490" spans="1:18">
      <c r="A2490" s="103">
        <v>163</v>
      </c>
      <c r="B2490" s="108" t="s">
        <v>311</v>
      </c>
      <c r="C2490" s="108" t="s">
        <v>63</v>
      </c>
      <c r="D2490" s="103">
        <v>40222</v>
      </c>
      <c r="E2490" s="109">
        <v>40092</v>
      </c>
      <c r="F2490" s="110">
        <v>1050</v>
      </c>
      <c r="G2490" s="108" t="s">
        <v>125</v>
      </c>
      <c r="H2490" s="103">
        <v>5</v>
      </c>
      <c r="I2490" s="103">
        <v>5</v>
      </c>
      <c r="J2490" s="103">
        <v>0</v>
      </c>
      <c r="K2490" s="103">
        <v>0</v>
      </c>
      <c r="L2490" s="104">
        <v>0</v>
      </c>
      <c r="M2490" s="108" t="s">
        <v>143</v>
      </c>
      <c r="N2490" s="111" t="s">
        <v>228</v>
      </c>
      <c r="O2490" s="111" t="s">
        <v>229</v>
      </c>
      <c r="P2490" t="str">
        <f>VLOOKUP($A2490,RevenueData!$A$2:$L$2321,10,FALSE)</f>
        <v>KY</v>
      </c>
      <c r="Q2490" t="str">
        <f>VLOOKUP($A2490,RevenueData!$A$2:$L$2321,11,FALSE)</f>
        <v>MW</v>
      </c>
      <c r="R2490" t="str">
        <f>VLOOKUP($A2490,RevenueData!$A$2:$L$2321,12,FALSE)</f>
        <v>GL</v>
      </c>
    </row>
    <row r="2491" spans="1:18">
      <c r="A2491" s="103">
        <v>167</v>
      </c>
      <c r="B2491" s="108" t="s">
        <v>314</v>
      </c>
      <c r="C2491" s="108" t="s">
        <v>64</v>
      </c>
      <c r="D2491" s="103">
        <v>68114</v>
      </c>
      <c r="E2491" s="109">
        <v>40092</v>
      </c>
      <c r="F2491" s="110">
        <v>1453</v>
      </c>
      <c r="G2491" s="108" t="s">
        <v>131</v>
      </c>
      <c r="H2491" s="103">
        <v>5</v>
      </c>
      <c r="I2491" s="103">
        <v>5</v>
      </c>
      <c r="J2491" s="103">
        <v>0</v>
      </c>
      <c r="K2491" s="103">
        <v>0</v>
      </c>
      <c r="L2491" s="104">
        <v>0</v>
      </c>
      <c r="M2491" s="108" t="s">
        <v>126</v>
      </c>
      <c r="N2491" s="111" t="s">
        <v>315</v>
      </c>
      <c r="O2491" s="111" t="s">
        <v>316</v>
      </c>
      <c r="P2491" t="str">
        <f>VLOOKUP($A2491,RevenueData!$A$2:$L$2321,10,FALSE)</f>
        <v>NE</v>
      </c>
      <c r="Q2491" t="str">
        <f>VLOOKUP($A2491,RevenueData!$A$2:$L$2321,11,FALSE)</f>
        <v>MW</v>
      </c>
      <c r="R2491" t="str">
        <f>VLOOKUP($A2491,RevenueData!$A$2:$L$2321,12,FALSE)</f>
        <v>TRI</v>
      </c>
    </row>
    <row r="2492" spans="1:18">
      <c r="A2492" s="103">
        <v>168</v>
      </c>
      <c r="B2492" s="108" t="s">
        <v>319</v>
      </c>
      <c r="C2492" s="108" t="s">
        <v>65</v>
      </c>
      <c r="D2492" s="103">
        <v>87110</v>
      </c>
      <c r="E2492" s="109">
        <v>40092</v>
      </c>
      <c r="F2492" s="110">
        <v>1017</v>
      </c>
      <c r="G2492" s="108" t="s">
        <v>125</v>
      </c>
      <c r="H2492" s="103">
        <v>8</v>
      </c>
      <c r="I2492" s="103">
        <v>8</v>
      </c>
      <c r="J2492" s="103">
        <v>0</v>
      </c>
      <c r="K2492" s="103">
        <v>0</v>
      </c>
      <c r="L2492" s="104">
        <v>0</v>
      </c>
      <c r="M2492" s="108" t="s">
        <v>126</v>
      </c>
      <c r="N2492" s="111" t="s">
        <v>320</v>
      </c>
      <c r="O2492" s="111" t="s">
        <v>321</v>
      </c>
      <c r="P2492" t="str">
        <f>VLOOKUP($A2492,RevenueData!$A$2:$L$2321,10,FALSE)</f>
        <v>NM</v>
      </c>
      <c r="Q2492" t="str">
        <f>VLOOKUP($A2492,RevenueData!$A$2:$L$2321,11,FALSE)</f>
        <v>SW</v>
      </c>
      <c r="R2492" t="str">
        <f>VLOOKUP($A2492,RevenueData!$A$2:$L$2321,12,FALSE)</f>
        <v>AZ</v>
      </c>
    </row>
    <row r="2493" spans="1:18">
      <c r="A2493" s="103">
        <v>171</v>
      </c>
      <c r="B2493" s="108" t="s">
        <v>322</v>
      </c>
      <c r="C2493" s="108" t="s">
        <v>56</v>
      </c>
      <c r="D2493" s="103">
        <v>21401</v>
      </c>
      <c r="E2493" s="109">
        <v>40092</v>
      </c>
      <c r="F2493" s="110">
        <v>1049</v>
      </c>
      <c r="G2493" s="108" t="s">
        <v>125</v>
      </c>
      <c r="H2493" s="103">
        <v>6</v>
      </c>
      <c r="I2493" s="103">
        <v>6</v>
      </c>
      <c r="J2493" s="103">
        <v>0</v>
      </c>
      <c r="K2493" s="103">
        <v>0</v>
      </c>
      <c r="L2493" s="104">
        <v>0</v>
      </c>
      <c r="M2493" s="108" t="s">
        <v>126</v>
      </c>
      <c r="N2493" s="111" t="s">
        <v>136</v>
      </c>
      <c r="O2493" s="111" t="s">
        <v>556</v>
      </c>
      <c r="P2493" t="str">
        <f>VLOOKUP($A2493,RevenueData!$A$2:$L$2321,10,FALSE)</f>
        <v>MD</v>
      </c>
      <c r="Q2493" t="str">
        <f>VLOOKUP($A2493,RevenueData!$A$2:$L$2321,11,FALSE)</f>
        <v>NE</v>
      </c>
      <c r="R2493" t="str">
        <f>VLOOKUP($A2493,RevenueData!$A$2:$L$2321,12,FALSE)</f>
        <v>MD</v>
      </c>
    </row>
    <row r="2494" spans="1:18">
      <c r="A2494" s="103">
        <v>172</v>
      </c>
      <c r="B2494" s="108" t="s">
        <v>323</v>
      </c>
      <c r="C2494" s="108" t="s">
        <v>19</v>
      </c>
      <c r="D2494" s="103">
        <v>93923</v>
      </c>
      <c r="E2494" s="109">
        <v>40092</v>
      </c>
      <c r="F2494" s="110">
        <v>1353</v>
      </c>
      <c r="G2494" s="108" t="s">
        <v>125</v>
      </c>
      <c r="H2494" s="103">
        <v>4</v>
      </c>
      <c r="I2494" s="103">
        <v>4</v>
      </c>
      <c r="J2494" s="103">
        <v>0</v>
      </c>
      <c r="K2494" s="103">
        <v>0</v>
      </c>
      <c r="L2494" s="104">
        <v>0</v>
      </c>
      <c r="M2494" s="108" t="s">
        <v>126</v>
      </c>
      <c r="N2494" s="111" t="s">
        <v>156</v>
      </c>
      <c r="O2494" s="111" t="s">
        <v>157</v>
      </c>
      <c r="P2494" t="str">
        <f>VLOOKUP($A2494,RevenueData!$A$2:$L$2321,10,FALSE)</f>
        <v>CA</v>
      </c>
      <c r="Q2494" t="str">
        <f>VLOOKUP($A2494,RevenueData!$A$2:$L$2321,11,FALSE)</f>
        <v>NW</v>
      </c>
      <c r="R2494" t="str">
        <f>VLOOKUP($A2494,RevenueData!$A$2:$L$2321,12,FALSE)</f>
        <v>SF</v>
      </c>
    </row>
    <row r="2495" spans="1:18">
      <c r="A2495" s="103">
        <v>173</v>
      </c>
      <c r="B2495" s="108" t="s">
        <v>324</v>
      </c>
      <c r="C2495" s="108" t="s">
        <v>7</v>
      </c>
      <c r="D2495" s="103">
        <v>14225</v>
      </c>
      <c r="E2495" s="109">
        <v>40092</v>
      </c>
      <c r="F2495" s="110">
        <v>1038</v>
      </c>
      <c r="G2495" s="108" t="s">
        <v>125</v>
      </c>
      <c r="H2495" s="103">
        <v>6</v>
      </c>
      <c r="I2495" s="103">
        <v>6</v>
      </c>
      <c r="J2495" s="103">
        <v>0</v>
      </c>
      <c r="K2495" s="103">
        <v>0</v>
      </c>
      <c r="L2495" s="104">
        <v>0</v>
      </c>
      <c r="M2495" s="108" t="s">
        <v>126</v>
      </c>
      <c r="N2495" s="111" t="s">
        <v>325</v>
      </c>
      <c r="O2495" s="111" t="s">
        <v>326</v>
      </c>
      <c r="P2495" t="str">
        <f>VLOOKUP($A2495,RevenueData!$A$2:$L$2321,10,FALSE)</f>
        <v>NY</v>
      </c>
      <c r="Q2495" t="str">
        <f>VLOOKUP($A2495,RevenueData!$A$2:$L$2321,11,FALSE)</f>
        <v>NY</v>
      </c>
      <c r="R2495" t="str">
        <f>VLOOKUP($A2495,RevenueData!$A$2:$L$2321,12,FALSE)</f>
        <v>LI</v>
      </c>
    </row>
    <row r="2496" spans="1:18">
      <c r="A2496" s="103">
        <v>174</v>
      </c>
      <c r="B2496" s="108" t="s">
        <v>327</v>
      </c>
      <c r="C2496" s="108" t="s">
        <v>10</v>
      </c>
      <c r="D2496" s="103">
        <v>7652</v>
      </c>
      <c r="E2496" s="109">
        <v>40092</v>
      </c>
      <c r="F2496" s="110">
        <v>1016</v>
      </c>
      <c r="G2496" s="108" t="s">
        <v>125</v>
      </c>
      <c r="H2496" s="103">
        <v>9</v>
      </c>
      <c r="I2496" s="103">
        <v>9</v>
      </c>
      <c r="J2496" s="103">
        <v>0</v>
      </c>
      <c r="K2496" s="103">
        <v>0</v>
      </c>
      <c r="L2496" s="104">
        <v>0</v>
      </c>
      <c r="M2496" s="108" t="s">
        <v>126</v>
      </c>
      <c r="N2496" s="111" t="s">
        <v>127</v>
      </c>
      <c r="O2496" s="111" t="s">
        <v>128</v>
      </c>
      <c r="P2496" t="str">
        <f>VLOOKUP($A2496,RevenueData!$A$2:$L$2321,10,FALSE)</f>
        <v>NJ</v>
      </c>
      <c r="Q2496" t="str">
        <f>VLOOKUP($A2496,RevenueData!$A$2:$L$2321,11,FALSE)</f>
        <v>NE</v>
      </c>
      <c r="R2496" t="str">
        <f>VLOOKUP($A2496,RevenueData!$A$2:$L$2321,12,FALSE)</f>
        <v>NJ</v>
      </c>
    </row>
    <row r="2497" spans="1:18">
      <c r="A2497" s="103">
        <v>175</v>
      </c>
      <c r="B2497" s="108" t="s">
        <v>328</v>
      </c>
      <c r="C2497" s="108" t="s">
        <v>44</v>
      </c>
      <c r="D2497" s="103">
        <v>85016</v>
      </c>
      <c r="E2497" s="109">
        <v>40092</v>
      </c>
      <c r="F2497" s="110">
        <v>1141</v>
      </c>
      <c r="G2497" s="108" t="s">
        <v>125</v>
      </c>
      <c r="H2497" s="103">
        <v>3</v>
      </c>
      <c r="I2497" s="103">
        <v>3</v>
      </c>
      <c r="J2497" s="103">
        <v>0</v>
      </c>
      <c r="K2497" s="103">
        <v>0</v>
      </c>
      <c r="L2497" s="104">
        <v>0</v>
      </c>
      <c r="M2497" s="108" t="s">
        <v>126</v>
      </c>
      <c r="N2497" s="111" t="s">
        <v>181</v>
      </c>
      <c r="O2497" s="111" t="s">
        <v>182</v>
      </c>
      <c r="P2497" t="str">
        <f>VLOOKUP($A2497,RevenueData!$A$2:$L$2321,10,FALSE)</f>
        <v>AZ</v>
      </c>
      <c r="Q2497" t="str">
        <f>VLOOKUP($A2497,RevenueData!$A$2:$L$2321,11,FALSE)</f>
        <v>SW</v>
      </c>
      <c r="R2497" t="str">
        <f>VLOOKUP($A2497,RevenueData!$A$2:$L$2321,12,FALSE)</f>
        <v>AZ</v>
      </c>
    </row>
    <row r="2498" spans="1:18">
      <c r="A2498" s="103">
        <v>176</v>
      </c>
      <c r="B2498" s="108" t="s">
        <v>329</v>
      </c>
      <c r="C2498" s="108" t="s">
        <v>50</v>
      </c>
      <c r="D2498" s="103">
        <v>53705</v>
      </c>
      <c r="E2498" s="109">
        <v>40092</v>
      </c>
      <c r="F2498" s="110">
        <v>1213</v>
      </c>
      <c r="G2498" s="108" t="s">
        <v>125</v>
      </c>
      <c r="H2498" s="103">
        <v>6</v>
      </c>
      <c r="I2498" s="103">
        <v>6</v>
      </c>
      <c r="J2498" s="103">
        <v>0</v>
      </c>
      <c r="K2498" s="103">
        <v>0</v>
      </c>
      <c r="L2498" s="104">
        <v>0</v>
      </c>
      <c r="M2498" s="108" t="s">
        <v>126</v>
      </c>
      <c r="N2498" s="111" t="s">
        <v>213</v>
      </c>
      <c r="O2498" s="111" t="s">
        <v>214</v>
      </c>
      <c r="P2498" t="str">
        <f>VLOOKUP($A2498,RevenueData!$A$2:$L$2321,10,FALSE)</f>
        <v>WI</v>
      </c>
      <c r="Q2498" t="str">
        <f>VLOOKUP($A2498,RevenueData!$A$2:$L$2321,11,FALSE)</f>
        <v>MW</v>
      </c>
      <c r="R2498" t="str">
        <f>VLOOKUP($A2498,RevenueData!$A$2:$L$2321,12,FALSE)</f>
        <v>NCHI</v>
      </c>
    </row>
    <row r="2499" spans="1:18">
      <c r="A2499" s="103">
        <v>177</v>
      </c>
      <c r="B2499" s="108" t="s">
        <v>330</v>
      </c>
      <c r="C2499" s="108" t="s">
        <v>66</v>
      </c>
      <c r="D2499" s="103">
        <v>35243</v>
      </c>
      <c r="E2499" s="109">
        <v>40092</v>
      </c>
      <c r="F2499" s="110">
        <v>1253</v>
      </c>
      <c r="G2499" s="108" t="s">
        <v>125</v>
      </c>
      <c r="H2499" s="103">
        <v>3</v>
      </c>
      <c r="I2499" s="103">
        <v>3</v>
      </c>
      <c r="J2499" s="103">
        <v>0</v>
      </c>
      <c r="K2499" s="103">
        <v>0</v>
      </c>
      <c r="L2499" s="104">
        <v>0</v>
      </c>
      <c r="M2499" s="108" t="s">
        <v>126</v>
      </c>
      <c r="N2499" s="111" t="s">
        <v>333</v>
      </c>
      <c r="O2499" s="111" t="s">
        <v>334</v>
      </c>
      <c r="P2499" t="str">
        <f>VLOOKUP($A2499,RevenueData!$A$2:$L$2321,10,FALSE)</f>
        <v>AL</v>
      </c>
      <c r="Q2499" t="str">
        <f>VLOOKUP($A2499,RevenueData!$A$2:$L$2321,11,FALSE)</f>
        <v>SE</v>
      </c>
      <c r="R2499" t="str">
        <f>VLOOKUP($A2499,RevenueData!$A$2:$L$2321,12,FALSE)</f>
        <v>ATL</v>
      </c>
    </row>
    <row r="2500" spans="1:18">
      <c r="A2500" s="103">
        <v>178</v>
      </c>
      <c r="B2500" s="108" t="s">
        <v>335</v>
      </c>
      <c r="C2500" s="108" t="s">
        <v>26</v>
      </c>
      <c r="D2500" s="103">
        <v>70836</v>
      </c>
      <c r="E2500" s="109">
        <v>40092</v>
      </c>
      <c r="F2500" s="110">
        <v>1238</v>
      </c>
      <c r="G2500" s="108" t="s">
        <v>125</v>
      </c>
      <c r="H2500" s="103">
        <v>4</v>
      </c>
      <c r="I2500" s="103">
        <v>4</v>
      </c>
      <c r="J2500" s="103">
        <v>0</v>
      </c>
      <c r="K2500" s="103">
        <v>0</v>
      </c>
      <c r="L2500" s="104">
        <v>0</v>
      </c>
      <c r="M2500" s="108" t="s">
        <v>126</v>
      </c>
      <c r="N2500" s="111" t="s">
        <v>217</v>
      </c>
      <c r="O2500" s="111" t="s">
        <v>218</v>
      </c>
      <c r="P2500" t="str">
        <f>VLOOKUP($A2500,RevenueData!$A$2:$L$2321,10,FALSE)</f>
        <v>LA</v>
      </c>
      <c r="Q2500" t="str">
        <f>VLOOKUP($A2500,RevenueData!$A$2:$L$2321,11,FALSE)</f>
        <v>SW</v>
      </c>
      <c r="R2500" t="str">
        <f>VLOOKUP($A2500,RevenueData!$A$2:$L$2321,12,FALSE)</f>
        <v>SW</v>
      </c>
    </row>
    <row r="2501" spans="1:18">
      <c r="A2501" s="103">
        <v>180</v>
      </c>
      <c r="B2501" s="108" t="s">
        <v>138</v>
      </c>
      <c r="C2501" s="108" t="s">
        <v>12</v>
      </c>
      <c r="D2501" s="103">
        <v>20004</v>
      </c>
      <c r="E2501" s="109">
        <v>40092</v>
      </c>
      <c r="F2501" s="110">
        <v>1112</v>
      </c>
      <c r="G2501" s="108" t="s">
        <v>125</v>
      </c>
      <c r="H2501" s="103">
        <v>3</v>
      </c>
      <c r="I2501" s="103">
        <v>3</v>
      </c>
      <c r="J2501" s="103">
        <v>0</v>
      </c>
      <c r="K2501" s="103">
        <v>0</v>
      </c>
      <c r="L2501" s="104">
        <v>0</v>
      </c>
      <c r="M2501" s="108" t="s">
        <v>126</v>
      </c>
      <c r="N2501" s="111" t="s">
        <v>136</v>
      </c>
      <c r="O2501" s="111" t="s">
        <v>556</v>
      </c>
      <c r="P2501" t="str">
        <f>VLOOKUP($A2501,RevenueData!$A$2:$L$2321,10,FALSE)</f>
        <v>DC</v>
      </c>
      <c r="Q2501" t="str">
        <f>VLOOKUP($A2501,RevenueData!$A$2:$L$2321,11,FALSE)</f>
        <v>NE</v>
      </c>
      <c r="R2501" t="str">
        <f>VLOOKUP($A2501,RevenueData!$A$2:$L$2321,12,FALSE)</f>
        <v>DC</v>
      </c>
    </row>
    <row r="2502" spans="1:18">
      <c r="A2502" s="103">
        <v>181</v>
      </c>
      <c r="B2502" s="108" t="s">
        <v>339</v>
      </c>
      <c r="C2502" s="108" t="s">
        <v>67</v>
      </c>
      <c r="D2502" s="103">
        <v>918</v>
      </c>
      <c r="E2502" s="109">
        <v>40092</v>
      </c>
      <c r="F2502" s="110">
        <v>650</v>
      </c>
      <c r="G2502" s="108" t="s">
        <v>129</v>
      </c>
      <c r="H2502" s="103">
        <v>23</v>
      </c>
      <c r="I2502" s="103">
        <v>23</v>
      </c>
      <c r="J2502" s="103">
        <v>0</v>
      </c>
      <c r="K2502" s="103">
        <v>0</v>
      </c>
      <c r="L2502" s="104">
        <v>0</v>
      </c>
      <c r="M2502" s="108" t="s">
        <v>130</v>
      </c>
      <c r="N2502" s="111" t="s">
        <v>340</v>
      </c>
      <c r="O2502" s="111" t="s">
        <v>341</v>
      </c>
      <c r="P2502" t="str">
        <f>VLOOKUP($A2502,RevenueData!$A$2:$L$2321,10,FALSE)</f>
        <v>PR</v>
      </c>
      <c r="Q2502" t="str">
        <f>VLOOKUP($A2502,RevenueData!$A$2:$L$2321,11,FALSE)</f>
        <v>SE</v>
      </c>
      <c r="R2502" t="str">
        <f>VLOOKUP($A2502,RevenueData!$A$2:$L$2321,12,FALSE)</f>
        <v>SE</v>
      </c>
    </row>
    <row r="2503" spans="1:18">
      <c r="A2503" s="103">
        <v>185</v>
      </c>
      <c r="B2503" s="108" t="s">
        <v>342</v>
      </c>
      <c r="C2503" s="108" t="s">
        <v>62</v>
      </c>
      <c r="D2503" s="103">
        <v>55435</v>
      </c>
      <c r="E2503" s="109">
        <v>40092</v>
      </c>
      <c r="F2503" s="110">
        <v>751</v>
      </c>
      <c r="G2503" s="108" t="s">
        <v>125</v>
      </c>
      <c r="H2503" s="103">
        <v>23</v>
      </c>
      <c r="I2503" s="103">
        <v>23</v>
      </c>
      <c r="J2503" s="103">
        <v>0</v>
      </c>
      <c r="K2503" s="103">
        <v>0</v>
      </c>
      <c r="L2503" s="104">
        <v>0</v>
      </c>
      <c r="M2503" s="108" t="s">
        <v>143</v>
      </c>
      <c r="N2503" s="111" t="s">
        <v>302</v>
      </c>
      <c r="O2503" s="111" t="s">
        <v>303</v>
      </c>
      <c r="P2503" t="str">
        <f>VLOOKUP($A2503,RevenueData!$A$2:$L$2321,10,FALSE)</f>
        <v>MN</v>
      </c>
      <c r="Q2503" t="str">
        <f>VLOOKUP($A2503,RevenueData!$A$2:$L$2321,11,FALSE)</f>
        <v>MW</v>
      </c>
      <c r="R2503" t="str">
        <f>VLOOKUP($A2503,RevenueData!$A$2:$L$2321,12,FALSE)</f>
        <v>MW</v>
      </c>
    </row>
    <row r="2504" spans="1:18">
      <c r="A2504" s="103">
        <v>187</v>
      </c>
      <c r="B2504" s="108" t="s">
        <v>343</v>
      </c>
      <c r="C2504" s="108" t="s">
        <v>19</v>
      </c>
      <c r="D2504" s="103">
        <v>92618</v>
      </c>
      <c r="E2504" s="109">
        <v>40092</v>
      </c>
      <c r="F2504" s="110">
        <v>1031</v>
      </c>
      <c r="G2504" s="108" t="s">
        <v>125</v>
      </c>
      <c r="H2504" s="103">
        <v>19</v>
      </c>
      <c r="I2504" s="103">
        <v>19</v>
      </c>
      <c r="J2504" s="103">
        <v>0</v>
      </c>
      <c r="K2504" s="103">
        <v>0</v>
      </c>
      <c r="L2504" s="104">
        <v>0</v>
      </c>
      <c r="M2504" s="108" t="s">
        <v>126</v>
      </c>
      <c r="N2504" s="111" t="s">
        <v>149</v>
      </c>
      <c r="O2504" s="111" t="s">
        <v>150</v>
      </c>
      <c r="P2504" t="str">
        <f>VLOOKUP($A2504,RevenueData!$A$2:$L$2321,10,FALSE)</f>
        <v>CA</v>
      </c>
      <c r="Q2504" t="str">
        <f>VLOOKUP($A2504,RevenueData!$A$2:$L$2321,11,FALSE)</f>
        <v>LA</v>
      </c>
      <c r="R2504" t="str">
        <f>VLOOKUP($A2504,RevenueData!$A$2:$L$2321,12,FALSE)</f>
        <v>SD</v>
      </c>
    </row>
  </sheetData>
  <sortState ref="A2:R2175">
    <sortCondition ref="E2:E217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253"/>
  <sheetViews>
    <sheetView topLeftCell="A3" workbookViewId="0">
      <selection activeCell="A2" sqref="A2"/>
    </sheetView>
  </sheetViews>
  <sheetFormatPr defaultRowHeight="12.75"/>
  <cols>
    <col min="1" max="1" width="7.140625" bestFit="1" customWidth="1"/>
    <col min="2" max="2" width="19.140625" customWidth="1"/>
    <col min="3" max="3" width="10.5703125" bestFit="1" customWidth="1"/>
    <col min="4" max="4" width="10.42578125" customWidth="1"/>
    <col min="5" max="5" width="10.28515625" customWidth="1"/>
    <col min="6" max="6" width="12.85546875" customWidth="1"/>
    <col min="7" max="7" width="9.42578125" customWidth="1"/>
    <col min="8" max="8" width="10.85546875" bestFit="1" customWidth="1"/>
    <col min="9" max="9" width="9.85546875" customWidth="1"/>
    <col min="10" max="10" width="11.28515625" customWidth="1"/>
    <col min="11" max="11" width="11.85546875" bestFit="1" customWidth="1"/>
    <col min="12" max="12" width="9.7109375" customWidth="1"/>
    <col min="13" max="13" width="8.28515625" bestFit="1" customWidth="1"/>
    <col min="14" max="14" width="8.28515625" customWidth="1"/>
    <col min="15" max="15" width="8.28515625" bestFit="1" customWidth="1"/>
    <col min="16" max="16" width="8.28515625" customWidth="1"/>
    <col min="17" max="17" width="8.28515625" bestFit="1" customWidth="1"/>
    <col min="18" max="18" width="8.28515625" customWidth="1"/>
    <col min="19" max="19" width="8.5703125" bestFit="1" customWidth="1"/>
    <col min="20" max="20" width="8.5703125" customWidth="1"/>
    <col min="21" max="21" width="9.7109375" bestFit="1" customWidth="1"/>
    <col min="22" max="22" width="9.7109375" customWidth="1"/>
    <col min="23" max="23" width="8.42578125" bestFit="1" customWidth="1"/>
    <col min="24" max="24" width="8.42578125" customWidth="1"/>
    <col min="25" max="25" width="7.7109375" customWidth="1"/>
    <col min="26" max="26" width="10.140625" customWidth="1"/>
    <col min="27" max="27" width="9.28515625" customWidth="1"/>
  </cols>
  <sheetData>
    <row r="1" spans="1:27" hidden="1">
      <c r="C1">
        <v>2</v>
      </c>
      <c r="D1">
        <v>2</v>
      </c>
      <c r="E1">
        <f t="shared" ref="E1:K1" si="0">D1+1</f>
        <v>3</v>
      </c>
      <c r="F1">
        <f t="shared" si="0"/>
        <v>4</v>
      </c>
      <c r="H1">
        <f>F1+1</f>
        <v>5</v>
      </c>
      <c r="J1">
        <f>H1+1</f>
        <v>6</v>
      </c>
      <c r="K1">
        <f t="shared" si="0"/>
        <v>7</v>
      </c>
      <c r="Y1">
        <v>10</v>
      </c>
      <c r="Z1">
        <v>11</v>
      </c>
      <c r="AA1">
        <v>12</v>
      </c>
    </row>
    <row r="2" spans="1:27" ht="20.25">
      <c r="A2" s="23" t="s">
        <v>104</v>
      </c>
      <c r="B2" s="23"/>
    </row>
    <row r="4" spans="1:27" ht="60">
      <c r="A4" s="8" t="s">
        <v>68</v>
      </c>
      <c r="B4" s="8" t="s">
        <v>386</v>
      </c>
      <c r="C4" s="8" t="s">
        <v>69</v>
      </c>
      <c r="D4" s="8" t="s">
        <v>98</v>
      </c>
      <c r="E4" s="8" t="s">
        <v>99</v>
      </c>
      <c r="F4" s="8" t="s">
        <v>2</v>
      </c>
      <c r="G4" s="16" t="str">
        <f>F4&amp;" Rank"</f>
        <v>Freight Cost Rank</v>
      </c>
      <c r="H4" s="8" t="s">
        <v>70</v>
      </c>
      <c r="I4" s="16" t="str">
        <f>H4&amp;" Rank"</f>
        <v>Surcharge Rank</v>
      </c>
      <c r="J4" s="8" t="s">
        <v>71</v>
      </c>
      <c r="K4" s="8" t="s">
        <v>5</v>
      </c>
      <c r="L4" s="16" t="str">
        <f>K4&amp;" Rank"</f>
        <v>Net Cost Rank</v>
      </c>
      <c r="M4" s="8" t="s">
        <v>73</v>
      </c>
      <c r="N4" s="16" t="str">
        <f>M4&amp;" Rank"</f>
        <v>Cost per Pound Net Rank</v>
      </c>
      <c r="O4" s="8" t="s">
        <v>74</v>
      </c>
      <c r="P4" s="16" t="str">
        <f>O4&amp;" Rank"</f>
        <v>Cost per pound Freight Rank</v>
      </c>
      <c r="Q4" s="8" t="s">
        <v>75</v>
      </c>
      <c r="R4" s="16" t="str">
        <f>Q4&amp;" Rank"</f>
        <v>Cost per Carton Net Rank</v>
      </c>
      <c r="S4" s="8" t="s">
        <v>76</v>
      </c>
      <c r="T4" s="16" t="str">
        <f>S4&amp;" Rank"</f>
        <v>Freight % to Net cost   Rank</v>
      </c>
      <c r="U4" s="8" t="s">
        <v>77</v>
      </c>
      <c r="V4" s="16" t="str">
        <f>U4&amp;" Rank"</f>
        <v>Surcharge % to Net Cost Rank</v>
      </c>
      <c r="W4" s="8" t="s">
        <v>78</v>
      </c>
      <c r="X4" s="16" t="str">
        <f>W4&amp;" Rank"</f>
        <v>FSC % to Net cost Rank</v>
      </c>
      <c r="Y4" s="15" t="s">
        <v>79</v>
      </c>
      <c r="Z4" s="8" t="s">
        <v>97</v>
      </c>
      <c r="AA4" s="8" t="s">
        <v>6</v>
      </c>
    </row>
    <row r="5" spans="1:27" ht="15">
      <c r="A5" s="25" t="s">
        <v>101</v>
      </c>
      <c r="B5" s="25"/>
      <c r="C5" s="26">
        <f>SUM(C7:C253)</f>
        <v>2761</v>
      </c>
      <c r="D5" s="26">
        <f>SUM(D7:D253)</f>
        <v>90875</v>
      </c>
      <c r="E5" s="26">
        <f>SUM(E7:E253)</f>
        <v>1046176</v>
      </c>
      <c r="F5" s="30">
        <f>SUM(F7:F253)</f>
        <v>272610.22999999969</v>
      </c>
      <c r="G5" s="26" t="s">
        <v>102</v>
      </c>
      <c r="H5" s="30">
        <f>SUM(H7:H253)</f>
        <v>68840</v>
      </c>
      <c r="I5" s="26" t="s">
        <v>102</v>
      </c>
      <c r="J5" s="30">
        <f>SUM(J7:J253)</f>
        <v>39807.920000000042</v>
      </c>
      <c r="K5" s="30">
        <f>SUM(K7:K253)</f>
        <v>381258.14999999956</v>
      </c>
      <c r="L5" s="26" t="s">
        <v>102</v>
      </c>
      <c r="M5" s="30">
        <f>K5/E5</f>
        <v>0.36443022015416104</v>
      </c>
      <c r="N5" s="26" t="s">
        <v>102</v>
      </c>
      <c r="O5" s="30">
        <f t="shared" ref="O5" si="1">F5/E5</f>
        <v>0.26057778997032977</v>
      </c>
      <c r="P5" s="26" t="s">
        <v>102</v>
      </c>
      <c r="Q5" s="30">
        <f t="shared" ref="Q5" si="2">K5/D5</f>
        <v>4.195412929848688</v>
      </c>
      <c r="R5" s="26" t="s">
        <v>102</v>
      </c>
      <c r="S5" s="86">
        <f t="shared" ref="S5" si="3">F5/K5</f>
        <v>0.71502794104204725</v>
      </c>
      <c r="T5" s="26" t="s">
        <v>102</v>
      </c>
      <c r="U5" s="86">
        <f t="shared" ref="U5" si="4">H5/K5</f>
        <v>0.18056007458463533</v>
      </c>
      <c r="V5" s="26" t="s">
        <v>102</v>
      </c>
      <c r="W5" s="86">
        <f t="shared" ref="W5" si="5">J5/K5</f>
        <v>0.10441198437331789</v>
      </c>
      <c r="X5" s="26" t="s">
        <v>102</v>
      </c>
      <c r="Y5" s="15"/>
      <c r="Z5" s="8"/>
      <c r="AA5" s="8"/>
    </row>
    <row r="6" spans="1:27" ht="15" hidden="1">
      <c r="A6" s="8" t="s">
        <v>68</v>
      </c>
      <c r="B6" s="8"/>
      <c r="C6" s="8"/>
      <c r="D6" s="8"/>
      <c r="E6" s="8"/>
      <c r="F6" s="8"/>
      <c r="G6" s="16"/>
      <c r="H6" s="8"/>
      <c r="I6" s="16"/>
      <c r="J6" s="8"/>
      <c r="K6" s="8"/>
      <c r="L6" s="16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5"/>
      <c r="Z6" s="8"/>
      <c r="AA6" s="8"/>
    </row>
    <row r="7" spans="1:27" ht="15">
      <c r="A7" s="24">
        <f>IF(OtherInfo!AD4="","",OtherInfo!AD4)</f>
        <v>2</v>
      </c>
      <c r="B7" s="24" t="str">
        <f>IF($A7="","",IF(VLOOKUP($A7,OtherInfo!$AD$4:$AH$172,4,FALSE)="","",VLOOKUP($A7,OtherInfo!$AD$4:$AH$172,4,FALSE)))</f>
        <v>1046 Madison</v>
      </c>
      <c r="C7" s="27">
        <f>IF($A7="","",DCOUNT(RevenueRange,C$1,$A$6:$A7)-SUM(C$6:C6))</f>
        <v>30</v>
      </c>
      <c r="D7" s="27">
        <f>IF($A7="","",DSUM(RevenueRange,D$1,$A$6:$A7)-SUM(D$6:D6))</f>
        <v>634</v>
      </c>
      <c r="E7" s="27">
        <f>IF($A7="","",DSUM(RevenueRange,E$1,$A$6:$A7)-SUM(E$6:E6))</f>
        <v>7380</v>
      </c>
      <c r="F7" s="28">
        <f>IF($A7="","",DSUM(RevenueRange,F$1,$A$6:$A7)-SUM(F$6:F6))</f>
        <v>1271.75</v>
      </c>
      <c r="G7" s="29">
        <f t="shared" ref="G7:G70" si="6">IF($A7="","",RANK(F7,F$7:F$253,RankOrder))</f>
        <v>85</v>
      </c>
      <c r="H7" s="28">
        <f>IF($A7="","",DSUM(RevenueRange,H$1,$A$6:$A7)-SUM(H$6:H6))</f>
        <v>450</v>
      </c>
      <c r="I7" s="29">
        <f t="shared" ref="I7:I70" si="7">IF($A7="","",RANK(H7,H$7:H$253,RankOrder))</f>
        <v>27</v>
      </c>
      <c r="J7" s="28">
        <f>IF($A7="","",DSUM(RevenueRange,J$1,$A$6:$A7)-SUM(J$6:J6))</f>
        <v>237.01000000000002</v>
      </c>
      <c r="K7" s="28">
        <f>IF($A7="","",SUM(J7,H7,F7))</f>
        <v>1958.76</v>
      </c>
      <c r="L7" s="29">
        <f t="shared" ref="L7:L70" si="8">IF($A7="","",RANK(K7,K$7:K$253,RankOrder))</f>
        <v>78</v>
      </c>
      <c r="M7" s="28">
        <f>IF($A7="","",IF($E7=0,0,K7/E7))</f>
        <v>0.26541463414634148</v>
      </c>
      <c r="N7" s="29">
        <f t="shared" ref="N7:N70" si="9">IF($A7="","",RANK(M7,M$7:M$253,RankOrder))</f>
        <v>131</v>
      </c>
      <c r="O7" s="28">
        <f>IF($A7="","",IF($E7=0,0,F7/E7))</f>
        <v>0.17232384823848237</v>
      </c>
      <c r="P7" s="29">
        <f t="shared" ref="P7:P70" si="10">IF($A7="","",RANK(O7,O$7:O$253,RankOrder))</f>
        <v>147</v>
      </c>
      <c r="Q7" s="28">
        <f>IF($A7="","",IF($D7=0,0,K7/D7))</f>
        <v>3.0895268138801262</v>
      </c>
      <c r="R7" s="29">
        <f t="shared" ref="R7:R70" si="11">IF($A7="","",RANK(Q7,Q$7:Q$253,RankOrder))</f>
        <v>130</v>
      </c>
      <c r="S7" s="85">
        <f>IF($A7="","",IF($K7=0,0,F7/K7))</f>
        <v>0.64926279891359839</v>
      </c>
      <c r="T7" s="29">
        <f t="shared" ref="T7:T70" si="12">IF($A7="","",RANK(S7,S$7:S$253,RankOrder))</f>
        <v>146</v>
      </c>
      <c r="U7" s="85">
        <f>IF($A7="","",IF($K7=0,0,H7/K7))</f>
        <v>0.22973718066531887</v>
      </c>
      <c r="V7" s="29">
        <f t="shared" ref="V7:V70" si="13">IF($A7="","",RANK(U7,U$7:U$253,RankOrder))</f>
        <v>28</v>
      </c>
      <c r="W7" s="85">
        <f>IF($A7="","",IF($K7=0,0,J7/K7))</f>
        <v>0.12100002042108274</v>
      </c>
      <c r="X7" s="29">
        <f t="shared" ref="X7:X70" si="14">IF($A7="","",RANK(W7,W$7:W$253,RankOrder))</f>
        <v>37</v>
      </c>
      <c r="Y7" s="24" t="str">
        <f t="shared" ref="Y7:AA26" si="15">IF($A7="","",IF(VLOOKUP($A7,RevenueRange,Y$1,FALSE)="","",VLOOKUP($A7,RevenueRange,Y$1,FALSE)))</f>
        <v>NY</v>
      </c>
      <c r="Z7" s="24" t="str">
        <f t="shared" si="15"/>
        <v>NY</v>
      </c>
      <c r="AA7" s="24" t="str">
        <f t="shared" si="15"/>
        <v>MID</v>
      </c>
    </row>
    <row r="8" spans="1:27" ht="15">
      <c r="A8" s="24">
        <f>IF(OtherInfo!AD5="","",OtherInfo!AD5)</f>
        <v>3</v>
      </c>
      <c r="B8" s="24" t="str">
        <f>IF($A8="","",IF(VLOOKUP($A8,OtherInfo!$AD$4:$AH$172,4,FALSE)="","",VLOOKUP($A8,OtherInfo!$AD$4:$AH$172,4,FALSE)))</f>
        <v>Columbus</v>
      </c>
      <c r="C8" s="27">
        <f>IF($A8="","",DCOUNT(RevenueRange,C$1,$A$6:$A8)-SUM(C$6:C7))</f>
        <v>32</v>
      </c>
      <c r="D8" s="27">
        <f>IF($A8="","",DSUM(RevenueRange,D$1,$A$6:$A8)-SUM(D$6:D7))</f>
        <v>766</v>
      </c>
      <c r="E8" s="27">
        <f>IF($A8="","",DSUM(RevenueRange,E$1,$A$6:$A8)-SUM(E$6:E7))</f>
        <v>9123</v>
      </c>
      <c r="F8" s="28">
        <f>IF($A8="","",DSUM(RevenueRange,F$1,$A$6:$A8)-SUM(F$6:F7))</f>
        <v>1553.5699999999997</v>
      </c>
      <c r="G8" s="29">
        <f t="shared" si="6"/>
        <v>61</v>
      </c>
      <c r="H8" s="28">
        <f>IF($A8="","",DSUM(RevenueRange,H$1,$A$6:$A8)-SUM(H$6:H7))</f>
        <v>480</v>
      </c>
      <c r="I8" s="29">
        <f t="shared" si="7"/>
        <v>25</v>
      </c>
      <c r="J8" s="28">
        <f>IF($A8="","",DSUM(RevenueRange,J$1,$A$6:$A8)-SUM(J$6:J7))</f>
        <v>281.85000000000002</v>
      </c>
      <c r="K8" s="28">
        <f t="shared" ref="K8:K71" si="16">IF($A8="","",SUM(J8,H8,F8))</f>
        <v>2315.4199999999996</v>
      </c>
      <c r="L8" s="29">
        <f t="shared" si="8"/>
        <v>54</v>
      </c>
      <c r="M8" s="28">
        <f t="shared" ref="M8:M71" si="17">IF($A8="","",IF($E8=0,0,K8/E8))</f>
        <v>0.25380028499397123</v>
      </c>
      <c r="N8" s="29">
        <f t="shared" si="9"/>
        <v>140</v>
      </c>
      <c r="O8" s="28">
        <f t="shared" ref="O8:O71" si="18">IF($A8="","",IF($E8=0,0,F8/E8))</f>
        <v>0.17029157075523399</v>
      </c>
      <c r="P8" s="29">
        <f t="shared" si="10"/>
        <v>154</v>
      </c>
      <c r="Q8" s="28">
        <f t="shared" ref="Q8:Q71" si="19">IF($A8="","",IF($D8=0,0,K8/D8))</f>
        <v>3.0227415143603129</v>
      </c>
      <c r="R8" s="29">
        <f t="shared" si="11"/>
        <v>138</v>
      </c>
      <c r="S8" s="85">
        <f t="shared" ref="S8:S71" si="20">IF($A8="","",IF($K8=0,0,F8/K8))</f>
        <v>0.6709668224339429</v>
      </c>
      <c r="T8" s="29">
        <f t="shared" si="12"/>
        <v>137</v>
      </c>
      <c r="U8" s="85">
        <f t="shared" ref="U8:U71" si="21">IF($A8="","",IF($K8=0,0,H8/K8))</f>
        <v>0.20730580197113271</v>
      </c>
      <c r="V8" s="29">
        <f t="shared" si="13"/>
        <v>39</v>
      </c>
      <c r="W8" s="85">
        <f t="shared" ref="W8:W71" si="22">IF($A8="","",IF($K8=0,0,J8/K8))</f>
        <v>0.1217273755949245</v>
      </c>
      <c r="X8" s="29">
        <f t="shared" si="14"/>
        <v>28</v>
      </c>
      <c r="Y8" s="24" t="str">
        <f t="shared" si="15"/>
        <v>NY</v>
      </c>
      <c r="Z8" s="24" t="str">
        <f t="shared" si="15"/>
        <v>NY</v>
      </c>
      <c r="AA8" s="24" t="str">
        <f t="shared" si="15"/>
        <v>DOWN</v>
      </c>
    </row>
    <row r="9" spans="1:27" ht="15">
      <c r="A9" s="24">
        <f>IF(OtherInfo!AD6="","",OtherInfo!AD6)</f>
        <v>5</v>
      </c>
      <c r="B9" s="24" t="str">
        <f>IF($A9="","",IF(VLOOKUP($A9,OtherInfo!$AD$4:$AH$172,4,FALSE)="","",VLOOKUP($A9,OtherInfo!$AD$4:$AH$172,4,FALSE)))</f>
        <v>Short Hills</v>
      </c>
      <c r="C9" s="27">
        <f>IF($A9="","",DCOUNT(RevenueRange,C$1,$A$6:$A9)-SUM(C$6:C8))</f>
        <v>21</v>
      </c>
      <c r="D9" s="27">
        <f>IF($A9="","",DSUM(RevenueRange,D$1,$A$6:$A9)-SUM(D$6:D8))</f>
        <v>836</v>
      </c>
      <c r="E9" s="27">
        <f>IF($A9="","",DSUM(RevenueRange,E$1,$A$6:$A9)-SUM(E$6:E8))</f>
        <v>10166</v>
      </c>
      <c r="F9" s="28">
        <f>IF($A9="","",DSUM(RevenueRange,F$1,$A$6:$A9)-SUM(F$6:F8))</f>
        <v>1709.8799999999983</v>
      </c>
      <c r="G9" s="29">
        <f t="shared" si="6"/>
        <v>50</v>
      </c>
      <c r="H9" s="28">
        <f>IF($A9="","",DSUM(RevenueRange,H$1,$A$6:$A9)-SUM(H$6:H8))</f>
        <v>315</v>
      </c>
      <c r="I9" s="29">
        <f t="shared" si="7"/>
        <v>37</v>
      </c>
      <c r="J9" s="28">
        <f>IF($A9="","",DSUM(RevenueRange,J$1,$A$6:$A9)-SUM(J$6:J8))</f>
        <v>284.05000000000018</v>
      </c>
      <c r="K9" s="28">
        <f t="shared" si="16"/>
        <v>2308.9299999999985</v>
      </c>
      <c r="L9" s="29">
        <f t="shared" si="8"/>
        <v>56</v>
      </c>
      <c r="M9" s="28">
        <f t="shared" si="17"/>
        <v>0.22712276214833746</v>
      </c>
      <c r="N9" s="29">
        <f t="shared" si="9"/>
        <v>167</v>
      </c>
      <c r="O9" s="28">
        <f t="shared" si="18"/>
        <v>0.16819594727523099</v>
      </c>
      <c r="P9" s="29">
        <f t="shared" si="10"/>
        <v>159</v>
      </c>
      <c r="Q9" s="28">
        <f t="shared" si="19"/>
        <v>2.7618779904306203</v>
      </c>
      <c r="R9" s="29">
        <f t="shared" si="11"/>
        <v>162</v>
      </c>
      <c r="S9" s="85">
        <f t="shared" si="20"/>
        <v>0.7405508179113266</v>
      </c>
      <c r="T9" s="29">
        <f t="shared" si="12"/>
        <v>82</v>
      </c>
      <c r="U9" s="85">
        <f t="shared" si="21"/>
        <v>0.13642682974364759</v>
      </c>
      <c r="V9" s="29">
        <f t="shared" si="13"/>
        <v>97</v>
      </c>
      <c r="W9" s="85">
        <f t="shared" si="22"/>
        <v>0.12302235234502577</v>
      </c>
      <c r="X9" s="29">
        <f t="shared" si="14"/>
        <v>13</v>
      </c>
      <c r="Y9" s="24" t="str">
        <f t="shared" si="15"/>
        <v>NJ</v>
      </c>
      <c r="Z9" s="24" t="str">
        <f t="shared" si="15"/>
        <v>NE</v>
      </c>
      <c r="AA9" s="24" t="str">
        <f t="shared" si="15"/>
        <v>NJ</v>
      </c>
    </row>
    <row r="10" spans="1:27" ht="15">
      <c r="A10" s="24">
        <f>IF(OtherInfo!AD7="","",OtherInfo!AD7)</f>
        <v>10</v>
      </c>
      <c r="B10" s="24" t="str">
        <f>IF($A10="","",IF(VLOOKUP($A10,OtherInfo!$AD$4:$AH$172,4,FALSE)="","",VLOOKUP($A10,OtherInfo!$AD$4:$AH$172,4,FALSE)))</f>
        <v>Pentagon</v>
      </c>
      <c r="C10" s="27">
        <f>IF($A10="","",DCOUNT(RevenueRange,C$1,$A$6:$A10)-SUM(C$6:C9))</f>
        <v>20</v>
      </c>
      <c r="D10" s="27">
        <f>IF($A10="","",DSUM(RevenueRange,D$1,$A$6:$A10)-SUM(D$6:D9))</f>
        <v>474</v>
      </c>
      <c r="E10" s="27">
        <f>IF($A10="","",DSUM(RevenueRange,E$1,$A$6:$A10)-SUM(E$6:E9))</f>
        <v>5520</v>
      </c>
      <c r="F10" s="28">
        <f>IF($A10="","",DSUM(RevenueRange,F$1,$A$6:$A10)-SUM(F$6:F9))</f>
        <v>1227.6700000000028</v>
      </c>
      <c r="G10" s="29">
        <f t="shared" si="6"/>
        <v>90</v>
      </c>
      <c r="H10" s="28">
        <f>IF($A10="","",DSUM(RevenueRange,H$1,$A$6:$A10)-SUM(H$6:H9))</f>
        <v>3200</v>
      </c>
      <c r="I10" s="29">
        <f t="shared" si="7"/>
        <v>2</v>
      </c>
      <c r="J10" s="28">
        <f>IF($A10="","",DSUM(RevenueRange,J$1,$A$6:$A10)-SUM(J$6:J9))</f>
        <v>172.71000000000015</v>
      </c>
      <c r="K10" s="28">
        <f t="shared" si="16"/>
        <v>4600.3800000000028</v>
      </c>
      <c r="L10" s="29">
        <f t="shared" si="8"/>
        <v>12</v>
      </c>
      <c r="M10" s="28">
        <f t="shared" si="17"/>
        <v>0.83340217391304394</v>
      </c>
      <c r="N10" s="29">
        <f t="shared" si="9"/>
        <v>4</v>
      </c>
      <c r="O10" s="28">
        <f t="shared" si="18"/>
        <v>0.22240398550724688</v>
      </c>
      <c r="P10" s="29">
        <f t="shared" si="10"/>
        <v>101</v>
      </c>
      <c r="Q10" s="28">
        <f t="shared" si="19"/>
        <v>9.705443037974689</v>
      </c>
      <c r="R10" s="29">
        <f t="shared" si="11"/>
        <v>3</v>
      </c>
      <c r="S10" s="85">
        <f t="shared" si="20"/>
        <v>0.26686273742603916</v>
      </c>
      <c r="T10" s="29">
        <f t="shared" si="12"/>
        <v>168</v>
      </c>
      <c r="U10" s="85">
        <f t="shared" si="21"/>
        <v>0.69559471174120358</v>
      </c>
      <c r="V10" s="29">
        <f t="shared" si="13"/>
        <v>2</v>
      </c>
      <c r="W10" s="85">
        <f t="shared" si="22"/>
        <v>3.7542550832757302E-2</v>
      </c>
      <c r="X10" s="29">
        <f t="shared" si="14"/>
        <v>168</v>
      </c>
      <c r="Y10" s="24" t="str">
        <f t="shared" si="15"/>
        <v>VA</v>
      </c>
      <c r="Z10" s="24" t="str">
        <f t="shared" si="15"/>
        <v>NE</v>
      </c>
      <c r="AA10" s="24" t="str">
        <f t="shared" si="15"/>
        <v>DC</v>
      </c>
    </row>
    <row r="11" spans="1:27" ht="15">
      <c r="A11" s="24">
        <f>IF(OtherInfo!AD8="","",OtherInfo!AD8)</f>
        <v>11</v>
      </c>
      <c r="B11" s="24" t="str">
        <f>IF($A11="","",IF(VLOOKUP($A11,OtherInfo!$AD$4:$AH$172,4,FALSE)="","",VLOOKUP($A11,OtherInfo!$AD$4:$AH$172,4,FALSE)))</f>
        <v>Georgetown</v>
      </c>
      <c r="C11" s="27">
        <f>IF($A11="","",DCOUNT(RevenueRange,C$1,$A$6:$A11)-SUM(C$6:C10))</f>
        <v>18</v>
      </c>
      <c r="D11" s="27">
        <f>IF($A11="","",DSUM(RevenueRange,D$1,$A$6:$A11)-SUM(D$6:D10))</f>
        <v>427</v>
      </c>
      <c r="E11" s="27">
        <f>IF($A11="","",DSUM(RevenueRange,E$1,$A$6:$A11)-SUM(E$6:E10))</f>
        <v>5259</v>
      </c>
      <c r="F11" s="28">
        <f>IF($A11="","",DSUM(RevenueRange,F$1,$A$6:$A11)-SUM(F$6:F10))</f>
        <v>1094.2700000000004</v>
      </c>
      <c r="G11" s="29">
        <f t="shared" si="6"/>
        <v>110</v>
      </c>
      <c r="H11" s="28">
        <f>IF($A11="","",DSUM(RevenueRange,H$1,$A$6:$A11)-SUM(H$6:H10))</f>
        <v>270</v>
      </c>
      <c r="I11" s="29">
        <f t="shared" si="7"/>
        <v>69</v>
      </c>
      <c r="J11" s="28">
        <f>IF($A11="","",DSUM(RevenueRange,J$1,$A$6:$A11)-SUM(J$6:J10))</f>
        <v>153.94999999999982</v>
      </c>
      <c r="K11" s="28">
        <f t="shared" si="16"/>
        <v>1518.2200000000003</v>
      </c>
      <c r="L11" s="29">
        <f t="shared" si="8"/>
        <v>110</v>
      </c>
      <c r="M11" s="28">
        <f t="shared" si="17"/>
        <v>0.28868986499334481</v>
      </c>
      <c r="N11" s="29">
        <f t="shared" si="9"/>
        <v>113</v>
      </c>
      <c r="O11" s="28">
        <f t="shared" si="18"/>
        <v>0.20807567978703184</v>
      </c>
      <c r="P11" s="29">
        <f t="shared" si="10"/>
        <v>110</v>
      </c>
      <c r="Q11" s="28">
        <f t="shared" si="19"/>
        <v>3.5555503512880566</v>
      </c>
      <c r="R11" s="29">
        <f t="shared" si="11"/>
        <v>106</v>
      </c>
      <c r="S11" s="85">
        <f t="shared" si="20"/>
        <v>0.72075851984560879</v>
      </c>
      <c r="T11" s="29">
        <f t="shared" si="12"/>
        <v>100</v>
      </c>
      <c r="U11" s="85">
        <f t="shared" si="21"/>
        <v>0.17783983875854617</v>
      </c>
      <c r="V11" s="29">
        <f t="shared" si="13"/>
        <v>65</v>
      </c>
      <c r="W11" s="85">
        <f t="shared" si="22"/>
        <v>0.101401641395845</v>
      </c>
      <c r="X11" s="29">
        <f t="shared" si="14"/>
        <v>117</v>
      </c>
      <c r="Y11" s="24" t="str">
        <f t="shared" si="15"/>
        <v>DC</v>
      </c>
      <c r="Z11" s="24" t="str">
        <f t="shared" si="15"/>
        <v>NE</v>
      </c>
      <c r="AA11" s="24" t="str">
        <f t="shared" si="15"/>
        <v>DC</v>
      </c>
    </row>
    <row r="12" spans="1:27" ht="15">
      <c r="A12" s="24">
        <f>IF(OtherInfo!AD9="","",OtherInfo!AD9)</f>
        <v>12</v>
      </c>
      <c r="B12" s="24" t="str">
        <f>IF($A12="","",IF(VLOOKUP($A12,OtherInfo!$AD$4:$AH$172,4,FALSE)="","",VLOOKUP($A12,OtherInfo!$AD$4:$AH$172,4,FALSE)))</f>
        <v>Troy</v>
      </c>
      <c r="C12" s="27">
        <f>IF($A12="","",DCOUNT(RevenueRange,C$1,$A$6:$A12)-SUM(C$6:C11))</f>
        <v>18</v>
      </c>
      <c r="D12" s="27">
        <f>IF($A12="","",DSUM(RevenueRange,D$1,$A$6:$A12)-SUM(D$6:D11))</f>
        <v>498</v>
      </c>
      <c r="E12" s="27">
        <f>IF($A12="","",DSUM(RevenueRange,E$1,$A$6:$A12)-SUM(E$6:E11))</f>
        <v>5830</v>
      </c>
      <c r="F12" s="28">
        <f>IF($A12="","",DSUM(RevenueRange,F$1,$A$6:$A12)-SUM(F$6:F11))</f>
        <v>1161.6500000000015</v>
      </c>
      <c r="G12" s="29">
        <f t="shared" si="6"/>
        <v>96</v>
      </c>
      <c r="H12" s="28">
        <f>IF($A12="","",DSUM(RevenueRange,H$1,$A$6:$A12)-SUM(H$6:H11))</f>
        <v>270</v>
      </c>
      <c r="I12" s="29">
        <f t="shared" si="7"/>
        <v>69</v>
      </c>
      <c r="J12" s="28">
        <f>IF($A12="","",DSUM(RevenueRange,J$1,$A$6:$A12)-SUM(J$6:J11))</f>
        <v>164.66999999999985</v>
      </c>
      <c r="K12" s="28">
        <f t="shared" si="16"/>
        <v>1596.3200000000013</v>
      </c>
      <c r="L12" s="29">
        <f t="shared" si="8"/>
        <v>102</v>
      </c>
      <c r="M12" s="28">
        <f t="shared" si="17"/>
        <v>0.2738113207547172</v>
      </c>
      <c r="N12" s="29">
        <f t="shared" si="9"/>
        <v>124</v>
      </c>
      <c r="O12" s="28">
        <f t="shared" si="18"/>
        <v>0.19925385934819922</v>
      </c>
      <c r="P12" s="29">
        <f t="shared" si="10"/>
        <v>116</v>
      </c>
      <c r="Q12" s="28">
        <f t="shared" si="19"/>
        <v>3.2054618473895609</v>
      </c>
      <c r="R12" s="29">
        <f t="shared" si="11"/>
        <v>120</v>
      </c>
      <c r="S12" s="85">
        <f t="shared" si="20"/>
        <v>0.72770497143429924</v>
      </c>
      <c r="T12" s="29">
        <f t="shared" si="12"/>
        <v>95</v>
      </c>
      <c r="U12" s="85">
        <f t="shared" si="21"/>
        <v>0.16913901974541432</v>
      </c>
      <c r="V12" s="29">
        <f t="shared" si="13"/>
        <v>72</v>
      </c>
      <c r="W12" s="85">
        <f t="shared" si="22"/>
        <v>0.10315600882028648</v>
      </c>
      <c r="X12" s="29">
        <f t="shared" si="14"/>
        <v>110</v>
      </c>
      <c r="Y12" s="24" t="str">
        <f t="shared" si="15"/>
        <v>MI</v>
      </c>
      <c r="Z12" s="24" t="str">
        <f t="shared" si="15"/>
        <v>MW</v>
      </c>
      <c r="AA12" s="24" t="str">
        <f t="shared" si="15"/>
        <v>MW</v>
      </c>
    </row>
    <row r="13" spans="1:27" ht="15">
      <c r="A13" s="24">
        <f>IF(OtherInfo!AD10="","",OtherInfo!AD10)</f>
        <v>13</v>
      </c>
      <c r="B13" s="24" t="str">
        <f>IF($A13="","",IF(VLOOKUP($A13,OtherInfo!$AD$4:$AH$172,4,FALSE)="","",VLOOKUP($A13,OtherInfo!$AD$4:$AH$172,4,FALSE)))</f>
        <v>Walt Whitman</v>
      </c>
      <c r="C13" s="27">
        <f>IF($A13="","",DCOUNT(RevenueRange,C$1,$A$6:$A13)-SUM(C$6:C12))</f>
        <v>20</v>
      </c>
      <c r="D13" s="27">
        <f>IF($A13="","",DSUM(RevenueRange,D$1,$A$6:$A13)-SUM(D$6:D12))</f>
        <v>522</v>
      </c>
      <c r="E13" s="27">
        <f>IF($A13="","",DSUM(RevenueRange,E$1,$A$6:$A13)-SUM(E$6:E12))</f>
        <v>6214</v>
      </c>
      <c r="F13" s="28">
        <f>IF($A13="","",DSUM(RevenueRange,F$1,$A$6:$A13)-SUM(F$6:F12))</f>
        <v>1077.4400000000005</v>
      </c>
      <c r="G13" s="29">
        <f t="shared" si="6"/>
        <v>113</v>
      </c>
      <c r="H13" s="28">
        <f>IF($A13="","",DSUM(RevenueRange,H$1,$A$6:$A13)-SUM(H$6:H12))</f>
        <v>300</v>
      </c>
      <c r="I13" s="29">
        <f t="shared" si="7"/>
        <v>40</v>
      </c>
      <c r="J13" s="28">
        <f>IF($A13="","",DSUM(RevenueRange,J$1,$A$6:$A13)-SUM(J$6:J12))</f>
        <v>193.73000000000002</v>
      </c>
      <c r="K13" s="28">
        <f t="shared" si="16"/>
        <v>1571.1700000000005</v>
      </c>
      <c r="L13" s="29">
        <f t="shared" si="8"/>
        <v>104</v>
      </c>
      <c r="M13" s="28">
        <f t="shared" si="17"/>
        <v>0.25284357901512722</v>
      </c>
      <c r="N13" s="29">
        <f t="shared" si="9"/>
        <v>143</v>
      </c>
      <c r="O13" s="28">
        <f t="shared" si="18"/>
        <v>0.17338912133891221</v>
      </c>
      <c r="P13" s="29">
        <f t="shared" si="10"/>
        <v>144</v>
      </c>
      <c r="Q13" s="28">
        <f t="shared" si="19"/>
        <v>3.0099042145593882</v>
      </c>
      <c r="R13" s="29">
        <f t="shared" si="11"/>
        <v>140</v>
      </c>
      <c r="S13" s="85">
        <f t="shared" si="20"/>
        <v>0.68575647447443633</v>
      </c>
      <c r="T13" s="29">
        <f t="shared" si="12"/>
        <v>132</v>
      </c>
      <c r="U13" s="85">
        <f t="shared" si="21"/>
        <v>0.19094050930198508</v>
      </c>
      <c r="V13" s="29">
        <f t="shared" si="13"/>
        <v>52</v>
      </c>
      <c r="W13" s="85">
        <f t="shared" si="22"/>
        <v>0.12330301622357857</v>
      </c>
      <c r="X13" s="29">
        <f t="shared" si="14"/>
        <v>9</v>
      </c>
      <c r="Y13" s="24" t="str">
        <f t="shared" si="15"/>
        <v>NY</v>
      </c>
      <c r="Z13" s="24" t="str">
        <f t="shared" si="15"/>
        <v>NY</v>
      </c>
      <c r="AA13" s="24" t="str">
        <f t="shared" si="15"/>
        <v>LI</v>
      </c>
    </row>
    <row r="14" spans="1:27" ht="15">
      <c r="A14" s="24">
        <f>IF(OtherInfo!AD11="","",OtherInfo!AD11)</f>
        <v>14</v>
      </c>
      <c r="B14" s="24" t="str">
        <f>IF($A14="","",IF(VLOOKUP($A14,OtherInfo!$AD$4:$AH$172,4,FALSE)="","",VLOOKUP($A14,OtherInfo!$AD$4:$AH$172,4,FALSE)))</f>
        <v>Old Orchard</v>
      </c>
      <c r="C14" s="27">
        <f>IF($A14="","",DCOUNT(RevenueRange,C$1,$A$6:$A14)-SUM(C$6:C13))</f>
        <v>20</v>
      </c>
      <c r="D14" s="27">
        <f>IF($A14="","",DSUM(RevenueRange,D$1,$A$6:$A14)-SUM(D$6:D13))</f>
        <v>604</v>
      </c>
      <c r="E14" s="27">
        <f>IF($A14="","",DSUM(RevenueRange,E$1,$A$6:$A14)-SUM(E$6:E13))</f>
        <v>7515</v>
      </c>
      <c r="F14" s="28">
        <f>IF($A14="","",DSUM(RevenueRange,F$1,$A$6:$A14)-SUM(F$6:F13))</f>
        <v>1382.6299999999992</v>
      </c>
      <c r="G14" s="29">
        <f t="shared" si="6"/>
        <v>79</v>
      </c>
      <c r="H14" s="28">
        <f>IF($A14="","",DSUM(RevenueRange,H$1,$A$6:$A14)-SUM(H$6:H13))</f>
        <v>300</v>
      </c>
      <c r="I14" s="29">
        <f t="shared" si="7"/>
        <v>40</v>
      </c>
      <c r="J14" s="28">
        <f>IF($A14="","",DSUM(RevenueRange,J$1,$A$6:$A14)-SUM(J$6:J13))</f>
        <v>196.07999999999993</v>
      </c>
      <c r="K14" s="28">
        <f t="shared" si="16"/>
        <v>1878.7099999999991</v>
      </c>
      <c r="L14" s="29">
        <f t="shared" si="8"/>
        <v>85</v>
      </c>
      <c r="M14" s="28">
        <f t="shared" si="17"/>
        <v>0.24999467731204247</v>
      </c>
      <c r="N14" s="29">
        <f t="shared" si="9"/>
        <v>146</v>
      </c>
      <c r="O14" s="28">
        <f t="shared" si="18"/>
        <v>0.18398270126413829</v>
      </c>
      <c r="P14" s="29">
        <f t="shared" si="10"/>
        <v>124</v>
      </c>
      <c r="Q14" s="28">
        <f t="shared" si="19"/>
        <v>3.1104470198675482</v>
      </c>
      <c r="R14" s="29">
        <f t="shared" si="11"/>
        <v>126</v>
      </c>
      <c r="S14" s="85">
        <f t="shared" si="20"/>
        <v>0.73594647391028944</v>
      </c>
      <c r="T14" s="29">
        <f t="shared" si="12"/>
        <v>87</v>
      </c>
      <c r="U14" s="85">
        <f t="shared" si="21"/>
        <v>0.15968403851579016</v>
      </c>
      <c r="V14" s="29">
        <f t="shared" si="13"/>
        <v>83</v>
      </c>
      <c r="W14" s="85">
        <f t="shared" si="22"/>
        <v>0.10436948757392041</v>
      </c>
      <c r="X14" s="29">
        <f t="shared" si="14"/>
        <v>104</v>
      </c>
      <c r="Y14" s="24" t="str">
        <f t="shared" si="15"/>
        <v>IL</v>
      </c>
      <c r="Z14" s="24" t="str">
        <f t="shared" si="15"/>
        <v>MW</v>
      </c>
      <c r="AA14" s="24" t="str">
        <f t="shared" si="15"/>
        <v>NCHI</v>
      </c>
    </row>
    <row r="15" spans="1:27" ht="15">
      <c r="A15" s="24">
        <f>IF(OtherInfo!AD12="","",OtherInfo!AD12)</f>
        <v>15</v>
      </c>
      <c r="B15" s="24" t="str">
        <f>IF($A15="","",IF(VLOOKUP($A15,OtherInfo!$AD$4:$AH$172,4,FALSE)="","",VLOOKUP($A15,OtherInfo!$AD$4:$AH$172,4,FALSE)))</f>
        <v>Oakbrook</v>
      </c>
      <c r="C15" s="27">
        <f>IF($A15="","",DCOUNT(RevenueRange,C$1,$A$6:$A15)-SUM(C$6:C14))</f>
        <v>18</v>
      </c>
      <c r="D15" s="27">
        <f>IF($A15="","",DSUM(RevenueRange,D$1,$A$6:$A15)-SUM(D$6:D14))</f>
        <v>565</v>
      </c>
      <c r="E15" s="27">
        <f>IF($A15="","",DSUM(RevenueRange,E$1,$A$6:$A15)-SUM(E$6:E14))</f>
        <v>7057</v>
      </c>
      <c r="F15" s="28">
        <f>IF($A15="","",DSUM(RevenueRange,F$1,$A$6:$A15)-SUM(F$6:F14))</f>
        <v>1245.1300000000047</v>
      </c>
      <c r="G15" s="29">
        <f t="shared" si="6"/>
        <v>86</v>
      </c>
      <c r="H15" s="28">
        <f>IF($A15="","",DSUM(RevenueRange,H$1,$A$6:$A15)-SUM(H$6:H14))</f>
        <v>270</v>
      </c>
      <c r="I15" s="29">
        <f t="shared" si="7"/>
        <v>69</v>
      </c>
      <c r="J15" s="28">
        <f>IF($A15="","",DSUM(RevenueRange,J$1,$A$6:$A15)-SUM(J$6:J14))</f>
        <v>176.72999999999956</v>
      </c>
      <c r="K15" s="28">
        <f t="shared" si="16"/>
        <v>1691.8600000000042</v>
      </c>
      <c r="L15" s="29">
        <f t="shared" si="8"/>
        <v>95</v>
      </c>
      <c r="M15" s="28">
        <f t="shared" si="17"/>
        <v>0.23974210004251159</v>
      </c>
      <c r="N15" s="29">
        <f t="shared" si="9"/>
        <v>158</v>
      </c>
      <c r="O15" s="28">
        <f t="shared" si="18"/>
        <v>0.17643899674082536</v>
      </c>
      <c r="P15" s="29">
        <f t="shared" si="10"/>
        <v>138</v>
      </c>
      <c r="Q15" s="28">
        <f t="shared" si="19"/>
        <v>2.9944424778761136</v>
      </c>
      <c r="R15" s="29">
        <f t="shared" si="11"/>
        <v>142</v>
      </c>
      <c r="S15" s="85">
        <f t="shared" si="20"/>
        <v>0.73595332947170666</v>
      </c>
      <c r="T15" s="29">
        <f t="shared" si="12"/>
        <v>86</v>
      </c>
      <c r="U15" s="85">
        <f t="shared" si="21"/>
        <v>0.15958767273887869</v>
      </c>
      <c r="V15" s="29">
        <f t="shared" si="13"/>
        <v>84</v>
      </c>
      <c r="W15" s="85">
        <f t="shared" si="22"/>
        <v>0.10445899778941468</v>
      </c>
      <c r="X15" s="29">
        <f t="shared" si="14"/>
        <v>102</v>
      </c>
      <c r="Y15" s="24" t="str">
        <f t="shared" si="15"/>
        <v>IL</v>
      </c>
      <c r="Z15" s="24" t="str">
        <f t="shared" si="15"/>
        <v>MW</v>
      </c>
      <c r="AA15" s="24" t="str">
        <f t="shared" si="15"/>
        <v>SCHI</v>
      </c>
    </row>
    <row r="16" spans="1:27" ht="15">
      <c r="A16" s="24">
        <f>IF(OtherInfo!AD13="","",OtherInfo!AD13)</f>
        <v>17</v>
      </c>
      <c r="B16" s="24" t="str">
        <f>IF($A16="","",IF(VLOOKUP($A16,OtherInfo!$AD$4:$AH$172,4,FALSE)="","",VLOOKUP($A16,OtherInfo!$AD$4:$AH$172,4,FALSE)))</f>
        <v>San Diego</v>
      </c>
      <c r="C16" s="27">
        <f>IF($A16="","",DCOUNT(RevenueRange,C$1,$A$6:$A16)-SUM(C$6:C15))</f>
        <v>12</v>
      </c>
      <c r="D16" s="27">
        <f>IF($A16="","",DSUM(RevenueRange,D$1,$A$6:$A16)-SUM(D$6:D15))</f>
        <v>261</v>
      </c>
      <c r="E16" s="27">
        <f>IF($A16="","",DSUM(RevenueRange,E$1,$A$6:$A16)-SUM(E$6:E15))</f>
        <v>3667</v>
      </c>
      <c r="F16" s="28">
        <f>IF($A16="","",DSUM(RevenueRange,F$1,$A$6:$A16)-SUM(F$6:F15))</f>
        <v>1140.1300000000028</v>
      </c>
      <c r="G16" s="29">
        <f t="shared" si="6"/>
        <v>103</v>
      </c>
      <c r="H16" s="28">
        <f>IF($A16="","",DSUM(RevenueRange,H$1,$A$6:$A16)-SUM(H$6:H15))</f>
        <v>180</v>
      </c>
      <c r="I16" s="29">
        <f t="shared" si="7"/>
        <v>131</v>
      </c>
      <c r="J16" s="28">
        <f>IF($A16="","",DSUM(RevenueRange,J$1,$A$6:$A16)-SUM(J$6:J15))</f>
        <v>153.48000000000025</v>
      </c>
      <c r="K16" s="28">
        <f t="shared" si="16"/>
        <v>1473.6100000000031</v>
      </c>
      <c r="L16" s="29">
        <f t="shared" si="8"/>
        <v>118</v>
      </c>
      <c r="M16" s="28">
        <f t="shared" si="17"/>
        <v>0.40185710389964635</v>
      </c>
      <c r="N16" s="29">
        <f t="shared" si="9"/>
        <v>58</v>
      </c>
      <c r="O16" s="28">
        <f t="shared" si="18"/>
        <v>0.31091628033815183</v>
      </c>
      <c r="P16" s="29">
        <f t="shared" si="10"/>
        <v>43</v>
      </c>
      <c r="Q16" s="28">
        <f t="shared" si="19"/>
        <v>5.6460153256705095</v>
      </c>
      <c r="R16" s="29">
        <f t="shared" si="11"/>
        <v>26</v>
      </c>
      <c r="S16" s="85">
        <f t="shared" si="20"/>
        <v>0.77369860410827862</v>
      </c>
      <c r="T16" s="29">
        <f t="shared" si="12"/>
        <v>46</v>
      </c>
      <c r="U16" s="85">
        <f t="shared" si="21"/>
        <v>0.12214900821791358</v>
      </c>
      <c r="V16" s="29">
        <f t="shared" si="13"/>
        <v>116</v>
      </c>
      <c r="W16" s="85">
        <f t="shared" si="22"/>
        <v>0.10415238767380781</v>
      </c>
      <c r="X16" s="29">
        <f t="shared" si="14"/>
        <v>106</v>
      </c>
      <c r="Y16" s="24" t="str">
        <f t="shared" si="15"/>
        <v>CA</v>
      </c>
      <c r="Z16" s="24" t="str">
        <f t="shared" si="15"/>
        <v>LA</v>
      </c>
      <c r="AA16" s="24" t="str">
        <f t="shared" si="15"/>
        <v>SD</v>
      </c>
    </row>
    <row r="17" spans="1:27" ht="15">
      <c r="A17" s="24">
        <f>IF(OtherInfo!AD14="","",OtherInfo!AD14)</f>
        <v>18</v>
      </c>
      <c r="B17" s="24" t="str">
        <f>IF($A17="","",IF(VLOOKUP($A17,OtherInfo!$AD$4:$AH$172,4,FALSE)="","",VLOOKUP($A17,OtherInfo!$AD$4:$AH$172,4,FALSE)))</f>
        <v>Pacific Place</v>
      </c>
      <c r="C17" s="27">
        <f>IF($A17="","",DCOUNT(RevenueRange,C$1,$A$6:$A17)-SUM(C$6:C16))</f>
        <v>18</v>
      </c>
      <c r="D17" s="27">
        <f>IF($A17="","",DSUM(RevenueRange,D$1,$A$6:$A17)-SUM(D$6:D16))</f>
        <v>832</v>
      </c>
      <c r="E17" s="27">
        <f>IF($A17="","",DSUM(RevenueRange,E$1,$A$6:$A17)-SUM(E$6:E16))</f>
        <v>10317</v>
      </c>
      <c r="F17" s="28">
        <f>IF($A17="","",DSUM(RevenueRange,F$1,$A$6:$A17)-SUM(F$6:F16))</f>
        <v>2233.5800000000017</v>
      </c>
      <c r="G17" s="29">
        <f t="shared" si="6"/>
        <v>29</v>
      </c>
      <c r="H17" s="28">
        <f>IF($A17="","",DSUM(RevenueRange,H$1,$A$6:$A17)-SUM(H$6:H16))</f>
        <v>630</v>
      </c>
      <c r="I17" s="29">
        <f t="shared" si="7"/>
        <v>16</v>
      </c>
      <c r="J17" s="28">
        <f>IF($A17="","",DSUM(RevenueRange,J$1,$A$6:$A17)-SUM(J$6:J16))</f>
        <v>311.4399999999996</v>
      </c>
      <c r="K17" s="28">
        <f t="shared" si="16"/>
        <v>3175.0200000000013</v>
      </c>
      <c r="L17" s="29">
        <f t="shared" si="8"/>
        <v>30</v>
      </c>
      <c r="M17" s="28">
        <f t="shared" si="17"/>
        <v>0.30774643791799955</v>
      </c>
      <c r="N17" s="29">
        <f t="shared" si="9"/>
        <v>106</v>
      </c>
      <c r="O17" s="28">
        <f t="shared" si="18"/>
        <v>0.21649510516623066</v>
      </c>
      <c r="P17" s="29">
        <f t="shared" si="10"/>
        <v>107</v>
      </c>
      <c r="Q17" s="28">
        <f t="shared" si="19"/>
        <v>3.8161298076923091</v>
      </c>
      <c r="R17" s="29">
        <f t="shared" si="11"/>
        <v>97</v>
      </c>
      <c r="S17" s="85">
        <f t="shared" si="20"/>
        <v>0.70348533237585931</v>
      </c>
      <c r="T17" s="29">
        <f t="shared" si="12"/>
        <v>116</v>
      </c>
      <c r="U17" s="85">
        <f t="shared" si="21"/>
        <v>0.19842394693576726</v>
      </c>
      <c r="V17" s="29">
        <f t="shared" si="13"/>
        <v>46</v>
      </c>
      <c r="W17" s="85">
        <f t="shared" si="22"/>
        <v>9.8090720688373448E-2</v>
      </c>
      <c r="X17" s="29">
        <f t="shared" si="14"/>
        <v>135</v>
      </c>
      <c r="Y17" s="24" t="str">
        <f t="shared" si="15"/>
        <v>WA</v>
      </c>
      <c r="Z17" s="24" t="str">
        <f t="shared" si="15"/>
        <v>NW</v>
      </c>
      <c r="AA17" s="24" t="str">
        <f t="shared" si="15"/>
        <v>SEA</v>
      </c>
    </row>
    <row r="18" spans="1:27" ht="15">
      <c r="A18" s="24">
        <f>IF(OtherInfo!AD15="","",OtherInfo!AD15)</f>
        <v>19</v>
      </c>
      <c r="B18" s="24" t="str">
        <f>IF($A18="","",IF(VLOOKUP($A18,OtherInfo!$AD$4:$AH$172,4,FALSE)="","",VLOOKUP($A18,OtherInfo!$AD$4:$AH$172,4,FALSE)))</f>
        <v>900 N Michigan</v>
      </c>
      <c r="C18" s="27">
        <f>IF($A18="","",DCOUNT(RevenueRange,C$1,$A$6:$A18)-SUM(C$6:C17))</f>
        <v>19</v>
      </c>
      <c r="D18" s="27">
        <f>IF($A18="","",DSUM(RevenueRange,D$1,$A$6:$A18)-SUM(D$6:D17))</f>
        <v>736</v>
      </c>
      <c r="E18" s="27">
        <f>IF($A18="","",DSUM(RevenueRange,E$1,$A$6:$A18)-SUM(E$6:E17))</f>
        <v>9404</v>
      </c>
      <c r="F18" s="28">
        <f>IF($A18="","",DSUM(RevenueRange,F$1,$A$6:$A18)-SUM(F$6:F17))</f>
        <v>1631.6200000000099</v>
      </c>
      <c r="G18" s="29">
        <f t="shared" si="6"/>
        <v>54</v>
      </c>
      <c r="H18" s="28">
        <f>IF($A18="","",DSUM(RevenueRange,H$1,$A$6:$A18)-SUM(H$6:H17))</f>
        <v>285</v>
      </c>
      <c r="I18" s="29">
        <f t="shared" si="7"/>
        <v>54</v>
      </c>
      <c r="J18" s="28">
        <f>IF($A18="","",DSUM(RevenueRange,J$1,$A$6:$A18)-SUM(J$6:J17))</f>
        <v>231.90999999999985</v>
      </c>
      <c r="K18" s="28">
        <f t="shared" si="16"/>
        <v>2148.5300000000097</v>
      </c>
      <c r="L18" s="29">
        <f t="shared" si="8"/>
        <v>65</v>
      </c>
      <c r="M18" s="28">
        <f t="shared" si="17"/>
        <v>0.22846980008507123</v>
      </c>
      <c r="N18" s="29">
        <f t="shared" si="9"/>
        <v>166</v>
      </c>
      <c r="O18" s="28">
        <f t="shared" si="18"/>
        <v>0.17350276478094534</v>
      </c>
      <c r="P18" s="29">
        <f t="shared" si="10"/>
        <v>143</v>
      </c>
      <c r="Q18" s="28">
        <f t="shared" si="19"/>
        <v>2.9191983695652306</v>
      </c>
      <c r="R18" s="29">
        <f t="shared" si="11"/>
        <v>147</v>
      </c>
      <c r="S18" s="85">
        <f t="shared" si="20"/>
        <v>0.75941224930534013</v>
      </c>
      <c r="T18" s="29">
        <f t="shared" si="12"/>
        <v>69</v>
      </c>
      <c r="U18" s="85">
        <f t="shared" si="21"/>
        <v>0.13264883431927815</v>
      </c>
      <c r="V18" s="29">
        <f t="shared" si="13"/>
        <v>101</v>
      </c>
      <c r="W18" s="85">
        <f t="shared" si="22"/>
        <v>0.10793891637538168</v>
      </c>
      <c r="X18" s="29">
        <f t="shared" si="14"/>
        <v>83</v>
      </c>
      <c r="Y18" s="24" t="str">
        <f t="shared" si="15"/>
        <v>IL</v>
      </c>
      <c r="Z18" s="24" t="str">
        <f t="shared" si="15"/>
        <v>MW</v>
      </c>
      <c r="AA18" s="24" t="str">
        <f t="shared" si="15"/>
        <v>MW</v>
      </c>
    </row>
    <row r="19" spans="1:27" ht="15">
      <c r="A19" s="24">
        <f>IF(OtherInfo!AD16="","",OtherInfo!AD16)</f>
        <v>20</v>
      </c>
      <c r="B19" s="24" t="str">
        <f>IF($A19="","",IF(VLOOKUP($A19,OtherInfo!$AD$4:$AH$172,4,FALSE)="","",VLOOKUP($A19,OtherInfo!$AD$4:$AH$172,4,FALSE)))</f>
        <v>Sacramento</v>
      </c>
      <c r="C19" s="27">
        <f>IF($A19="","",DCOUNT(RevenueRange,C$1,$A$6:$A19)-SUM(C$6:C18))</f>
        <v>15</v>
      </c>
      <c r="D19" s="27">
        <f>IF($A19="","",DSUM(RevenueRange,D$1,$A$6:$A19)-SUM(D$6:D18))</f>
        <v>425</v>
      </c>
      <c r="E19" s="27">
        <f>IF($A19="","",DSUM(RevenueRange,E$1,$A$6:$A19)-SUM(E$6:E18))</f>
        <v>4918</v>
      </c>
      <c r="F19" s="28">
        <f>IF($A19="","",DSUM(RevenueRange,F$1,$A$6:$A19)-SUM(F$6:F18))</f>
        <v>1483.6099999999969</v>
      </c>
      <c r="G19" s="29">
        <f t="shared" si="6"/>
        <v>69</v>
      </c>
      <c r="H19" s="28">
        <f>IF($A19="","",DSUM(RevenueRange,H$1,$A$6:$A19)-SUM(H$6:H18))</f>
        <v>225</v>
      </c>
      <c r="I19" s="29">
        <f t="shared" si="7"/>
        <v>101</v>
      </c>
      <c r="J19" s="28">
        <f>IF($A19="","",DSUM(RevenueRange,J$1,$A$6:$A19)-SUM(J$6:J18))</f>
        <v>211.78999999999951</v>
      </c>
      <c r="K19" s="28">
        <f t="shared" si="16"/>
        <v>1920.3999999999965</v>
      </c>
      <c r="L19" s="29">
        <f t="shared" si="8"/>
        <v>80</v>
      </c>
      <c r="M19" s="28">
        <f t="shared" si="17"/>
        <v>0.39048393655957636</v>
      </c>
      <c r="N19" s="29">
        <f t="shared" si="9"/>
        <v>65</v>
      </c>
      <c r="O19" s="28">
        <f t="shared" si="18"/>
        <v>0.30166937779585135</v>
      </c>
      <c r="P19" s="29">
        <f t="shared" si="10"/>
        <v>51</v>
      </c>
      <c r="Q19" s="28">
        <f t="shared" si="19"/>
        <v>4.5185882352941089</v>
      </c>
      <c r="R19" s="29">
        <f t="shared" si="11"/>
        <v>64</v>
      </c>
      <c r="S19" s="85">
        <f t="shared" si="20"/>
        <v>0.77255259320974778</v>
      </c>
      <c r="T19" s="29">
        <f t="shared" si="12"/>
        <v>48</v>
      </c>
      <c r="U19" s="85">
        <f t="shared" si="21"/>
        <v>0.11716309102270382</v>
      </c>
      <c r="V19" s="29">
        <f t="shared" si="13"/>
        <v>122</v>
      </c>
      <c r="W19" s="85">
        <f t="shared" si="22"/>
        <v>0.11028431576754838</v>
      </c>
      <c r="X19" s="29">
        <f t="shared" si="14"/>
        <v>65</v>
      </c>
      <c r="Y19" s="24" t="str">
        <f t="shared" si="15"/>
        <v>CA</v>
      </c>
      <c r="Z19" s="24" t="str">
        <f t="shared" si="15"/>
        <v>NW</v>
      </c>
      <c r="AA19" s="24" t="str">
        <f t="shared" si="15"/>
        <v>NW</v>
      </c>
    </row>
    <row r="20" spans="1:27" ht="15">
      <c r="A20" s="24">
        <f>IF(OtherInfo!AD17="","",OtherInfo!AD17)</f>
        <v>21</v>
      </c>
      <c r="B20" s="24" t="str">
        <f>IF($A20="","",IF(VLOOKUP($A20,OtherInfo!$AD$4:$AH$172,4,FALSE)="","",VLOOKUP($A20,OtherInfo!$AD$4:$AH$172,4,FALSE)))</f>
        <v>Grand Central</v>
      </c>
      <c r="C20" s="27">
        <f>IF($A20="","",DCOUNT(RevenueRange,C$1,$A$6:$A20)-SUM(C$6:C19))</f>
        <v>2</v>
      </c>
      <c r="D20" s="27">
        <f>IF($A20="","",DSUM(RevenueRange,D$1,$A$6:$A20)-SUM(D$6:D19))</f>
        <v>49</v>
      </c>
      <c r="E20" s="27">
        <f>IF($A20="","",DSUM(RevenueRange,E$1,$A$6:$A20)-SUM(E$6:E19))</f>
        <v>578</v>
      </c>
      <c r="F20" s="28">
        <f>IF($A20="","",DSUM(RevenueRange,F$1,$A$6:$A20)-SUM(F$6:F19))</f>
        <v>96.410000000003492</v>
      </c>
      <c r="G20" s="29">
        <f t="shared" si="6"/>
        <v>168</v>
      </c>
      <c r="H20" s="28">
        <f>IF($A20="","",DSUM(RevenueRange,H$1,$A$6:$A20)-SUM(H$6:H19))</f>
        <v>30</v>
      </c>
      <c r="I20" s="29">
        <f t="shared" si="7"/>
        <v>165</v>
      </c>
      <c r="J20" s="28">
        <f>IF($A20="","",DSUM(RevenueRange,J$1,$A$6:$A20)-SUM(J$6:J19))</f>
        <v>13.269999999999982</v>
      </c>
      <c r="K20" s="28">
        <f t="shared" si="16"/>
        <v>139.68000000000347</v>
      </c>
      <c r="L20" s="29">
        <f t="shared" si="8"/>
        <v>168</v>
      </c>
      <c r="M20" s="28">
        <f t="shared" si="17"/>
        <v>0.24166089965398524</v>
      </c>
      <c r="N20" s="29">
        <f t="shared" si="9"/>
        <v>156</v>
      </c>
      <c r="O20" s="28">
        <f t="shared" si="18"/>
        <v>0.16679930795848355</v>
      </c>
      <c r="P20" s="29">
        <f t="shared" si="10"/>
        <v>163</v>
      </c>
      <c r="Q20" s="28">
        <f t="shared" si="19"/>
        <v>2.8506122448980302</v>
      </c>
      <c r="R20" s="29">
        <f t="shared" si="11"/>
        <v>158</v>
      </c>
      <c r="S20" s="85">
        <f t="shared" si="20"/>
        <v>0.69022050400917168</v>
      </c>
      <c r="T20" s="29">
        <f t="shared" si="12"/>
        <v>126</v>
      </c>
      <c r="U20" s="85">
        <f t="shared" si="21"/>
        <v>0.21477663230240016</v>
      </c>
      <c r="V20" s="29">
        <f t="shared" si="13"/>
        <v>35</v>
      </c>
      <c r="W20" s="85">
        <f t="shared" si="22"/>
        <v>9.500286368842821E-2</v>
      </c>
      <c r="X20" s="29">
        <f t="shared" si="14"/>
        <v>144</v>
      </c>
      <c r="Y20" s="24" t="str">
        <f t="shared" si="15"/>
        <v>NY</v>
      </c>
      <c r="Z20" s="24" t="str">
        <f t="shared" si="15"/>
        <v>NY</v>
      </c>
      <c r="AA20" s="24" t="str">
        <f t="shared" si="15"/>
        <v>DOWN</v>
      </c>
    </row>
    <row r="21" spans="1:27" ht="15">
      <c r="A21" s="24">
        <f>IF(OtherInfo!AD18="","",OtherInfo!AD18)</f>
        <v>22</v>
      </c>
      <c r="B21" s="24" t="str">
        <f>IF($A21="","",IF(VLOOKUP($A21,OtherInfo!$AD$4:$AH$172,4,FALSE)="","",VLOOKUP($A21,OtherInfo!$AD$4:$AH$172,4,FALSE)))</f>
        <v>Glendale</v>
      </c>
      <c r="C21" s="27">
        <f>IF($A21="","",DCOUNT(RevenueRange,C$1,$A$6:$A21)-SUM(C$6:C20))</f>
        <v>18</v>
      </c>
      <c r="D21" s="27">
        <f>IF($A21="","",DSUM(RevenueRange,D$1,$A$6:$A21)-SUM(D$6:D20))</f>
        <v>536</v>
      </c>
      <c r="E21" s="27">
        <f>IF($A21="","",DSUM(RevenueRange,E$1,$A$6:$A21)-SUM(E$6:E20))</f>
        <v>6773</v>
      </c>
      <c r="F21" s="28">
        <f>IF($A21="","",DSUM(RevenueRange,F$1,$A$6:$A21)-SUM(F$6:F20))</f>
        <v>1748.9799999999923</v>
      </c>
      <c r="G21" s="29">
        <f t="shared" si="6"/>
        <v>43</v>
      </c>
      <c r="H21" s="28">
        <f>IF($A21="","",DSUM(RevenueRange,H$1,$A$6:$A21)-SUM(H$6:H20))</f>
        <v>1620</v>
      </c>
      <c r="I21" s="29">
        <f t="shared" si="7"/>
        <v>9</v>
      </c>
      <c r="J21" s="28">
        <f>IF($A21="","",DSUM(RevenueRange,J$1,$A$6:$A21)-SUM(J$6:J20))</f>
        <v>241.73000000000138</v>
      </c>
      <c r="K21" s="28">
        <f t="shared" si="16"/>
        <v>3610.7099999999937</v>
      </c>
      <c r="L21" s="29">
        <f t="shared" si="8"/>
        <v>19</v>
      </c>
      <c r="M21" s="28">
        <f t="shared" si="17"/>
        <v>0.53310349918795119</v>
      </c>
      <c r="N21" s="29">
        <f t="shared" si="9"/>
        <v>14</v>
      </c>
      <c r="O21" s="28">
        <f t="shared" si="18"/>
        <v>0.25822825926472648</v>
      </c>
      <c r="P21" s="29">
        <f t="shared" si="10"/>
        <v>83</v>
      </c>
      <c r="Q21" s="28">
        <f t="shared" si="19"/>
        <v>6.7363992537313315</v>
      </c>
      <c r="R21" s="29">
        <f t="shared" si="11"/>
        <v>13</v>
      </c>
      <c r="S21" s="85">
        <f t="shared" si="20"/>
        <v>0.4843867272641656</v>
      </c>
      <c r="T21" s="29">
        <f t="shared" si="12"/>
        <v>159</v>
      </c>
      <c r="U21" s="85">
        <f t="shared" si="21"/>
        <v>0.44866522096762212</v>
      </c>
      <c r="V21" s="29">
        <f t="shared" si="13"/>
        <v>10</v>
      </c>
      <c r="W21" s="85">
        <f t="shared" si="22"/>
        <v>6.6948051768212294E-2</v>
      </c>
      <c r="X21" s="29">
        <f t="shared" si="14"/>
        <v>160</v>
      </c>
      <c r="Y21" s="24" t="str">
        <f t="shared" si="15"/>
        <v>CA</v>
      </c>
      <c r="Z21" s="24" t="str">
        <f t="shared" si="15"/>
        <v>LA</v>
      </c>
      <c r="AA21" s="24" t="str">
        <f t="shared" si="15"/>
        <v>DESER</v>
      </c>
    </row>
    <row r="22" spans="1:27" ht="15">
      <c r="A22" s="24">
        <f>IF(OtherInfo!AD19="","",OtherInfo!AD19)</f>
        <v>23</v>
      </c>
      <c r="B22" s="24" t="str">
        <f>IF($A22="","",IF(VLOOKUP($A22,OtherInfo!$AD$4:$AH$172,4,FALSE)="","",VLOOKUP($A22,OtherInfo!$AD$4:$AH$172,4,FALSE)))</f>
        <v>Westchester</v>
      </c>
      <c r="C22" s="27">
        <f>IF($A22="","",DCOUNT(RevenueRange,C$1,$A$6:$A22)-SUM(C$6:C21))</f>
        <v>19</v>
      </c>
      <c r="D22" s="27">
        <f>IF($A22="","",DSUM(RevenueRange,D$1,$A$6:$A22)-SUM(D$6:D21))</f>
        <v>608</v>
      </c>
      <c r="E22" s="27">
        <f>IF($A22="","",DSUM(RevenueRange,E$1,$A$6:$A22)-SUM(E$6:E21))</f>
        <v>7525</v>
      </c>
      <c r="F22" s="28">
        <f>IF($A22="","",DSUM(RevenueRange,F$1,$A$6:$A22)-SUM(F$6:F21))</f>
        <v>1245.1299999999937</v>
      </c>
      <c r="G22" s="29">
        <f t="shared" si="6"/>
        <v>87</v>
      </c>
      <c r="H22" s="28">
        <f>IF($A22="","",DSUM(RevenueRange,H$1,$A$6:$A22)-SUM(H$6:H21))</f>
        <v>285</v>
      </c>
      <c r="I22" s="29">
        <f t="shared" si="7"/>
        <v>54</v>
      </c>
      <c r="J22" s="28">
        <f>IF($A22="","",DSUM(RevenueRange,J$1,$A$6:$A22)-SUM(J$6:J21))</f>
        <v>214.52999999999929</v>
      </c>
      <c r="K22" s="28">
        <f t="shared" si="16"/>
        <v>1744.659999999993</v>
      </c>
      <c r="L22" s="29">
        <f t="shared" si="8"/>
        <v>93</v>
      </c>
      <c r="M22" s="28">
        <f t="shared" si="17"/>
        <v>0.23184850498338777</v>
      </c>
      <c r="N22" s="29">
        <f t="shared" si="9"/>
        <v>162</v>
      </c>
      <c r="O22" s="28">
        <f t="shared" si="18"/>
        <v>0.16546578073089618</v>
      </c>
      <c r="P22" s="29">
        <f t="shared" si="10"/>
        <v>167</v>
      </c>
      <c r="Q22" s="28">
        <f t="shared" si="19"/>
        <v>2.8695065789473571</v>
      </c>
      <c r="R22" s="29">
        <f t="shared" si="11"/>
        <v>153</v>
      </c>
      <c r="S22" s="85">
        <f t="shared" si="20"/>
        <v>0.71368060252427334</v>
      </c>
      <c r="T22" s="29">
        <f t="shared" si="12"/>
        <v>104</v>
      </c>
      <c r="U22" s="85">
        <f t="shared" si="21"/>
        <v>0.16335561083534966</v>
      </c>
      <c r="V22" s="29">
        <f t="shared" si="13"/>
        <v>77</v>
      </c>
      <c r="W22" s="85">
        <f t="shared" si="22"/>
        <v>0.12296378664037701</v>
      </c>
      <c r="X22" s="29">
        <f t="shared" si="14"/>
        <v>14</v>
      </c>
      <c r="Y22" s="24" t="str">
        <f t="shared" si="15"/>
        <v>NY</v>
      </c>
      <c r="Z22" s="24" t="str">
        <f t="shared" si="15"/>
        <v>NE</v>
      </c>
      <c r="AA22" s="24" t="str">
        <f t="shared" si="15"/>
        <v>CT</v>
      </c>
    </row>
    <row r="23" spans="1:27" ht="15">
      <c r="A23" s="24">
        <f>IF(OtherInfo!AD20="","",OtherInfo!AD20)</f>
        <v>24</v>
      </c>
      <c r="B23" s="24" t="str">
        <f>IF($A23="","",IF(VLOOKUP($A23,OtherInfo!$AD$4:$AH$172,4,FALSE)="","",VLOOKUP($A23,OtherInfo!$AD$4:$AH$172,4,FALSE)))</f>
        <v>Beverly Hills</v>
      </c>
      <c r="C23" s="27">
        <f>IF($A23="","",DCOUNT(RevenueRange,C$1,$A$6:$A23)-SUM(C$6:C22))</f>
        <v>18</v>
      </c>
      <c r="D23" s="27">
        <f>IF($A23="","",DSUM(RevenueRange,D$1,$A$6:$A23)-SUM(D$6:D22))</f>
        <v>452</v>
      </c>
      <c r="E23" s="27">
        <f>IF($A23="","",DSUM(RevenueRange,E$1,$A$6:$A23)-SUM(E$6:E22))</f>
        <v>5404</v>
      </c>
      <c r="F23" s="28">
        <f>IF($A23="","",DSUM(RevenueRange,F$1,$A$6:$A23)-SUM(F$6:F22))</f>
        <v>1603.4300000000039</v>
      </c>
      <c r="G23" s="29">
        <f t="shared" si="6"/>
        <v>57</v>
      </c>
      <c r="H23" s="28">
        <f>IF($A23="","",DSUM(RevenueRange,H$1,$A$6:$A23)-SUM(H$6:H22))</f>
        <v>270</v>
      </c>
      <c r="I23" s="29">
        <f t="shared" si="7"/>
        <v>69</v>
      </c>
      <c r="J23" s="28">
        <f>IF($A23="","",DSUM(RevenueRange,J$1,$A$6:$A23)-SUM(J$6:J22))</f>
        <v>228.25999999999976</v>
      </c>
      <c r="K23" s="28">
        <f t="shared" si="16"/>
        <v>2101.6900000000037</v>
      </c>
      <c r="L23" s="29">
        <f t="shared" si="8"/>
        <v>69</v>
      </c>
      <c r="M23" s="28">
        <f t="shared" si="17"/>
        <v>0.38891376757957136</v>
      </c>
      <c r="N23" s="29">
        <f t="shared" si="9"/>
        <v>67</v>
      </c>
      <c r="O23" s="28">
        <f t="shared" si="18"/>
        <v>0.29671169504071132</v>
      </c>
      <c r="P23" s="29">
        <f t="shared" si="10"/>
        <v>54</v>
      </c>
      <c r="Q23" s="28">
        <f t="shared" si="19"/>
        <v>4.6497566371681494</v>
      </c>
      <c r="R23" s="29">
        <f t="shared" si="11"/>
        <v>58</v>
      </c>
      <c r="S23" s="85">
        <f t="shared" si="20"/>
        <v>0.76292412296770751</v>
      </c>
      <c r="T23" s="29">
        <f t="shared" si="12"/>
        <v>65</v>
      </c>
      <c r="U23" s="85">
        <f t="shared" si="21"/>
        <v>0.12846804238493761</v>
      </c>
      <c r="V23" s="29">
        <f t="shared" si="13"/>
        <v>107</v>
      </c>
      <c r="W23" s="85">
        <f t="shared" si="22"/>
        <v>0.10860783464735492</v>
      </c>
      <c r="X23" s="29">
        <f t="shared" si="14"/>
        <v>75</v>
      </c>
      <c r="Y23" s="24" t="str">
        <f t="shared" si="15"/>
        <v>CA</v>
      </c>
      <c r="Z23" s="24" t="str">
        <f t="shared" si="15"/>
        <v>LA</v>
      </c>
      <c r="AA23" s="24" t="str">
        <f t="shared" si="15"/>
        <v>LA</v>
      </c>
    </row>
    <row r="24" spans="1:27" ht="15">
      <c r="A24" s="24">
        <f>IF(OtherInfo!AD21="","",OtherInfo!AD21)</f>
        <v>25</v>
      </c>
      <c r="B24" s="24" t="str">
        <f>IF($A24="","",IF(VLOOKUP($A24,OtherInfo!$AD$4:$AH$172,4,FALSE)="","",VLOOKUP($A24,OtherInfo!$AD$4:$AH$172,4,FALSE)))</f>
        <v>Dadeland</v>
      </c>
      <c r="C24" s="27">
        <f>IF($A24="","",DCOUNT(RevenueRange,C$1,$A$6:$A24)-SUM(C$6:C23))</f>
        <v>19</v>
      </c>
      <c r="D24" s="27">
        <f>IF($A24="","",DSUM(RevenueRange,D$1,$A$6:$A24)-SUM(D$6:D23))</f>
        <v>584</v>
      </c>
      <c r="E24" s="27">
        <f>IF($A24="","",DSUM(RevenueRange,E$1,$A$6:$A24)-SUM(E$6:E23))</f>
        <v>7167</v>
      </c>
      <c r="F24" s="28">
        <f>IF($A24="","",DSUM(RevenueRange,F$1,$A$6:$A24)-SUM(F$6:F23))</f>
        <v>2659.5999999999913</v>
      </c>
      <c r="G24" s="29">
        <f t="shared" si="6"/>
        <v>20</v>
      </c>
      <c r="H24" s="28">
        <f>IF($A24="","",DSUM(RevenueRange,H$1,$A$6:$A24)-SUM(H$6:H23))</f>
        <v>285</v>
      </c>
      <c r="I24" s="29">
        <f t="shared" si="7"/>
        <v>54</v>
      </c>
      <c r="J24" s="28">
        <f>IF($A24="","",DSUM(RevenueRange,J$1,$A$6:$A24)-SUM(J$6:J23))</f>
        <v>364.94000000000051</v>
      </c>
      <c r="K24" s="28">
        <f t="shared" si="16"/>
        <v>3309.5399999999918</v>
      </c>
      <c r="L24" s="29">
        <f t="shared" si="8"/>
        <v>24</v>
      </c>
      <c r="M24" s="28">
        <f t="shared" si="17"/>
        <v>0.46177480117203734</v>
      </c>
      <c r="N24" s="29">
        <f t="shared" si="9"/>
        <v>28</v>
      </c>
      <c r="O24" s="28">
        <f t="shared" si="18"/>
        <v>0.37108971675735891</v>
      </c>
      <c r="P24" s="29">
        <f t="shared" si="10"/>
        <v>14</v>
      </c>
      <c r="Q24" s="28">
        <f t="shared" si="19"/>
        <v>5.6670205479451914</v>
      </c>
      <c r="R24" s="29">
        <f t="shared" si="11"/>
        <v>24</v>
      </c>
      <c r="S24" s="85">
        <f t="shared" si="20"/>
        <v>0.80361621252500282</v>
      </c>
      <c r="T24" s="29">
        <f t="shared" si="12"/>
        <v>13</v>
      </c>
      <c r="U24" s="85">
        <f t="shared" si="21"/>
        <v>8.6114686633187915E-2</v>
      </c>
      <c r="V24" s="29">
        <f t="shared" si="13"/>
        <v>154</v>
      </c>
      <c r="W24" s="85">
        <f t="shared" si="22"/>
        <v>0.11026910084180926</v>
      </c>
      <c r="X24" s="29">
        <f t="shared" si="14"/>
        <v>66</v>
      </c>
      <c r="Y24" s="24" t="str">
        <f t="shared" si="15"/>
        <v>FL</v>
      </c>
      <c r="Z24" s="24" t="str">
        <f t="shared" si="15"/>
        <v>SE</v>
      </c>
      <c r="AA24" s="24" t="str">
        <f t="shared" si="15"/>
        <v>MIAMI</v>
      </c>
    </row>
    <row r="25" spans="1:27" ht="15">
      <c r="A25" s="24">
        <f>IF(OtherInfo!AD22="","",OtherInfo!AD22)</f>
        <v>26</v>
      </c>
      <c r="B25" s="24" t="str">
        <f>IF($A25="","",IF(VLOOKUP($A25,OtherInfo!$AD$4:$AH$172,4,FALSE)="","",VLOOKUP($A25,OtherInfo!$AD$4:$AH$172,4,FALSE)))</f>
        <v>Tyson's</v>
      </c>
      <c r="C25" s="27">
        <f>IF($A25="","",DCOUNT(RevenueRange,C$1,$A$6:$A25)-SUM(C$6:C24))</f>
        <v>18</v>
      </c>
      <c r="D25" s="27">
        <f>IF($A25="","",DSUM(RevenueRange,D$1,$A$6:$A25)-SUM(D$6:D24))</f>
        <v>712</v>
      </c>
      <c r="E25" s="27">
        <f>IF($A25="","",DSUM(RevenueRange,E$1,$A$6:$A25)-SUM(E$6:E24))</f>
        <v>8644</v>
      </c>
      <c r="F25" s="28">
        <f>IF($A25="","",DSUM(RevenueRange,F$1,$A$6:$A25)-SUM(F$6:F24))</f>
        <v>1487.9699999999939</v>
      </c>
      <c r="G25" s="29">
        <f t="shared" si="6"/>
        <v>68</v>
      </c>
      <c r="H25" s="28">
        <f>IF($A25="","",DSUM(RevenueRange,H$1,$A$6:$A25)-SUM(H$6:H24))</f>
        <v>2880</v>
      </c>
      <c r="I25" s="29">
        <f t="shared" si="7"/>
        <v>3</v>
      </c>
      <c r="J25" s="28">
        <f>IF($A25="","",DSUM(RevenueRange,J$1,$A$6:$A25)-SUM(J$6:J24))</f>
        <v>207.99999999999909</v>
      </c>
      <c r="K25" s="28">
        <f t="shared" si="16"/>
        <v>4575.969999999993</v>
      </c>
      <c r="L25" s="29">
        <f t="shared" si="8"/>
        <v>13</v>
      </c>
      <c r="M25" s="28">
        <f t="shared" si="17"/>
        <v>0.52938107357704689</v>
      </c>
      <c r="N25" s="29">
        <f t="shared" si="9"/>
        <v>15</v>
      </c>
      <c r="O25" s="28">
        <f t="shared" si="18"/>
        <v>0.17213905599259532</v>
      </c>
      <c r="P25" s="29">
        <f t="shared" si="10"/>
        <v>149</v>
      </c>
      <c r="Q25" s="28">
        <f t="shared" si="19"/>
        <v>6.4269241573033611</v>
      </c>
      <c r="R25" s="29">
        <f t="shared" si="11"/>
        <v>14</v>
      </c>
      <c r="S25" s="85">
        <f t="shared" si="20"/>
        <v>0.32517040102972622</v>
      </c>
      <c r="T25" s="29">
        <f t="shared" si="12"/>
        <v>165</v>
      </c>
      <c r="U25" s="85">
        <f t="shared" si="21"/>
        <v>0.62937475551631772</v>
      </c>
      <c r="V25" s="29">
        <f t="shared" si="13"/>
        <v>5</v>
      </c>
      <c r="W25" s="85">
        <f t="shared" si="22"/>
        <v>4.5454843453956083E-2</v>
      </c>
      <c r="X25" s="29">
        <f t="shared" si="14"/>
        <v>165</v>
      </c>
      <c r="Y25" s="24" t="str">
        <f t="shared" si="15"/>
        <v>VA</v>
      </c>
      <c r="Z25" s="24" t="str">
        <f t="shared" si="15"/>
        <v>SE</v>
      </c>
      <c r="AA25" s="24" t="str">
        <f t="shared" si="15"/>
        <v>NOVA</v>
      </c>
    </row>
    <row r="26" spans="1:27" ht="15">
      <c r="A26" s="24">
        <f>IF(OtherInfo!AD23="","",OtherInfo!AD23)</f>
        <v>27</v>
      </c>
      <c r="B26" s="24" t="str">
        <f>IF($A26="","",IF(VLOOKUP($A26,OtherInfo!$AD$4:$AH$172,4,FALSE)="","",VLOOKUP($A26,OtherInfo!$AD$4:$AH$172,4,FALSE)))</f>
        <v>Boca Raton</v>
      </c>
      <c r="C26" s="27">
        <f>IF($A26="","",DCOUNT(RevenueRange,C$1,$A$6:$A26)-SUM(C$6:C25))</f>
        <v>19</v>
      </c>
      <c r="D26" s="27">
        <f>IF($A26="","",DSUM(RevenueRange,D$1,$A$6:$A26)-SUM(D$6:D25))</f>
        <v>501</v>
      </c>
      <c r="E26" s="27">
        <f>IF($A26="","",DSUM(RevenueRange,E$1,$A$6:$A26)-SUM(E$6:E25))</f>
        <v>5903</v>
      </c>
      <c r="F26" s="28">
        <f>IF($A26="","",DSUM(RevenueRange,F$1,$A$6:$A26)-SUM(F$6:F25))</f>
        <v>2231.8299999999945</v>
      </c>
      <c r="G26" s="29">
        <f t="shared" si="6"/>
        <v>30</v>
      </c>
      <c r="H26" s="28">
        <f>IF($A26="","",DSUM(RevenueRange,H$1,$A$6:$A26)-SUM(H$6:H25))</f>
        <v>285</v>
      </c>
      <c r="I26" s="29">
        <f t="shared" si="7"/>
        <v>54</v>
      </c>
      <c r="J26" s="28">
        <f>IF($A26="","",DSUM(RevenueRange,J$1,$A$6:$A26)-SUM(J$6:J25))</f>
        <v>305.68999999999915</v>
      </c>
      <c r="K26" s="28">
        <f t="shared" si="16"/>
        <v>2822.5199999999936</v>
      </c>
      <c r="L26" s="29">
        <f t="shared" si="8"/>
        <v>38</v>
      </c>
      <c r="M26" s="28">
        <f t="shared" si="17"/>
        <v>0.47815009317296181</v>
      </c>
      <c r="N26" s="29">
        <f t="shared" si="9"/>
        <v>25</v>
      </c>
      <c r="O26" s="28">
        <f t="shared" si="18"/>
        <v>0.37808402507199634</v>
      </c>
      <c r="P26" s="29">
        <f t="shared" si="10"/>
        <v>11</v>
      </c>
      <c r="Q26" s="28">
        <f t="shared" si="19"/>
        <v>5.6337724550898072</v>
      </c>
      <c r="R26" s="29">
        <f t="shared" si="11"/>
        <v>27</v>
      </c>
      <c r="S26" s="85">
        <f t="shared" si="20"/>
        <v>0.79072247495146164</v>
      </c>
      <c r="T26" s="29">
        <f t="shared" si="12"/>
        <v>25</v>
      </c>
      <c r="U26" s="85">
        <f t="shared" si="21"/>
        <v>0.10097359806130715</v>
      </c>
      <c r="V26" s="29">
        <f t="shared" si="13"/>
        <v>141</v>
      </c>
      <c r="W26" s="85">
        <f t="shared" si="22"/>
        <v>0.10830392698723121</v>
      </c>
      <c r="X26" s="29">
        <f t="shared" si="14"/>
        <v>79</v>
      </c>
      <c r="Y26" s="24" t="str">
        <f t="shared" si="15"/>
        <v>FL</v>
      </c>
      <c r="Z26" s="24" t="str">
        <f t="shared" si="15"/>
        <v>SE</v>
      </c>
      <c r="AA26" s="24" t="str">
        <f t="shared" si="15"/>
        <v>PB</v>
      </c>
    </row>
    <row r="27" spans="1:27" ht="15">
      <c r="A27" s="24">
        <f>IF(OtherInfo!AD24="","",OtherInfo!AD24)</f>
        <v>28</v>
      </c>
      <c r="B27" s="24" t="str">
        <f>IF($A27="","",IF(VLOOKUP($A27,OtherInfo!$AD$4:$AH$172,4,FALSE)="","",VLOOKUP($A27,OtherInfo!$AD$4:$AH$172,4,FALSE)))</f>
        <v>lincoln Park</v>
      </c>
      <c r="C27" s="27">
        <f>IF($A27="","",DCOUNT(RevenueRange,C$1,$A$6:$A27)-SUM(C$6:C26))</f>
        <v>17</v>
      </c>
      <c r="D27" s="27">
        <f>IF($A27="","",DSUM(RevenueRange,D$1,$A$6:$A27)-SUM(D$6:D26))</f>
        <v>359</v>
      </c>
      <c r="E27" s="27">
        <f>IF($A27="","",DSUM(RevenueRange,E$1,$A$6:$A27)-SUM(E$6:E26))</f>
        <v>4209</v>
      </c>
      <c r="F27" s="28">
        <f>IF($A27="","",DSUM(RevenueRange,F$1,$A$6:$A27)-SUM(F$6:F26))</f>
        <v>849.0399999999936</v>
      </c>
      <c r="G27" s="29">
        <f t="shared" si="6"/>
        <v>136</v>
      </c>
      <c r="H27" s="28">
        <f>IF($A27="","",DSUM(RevenueRange,H$1,$A$6:$A27)-SUM(H$6:H26))</f>
        <v>255</v>
      </c>
      <c r="I27" s="29">
        <f t="shared" si="7"/>
        <v>88</v>
      </c>
      <c r="J27" s="28">
        <f>IF($A27="","",DSUM(RevenueRange,J$1,$A$6:$A27)-SUM(J$6:J26))</f>
        <v>119.49999999999909</v>
      </c>
      <c r="K27" s="28">
        <f t="shared" si="16"/>
        <v>1223.5399999999927</v>
      </c>
      <c r="L27" s="29">
        <f t="shared" si="8"/>
        <v>136</v>
      </c>
      <c r="M27" s="28">
        <f t="shared" si="17"/>
        <v>0.29069612734616124</v>
      </c>
      <c r="N27" s="29">
        <f t="shared" si="9"/>
        <v>112</v>
      </c>
      <c r="O27" s="28">
        <f t="shared" si="18"/>
        <v>0.20172012354478347</v>
      </c>
      <c r="P27" s="29">
        <f t="shared" si="10"/>
        <v>114</v>
      </c>
      <c r="Q27" s="28">
        <f t="shared" si="19"/>
        <v>3.4081894150417624</v>
      </c>
      <c r="R27" s="29">
        <f t="shared" si="11"/>
        <v>113</v>
      </c>
      <c r="S27" s="85">
        <f t="shared" si="20"/>
        <v>0.6939209179920548</v>
      </c>
      <c r="T27" s="29">
        <f t="shared" si="12"/>
        <v>124</v>
      </c>
      <c r="U27" s="85">
        <f t="shared" si="21"/>
        <v>0.208411657976038</v>
      </c>
      <c r="V27" s="29">
        <f t="shared" si="13"/>
        <v>38</v>
      </c>
      <c r="W27" s="85">
        <f t="shared" si="22"/>
        <v>9.7667424031907257E-2</v>
      </c>
      <c r="X27" s="29">
        <f t="shared" si="14"/>
        <v>137</v>
      </c>
      <c r="Y27" s="24" t="str">
        <f t="shared" ref="Y27:AA46" si="23">IF($A27="","",IF(VLOOKUP($A27,RevenueRange,Y$1,FALSE)="","",VLOOKUP($A27,RevenueRange,Y$1,FALSE)))</f>
        <v>IL</v>
      </c>
      <c r="Z27" s="24" t="str">
        <f t="shared" si="23"/>
        <v>MW</v>
      </c>
      <c r="AA27" s="24" t="str">
        <f t="shared" si="23"/>
        <v>MW</v>
      </c>
    </row>
    <row r="28" spans="1:27" ht="15">
      <c r="A28" s="24">
        <f>IF(OtherInfo!AD25="","",OtherInfo!AD25)</f>
        <v>29</v>
      </c>
      <c r="B28" s="24" t="str">
        <f>IF($A28="","",IF(VLOOKUP($A28,OtherInfo!$AD$4:$AH$172,4,FALSE)="","",VLOOKUP($A28,OtherInfo!$AD$4:$AH$172,4,FALSE)))</f>
        <v>Boulder</v>
      </c>
      <c r="C28" s="27">
        <f>IF($A28="","",DCOUNT(RevenueRange,C$1,$A$6:$A28)-SUM(C$6:C27))</f>
        <v>11</v>
      </c>
      <c r="D28" s="27">
        <f>IF($A28="","",DSUM(RevenueRange,D$1,$A$6:$A28)-SUM(D$6:D27))</f>
        <v>266</v>
      </c>
      <c r="E28" s="27">
        <f>IF($A28="","",DSUM(RevenueRange,E$1,$A$6:$A28)-SUM(E$6:E27))</f>
        <v>3056</v>
      </c>
      <c r="F28" s="28">
        <f>IF($A28="","",DSUM(RevenueRange,F$1,$A$6:$A28)-SUM(F$6:F27))</f>
        <v>972.61999999999171</v>
      </c>
      <c r="G28" s="29">
        <f t="shared" si="6"/>
        <v>125</v>
      </c>
      <c r="H28" s="28">
        <f>IF($A28="","",DSUM(RevenueRange,H$1,$A$6:$A28)-SUM(H$6:H27))</f>
        <v>165</v>
      </c>
      <c r="I28" s="29">
        <f t="shared" si="7"/>
        <v>151</v>
      </c>
      <c r="J28" s="28">
        <f>IF($A28="","",DSUM(RevenueRange,J$1,$A$6:$A28)-SUM(J$6:J27))</f>
        <v>137.80000000000018</v>
      </c>
      <c r="K28" s="28">
        <f t="shared" si="16"/>
        <v>1275.4199999999919</v>
      </c>
      <c r="L28" s="29">
        <f t="shared" si="8"/>
        <v>130</v>
      </c>
      <c r="M28" s="28">
        <f t="shared" si="17"/>
        <v>0.41734947643978793</v>
      </c>
      <c r="N28" s="29">
        <f t="shared" si="9"/>
        <v>46</v>
      </c>
      <c r="O28" s="28">
        <f t="shared" si="18"/>
        <v>0.31826570680628002</v>
      </c>
      <c r="P28" s="29">
        <f t="shared" si="10"/>
        <v>37</v>
      </c>
      <c r="Q28" s="28">
        <f t="shared" si="19"/>
        <v>4.7948120300751578</v>
      </c>
      <c r="R28" s="29">
        <f t="shared" si="11"/>
        <v>52</v>
      </c>
      <c r="S28" s="85">
        <f t="shared" si="20"/>
        <v>0.7625880102240814</v>
      </c>
      <c r="T28" s="29">
        <f t="shared" si="12"/>
        <v>66</v>
      </c>
      <c r="U28" s="85">
        <f t="shared" si="21"/>
        <v>0.12936914898621713</v>
      </c>
      <c r="V28" s="29">
        <f t="shared" si="13"/>
        <v>104</v>
      </c>
      <c r="W28" s="85">
        <f t="shared" si="22"/>
        <v>0.10804284078970147</v>
      </c>
      <c r="X28" s="29">
        <f t="shared" si="14"/>
        <v>81</v>
      </c>
      <c r="Y28" s="24" t="str">
        <f t="shared" si="23"/>
        <v>CO</v>
      </c>
      <c r="Z28" s="24" t="str">
        <f t="shared" si="23"/>
        <v>SW</v>
      </c>
      <c r="AA28" s="24" t="str">
        <f t="shared" si="23"/>
        <v>DEN</v>
      </c>
    </row>
    <row r="29" spans="1:27" ht="15">
      <c r="A29" s="24">
        <f>IF(OtherInfo!AD26="","",OtherInfo!AD26)</f>
        <v>30</v>
      </c>
      <c r="B29" s="24" t="str">
        <f>IF($A29="","",IF(VLOOKUP($A29,OtherInfo!$AD$4:$AH$172,4,FALSE)="","",VLOOKUP($A29,OtherInfo!$AD$4:$AH$172,4,FALSE)))</f>
        <v>Pioneer Place</v>
      </c>
      <c r="C29" s="27">
        <f>IF($A29="","",DCOUNT(RevenueRange,C$1,$A$6:$A29)-SUM(C$6:C28))</f>
        <v>17</v>
      </c>
      <c r="D29" s="27">
        <f>IF($A29="","",DSUM(RevenueRange,D$1,$A$6:$A29)-SUM(D$6:D28))</f>
        <v>450</v>
      </c>
      <c r="E29" s="27">
        <f>IF($A29="","",DSUM(RevenueRange,E$1,$A$6:$A29)-SUM(E$6:E28))</f>
        <v>5410</v>
      </c>
      <c r="F29" s="28">
        <f>IF($A29="","",DSUM(RevenueRange,F$1,$A$6:$A29)-SUM(F$6:F28))</f>
        <v>1355.6500000000087</v>
      </c>
      <c r="G29" s="29">
        <f t="shared" si="6"/>
        <v>82</v>
      </c>
      <c r="H29" s="28">
        <f>IF($A29="","",DSUM(RevenueRange,H$1,$A$6:$A29)-SUM(H$6:H28))</f>
        <v>255</v>
      </c>
      <c r="I29" s="29">
        <f t="shared" si="7"/>
        <v>88</v>
      </c>
      <c r="J29" s="28">
        <f>IF($A29="","",DSUM(RevenueRange,J$1,$A$6:$A29)-SUM(J$6:J28))</f>
        <v>188.70000000000073</v>
      </c>
      <c r="K29" s="28">
        <f t="shared" si="16"/>
        <v>1799.3500000000095</v>
      </c>
      <c r="L29" s="29">
        <f t="shared" si="8"/>
        <v>89</v>
      </c>
      <c r="M29" s="28">
        <f t="shared" si="17"/>
        <v>0.33259704251386496</v>
      </c>
      <c r="N29" s="29">
        <f t="shared" si="9"/>
        <v>98</v>
      </c>
      <c r="O29" s="28">
        <f t="shared" si="18"/>
        <v>0.25058225508318094</v>
      </c>
      <c r="P29" s="29">
        <f t="shared" si="10"/>
        <v>88</v>
      </c>
      <c r="Q29" s="28">
        <f t="shared" si="19"/>
        <v>3.9985555555555767</v>
      </c>
      <c r="R29" s="29">
        <f t="shared" si="11"/>
        <v>92</v>
      </c>
      <c r="S29" s="85">
        <f t="shared" si="20"/>
        <v>0.75341095395559599</v>
      </c>
      <c r="T29" s="29">
        <f t="shared" si="12"/>
        <v>76</v>
      </c>
      <c r="U29" s="85">
        <f t="shared" si="21"/>
        <v>0.14171784255425496</v>
      </c>
      <c r="V29" s="29">
        <f t="shared" si="13"/>
        <v>92</v>
      </c>
      <c r="W29" s="85">
        <f t="shared" si="22"/>
        <v>0.10487120349014907</v>
      </c>
      <c r="X29" s="29">
        <f t="shared" si="14"/>
        <v>99</v>
      </c>
      <c r="Y29" s="24" t="str">
        <f t="shared" si="23"/>
        <v>OR</v>
      </c>
      <c r="Z29" s="24" t="str">
        <f t="shared" si="23"/>
        <v>NW</v>
      </c>
      <c r="AA29" s="24" t="str">
        <f t="shared" si="23"/>
        <v>NW</v>
      </c>
    </row>
    <row r="30" spans="1:27" ht="15">
      <c r="A30" s="24">
        <f>IF(OtherInfo!AD27="","",OtherInfo!AD27)</f>
        <v>31</v>
      </c>
      <c r="B30" s="24" t="str">
        <f>IF($A30="","",IF(VLOOKUP($A30,OtherInfo!$AD$4:$AH$172,4,FALSE)="","",VLOOKUP($A30,OtherInfo!$AD$4:$AH$172,4,FALSE)))</f>
        <v>Century City</v>
      </c>
      <c r="C30" s="27">
        <f>IF($A30="","",DCOUNT(RevenueRange,C$1,$A$6:$A30)-SUM(C$6:C29))</f>
        <v>18</v>
      </c>
      <c r="D30" s="27">
        <f>IF($A30="","",DSUM(RevenueRange,D$1,$A$6:$A30)-SUM(D$6:D29))</f>
        <v>647</v>
      </c>
      <c r="E30" s="27">
        <f>IF($A30="","",DSUM(RevenueRange,E$1,$A$6:$A30)-SUM(E$6:E29))</f>
        <v>7841</v>
      </c>
      <c r="F30" s="28">
        <f>IF($A30="","",DSUM(RevenueRange,F$1,$A$6:$A30)-SUM(F$6:F29))</f>
        <v>2191.1000000000095</v>
      </c>
      <c r="G30" s="29">
        <f t="shared" si="6"/>
        <v>32</v>
      </c>
      <c r="H30" s="28">
        <f>IF($A30="","",DSUM(RevenueRange,H$1,$A$6:$A30)-SUM(H$6:H29))</f>
        <v>1620</v>
      </c>
      <c r="I30" s="29">
        <f t="shared" si="7"/>
        <v>9</v>
      </c>
      <c r="J30" s="28">
        <f>IF($A30="","",DSUM(RevenueRange,J$1,$A$6:$A30)-SUM(J$6:J29))</f>
        <v>302.96000000000095</v>
      </c>
      <c r="K30" s="28">
        <f t="shared" si="16"/>
        <v>4114.0600000000104</v>
      </c>
      <c r="L30" s="29">
        <f t="shared" si="8"/>
        <v>15</v>
      </c>
      <c r="M30" s="28">
        <f t="shared" si="17"/>
        <v>0.52468562683331343</v>
      </c>
      <c r="N30" s="29">
        <f t="shared" si="9"/>
        <v>16</v>
      </c>
      <c r="O30" s="28">
        <f t="shared" si="18"/>
        <v>0.27944139778089649</v>
      </c>
      <c r="P30" s="29">
        <f t="shared" si="10"/>
        <v>69</v>
      </c>
      <c r="Q30" s="28">
        <f t="shared" si="19"/>
        <v>6.3586707882534936</v>
      </c>
      <c r="R30" s="29">
        <f t="shared" si="11"/>
        <v>15</v>
      </c>
      <c r="S30" s="85">
        <f t="shared" si="20"/>
        <v>0.53258824616072786</v>
      </c>
      <c r="T30" s="29">
        <f t="shared" si="12"/>
        <v>158</v>
      </c>
      <c r="U30" s="85">
        <f t="shared" si="21"/>
        <v>0.39377160274764972</v>
      </c>
      <c r="V30" s="29">
        <f t="shared" si="13"/>
        <v>12</v>
      </c>
      <c r="W30" s="85">
        <f t="shared" si="22"/>
        <v>7.3640151091622433E-2</v>
      </c>
      <c r="X30" s="29">
        <f t="shared" si="14"/>
        <v>159</v>
      </c>
      <c r="Y30" s="24" t="str">
        <f t="shared" si="23"/>
        <v>CA</v>
      </c>
      <c r="Z30" s="24" t="str">
        <f t="shared" si="23"/>
        <v>LA</v>
      </c>
      <c r="AA30" s="24" t="str">
        <f t="shared" si="23"/>
        <v>LAPRO</v>
      </c>
    </row>
    <row r="31" spans="1:27" ht="15">
      <c r="A31" s="24">
        <f>IF(OtherInfo!AD28="","",OtherInfo!AD28)</f>
        <v>32</v>
      </c>
      <c r="B31" s="24" t="str">
        <f>IF($A31="","",IF(VLOOKUP($A31,OtherInfo!$AD$4:$AH$172,4,FALSE)="","",VLOOKUP($A31,OtherInfo!$AD$4:$AH$172,4,FALSE)))</f>
        <v>Aventura</v>
      </c>
      <c r="C31" s="27">
        <f>IF($A31="","",DCOUNT(RevenueRange,C$1,$A$6:$A31)-SUM(C$6:C30))</f>
        <v>18</v>
      </c>
      <c r="D31" s="27">
        <f>IF($A31="","",DSUM(RevenueRange,D$1,$A$6:$A31)-SUM(D$6:D30))</f>
        <v>639</v>
      </c>
      <c r="E31" s="27">
        <f>IF($A31="","",DSUM(RevenueRange,E$1,$A$6:$A31)-SUM(E$6:E30))</f>
        <v>7916</v>
      </c>
      <c r="F31" s="28">
        <f>IF($A31="","",DSUM(RevenueRange,F$1,$A$6:$A31)-SUM(F$6:F30))</f>
        <v>2902.1599999999671</v>
      </c>
      <c r="G31" s="29">
        <f t="shared" si="6"/>
        <v>13</v>
      </c>
      <c r="H31" s="28">
        <f>IF($A31="","",DSUM(RevenueRange,H$1,$A$6:$A31)-SUM(H$6:H30))</f>
        <v>270</v>
      </c>
      <c r="I31" s="29">
        <f t="shared" si="7"/>
        <v>69</v>
      </c>
      <c r="J31" s="28">
        <f>IF($A31="","",DSUM(RevenueRange,J$1,$A$6:$A31)-SUM(J$6:J30))</f>
        <v>439.66999999999734</v>
      </c>
      <c r="K31" s="28">
        <f t="shared" si="16"/>
        <v>3611.8299999999645</v>
      </c>
      <c r="L31" s="29">
        <f t="shared" si="8"/>
        <v>18</v>
      </c>
      <c r="M31" s="28">
        <f t="shared" si="17"/>
        <v>0.45626958059625627</v>
      </c>
      <c r="N31" s="29">
        <f t="shared" si="9"/>
        <v>29</v>
      </c>
      <c r="O31" s="28">
        <f t="shared" si="18"/>
        <v>0.36661950480040006</v>
      </c>
      <c r="P31" s="29">
        <f t="shared" si="10"/>
        <v>15</v>
      </c>
      <c r="Q31" s="28">
        <f t="shared" si="19"/>
        <v>5.652316118935782</v>
      </c>
      <c r="R31" s="29">
        <f t="shared" si="11"/>
        <v>25</v>
      </c>
      <c r="S31" s="85">
        <f t="shared" si="20"/>
        <v>0.80351511560621502</v>
      </c>
      <c r="T31" s="29">
        <f t="shared" si="12"/>
        <v>15</v>
      </c>
      <c r="U31" s="85">
        <f t="shared" si="21"/>
        <v>7.475434890346519E-2</v>
      </c>
      <c r="V31" s="29">
        <f t="shared" si="13"/>
        <v>160</v>
      </c>
      <c r="W31" s="85">
        <f t="shared" si="22"/>
        <v>0.12173053549031977</v>
      </c>
      <c r="X31" s="29">
        <f t="shared" si="14"/>
        <v>27</v>
      </c>
      <c r="Y31" s="24" t="str">
        <f t="shared" si="23"/>
        <v>FL</v>
      </c>
      <c r="Z31" s="24" t="str">
        <f t="shared" si="23"/>
        <v>SE</v>
      </c>
      <c r="AA31" s="24" t="str">
        <f t="shared" si="23"/>
        <v>MIAMI</v>
      </c>
    </row>
    <row r="32" spans="1:27" ht="15">
      <c r="A32" s="24">
        <f>IF(OtherInfo!AD29="","",OtherInfo!AD29)</f>
        <v>33</v>
      </c>
      <c r="B32" s="24" t="str">
        <f>IF($A32="","",IF(VLOOKUP($A32,OtherInfo!$AD$4:$AH$172,4,FALSE)="","",VLOOKUP($A32,OtherInfo!$AD$4:$AH$172,4,FALSE)))</f>
        <v>Kenwood</v>
      </c>
      <c r="C32" s="27">
        <f>IF($A32="","",DCOUNT(RevenueRange,C$1,$A$6:$A32)-SUM(C$6:C31))</f>
        <v>13</v>
      </c>
      <c r="D32" s="27">
        <f>IF($A32="","",DSUM(RevenueRange,D$1,$A$6:$A32)-SUM(D$6:D31))</f>
        <v>309</v>
      </c>
      <c r="E32" s="27">
        <f>IF($A32="","",DSUM(RevenueRange,E$1,$A$6:$A32)-SUM(E$6:E31))</f>
        <v>3531</v>
      </c>
      <c r="F32" s="28">
        <f>IF($A32="","",DSUM(RevenueRange,F$1,$A$6:$A32)-SUM(F$6:F31))</f>
        <v>892.1299999999901</v>
      </c>
      <c r="G32" s="29">
        <f t="shared" si="6"/>
        <v>135</v>
      </c>
      <c r="H32" s="28">
        <f>IF($A32="","",DSUM(RevenueRange,H$1,$A$6:$A32)-SUM(H$6:H31))</f>
        <v>195</v>
      </c>
      <c r="I32" s="29">
        <f t="shared" si="7"/>
        <v>120</v>
      </c>
      <c r="J32" s="28">
        <f>IF($A32="","",DSUM(RevenueRange,J$1,$A$6:$A32)-SUM(J$6:J31))</f>
        <v>124.81999999999971</v>
      </c>
      <c r="K32" s="28">
        <f t="shared" si="16"/>
        <v>1211.9499999999898</v>
      </c>
      <c r="L32" s="29">
        <f t="shared" si="8"/>
        <v>138</v>
      </c>
      <c r="M32" s="28">
        <f t="shared" si="17"/>
        <v>0.34323137921268476</v>
      </c>
      <c r="N32" s="29">
        <f t="shared" si="9"/>
        <v>92</v>
      </c>
      <c r="O32" s="28">
        <f t="shared" si="18"/>
        <v>0.25265647125459928</v>
      </c>
      <c r="P32" s="29">
        <f t="shared" si="10"/>
        <v>87</v>
      </c>
      <c r="Q32" s="28">
        <f t="shared" si="19"/>
        <v>3.9221682847896111</v>
      </c>
      <c r="R32" s="29">
        <f t="shared" si="11"/>
        <v>94</v>
      </c>
      <c r="S32" s="85">
        <f t="shared" si="20"/>
        <v>0.7361112257106297</v>
      </c>
      <c r="T32" s="29">
        <f t="shared" si="12"/>
        <v>85</v>
      </c>
      <c r="U32" s="85">
        <f t="shared" si="21"/>
        <v>0.1608977268039124</v>
      </c>
      <c r="V32" s="29">
        <f t="shared" si="13"/>
        <v>80</v>
      </c>
      <c r="W32" s="85">
        <f t="shared" si="22"/>
        <v>0.10299104748545794</v>
      </c>
      <c r="X32" s="29">
        <f t="shared" si="14"/>
        <v>112</v>
      </c>
      <c r="Y32" s="24" t="str">
        <f t="shared" si="23"/>
        <v>OH</v>
      </c>
      <c r="Z32" s="24" t="str">
        <f t="shared" si="23"/>
        <v>MW</v>
      </c>
      <c r="AA32" s="24" t="str">
        <f t="shared" si="23"/>
        <v>GL</v>
      </c>
    </row>
    <row r="33" spans="1:27" ht="15">
      <c r="A33" s="24">
        <f>IF(OtherInfo!AD30="","",OtherInfo!AD30)</f>
        <v>34</v>
      </c>
      <c r="B33" s="24" t="str">
        <f>IF($A33="","",IF(VLOOKUP($A33,OtherInfo!$AD$4:$AH$172,4,FALSE)="","",VLOOKUP($A33,OtherInfo!$AD$4:$AH$172,4,FALSE)))</f>
        <v>Westport</v>
      </c>
      <c r="C33" s="27">
        <f>IF($A33="","",DCOUNT(RevenueRange,C$1,$A$6:$A33)-SUM(C$6:C32))</f>
        <v>11</v>
      </c>
      <c r="D33" s="27">
        <f>IF($A33="","",DSUM(RevenueRange,D$1,$A$6:$A33)-SUM(D$6:D32))</f>
        <v>332</v>
      </c>
      <c r="E33" s="27">
        <f>IF($A33="","",DSUM(RevenueRange,E$1,$A$6:$A33)-SUM(E$6:E32))</f>
        <v>3936</v>
      </c>
      <c r="F33" s="28">
        <f>IF($A33="","",DSUM(RevenueRange,F$1,$A$6:$A33)-SUM(F$6:F32))</f>
        <v>677.87000000000262</v>
      </c>
      <c r="G33" s="29">
        <f t="shared" si="6"/>
        <v>153</v>
      </c>
      <c r="H33" s="28">
        <f>IF($A33="","",DSUM(RevenueRange,H$1,$A$6:$A33)-SUM(H$6:H32))</f>
        <v>165</v>
      </c>
      <c r="I33" s="29">
        <f t="shared" si="7"/>
        <v>151</v>
      </c>
      <c r="J33" s="28">
        <f>IF($A33="","",DSUM(RevenueRange,J$1,$A$6:$A33)-SUM(J$6:J32))</f>
        <v>118.36000000000058</v>
      </c>
      <c r="K33" s="28">
        <f t="shared" si="16"/>
        <v>961.2300000000032</v>
      </c>
      <c r="L33" s="29">
        <f t="shared" si="8"/>
        <v>153</v>
      </c>
      <c r="M33" s="28">
        <f t="shared" si="17"/>
        <v>0.24421493902439106</v>
      </c>
      <c r="N33" s="29">
        <f t="shared" si="9"/>
        <v>153</v>
      </c>
      <c r="O33" s="28">
        <f t="shared" si="18"/>
        <v>0.17222306910569171</v>
      </c>
      <c r="P33" s="29">
        <f t="shared" si="10"/>
        <v>148</v>
      </c>
      <c r="Q33" s="28">
        <f t="shared" si="19"/>
        <v>2.895271084337359</v>
      </c>
      <c r="R33" s="29">
        <f t="shared" si="11"/>
        <v>149</v>
      </c>
      <c r="S33" s="85">
        <f t="shared" si="20"/>
        <v>0.70521103169896937</v>
      </c>
      <c r="T33" s="29">
        <f t="shared" si="12"/>
        <v>114</v>
      </c>
      <c r="U33" s="85">
        <f t="shared" si="21"/>
        <v>0.17165506694547553</v>
      </c>
      <c r="V33" s="29">
        <f t="shared" si="13"/>
        <v>70</v>
      </c>
      <c r="W33" s="85">
        <f t="shared" si="22"/>
        <v>0.12313390135555506</v>
      </c>
      <c r="X33" s="29">
        <f t="shared" si="14"/>
        <v>10</v>
      </c>
      <c r="Y33" s="24" t="str">
        <f t="shared" si="23"/>
        <v>CT</v>
      </c>
      <c r="Z33" s="24" t="str">
        <f t="shared" si="23"/>
        <v>NE</v>
      </c>
      <c r="AA33" s="24" t="str">
        <f t="shared" si="23"/>
        <v>CT</v>
      </c>
    </row>
    <row r="34" spans="1:27" ht="15">
      <c r="A34" s="24">
        <f>IF(OtherInfo!AD31="","",OtherInfo!AD31)</f>
        <v>35</v>
      </c>
      <c r="B34" s="24" t="str">
        <f>IF($A34="","",IF(VLOOKUP($A34,OtherInfo!$AD$4:$AH$172,4,FALSE)="","",VLOOKUP($A34,OtherInfo!$AD$4:$AH$172,4,FALSE)))</f>
        <v>Fillmore</v>
      </c>
      <c r="C34" s="27">
        <f>IF($A34="","",DCOUNT(RevenueRange,C$1,$A$6:$A34)-SUM(C$6:C33))</f>
        <v>18</v>
      </c>
      <c r="D34" s="27">
        <f>IF($A34="","",DSUM(RevenueRange,D$1,$A$6:$A34)-SUM(D$6:D33))</f>
        <v>457</v>
      </c>
      <c r="E34" s="27">
        <f>IF($A34="","",DSUM(RevenueRange,E$1,$A$6:$A34)-SUM(E$6:E33))</f>
        <v>5747</v>
      </c>
      <c r="F34" s="28">
        <f>IF($A34="","",DSUM(RevenueRange,F$1,$A$6:$A34)-SUM(F$6:F33))</f>
        <v>1728.1700000000055</v>
      </c>
      <c r="G34" s="29">
        <f t="shared" si="6"/>
        <v>47</v>
      </c>
      <c r="H34" s="28">
        <f>IF($A34="","",DSUM(RevenueRange,H$1,$A$6:$A34)-SUM(H$6:H33))</f>
        <v>270</v>
      </c>
      <c r="I34" s="29">
        <f t="shared" si="7"/>
        <v>69</v>
      </c>
      <c r="J34" s="28">
        <f>IF($A34="","",DSUM(RevenueRange,J$1,$A$6:$A34)-SUM(J$6:J33))</f>
        <v>245.40999999999713</v>
      </c>
      <c r="K34" s="28">
        <f t="shared" si="16"/>
        <v>2243.5800000000027</v>
      </c>
      <c r="L34" s="29">
        <f t="shared" si="8"/>
        <v>60</v>
      </c>
      <c r="M34" s="28">
        <f t="shared" si="17"/>
        <v>0.39039150861318994</v>
      </c>
      <c r="N34" s="29">
        <f t="shared" si="9"/>
        <v>66</v>
      </c>
      <c r="O34" s="28">
        <f t="shared" si="18"/>
        <v>0.30070819558030371</v>
      </c>
      <c r="P34" s="29">
        <f t="shared" si="10"/>
        <v>53</v>
      </c>
      <c r="Q34" s="28">
        <f t="shared" si="19"/>
        <v>4.9093654266958486</v>
      </c>
      <c r="R34" s="29">
        <f t="shared" si="11"/>
        <v>43</v>
      </c>
      <c r="S34" s="85">
        <f t="shared" si="20"/>
        <v>0.77027340233020591</v>
      </c>
      <c r="T34" s="29">
        <f t="shared" si="12"/>
        <v>49</v>
      </c>
      <c r="U34" s="85">
        <f t="shared" si="21"/>
        <v>0.12034337977696347</v>
      </c>
      <c r="V34" s="29">
        <f t="shared" si="13"/>
        <v>119</v>
      </c>
      <c r="W34" s="85">
        <f t="shared" si="22"/>
        <v>0.10938321789283058</v>
      </c>
      <c r="X34" s="29">
        <f t="shared" si="14"/>
        <v>68</v>
      </c>
      <c r="Y34" s="24" t="str">
        <f t="shared" si="23"/>
        <v>CA</v>
      </c>
      <c r="Z34" s="24" t="str">
        <f t="shared" si="23"/>
        <v>NW</v>
      </c>
      <c r="AA34" s="24" t="str">
        <f t="shared" si="23"/>
        <v>SF</v>
      </c>
    </row>
    <row r="35" spans="1:27" ht="15">
      <c r="A35" s="24">
        <f>IF(OtherInfo!AD32="","",OtherInfo!AD32)</f>
        <v>37</v>
      </c>
      <c r="B35" s="24" t="str">
        <f>IF($A35="","",IF(VLOOKUP($A35,OtherInfo!$AD$4:$AH$172,4,FALSE)="","",VLOOKUP($A35,OtherInfo!$AD$4:$AH$172,4,FALSE)))</f>
        <v>Flatiron</v>
      </c>
      <c r="C35" s="27">
        <f>IF($A35="","",DCOUNT(RevenueRange,C$1,$A$6:$A35)-SUM(C$6:C34))</f>
        <v>12</v>
      </c>
      <c r="D35" s="27">
        <f>IF($A35="","",DSUM(RevenueRange,D$1,$A$6:$A35)-SUM(D$6:D34))</f>
        <v>272</v>
      </c>
      <c r="E35" s="27">
        <f>IF($A35="","",DSUM(RevenueRange,E$1,$A$6:$A35)-SUM(E$6:E34))</f>
        <v>3054</v>
      </c>
      <c r="F35" s="28">
        <f>IF($A35="","",DSUM(RevenueRange,F$1,$A$6:$A35)-SUM(F$6:F34))</f>
        <v>973.24999999998545</v>
      </c>
      <c r="G35" s="29">
        <f t="shared" si="6"/>
        <v>124</v>
      </c>
      <c r="H35" s="28">
        <f>IF($A35="","",DSUM(RevenueRange,H$1,$A$6:$A35)-SUM(H$6:H34))</f>
        <v>180</v>
      </c>
      <c r="I35" s="29">
        <f t="shared" si="7"/>
        <v>131</v>
      </c>
      <c r="J35" s="28">
        <f>IF($A35="","",DSUM(RevenueRange,J$1,$A$6:$A35)-SUM(J$6:J34))</f>
        <v>136.51000000000022</v>
      </c>
      <c r="K35" s="28">
        <f t="shared" si="16"/>
        <v>1289.7599999999857</v>
      </c>
      <c r="L35" s="29">
        <f t="shared" si="8"/>
        <v>129</v>
      </c>
      <c r="M35" s="28">
        <f t="shared" si="17"/>
        <v>0.42231827111983816</v>
      </c>
      <c r="N35" s="29">
        <f t="shared" si="9"/>
        <v>44</v>
      </c>
      <c r="O35" s="28">
        <f t="shared" si="18"/>
        <v>0.31868041912245759</v>
      </c>
      <c r="P35" s="29">
        <f t="shared" si="10"/>
        <v>35</v>
      </c>
      <c r="Q35" s="28">
        <f t="shared" si="19"/>
        <v>4.7417647058823</v>
      </c>
      <c r="R35" s="29">
        <f t="shared" si="11"/>
        <v>54</v>
      </c>
      <c r="S35" s="85">
        <f t="shared" si="20"/>
        <v>0.75459775462101186</v>
      </c>
      <c r="T35" s="29">
        <f t="shared" si="12"/>
        <v>75</v>
      </c>
      <c r="U35" s="85">
        <f t="shared" si="21"/>
        <v>0.13956084852996062</v>
      </c>
      <c r="V35" s="29">
        <f t="shared" si="13"/>
        <v>95</v>
      </c>
      <c r="W35" s="85">
        <f t="shared" si="22"/>
        <v>0.10584139684902752</v>
      </c>
      <c r="X35" s="29">
        <f t="shared" si="14"/>
        <v>96</v>
      </c>
      <c r="Y35" s="24" t="str">
        <f t="shared" si="23"/>
        <v>CO</v>
      </c>
      <c r="Z35" s="24" t="str">
        <f t="shared" si="23"/>
        <v>SW</v>
      </c>
      <c r="AA35" s="24" t="str">
        <f t="shared" si="23"/>
        <v>DEN</v>
      </c>
    </row>
    <row r="36" spans="1:27" ht="15">
      <c r="A36" s="24">
        <f>IF(OtherInfo!AD33="","",OtherInfo!AD33)</f>
        <v>38</v>
      </c>
      <c r="B36" s="24" t="str">
        <f>IF($A36="","",IF(VLOOKUP($A36,OtherInfo!$AD$4:$AH$172,4,FALSE)="","",VLOOKUP($A36,OtherInfo!$AD$4:$AH$172,4,FALSE)))</f>
        <v>Miracle Mile</v>
      </c>
      <c r="C36" s="27">
        <f>IF($A36="","",DCOUNT(RevenueRange,C$1,$A$6:$A36)-SUM(C$6:C35))</f>
        <v>19</v>
      </c>
      <c r="D36" s="27">
        <f>IF($A36="","",DSUM(RevenueRange,D$1,$A$6:$A36)-SUM(D$6:D35))</f>
        <v>517</v>
      </c>
      <c r="E36" s="27">
        <f>IF($A36="","",DSUM(RevenueRange,E$1,$A$6:$A36)-SUM(E$6:E35))</f>
        <v>5791</v>
      </c>
      <c r="F36" s="28">
        <f>IF($A36="","",DSUM(RevenueRange,F$1,$A$6:$A36)-SUM(F$6:F35))</f>
        <v>2205.5400000000373</v>
      </c>
      <c r="G36" s="29">
        <f t="shared" si="6"/>
        <v>31</v>
      </c>
      <c r="H36" s="28">
        <f>IF($A36="","",DSUM(RevenueRange,H$1,$A$6:$A36)-SUM(H$6:H35))</f>
        <v>285</v>
      </c>
      <c r="I36" s="29">
        <f t="shared" si="7"/>
        <v>54</v>
      </c>
      <c r="J36" s="28">
        <f>IF($A36="","",DSUM(RevenueRange,J$1,$A$6:$A36)-SUM(J$6:J35))</f>
        <v>313.65000000000236</v>
      </c>
      <c r="K36" s="28">
        <f t="shared" si="16"/>
        <v>2804.1900000000396</v>
      </c>
      <c r="L36" s="29">
        <f t="shared" si="8"/>
        <v>39</v>
      </c>
      <c r="M36" s="28">
        <f t="shared" si="17"/>
        <v>0.48423242963219471</v>
      </c>
      <c r="N36" s="29">
        <f t="shared" si="9"/>
        <v>24</v>
      </c>
      <c r="O36" s="28">
        <f t="shared" si="18"/>
        <v>0.38085650146780131</v>
      </c>
      <c r="P36" s="29">
        <f t="shared" si="10"/>
        <v>10</v>
      </c>
      <c r="Q36" s="28">
        <f t="shared" si="19"/>
        <v>5.423965183752494</v>
      </c>
      <c r="R36" s="29">
        <f t="shared" si="11"/>
        <v>29</v>
      </c>
      <c r="S36" s="85">
        <f t="shared" si="20"/>
        <v>0.78651589228975427</v>
      </c>
      <c r="T36" s="29">
        <f t="shared" si="12"/>
        <v>29</v>
      </c>
      <c r="U36" s="85">
        <f t="shared" si="21"/>
        <v>0.10163362682271743</v>
      </c>
      <c r="V36" s="29">
        <f t="shared" si="13"/>
        <v>140</v>
      </c>
      <c r="W36" s="85">
        <f t="shared" si="22"/>
        <v>0.11185048088752828</v>
      </c>
      <c r="X36" s="29">
        <f t="shared" si="14"/>
        <v>54</v>
      </c>
      <c r="Y36" s="24" t="str">
        <f t="shared" si="23"/>
        <v>NV</v>
      </c>
      <c r="Z36" s="24" t="str">
        <f t="shared" si="23"/>
        <v>SW</v>
      </c>
      <c r="AA36" s="24" t="str">
        <f t="shared" si="23"/>
        <v>SW</v>
      </c>
    </row>
    <row r="37" spans="1:27" ht="15">
      <c r="A37" s="24">
        <f>IF(OtherInfo!AD34="","",OtherInfo!AD34)</f>
        <v>39</v>
      </c>
      <c r="B37" s="24" t="str">
        <f>IF($A37="","",IF(VLOOKUP($A37,OtherInfo!$AD$4:$AH$172,4,FALSE)="","",VLOOKUP($A37,OtherInfo!$AD$4:$AH$172,4,FALSE)))</f>
        <v>Newport</v>
      </c>
      <c r="C37" s="27">
        <f>IF($A37="","",DCOUNT(RevenueRange,C$1,$A$6:$A37)-SUM(C$6:C36))</f>
        <v>19</v>
      </c>
      <c r="D37" s="27">
        <f>IF($A37="","",DSUM(RevenueRange,D$1,$A$6:$A37)-SUM(D$6:D36))</f>
        <v>778</v>
      </c>
      <c r="E37" s="27">
        <f>IF($A37="","",DSUM(RevenueRange,E$1,$A$6:$A37)-SUM(E$6:E36))</f>
        <v>9715</v>
      </c>
      <c r="F37" s="28">
        <f>IF($A37="","",DSUM(RevenueRange,F$1,$A$6:$A37)-SUM(F$6:F36))</f>
        <v>2705.080000000009</v>
      </c>
      <c r="G37" s="29">
        <f t="shared" si="6"/>
        <v>18</v>
      </c>
      <c r="H37" s="28">
        <f>IF($A37="","",DSUM(RevenueRange,H$1,$A$6:$A37)-SUM(H$6:H36))</f>
        <v>285</v>
      </c>
      <c r="I37" s="29">
        <f t="shared" si="7"/>
        <v>54</v>
      </c>
      <c r="J37" s="28">
        <f>IF($A37="","",DSUM(RevenueRange,J$1,$A$6:$A37)-SUM(J$6:J36))</f>
        <v>386.35999999999876</v>
      </c>
      <c r="K37" s="28">
        <f t="shared" si="16"/>
        <v>3376.4400000000078</v>
      </c>
      <c r="L37" s="29">
        <f t="shared" si="8"/>
        <v>23</v>
      </c>
      <c r="M37" s="28">
        <f t="shared" si="17"/>
        <v>0.34754915079773624</v>
      </c>
      <c r="N37" s="29">
        <f t="shared" si="9"/>
        <v>88</v>
      </c>
      <c r="O37" s="28">
        <f t="shared" si="18"/>
        <v>0.27844364384971787</v>
      </c>
      <c r="P37" s="29">
        <f t="shared" si="10"/>
        <v>70</v>
      </c>
      <c r="Q37" s="28">
        <f t="shared" si="19"/>
        <v>4.3398971722365136</v>
      </c>
      <c r="R37" s="29">
        <f t="shared" si="11"/>
        <v>77</v>
      </c>
      <c r="S37" s="85">
        <f t="shared" si="20"/>
        <v>0.80116335548684492</v>
      </c>
      <c r="T37" s="29">
        <f t="shared" si="12"/>
        <v>16</v>
      </c>
      <c r="U37" s="85">
        <f t="shared" si="21"/>
        <v>8.4408430180900398E-2</v>
      </c>
      <c r="V37" s="29">
        <f t="shared" si="13"/>
        <v>156</v>
      </c>
      <c r="W37" s="85">
        <f t="shared" si="22"/>
        <v>0.11442821433225464</v>
      </c>
      <c r="X37" s="29">
        <f t="shared" si="14"/>
        <v>46</v>
      </c>
      <c r="Y37" s="24" t="str">
        <f t="shared" si="23"/>
        <v>CA</v>
      </c>
      <c r="Z37" s="24" t="str">
        <f t="shared" si="23"/>
        <v>LA</v>
      </c>
      <c r="AA37" s="24" t="str">
        <f t="shared" si="23"/>
        <v>SD</v>
      </c>
    </row>
    <row r="38" spans="1:27" ht="15">
      <c r="A38" s="24">
        <f>IF(OtherInfo!AD35="","",OtherInfo!AD35)</f>
        <v>40</v>
      </c>
      <c r="B38" s="24" t="str">
        <f>IF($A38="","",IF(VLOOKUP($A38,OtherInfo!$AD$4:$AH$172,4,FALSE)="","",VLOOKUP($A38,OtherInfo!$AD$4:$AH$172,4,FALSE)))</f>
        <v>Santa Barbara</v>
      </c>
      <c r="C38" s="27">
        <f>IF($A38="","",DCOUNT(RevenueRange,C$1,$A$6:$A38)-SUM(C$6:C37))</f>
        <v>11</v>
      </c>
      <c r="D38" s="27">
        <f>IF($A38="","",DSUM(RevenueRange,D$1,$A$6:$A38)-SUM(D$6:D37))</f>
        <v>340</v>
      </c>
      <c r="E38" s="27">
        <f>IF($A38="","",DSUM(RevenueRange,E$1,$A$6:$A38)-SUM(E$6:E37))</f>
        <v>4045</v>
      </c>
      <c r="F38" s="28">
        <f>IF($A38="","",DSUM(RevenueRange,F$1,$A$6:$A38)-SUM(F$6:F37))</f>
        <v>1157.9300000000076</v>
      </c>
      <c r="G38" s="29">
        <f t="shared" si="6"/>
        <v>98</v>
      </c>
      <c r="H38" s="28">
        <f>IF($A38="","",DSUM(RevenueRange,H$1,$A$6:$A38)-SUM(H$6:H37))</f>
        <v>165</v>
      </c>
      <c r="I38" s="29">
        <f t="shared" si="7"/>
        <v>151</v>
      </c>
      <c r="J38" s="28">
        <f>IF($A38="","",DSUM(RevenueRange,J$1,$A$6:$A38)-SUM(J$6:J37))</f>
        <v>161.51000000000113</v>
      </c>
      <c r="K38" s="28">
        <f t="shared" si="16"/>
        <v>1484.4400000000087</v>
      </c>
      <c r="L38" s="29">
        <f t="shared" si="8"/>
        <v>116</v>
      </c>
      <c r="M38" s="28">
        <f t="shared" si="17"/>
        <v>0.36698145859085507</v>
      </c>
      <c r="N38" s="29">
        <f t="shared" si="9"/>
        <v>79</v>
      </c>
      <c r="O38" s="28">
        <f t="shared" si="18"/>
        <v>0.2862620519159475</v>
      </c>
      <c r="P38" s="29">
        <f t="shared" si="10"/>
        <v>62</v>
      </c>
      <c r="Q38" s="28">
        <f t="shared" si="19"/>
        <v>4.3660000000000254</v>
      </c>
      <c r="R38" s="29">
        <f t="shared" si="11"/>
        <v>74</v>
      </c>
      <c r="S38" s="85">
        <f t="shared" si="20"/>
        <v>0.78004500013473144</v>
      </c>
      <c r="T38" s="29">
        <f t="shared" si="12"/>
        <v>37</v>
      </c>
      <c r="U38" s="85">
        <f t="shared" si="21"/>
        <v>0.11115302740427302</v>
      </c>
      <c r="V38" s="29">
        <f t="shared" si="13"/>
        <v>130</v>
      </c>
      <c r="W38" s="85">
        <f t="shared" si="22"/>
        <v>0.10880197246099552</v>
      </c>
      <c r="X38" s="29">
        <f t="shared" si="14"/>
        <v>72</v>
      </c>
      <c r="Y38" s="24" t="str">
        <f t="shared" si="23"/>
        <v>CA</v>
      </c>
      <c r="Z38" s="24" t="str">
        <f t="shared" si="23"/>
        <v>LA</v>
      </c>
      <c r="AA38" s="24" t="str">
        <f t="shared" si="23"/>
        <v>VENT</v>
      </c>
    </row>
    <row r="39" spans="1:27" ht="15">
      <c r="A39" s="24">
        <f>IF(OtherInfo!AD36="","",OtherInfo!AD36)</f>
        <v>41</v>
      </c>
      <c r="B39" s="24" t="str">
        <f>IF($A39="","",IF(VLOOKUP($A39,OtherInfo!$AD$4:$AH$172,4,FALSE)="","",VLOOKUP($A39,OtherInfo!$AD$4:$AH$172,4,FALSE)))</f>
        <v>Deer Park</v>
      </c>
      <c r="C39" s="27">
        <f>IF($A39="","",DCOUNT(RevenueRange,C$1,$A$6:$A39)-SUM(C$6:C38))</f>
        <v>12</v>
      </c>
      <c r="D39" s="27">
        <f>IF($A39="","",DSUM(RevenueRange,D$1,$A$6:$A39)-SUM(D$6:D38))</f>
        <v>304</v>
      </c>
      <c r="E39" s="27">
        <f>IF($A39="","",DSUM(RevenueRange,E$1,$A$6:$A39)-SUM(E$6:E38))</f>
        <v>3405</v>
      </c>
      <c r="F39" s="28">
        <f>IF($A39="","",DSUM(RevenueRange,F$1,$A$6:$A39)-SUM(F$6:F38))</f>
        <v>630.6200000000099</v>
      </c>
      <c r="G39" s="29">
        <f t="shared" si="6"/>
        <v>156</v>
      </c>
      <c r="H39" s="28">
        <f>IF($A39="","",DSUM(RevenueRange,H$1,$A$6:$A39)-SUM(H$6:H38))</f>
        <v>180</v>
      </c>
      <c r="I39" s="29">
        <f t="shared" si="7"/>
        <v>131</v>
      </c>
      <c r="J39" s="28">
        <f>IF($A39="","",DSUM(RevenueRange,J$1,$A$6:$A39)-SUM(J$6:J38))</f>
        <v>89.400000000001455</v>
      </c>
      <c r="K39" s="28">
        <f t="shared" si="16"/>
        <v>900.02000000001135</v>
      </c>
      <c r="L39" s="29">
        <f t="shared" si="8"/>
        <v>158</v>
      </c>
      <c r="M39" s="28">
        <f t="shared" si="17"/>
        <v>0.26432305433186826</v>
      </c>
      <c r="N39" s="29">
        <f t="shared" si="9"/>
        <v>132</v>
      </c>
      <c r="O39" s="28">
        <f t="shared" si="18"/>
        <v>0.18520411160059028</v>
      </c>
      <c r="P39" s="29">
        <f t="shared" si="10"/>
        <v>123</v>
      </c>
      <c r="Q39" s="28">
        <f t="shared" si="19"/>
        <v>2.9605921052631952</v>
      </c>
      <c r="R39" s="29">
        <f t="shared" si="11"/>
        <v>145</v>
      </c>
      <c r="S39" s="85">
        <f t="shared" si="20"/>
        <v>0.70067331837070501</v>
      </c>
      <c r="T39" s="29">
        <f t="shared" si="12"/>
        <v>119</v>
      </c>
      <c r="U39" s="85">
        <f t="shared" si="21"/>
        <v>0.19999555565431626</v>
      </c>
      <c r="V39" s="29">
        <f t="shared" si="13"/>
        <v>43</v>
      </c>
      <c r="W39" s="85">
        <f t="shared" si="22"/>
        <v>9.9331125974978701E-2</v>
      </c>
      <c r="X39" s="29">
        <f t="shared" si="14"/>
        <v>129</v>
      </c>
      <c r="Y39" s="24" t="str">
        <f t="shared" si="23"/>
        <v>IL</v>
      </c>
      <c r="Z39" s="24" t="str">
        <f t="shared" si="23"/>
        <v>MW</v>
      </c>
      <c r="AA39" s="24" t="str">
        <f t="shared" si="23"/>
        <v>SCHI</v>
      </c>
    </row>
    <row r="40" spans="1:27" ht="15">
      <c r="A40" s="24">
        <f>IF(OtherInfo!AD37="","",OtherInfo!AD37)</f>
        <v>42</v>
      </c>
      <c r="B40" s="24" t="str">
        <f>IF($A40="","",IF(VLOOKUP($A40,OtherInfo!$AD$4:$AH$172,4,FALSE)="","",VLOOKUP($A40,OtherInfo!$AD$4:$AH$172,4,FALSE)))</f>
        <v>Broadway</v>
      </c>
      <c r="C40" s="27">
        <f>IF($A40="","",DCOUNT(RevenueRange,C$1,$A$6:$A40)-SUM(C$6:C39))</f>
        <v>29</v>
      </c>
      <c r="D40" s="27">
        <f>IF($A40="","",DSUM(RevenueRange,D$1,$A$6:$A40)-SUM(D$6:D39))</f>
        <v>703</v>
      </c>
      <c r="E40" s="27">
        <f>IF($A40="","",DSUM(RevenueRange,E$1,$A$6:$A40)-SUM(E$6:E39))</f>
        <v>8488</v>
      </c>
      <c r="F40" s="28">
        <f>IF($A40="","",DSUM(RevenueRange,F$1,$A$6:$A40)-SUM(F$6:F39))</f>
        <v>1434.3999999999942</v>
      </c>
      <c r="G40" s="29">
        <f t="shared" si="6"/>
        <v>76</v>
      </c>
      <c r="H40" s="28">
        <f>IF($A40="","",DSUM(RevenueRange,H$1,$A$6:$A40)-SUM(H$6:H39))</f>
        <v>435</v>
      </c>
      <c r="I40" s="29">
        <f t="shared" si="7"/>
        <v>28</v>
      </c>
      <c r="J40" s="28">
        <f>IF($A40="","",DSUM(RevenueRange,J$1,$A$6:$A40)-SUM(J$6:J39))</f>
        <v>261.4100000000044</v>
      </c>
      <c r="K40" s="28">
        <f t="shared" si="16"/>
        <v>2130.8099999999986</v>
      </c>
      <c r="L40" s="29">
        <f t="shared" si="8"/>
        <v>67</v>
      </c>
      <c r="M40" s="28">
        <f t="shared" si="17"/>
        <v>0.25103793590951917</v>
      </c>
      <c r="N40" s="29">
        <f t="shared" si="9"/>
        <v>145</v>
      </c>
      <c r="O40" s="28">
        <f t="shared" si="18"/>
        <v>0.16899151743638008</v>
      </c>
      <c r="P40" s="29">
        <f t="shared" si="10"/>
        <v>155</v>
      </c>
      <c r="Q40" s="28">
        <f t="shared" si="19"/>
        <v>3.0310241820768118</v>
      </c>
      <c r="R40" s="29">
        <f t="shared" si="11"/>
        <v>136</v>
      </c>
      <c r="S40" s="85">
        <f t="shared" si="20"/>
        <v>0.67317123535181234</v>
      </c>
      <c r="T40" s="29">
        <f t="shared" si="12"/>
        <v>135</v>
      </c>
      <c r="U40" s="85">
        <f t="shared" si="21"/>
        <v>0.20414771847325677</v>
      </c>
      <c r="V40" s="29">
        <f t="shared" si="13"/>
        <v>41</v>
      </c>
      <c r="W40" s="85">
        <f t="shared" si="22"/>
        <v>0.12268104617493093</v>
      </c>
      <c r="X40" s="29">
        <f t="shared" si="14"/>
        <v>19</v>
      </c>
      <c r="Y40" s="24" t="str">
        <f t="shared" si="23"/>
        <v>NY</v>
      </c>
      <c r="Z40" s="24" t="str">
        <f t="shared" si="23"/>
        <v>NY</v>
      </c>
      <c r="AA40" s="24" t="str">
        <f t="shared" si="23"/>
        <v>DOWN</v>
      </c>
    </row>
    <row r="41" spans="1:27" ht="15">
      <c r="A41" s="24">
        <f>IF(OtherInfo!AD38="","",OtherInfo!AD38)</f>
        <v>45</v>
      </c>
      <c r="B41" s="24" t="str">
        <f>IF($A41="","",IF(VLOOKUP($A41,OtherInfo!$AD$4:$AH$172,4,FALSE)="","",VLOOKUP($A41,OtherInfo!$AD$4:$AH$172,4,FALSE)))</f>
        <v>University Village</v>
      </c>
      <c r="C41" s="27">
        <f>IF($A41="","",DCOUNT(RevenueRange,C$1,$A$6:$A41)-SUM(C$6:C40))</f>
        <v>18</v>
      </c>
      <c r="D41" s="27">
        <f>IF($A41="","",DSUM(RevenueRange,D$1,$A$6:$A41)-SUM(D$6:D40))</f>
        <v>568</v>
      </c>
      <c r="E41" s="27">
        <f>IF($A41="","",DSUM(RevenueRange,E$1,$A$6:$A41)-SUM(E$6:E40))</f>
        <v>7043</v>
      </c>
      <c r="F41" s="28">
        <f>IF($A41="","",DSUM(RevenueRange,F$1,$A$6:$A41)-SUM(F$6:F40))</f>
        <v>1604.9699999999939</v>
      </c>
      <c r="G41" s="29">
        <f t="shared" si="6"/>
        <v>55</v>
      </c>
      <c r="H41" s="28">
        <f>IF($A41="","",DSUM(RevenueRange,H$1,$A$6:$A41)-SUM(H$6:H40))</f>
        <v>630</v>
      </c>
      <c r="I41" s="29">
        <f t="shared" si="7"/>
        <v>16</v>
      </c>
      <c r="J41" s="28">
        <f>IF($A41="","",DSUM(RevenueRange,J$1,$A$6:$A41)-SUM(J$6:J40))</f>
        <v>223.91000000000258</v>
      </c>
      <c r="K41" s="28">
        <f t="shared" si="16"/>
        <v>2458.8799999999965</v>
      </c>
      <c r="L41" s="29">
        <f t="shared" si="8"/>
        <v>47</v>
      </c>
      <c r="M41" s="28">
        <f t="shared" si="17"/>
        <v>0.34912395286099623</v>
      </c>
      <c r="N41" s="29">
        <f t="shared" si="9"/>
        <v>87</v>
      </c>
      <c r="O41" s="28">
        <f t="shared" si="18"/>
        <v>0.22788158455203661</v>
      </c>
      <c r="P41" s="29">
        <f t="shared" si="10"/>
        <v>99</v>
      </c>
      <c r="Q41" s="28">
        <f t="shared" si="19"/>
        <v>4.329014084507036</v>
      </c>
      <c r="R41" s="29">
        <f t="shared" si="11"/>
        <v>78</v>
      </c>
      <c r="S41" s="85">
        <f t="shared" si="20"/>
        <v>0.65272400442477718</v>
      </c>
      <c r="T41" s="29">
        <f t="shared" si="12"/>
        <v>144</v>
      </c>
      <c r="U41" s="85">
        <f t="shared" si="21"/>
        <v>0.2562142113482565</v>
      </c>
      <c r="V41" s="29">
        <f t="shared" si="13"/>
        <v>23</v>
      </c>
      <c r="W41" s="85">
        <f t="shared" si="22"/>
        <v>9.10617842269663E-2</v>
      </c>
      <c r="X41" s="29">
        <f t="shared" si="14"/>
        <v>147</v>
      </c>
      <c r="Y41" s="24" t="str">
        <f t="shared" si="23"/>
        <v>WA</v>
      </c>
      <c r="Z41" s="24" t="str">
        <f t="shared" si="23"/>
        <v>NW</v>
      </c>
      <c r="AA41" s="24" t="str">
        <f t="shared" si="23"/>
        <v>SEA</v>
      </c>
    </row>
    <row r="42" spans="1:27" ht="15">
      <c r="A42" s="24">
        <f>IF(OtherInfo!AD39="","",OtherInfo!AD39)</f>
        <v>46</v>
      </c>
      <c r="B42" s="24" t="str">
        <f>IF($A42="","",IF(VLOOKUP($A42,OtherInfo!$AD$4:$AH$172,4,FALSE)="","",VLOOKUP($A42,OtherInfo!$AD$4:$AH$172,4,FALSE)))</f>
        <v>Southlake</v>
      </c>
      <c r="C42" s="27">
        <f>IF($A42="","",DCOUNT(RevenueRange,C$1,$A$6:$A42)-SUM(C$6:C41))</f>
        <v>15</v>
      </c>
      <c r="D42" s="27">
        <f>IF($A42="","",DSUM(RevenueRange,D$1,$A$6:$A42)-SUM(D$6:D41))</f>
        <v>458</v>
      </c>
      <c r="E42" s="27">
        <f>IF($A42="","",DSUM(RevenueRange,E$1,$A$6:$A42)-SUM(E$6:E41))</f>
        <v>5342</v>
      </c>
      <c r="F42" s="28">
        <f>IF($A42="","",DSUM(RevenueRange,F$1,$A$6:$A42)-SUM(F$6:F41))</f>
        <v>1849.3499999999985</v>
      </c>
      <c r="G42" s="29">
        <f t="shared" si="6"/>
        <v>37</v>
      </c>
      <c r="H42" s="28">
        <f>IF($A42="","",DSUM(RevenueRange,H$1,$A$6:$A42)-SUM(H$6:H41))</f>
        <v>225</v>
      </c>
      <c r="I42" s="29">
        <f t="shared" si="7"/>
        <v>101</v>
      </c>
      <c r="J42" s="28">
        <f>IF($A42="","",DSUM(RevenueRange,J$1,$A$6:$A42)-SUM(J$6:J41))</f>
        <v>252.09999999999764</v>
      </c>
      <c r="K42" s="28">
        <f t="shared" si="16"/>
        <v>2326.4499999999962</v>
      </c>
      <c r="L42" s="29">
        <f t="shared" si="8"/>
        <v>52</v>
      </c>
      <c r="M42" s="28">
        <f t="shared" si="17"/>
        <v>0.43550168476226059</v>
      </c>
      <c r="N42" s="29">
        <f t="shared" si="9"/>
        <v>36</v>
      </c>
      <c r="O42" s="28">
        <f t="shared" si="18"/>
        <v>0.3461905653313363</v>
      </c>
      <c r="P42" s="29">
        <f t="shared" si="10"/>
        <v>19</v>
      </c>
      <c r="Q42" s="28">
        <f t="shared" si="19"/>
        <v>5.0795851528384199</v>
      </c>
      <c r="R42" s="29">
        <f t="shared" si="11"/>
        <v>35</v>
      </c>
      <c r="S42" s="85">
        <f t="shared" si="20"/>
        <v>0.7949235960368809</v>
      </c>
      <c r="T42" s="29">
        <f t="shared" si="12"/>
        <v>21</v>
      </c>
      <c r="U42" s="85">
        <f t="shared" si="21"/>
        <v>9.6713877366803661E-2</v>
      </c>
      <c r="V42" s="29">
        <f t="shared" si="13"/>
        <v>145</v>
      </c>
      <c r="W42" s="85">
        <f t="shared" si="22"/>
        <v>0.10836252659631544</v>
      </c>
      <c r="X42" s="29">
        <f t="shared" si="14"/>
        <v>78</v>
      </c>
      <c r="Y42" s="24" t="str">
        <f t="shared" si="23"/>
        <v>TX</v>
      </c>
      <c r="Z42" s="24" t="str">
        <f t="shared" si="23"/>
        <v>SW</v>
      </c>
      <c r="AA42" s="24" t="str">
        <f t="shared" si="23"/>
        <v>DAL</v>
      </c>
    </row>
    <row r="43" spans="1:27" ht="15">
      <c r="A43" s="24">
        <f>IF(OtherInfo!AD40="","",OtherInfo!AD40)</f>
        <v>47</v>
      </c>
      <c r="B43" s="24" t="str">
        <f>IF($A43="","",IF(VLOOKUP($A43,OtherInfo!$AD$4:$AH$172,4,FALSE)="","",VLOOKUP($A43,OtherInfo!$AD$4:$AH$172,4,FALSE)))</f>
        <v>Chestnut Hill</v>
      </c>
      <c r="C43" s="27">
        <f>IF($A43="","",DCOUNT(RevenueRange,C$1,$A$6:$A43)-SUM(C$6:C42))</f>
        <v>18</v>
      </c>
      <c r="D43" s="27">
        <f>IF($A43="","",DSUM(RevenueRange,D$1,$A$6:$A43)-SUM(D$6:D42))</f>
        <v>407</v>
      </c>
      <c r="E43" s="27">
        <f>IF($A43="","",DSUM(RevenueRange,E$1,$A$6:$A43)-SUM(E$6:E42))</f>
        <v>4865</v>
      </c>
      <c r="F43" s="28">
        <f>IF($A43="","",DSUM(RevenueRange,F$1,$A$6:$A43)-SUM(F$6:F42))</f>
        <v>1604.3500000000276</v>
      </c>
      <c r="G43" s="29">
        <f t="shared" si="6"/>
        <v>56</v>
      </c>
      <c r="H43" s="28">
        <f>IF($A43="","",DSUM(RevenueRange,H$1,$A$6:$A43)-SUM(H$6:H42))</f>
        <v>270</v>
      </c>
      <c r="I43" s="29">
        <f t="shared" si="7"/>
        <v>69</v>
      </c>
      <c r="J43" s="28">
        <f>IF($A43="","",DSUM(RevenueRange,J$1,$A$6:$A43)-SUM(J$6:J42))</f>
        <v>224.59000000000196</v>
      </c>
      <c r="K43" s="28">
        <f t="shared" si="16"/>
        <v>2098.9400000000296</v>
      </c>
      <c r="L43" s="29">
        <f t="shared" si="8"/>
        <v>70</v>
      </c>
      <c r="M43" s="28">
        <f t="shared" si="17"/>
        <v>0.43143679342241104</v>
      </c>
      <c r="N43" s="29">
        <f t="shared" si="9"/>
        <v>37</v>
      </c>
      <c r="O43" s="28">
        <f t="shared" si="18"/>
        <v>0.32977389516958433</v>
      </c>
      <c r="P43" s="29">
        <f t="shared" si="10"/>
        <v>28</v>
      </c>
      <c r="Q43" s="28">
        <f t="shared" si="19"/>
        <v>5.1571007371008095</v>
      </c>
      <c r="R43" s="29">
        <f t="shared" si="11"/>
        <v>33</v>
      </c>
      <c r="S43" s="85">
        <f t="shared" si="20"/>
        <v>0.76436201130094472</v>
      </c>
      <c r="T43" s="29">
        <f t="shared" si="12"/>
        <v>62</v>
      </c>
      <c r="U43" s="85">
        <f t="shared" si="21"/>
        <v>0.12863635930517128</v>
      </c>
      <c r="V43" s="29">
        <f t="shared" si="13"/>
        <v>106</v>
      </c>
      <c r="W43" s="85">
        <f t="shared" si="22"/>
        <v>0.10700162939388395</v>
      </c>
      <c r="X43" s="29">
        <f t="shared" si="14"/>
        <v>91</v>
      </c>
      <c r="Y43" s="24" t="str">
        <f t="shared" si="23"/>
        <v>MA</v>
      </c>
      <c r="Z43" s="24" t="str">
        <f t="shared" si="23"/>
        <v>NE</v>
      </c>
      <c r="AA43" s="24" t="str">
        <f t="shared" si="23"/>
        <v>MA</v>
      </c>
    </row>
    <row r="44" spans="1:27" ht="15">
      <c r="A44" s="24">
        <f>IF(OtherInfo!AD41="","",OtherInfo!AD41)</f>
        <v>48</v>
      </c>
      <c r="B44" s="24" t="str">
        <f>IF($A44="","",IF(VLOOKUP($A44,OtherInfo!$AD$4:$AH$172,4,FALSE)="","",VLOOKUP($A44,OtherInfo!$AD$4:$AH$172,4,FALSE)))</f>
        <v>Scottsdale</v>
      </c>
      <c r="C44" s="27">
        <f>IF($A44="","",DCOUNT(RevenueRange,C$1,$A$6:$A44)-SUM(C$6:C43))</f>
        <v>20</v>
      </c>
      <c r="D44" s="27">
        <f>IF($A44="","",DSUM(RevenueRange,D$1,$A$6:$A44)-SUM(D$6:D43))</f>
        <v>446</v>
      </c>
      <c r="E44" s="27">
        <f>IF($A44="","",DSUM(RevenueRange,E$1,$A$6:$A44)-SUM(E$6:E43))</f>
        <v>5359</v>
      </c>
      <c r="F44" s="28">
        <f>IF($A44="","",DSUM(RevenueRange,F$1,$A$6:$A44)-SUM(F$6:F43))</f>
        <v>1368.2499999999782</v>
      </c>
      <c r="G44" s="29">
        <f t="shared" si="6"/>
        <v>81</v>
      </c>
      <c r="H44" s="28">
        <f>IF($A44="","",DSUM(RevenueRange,H$1,$A$6:$A44)-SUM(H$6:H43))</f>
        <v>600</v>
      </c>
      <c r="I44" s="29">
        <f t="shared" si="7"/>
        <v>18</v>
      </c>
      <c r="J44" s="28">
        <f>IF($A44="","",DSUM(RevenueRange,J$1,$A$6:$A44)-SUM(J$6:J43))</f>
        <v>194.51000000000113</v>
      </c>
      <c r="K44" s="28">
        <f t="shared" si="16"/>
        <v>2162.7599999999793</v>
      </c>
      <c r="L44" s="29">
        <f t="shared" si="8"/>
        <v>63</v>
      </c>
      <c r="M44" s="28">
        <f t="shared" si="17"/>
        <v>0.40357529389811148</v>
      </c>
      <c r="N44" s="29">
        <f t="shared" si="9"/>
        <v>55</v>
      </c>
      <c r="O44" s="28">
        <f t="shared" si="18"/>
        <v>0.25531815637245348</v>
      </c>
      <c r="P44" s="29">
        <f t="shared" si="10"/>
        <v>85</v>
      </c>
      <c r="Q44" s="28">
        <f t="shared" si="19"/>
        <v>4.8492376681613889</v>
      </c>
      <c r="R44" s="29">
        <f t="shared" si="11"/>
        <v>45</v>
      </c>
      <c r="S44" s="85">
        <f t="shared" si="20"/>
        <v>0.63264069984648841</v>
      </c>
      <c r="T44" s="29">
        <f t="shared" si="12"/>
        <v>150</v>
      </c>
      <c r="U44" s="85">
        <f t="shared" si="21"/>
        <v>0.27742329245963759</v>
      </c>
      <c r="V44" s="29">
        <f t="shared" si="13"/>
        <v>20</v>
      </c>
      <c r="W44" s="85">
        <f t="shared" si="22"/>
        <v>8.9936007693874026E-2</v>
      </c>
      <c r="X44" s="29">
        <f t="shared" si="14"/>
        <v>149</v>
      </c>
      <c r="Y44" s="24" t="str">
        <f t="shared" si="23"/>
        <v>AZ</v>
      </c>
      <c r="Z44" s="24" t="str">
        <f t="shared" si="23"/>
        <v>SW</v>
      </c>
      <c r="AA44" s="24" t="str">
        <f t="shared" si="23"/>
        <v>AZ</v>
      </c>
    </row>
    <row r="45" spans="1:27" ht="15">
      <c r="A45" s="24">
        <f>IF(OtherInfo!AD42="","",OtherInfo!AD42)</f>
        <v>49</v>
      </c>
      <c r="B45" s="24" t="str">
        <f>IF($A45="","",IF(VLOOKUP($A45,OtherInfo!$AD$4:$AH$172,4,FALSE)="","",VLOOKUP($A45,OtherInfo!$AD$4:$AH$172,4,FALSE)))</f>
        <v>King of Prussia</v>
      </c>
      <c r="C45" s="27">
        <f>IF($A45="","",DCOUNT(RevenueRange,C$1,$A$6:$A45)-SUM(C$6:C44))</f>
        <v>18</v>
      </c>
      <c r="D45" s="27">
        <f>IF($A45="","",DSUM(RevenueRange,D$1,$A$6:$A45)-SUM(D$6:D44))</f>
        <v>469</v>
      </c>
      <c r="E45" s="27">
        <f>IF($A45="","",DSUM(RevenueRange,E$1,$A$6:$A45)-SUM(E$6:E44))</f>
        <v>5564</v>
      </c>
      <c r="F45" s="28">
        <f>IF($A45="","",DSUM(RevenueRange,F$1,$A$6:$A45)-SUM(F$6:F44))</f>
        <v>991.34000000002561</v>
      </c>
      <c r="G45" s="29">
        <f t="shared" si="6"/>
        <v>118</v>
      </c>
      <c r="H45" s="28">
        <f>IF($A45="","",DSUM(RevenueRange,H$1,$A$6:$A45)-SUM(H$6:H44))</f>
        <v>270</v>
      </c>
      <c r="I45" s="29">
        <f t="shared" si="7"/>
        <v>69</v>
      </c>
      <c r="J45" s="28">
        <f>IF($A45="","",DSUM(RevenueRange,J$1,$A$6:$A45)-SUM(J$6:J44))</f>
        <v>139.88999999999578</v>
      </c>
      <c r="K45" s="28">
        <f t="shared" si="16"/>
        <v>1401.2300000000214</v>
      </c>
      <c r="L45" s="29">
        <f t="shared" si="8"/>
        <v>122</v>
      </c>
      <c r="M45" s="28">
        <f t="shared" si="17"/>
        <v>0.25183860531991759</v>
      </c>
      <c r="N45" s="29">
        <f t="shared" si="9"/>
        <v>144</v>
      </c>
      <c r="O45" s="28">
        <f t="shared" si="18"/>
        <v>0.17817038102085292</v>
      </c>
      <c r="P45" s="29">
        <f t="shared" si="10"/>
        <v>134</v>
      </c>
      <c r="Q45" s="28">
        <f t="shared" si="19"/>
        <v>2.9876972281450351</v>
      </c>
      <c r="R45" s="29">
        <f t="shared" si="11"/>
        <v>143</v>
      </c>
      <c r="S45" s="85">
        <f t="shared" si="20"/>
        <v>0.70747842966537289</v>
      </c>
      <c r="T45" s="29">
        <f t="shared" si="12"/>
        <v>112</v>
      </c>
      <c r="U45" s="85">
        <f t="shared" si="21"/>
        <v>0.19268785281502385</v>
      </c>
      <c r="V45" s="29">
        <f t="shared" si="13"/>
        <v>50</v>
      </c>
      <c r="W45" s="85">
        <f t="shared" si="22"/>
        <v>9.9833717519603238E-2</v>
      </c>
      <c r="X45" s="29">
        <f t="shared" si="14"/>
        <v>124</v>
      </c>
      <c r="Y45" s="24" t="str">
        <f t="shared" si="23"/>
        <v>PA</v>
      </c>
      <c r="Z45" s="24" t="str">
        <f t="shared" si="23"/>
        <v>NE</v>
      </c>
      <c r="AA45" s="24" t="str">
        <f t="shared" si="23"/>
        <v>PHILI</v>
      </c>
    </row>
    <row r="46" spans="1:27" ht="15">
      <c r="A46" s="24">
        <f>IF(OtherInfo!AD43="","",OtherInfo!AD43)</f>
        <v>51</v>
      </c>
      <c r="B46" s="24" t="str">
        <f>IF($A46="","",IF(VLOOKUP($A46,OtherInfo!$AD$4:$AH$172,4,FALSE)="","",VLOOKUP($A46,OtherInfo!$AD$4:$AH$172,4,FALSE)))</f>
        <v>University Place</v>
      </c>
      <c r="C46" s="27">
        <f>IF($A46="","",DCOUNT(RevenueRange,C$1,$A$6:$A46)-SUM(C$6:C45))</f>
        <v>19</v>
      </c>
      <c r="D46" s="27">
        <f>IF($A46="","",DSUM(RevenueRange,D$1,$A$6:$A46)-SUM(D$6:D45))</f>
        <v>563</v>
      </c>
      <c r="E46" s="27">
        <f>IF($A46="","",DSUM(RevenueRange,E$1,$A$6:$A46)-SUM(E$6:E45))</f>
        <v>6803</v>
      </c>
      <c r="F46" s="28">
        <f>IF($A46="","",DSUM(RevenueRange,F$1,$A$6:$A46)-SUM(F$6:F45))</f>
        <v>1128.8799999999974</v>
      </c>
      <c r="G46" s="29">
        <f t="shared" si="6"/>
        <v>105</v>
      </c>
      <c r="H46" s="28">
        <f>IF($A46="","",DSUM(RevenueRange,H$1,$A$6:$A46)-SUM(H$6:H45))</f>
        <v>285</v>
      </c>
      <c r="I46" s="29">
        <f t="shared" si="7"/>
        <v>54</v>
      </c>
      <c r="J46" s="28">
        <f>IF($A46="","",DSUM(RevenueRange,J$1,$A$6:$A46)-SUM(J$6:J45))</f>
        <v>197.98999999999978</v>
      </c>
      <c r="K46" s="28">
        <f t="shared" si="16"/>
        <v>1611.8699999999972</v>
      </c>
      <c r="L46" s="29">
        <f t="shared" si="8"/>
        <v>101</v>
      </c>
      <c r="M46" s="28">
        <f t="shared" si="17"/>
        <v>0.23693517565779762</v>
      </c>
      <c r="N46" s="29">
        <f t="shared" si="9"/>
        <v>159</v>
      </c>
      <c r="O46" s="28">
        <f t="shared" si="18"/>
        <v>0.16593855651918232</v>
      </c>
      <c r="P46" s="29">
        <f t="shared" si="10"/>
        <v>165</v>
      </c>
      <c r="Q46" s="28">
        <f t="shared" si="19"/>
        <v>2.8630017761989293</v>
      </c>
      <c r="R46" s="29">
        <f t="shared" si="11"/>
        <v>156</v>
      </c>
      <c r="S46" s="85">
        <f t="shared" si="20"/>
        <v>0.70035424693058335</v>
      </c>
      <c r="T46" s="29">
        <f t="shared" si="12"/>
        <v>120</v>
      </c>
      <c r="U46" s="85">
        <f t="shared" si="21"/>
        <v>0.17681326657857055</v>
      </c>
      <c r="V46" s="29">
        <f t="shared" si="13"/>
        <v>66</v>
      </c>
      <c r="W46" s="85">
        <f t="shared" si="22"/>
        <v>0.12283248649084612</v>
      </c>
      <c r="X46" s="29">
        <f t="shared" si="14"/>
        <v>18</v>
      </c>
      <c r="Y46" s="24" t="str">
        <f t="shared" si="23"/>
        <v>NY</v>
      </c>
      <c r="Z46" s="24" t="str">
        <f t="shared" si="23"/>
        <v>NY</v>
      </c>
      <c r="AA46" s="24" t="str">
        <f t="shared" si="23"/>
        <v>DOWN</v>
      </c>
    </row>
    <row r="47" spans="1:27" ht="15">
      <c r="A47" s="24">
        <f>IF(OtherInfo!AD44="","",OtherInfo!AD44)</f>
        <v>52</v>
      </c>
      <c r="B47" s="24" t="str">
        <f>IF($A47="","",IF(VLOOKUP($A47,OtherInfo!$AD$4:$AH$172,4,FALSE)="","",VLOOKUP($A47,OtherInfo!$AD$4:$AH$172,4,FALSE)))</f>
        <v>Perimeter</v>
      </c>
      <c r="C47" s="27">
        <f>IF($A47="","",DCOUNT(RevenueRange,C$1,$A$6:$A47)-SUM(C$6:C46))</f>
        <v>12</v>
      </c>
      <c r="D47" s="27">
        <f>IF($A47="","",DSUM(RevenueRange,D$1,$A$6:$A47)-SUM(D$6:D46))</f>
        <v>326</v>
      </c>
      <c r="E47" s="27">
        <f>IF($A47="","",DSUM(RevenueRange,E$1,$A$6:$A47)-SUM(E$6:E46))</f>
        <v>3711</v>
      </c>
      <c r="F47" s="28">
        <f>IF($A47="","",DSUM(RevenueRange,F$1,$A$6:$A47)-SUM(F$6:F46))</f>
        <v>700.72999999998865</v>
      </c>
      <c r="G47" s="29">
        <f t="shared" si="6"/>
        <v>148</v>
      </c>
      <c r="H47" s="28">
        <f>IF($A47="","",DSUM(RevenueRange,H$1,$A$6:$A47)-SUM(H$6:H46))</f>
        <v>180</v>
      </c>
      <c r="I47" s="29">
        <f t="shared" si="7"/>
        <v>131</v>
      </c>
      <c r="J47" s="28">
        <f>IF($A47="","",DSUM(RevenueRange,J$1,$A$6:$A47)-SUM(J$6:J46))</f>
        <v>97.620000000002619</v>
      </c>
      <c r="K47" s="28">
        <f t="shared" si="16"/>
        <v>978.34999999999127</v>
      </c>
      <c r="L47" s="29">
        <f t="shared" si="8"/>
        <v>152</v>
      </c>
      <c r="M47" s="28">
        <f t="shared" si="17"/>
        <v>0.26363513877660771</v>
      </c>
      <c r="N47" s="29">
        <f t="shared" si="9"/>
        <v>135</v>
      </c>
      <c r="O47" s="28">
        <f t="shared" si="18"/>
        <v>0.18882511452438389</v>
      </c>
      <c r="P47" s="29">
        <f t="shared" si="10"/>
        <v>122</v>
      </c>
      <c r="Q47" s="28">
        <f t="shared" si="19"/>
        <v>3.001073619631875</v>
      </c>
      <c r="R47" s="29">
        <f t="shared" si="11"/>
        <v>141</v>
      </c>
      <c r="S47" s="85">
        <f t="shared" si="20"/>
        <v>0.71623652067255572</v>
      </c>
      <c r="T47" s="29">
        <f t="shared" si="12"/>
        <v>103</v>
      </c>
      <c r="U47" s="85">
        <f t="shared" si="21"/>
        <v>0.1839832370828452</v>
      </c>
      <c r="V47" s="29">
        <f t="shared" si="13"/>
        <v>61</v>
      </c>
      <c r="W47" s="85">
        <f t="shared" si="22"/>
        <v>9.9780242244599054E-2</v>
      </c>
      <c r="X47" s="29">
        <f t="shared" si="14"/>
        <v>125</v>
      </c>
      <c r="Y47" s="24" t="str">
        <f t="shared" ref="Y47:AA66" si="24">IF($A47="","",IF(VLOOKUP($A47,RevenueRange,Y$1,FALSE)="","",VLOOKUP($A47,RevenueRange,Y$1,FALSE)))</f>
        <v>GA</v>
      </c>
      <c r="Z47" s="24" t="str">
        <f t="shared" si="24"/>
        <v>SE</v>
      </c>
      <c r="AA47" s="24" t="str">
        <f t="shared" si="24"/>
        <v>ATL</v>
      </c>
    </row>
    <row r="48" spans="1:27" ht="15">
      <c r="A48" s="24">
        <f>IF(OtherInfo!AD45="","",OtherInfo!AD45)</f>
        <v>53</v>
      </c>
      <c r="B48" s="24" t="str">
        <f>IF($A48="","",IF(VLOOKUP($A48,OtherInfo!$AD$4:$AH$172,4,FALSE)="","",VLOOKUP($A48,OtherInfo!$AD$4:$AH$172,4,FALSE)))</f>
        <v>Third Ave</v>
      </c>
      <c r="C48" s="27">
        <f>IF($A48="","",DCOUNT(RevenueRange,C$1,$A$6:$A48)-SUM(C$6:C47))</f>
        <v>34</v>
      </c>
      <c r="D48" s="27">
        <f>IF($A48="","",DSUM(RevenueRange,D$1,$A$6:$A48)-SUM(D$6:D47))</f>
        <v>737</v>
      </c>
      <c r="E48" s="27">
        <f>IF($A48="","",DSUM(RevenueRange,E$1,$A$6:$A48)-SUM(E$6:E47))</f>
        <v>8806</v>
      </c>
      <c r="F48" s="28">
        <f>IF($A48="","",DSUM(RevenueRange,F$1,$A$6:$A48)-SUM(F$6:F47))</f>
        <v>1544.0999999999913</v>
      </c>
      <c r="G48" s="29">
        <f t="shared" si="6"/>
        <v>63</v>
      </c>
      <c r="H48" s="28">
        <f>IF($A48="","",DSUM(RevenueRange,H$1,$A$6:$A48)-SUM(H$6:H47))</f>
        <v>510</v>
      </c>
      <c r="I48" s="29">
        <f t="shared" si="7"/>
        <v>21</v>
      </c>
      <c r="J48" s="28">
        <f>IF($A48="","",DSUM(RevenueRange,J$1,$A$6:$A48)-SUM(J$6:J47))</f>
        <v>286.4800000000032</v>
      </c>
      <c r="K48" s="28">
        <f t="shared" si="16"/>
        <v>2340.5799999999945</v>
      </c>
      <c r="L48" s="29">
        <f t="shared" si="8"/>
        <v>51</v>
      </c>
      <c r="M48" s="28">
        <f t="shared" si="17"/>
        <v>0.26579377697024692</v>
      </c>
      <c r="N48" s="29">
        <f t="shared" si="9"/>
        <v>130</v>
      </c>
      <c r="O48" s="28">
        <f t="shared" si="18"/>
        <v>0.17534635475811847</v>
      </c>
      <c r="P48" s="29">
        <f t="shared" si="10"/>
        <v>141</v>
      </c>
      <c r="Q48" s="28">
        <f t="shared" si="19"/>
        <v>3.1758208955223806</v>
      </c>
      <c r="R48" s="29">
        <f t="shared" si="11"/>
        <v>124</v>
      </c>
      <c r="S48" s="85">
        <f t="shared" si="20"/>
        <v>0.65970827743550531</v>
      </c>
      <c r="T48" s="29">
        <f t="shared" si="12"/>
        <v>142</v>
      </c>
      <c r="U48" s="85">
        <f t="shared" si="21"/>
        <v>0.21789470985824078</v>
      </c>
      <c r="V48" s="29">
        <f t="shared" si="13"/>
        <v>31</v>
      </c>
      <c r="W48" s="85">
        <f t="shared" si="22"/>
        <v>0.12239701270625396</v>
      </c>
      <c r="X48" s="29">
        <f t="shared" si="14"/>
        <v>22</v>
      </c>
      <c r="Y48" s="24" t="str">
        <f t="shared" si="24"/>
        <v>NY</v>
      </c>
      <c r="Z48" s="24" t="str">
        <f t="shared" si="24"/>
        <v>NY</v>
      </c>
      <c r="AA48" s="24" t="str">
        <f t="shared" si="24"/>
        <v>MID</v>
      </c>
    </row>
    <row r="49" spans="1:27" ht="15">
      <c r="A49" s="24">
        <f>IF(OtherInfo!AD46="","",OtherInfo!AD46)</f>
        <v>54</v>
      </c>
      <c r="B49" s="24" t="str">
        <f>IF($A49="","",IF(VLOOKUP($A49,OtherInfo!$AD$4:$AH$172,4,FALSE)="","",VLOOKUP($A49,OtherInfo!$AD$4:$AH$172,4,FALSE)))</f>
        <v>1288 Madison</v>
      </c>
      <c r="C49" s="27">
        <f>IF($A49="","",DCOUNT(RevenueRange,C$1,$A$6:$A49)-SUM(C$6:C48))</f>
        <v>20</v>
      </c>
      <c r="D49" s="27">
        <f>IF($A49="","",DSUM(RevenueRange,D$1,$A$6:$A49)-SUM(D$6:D48))</f>
        <v>398</v>
      </c>
      <c r="E49" s="27">
        <f>IF($A49="","",DSUM(RevenueRange,E$1,$A$6:$A49)-SUM(E$6:E48))</f>
        <v>4588</v>
      </c>
      <c r="F49" s="28">
        <f>IF($A49="","",DSUM(RevenueRange,F$1,$A$6:$A49)-SUM(F$6:F48))</f>
        <v>785.90000000000873</v>
      </c>
      <c r="G49" s="29">
        <f t="shared" si="6"/>
        <v>140</v>
      </c>
      <c r="H49" s="28">
        <f>IF($A49="","",DSUM(RevenueRange,H$1,$A$6:$A49)-SUM(H$6:H48))</f>
        <v>300</v>
      </c>
      <c r="I49" s="29">
        <f t="shared" si="7"/>
        <v>40</v>
      </c>
      <c r="J49" s="28">
        <f>IF($A49="","",DSUM(RevenueRange,J$1,$A$6:$A49)-SUM(J$6:J48))</f>
        <v>150.26999999999862</v>
      </c>
      <c r="K49" s="28">
        <f t="shared" si="16"/>
        <v>1236.1700000000073</v>
      </c>
      <c r="L49" s="29">
        <f t="shared" si="8"/>
        <v>134</v>
      </c>
      <c r="M49" s="28">
        <f t="shared" si="17"/>
        <v>0.26943548387096933</v>
      </c>
      <c r="N49" s="29">
        <f t="shared" si="9"/>
        <v>126</v>
      </c>
      <c r="O49" s="28">
        <f t="shared" si="18"/>
        <v>0.17129468177855464</v>
      </c>
      <c r="P49" s="29">
        <f t="shared" si="10"/>
        <v>152</v>
      </c>
      <c r="Q49" s="28">
        <f t="shared" si="19"/>
        <v>3.1059547738693651</v>
      </c>
      <c r="R49" s="29">
        <f t="shared" si="11"/>
        <v>127</v>
      </c>
      <c r="S49" s="85">
        <f t="shared" si="20"/>
        <v>0.63575398205748723</v>
      </c>
      <c r="T49" s="29">
        <f t="shared" si="12"/>
        <v>149</v>
      </c>
      <c r="U49" s="85">
        <f t="shared" si="21"/>
        <v>0.24268506758778988</v>
      </c>
      <c r="V49" s="29">
        <f t="shared" si="13"/>
        <v>26</v>
      </c>
      <c r="W49" s="85">
        <f t="shared" si="22"/>
        <v>0.12156095035472284</v>
      </c>
      <c r="X49" s="29">
        <f t="shared" si="14"/>
        <v>32</v>
      </c>
      <c r="Y49" s="24" t="str">
        <f t="shared" si="24"/>
        <v>NY</v>
      </c>
      <c r="Z49" s="24" t="str">
        <f t="shared" si="24"/>
        <v>NY</v>
      </c>
      <c r="AA49" s="24" t="str">
        <f t="shared" si="24"/>
        <v>MID</v>
      </c>
    </row>
    <row r="50" spans="1:27" ht="15">
      <c r="A50" s="24">
        <f>IF(OtherInfo!AD47="","",OtherInfo!AD47)</f>
        <v>55</v>
      </c>
      <c r="B50" s="24" t="str">
        <f>IF($A50="","",IF(VLOOKUP($A50,OtherInfo!$AD$4:$AH$172,4,FALSE)="","",VLOOKUP($A50,OtherInfo!$AD$4:$AH$172,4,FALSE)))</f>
        <v>Bleeker</v>
      </c>
      <c r="C50" s="27">
        <f>IF($A50="","",DCOUNT(RevenueRange,C$1,$A$6:$A50)-SUM(C$6:C49))</f>
        <v>15</v>
      </c>
      <c r="D50" s="27">
        <f>IF($A50="","",DSUM(RevenueRange,D$1,$A$6:$A50)-SUM(D$6:D49))</f>
        <v>444</v>
      </c>
      <c r="E50" s="27">
        <f>IF($A50="","",DSUM(RevenueRange,E$1,$A$6:$A50)-SUM(E$6:E49))</f>
        <v>5223</v>
      </c>
      <c r="F50" s="28">
        <f>IF($A50="","",DSUM(RevenueRange,F$1,$A$6:$A50)-SUM(F$6:F49))</f>
        <v>892.88000000000466</v>
      </c>
      <c r="G50" s="29">
        <f t="shared" si="6"/>
        <v>133</v>
      </c>
      <c r="H50" s="28">
        <f>IF($A50="","",DSUM(RevenueRange,H$1,$A$6:$A50)-SUM(H$6:H49))</f>
        <v>225</v>
      </c>
      <c r="I50" s="29">
        <f t="shared" si="7"/>
        <v>101</v>
      </c>
      <c r="J50" s="28">
        <f>IF($A50="","",DSUM(RevenueRange,J$1,$A$6:$A50)-SUM(J$6:J49))</f>
        <v>156.18000000000029</v>
      </c>
      <c r="K50" s="28">
        <f t="shared" si="16"/>
        <v>1274.0600000000049</v>
      </c>
      <c r="L50" s="29">
        <f t="shared" si="8"/>
        <v>131</v>
      </c>
      <c r="M50" s="28">
        <f t="shared" si="17"/>
        <v>0.24393260578211851</v>
      </c>
      <c r="N50" s="29">
        <f t="shared" si="9"/>
        <v>154</v>
      </c>
      <c r="O50" s="28">
        <f t="shared" si="18"/>
        <v>0.17095156040589787</v>
      </c>
      <c r="P50" s="29">
        <f t="shared" si="10"/>
        <v>153</v>
      </c>
      <c r="Q50" s="28">
        <f t="shared" si="19"/>
        <v>2.8695045045045156</v>
      </c>
      <c r="R50" s="29">
        <f t="shared" si="11"/>
        <v>154</v>
      </c>
      <c r="S50" s="85">
        <f t="shared" si="20"/>
        <v>0.70081471830212172</v>
      </c>
      <c r="T50" s="29">
        <f t="shared" si="12"/>
        <v>118</v>
      </c>
      <c r="U50" s="85">
        <f t="shared" si="21"/>
        <v>0.17660078803196014</v>
      </c>
      <c r="V50" s="29">
        <f t="shared" si="13"/>
        <v>68</v>
      </c>
      <c r="W50" s="85">
        <f t="shared" si="22"/>
        <v>0.12258449366591816</v>
      </c>
      <c r="X50" s="29">
        <f t="shared" si="14"/>
        <v>21</v>
      </c>
      <c r="Y50" s="24" t="str">
        <f t="shared" si="24"/>
        <v>NY</v>
      </c>
      <c r="Z50" s="24" t="str">
        <f t="shared" si="24"/>
        <v>NY</v>
      </c>
      <c r="AA50" s="24" t="str">
        <f t="shared" si="24"/>
        <v>DOWN</v>
      </c>
    </row>
    <row r="51" spans="1:27" ht="15">
      <c r="A51" s="24">
        <f>IF(OtherInfo!AD48="","",OtherInfo!AD48)</f>
        <v>56</v>
      </c>
      <c r="B51" s="24" t="str">
        <f>IF($A51="","",IF(VLOOKUP($A51,OtherInfo!$AD$4:$AH$172,4,FALSE)="","",VLOOKUP($A51,OtherInfo!$AD$4:$AH$172,4,FALSE)))</f>
        <v>Stonestown</v>
      </c>
      <c r="C51" s="27">
        <f>IF($A51="","",DCOUNT(RevenueRange,C$1,$A$6:$A51)-SUM(C$6:C50))</f>
        <v>20</v>
      </c>
      <c r="D51" s="27">
        <f>IF($A51="","",DSUM(RevenueRange,D$1,$A$6:$A51)-SUM(D$6:D50))</f>
        <v>509</v>
      </c>
      <c r="E51" s="27">
        <f>IF($A51="","",DSUM(RevenueRange,E$1,$A$6:$A51)-SUM(E$6:E50))</f>
        <v>5801</v>
      </c>
      <c r="F51" s="28">
        <f>IF($A51="","",DSUM(RevenueRange,F$1,$A$6:$A51)-SUM(F$6:F50))</f>
        <v>1814.6199999999953</v>
      </c>
      <c r="G51" s="29">
        <f t="shared" si="6"/>
        <v>40</v>
      </c>
      <c r="H51" s="28">
        <f>IF($A51="","",DSUM(RevenueRange,H$1,$A$6:$A51)-SUM(H$6:H50))</f>
        <v>300</v>
      </c>
      <c r="I51" s="29">
        <f t="shared" si="7"/>
        <v>40</v>
      </c>
      <c r="J51" s="28">
        <f>IF($A51="","",DSUM(RevenueRange,J$1,$A$6:$A51)-SUM(J$6:J50))</f>
        <v>257.69999999999891</v>
      </c>
      <c r="K51" s="28">
        <f t="shared" si="16"/>
        <v>2372.3199999999943</v>
      </c>
      <c r="L51" s="29">
        <f t="shared" si="8"/>
        <v>50</v>
      </c>
      <c r="M51" s="28">
        <f t="shared" si="17"/>
        <v>0.40895018100327429</v>
      </c>
      <c r="N51" s="29">
        <f t="shared" si="9"/>
        <v>52</v>
      </c>
      <c r="O51" s="28">
        <f t="shared" si="18"/>
        <v>0.31281158420961824</v>
      </c>
      <c r="P51" s="29">
        <f t="shared" si="10"/>
        <v>41</v>
      </c>
      <c r="Q51" s="28">
        <f t="shared" si="19"/>
        <v>4.6607465618860395</v>
      </c>
      <c r="R51" s="29">
        <f t="shared" si="11"/>
        <v>57</v>
      </c>
      <c r="S51" s="85">
        <f t="shared" si="20"/>
        <v>0.76491367100559782</v>
      </c>
      <c r="T51" s="29">
        <f t="shared" si="12"/>
        <v>60</v>
      </c>
      <c r="U51" s="85">
        <f t="shared" si="21"/>
        <v>0.12645848789370773</v>
      </c>
      <c r="V51" s="29">
        <f t="shared" si="13"/>
        <v>110</v>
      </c>
      <c r="W51" s="85">
        <f t="shared" si="22"/>
        <v>0.10862784110069448</v>
      </c>
      <c r="X51" s="29">
        <f t="shared" si="14"/>
        <v>74</v>
      </c>
      <c r="Y51" s="24" t="str">
        <f t="shared" si="24"/>
        <v>CA</v>
      </c>
      <c r="Z51" s="24" t="str">
        <f t="shared" si="24"/>
        <v>NW</v>
      </c>
      <c r="AA51" s="24" t="str">
        <f t="shared" si="24"/>
        <v>SF</v>
      </c>
    </row>
    <row r="52" spans="1:27" ht="15">
      <c r="A52" s="24">
        <f>IF(OtherInfo!AD49="","",OtherInfo!AD49)</f>
        <v>57</v>
      </c>
      <c r="B52" s="24" t="str">
        <f>IF($A52="","",IF(VLOOKUP($A52,OtherInfo!$AD$4:$AH$172,4,FALSE)="","",VLOOKUP($A52,OtherInfo!$AD$4:$AH$172,4,FALSE)))</f>
        <v>Washington Sq</v>
      </c>
      <c r="C52" s="27">
        <f>IF($A52="","",DCOUNT(RevenueRange,C$1,$A$6:$A52)-SUM(C$6:C51))</f>
        <v>17</v>
      </c>
      <c r="D52" s="27">
        <f>IF($A52="","",DSUM(RevenueRange,D$1,$A$6:$A52)-SUM(D$6:D51))</f>
        <v>538</v>
      </c>
      <c r="E52" s="27">
        <f>IF($A52="","",DSUM(RevenueRange,E$1,$A$6:$A52)-SUM(E$6:E51))</f>
        <v>6430</v>
      </c>
      <c r="F52" s="28">
        <f>IF($A52="","",DSUM(RevenueRange,F$1,$A$6:$A52)-SUM(F$6:F51))</f>
        <v>1584.5700000000288</v>
      </c>
      <c r="G52" s="29">
        <f t="shared" si="6"/>
        <v>59</v>
      </c>
      <c r="H52" s="28">
        <f>IF($A52="","",DSUM(RevenueRange,H$1,$A$6:$A52)-SUM(H$6:H51))</f>
        <v>255</v>
      </c>
      <c r="I52" s="29">
        <f t="shared" si="7"/>
        <v>88</v>
      </c>
      <c r="J52" s="28">
        <f>IF($A52="","",DSUM(RevenueRange,J$1,$A$6:$A52)-SUM(J$6:J51))</f>
        <v>220.68999999999505</v>
      </c>
      <c r="K52" s="28">
        <f t="shared" si="16"/>
        <v>2060.2600000000239</v>
      </c>
      <c r="L52" s="29">
        <f t="shared" si="8"/>
        <v>72</v>
      </c>
      <c r="M52" s="28">
        <f t="shared" si="17"/>
        <v>0.32041368584759311</v>
      </c>
      <c r="N52" s="29">
        <f t="shared" si="9"/>
        <v>104</v>
      </c>
      <c r="O52" s="28">
        <f t="shared" si="18"/>
        <v>0.24643390357698738</v>
      </c>
      <c r="P52" s="29">
        <f t="shared" si="10"/>
        <v>91</v>
      </c>
      <c r="Q52" s="28">
        <f t="shared" si="19"/>
        <v>3.8294795539033899</v>
      </c>
      <c r="R52" s="29">
        <f t="shared" si="11"/>
        <v>96</v>
      </c>
      <c r="S52" s="85">
        <f t="shared" si="20"/>
        <v>0.76911166551794941</v>
      </c>
      <c r="T52" s="29">
        <f t="shared" si="12"/>
        <v>52</v>
      </c>
      <c r="U52" s="85">
        <f t="shared" si="21"/>
        <v>0.1237707862114476</v>
      </c>
      <c r="V52" s="29">
        <f t="shared" si="13"/>
        <v>115</v>
      </c>
      <c r="W52" s="85">
        <f t="shared" si="22"/>
        <v>0.10711754827060298</v>
      </c>
      <c r="X52" s="29">
        <f t="shared" si="14"/>
        <v>89</v>
      </c>
      <c r="Y52" s="24" t="str">
        <f t="shared" si="24"/>
        <v>OR</v>
      </c>
      <c r="Z52" s="24" t="str">
        <f t="shared" si="24"/>
        <v>NW</v>
      </c>
      <c r="AA52" s="24" t="str">
        <f t="shared" si="24"/>
        <v>NW</v>
      </c>
    </row>
    <row r="53" spans="1:27" ht="15">
      <c r="A53" s="24">
        <f>IF(OtherInfo!AD50="","",OtherInfo!AD50)</f>
        <v>59</v>
      </c>
      <c r="B53" s="24" t="str">
        <f>IF($A53="","",IF(VLOOKUP($A53,OtherInfo!$AD$4:$AH$172,4,FALSE)="","",VLOOKUP($A53,OtherInfo!$AD$4:$AH$172,4,FALSE)))</f>
        <v>Willowbend</v>
      </c>
      <c r="C53" s="27">
        <f>IF($A53="","",DCOUNT(RevenueRange,C$1,$A$6:$A53)-SUM(C$6:C52))</f>
        <v>14</v>
      </c>
      <c r="D53" s="27">
        <f>IF($A53="","",DSUM(RevenueRange,D$1,$A$6:$A53)-SUM(D$6:D52))</f>
        <v>384</v>
      </c>
      <c r="E53" s="27">
        <f>IF($A53="","",DSUM(RevenueRange,E$1,$A$6:$A53)-SUM(E$6:E52))</f>
        <v>4490</v>
      </c>
      <c r="F53" s="28">
        <f>IF($A53="","",DSUM(RevenueRange,F$1,$A$6:$A53)-SUM(F$6:F52))</f>
        <v>1502.6300000000192</v>
      </c>
      <c r="G53" s="29">
        <f t="shared" si="6"/>
        <v>66</v>
      </c>
      <c r="H53" s="28">
        <f>IF($A53="","",DSUM(RevenueRange,H$1,$A$6:$A53)-SUM(H$6:H52))</f>
        <v>210</v>
      </c>
      <c r="I53" s="29">
        <f t="shared" si="7"/>
        <v>108</v>
      </c>
      <c r="J53" s="28">
        <f>IF($A53="","",DSUM(RevenueRange,J$1,$A$6:$A53)-SUM(J$6:J52))</f>
        <v>206.84000000000196</v>
      </c>
      <c r="K53" s="28">
        <f t="shared" si="16"/>
        <v>1919.4700000000212</v>
      </c>
      <c r="L53" s="29">
        <f t="shared" si="8"/>
        <v>81</v>
      </c>
      <c r="M53" s="28">
        <f t="shared" si="17"/>
        <v>0.42749888641425859</v>
      </c>
      <c r="N53" s="29">
        <f t="shared" si="9"/>
        <v>40</v>
      </c>
      <c r="O53" s="28">
        <f t="shared" si="18"/>
        <v>0.33466146993318913</v>
      </c>
      <c r="P53" s="29">
        <f t="shared" si="10"/>
        <v>22</v>
      </c>
      <c r="Q53" s="28">
        <f t="shared" si="19"/>
        <v>4.9986197916667221</v>
      </c>
      <c r="R53" s="29">
        <f t="shared" si="11"/>
        <v>41</v>
      </c>
      <c r="S53" s="85">
        <f t="shared" si="20"/>
        <v>0.78283588698963913</v>
      </c>
      <c r="T53" s="29">
        <f t="shared" si="12"/>
        <v>34</v>
      </c>
      <c r="U53" s="85">
        <f t="shared" si="21"/>
        <v>0.10940520039385751</v>
      </c>
      <c r="V53" s="29">
        <f t="shared" si="13"/>
        <v>133</v>
      </c>
      <c r="W53" s="85">
        <f t="shared" si="22"/>
        <v>0.10775891261650335</v>
      </c>
      <c r="X53" s="29">
        <f t="shared" si="14"/>
        <v>84</v>
      </c>
      <c r="Y53" s="24" t="str">
        <f t="shared" si="24"/>
        <v>TX</v>
      </c>
      <c r="Z53" s="24" t="str">
        <f t="shared" si="24"/>
        <v>SW</v>
      </c>
      <c r="AA53" s="24" t="str">
        <f t="shared" si="24"/>
        <v>DAL</v>
      </c>
    </row>
    <row r="54" spans="1:27" ht="15">
      <c r="A54" s="24">
        <f>IF(OtherInfo!AD51="","",OtherInfo!AD51)</f>
        <v>60</v>
      </c>
      <c r="B54" s="24" t="str">
        <f>IF($A54="","",IF(VLOOKUP($A54,OtherInfo!$AD$4:$AH$172,4,FALSE)="","",VLOOKUP($A54,OtherInfo!$AD$4:$AH$172,4,FALSE)))</f>
        <v>Beachwood</v>
      </c>
      <c r="C54" s="27">
        <f>IF($A54="","",DCOUNT(RevenueRange,C$1,$A$6:$A54)-SUM(C$6:C53))</f>
        <v>18</v>
      </c>
      <c r="D54" s="27">
        <f>IF($A54="","",DSUM(RevenueRange,D$1,$A$6:$A54)-SUM(D$6:D53))</f>
        <v>396</v>
      </c>
      <c r="E54" s="27">
        <f>IF($A54="","",DSUM(RevenueRange,E$1,$A$6:$A54)-SUM(E$6:E53))</f>
        <v>4654</v>
      </c>
      <c r="F54" s="28">
        <f>IF($A54="","",DSUM(RevenueRange,F$1,$A$6:$A54)-SUM(F$6:F53))</f>
        <v>1102.9599999999919</v>
      </c>
      <c r="G54" s="29">
        <f t="shared" si="6"/>
        <v>107</v>
      </c>
      <c r="H54" s="28">
        <f>IF($A54="","",DSUM(RevenueRange,H$1,$A$6:$A54)-SUM(H$6:H53))</f>
        <v>270</v>
      </c>
      <c r="I54" s="29">
        <f t="shared" si="7"/>
        <v>69</v>
      </c>
      <c r="J54" s="28">
        <f>IF($A54="","",DSUM(RevenueRange,J$1,$A$6:$A54)-SUM(J$6:J53))</f>
        <v>154.53000000000065</v>
      </c>
      <c r="K54" s="28">
        <f t="shared" si="16"/>
        <v>1527.4899999999925</v>
      </c>
      <c r="L54" s="29">
        <f t="shared" si="8"/>
        <v>108</v>
      </c>
      <c r="M54" s="28">
        <f t="shared" si="17"/>
        <v>0.32821014181349217</v>
      </c>
      <c r="N54" s="29">
        <f t="shared" si="9"/>
        <v>100</v>
      </c>
      <c r="O54" s="28">
        <f t="shared" si="18"/>
        <v>0.23699183498066004</v>
      </c>
      <c r="P54" s="29">
        <f t="shared" si="10"/>
        <v>97</v>
      </c>
      <c r="Q54" s="28">
        <f t="shared" si="19"/>
        <v>3.857297979797961</v>
      </c>
      <c r="R54" s="29">
        <f t="shared" si="11"/>
        <v>95</v>
      </c>
      <c r="S54" s="85">
        <f t="shared" si="20"/>
        <v>0.72207346692940533</v>
      </c>
      <c r="T54" s="29">
        <f t="shared" si="12"/>
        <v>99</v>
      </c>
      <c r="U54" s="85">
        <f t="shared" si="21"/>
        <v>0.17676056799062601</v>
      </c>
      <c r="V54" s="29">
        <f t="shared" si="13"/>
        <v>67</v>
      </c>
      <c r="W54" s="85">
        <f t="shared" si="22"/>
        <v>0.10116596507996871</v>
      </c>
      <c r="X54" s="29">
        <f t="shared" si="14"/>
        <v>118</v>
      </c>
      <c r="Y54" s="24" t="str">
        <f t="shared" si="24"/>
        <v>OH</v>
      </c>
      <c r="Z54" s="24" t="str">
        <f t="shared" si="24"/>
        <v>MW</v>
      </c>
      <c r="AA54" s="24" t="str">
        <f t="shared" si="24"/>
        <v>MW</v>
      </c>
    </row>
    <row r="55" spans="1:27" ht="15">
      <c r="A55" s="24">
        <f>IF(OtherInfo!AD52="","",OtherInfo!AD52)</f>
        <v>61</v>
      </c>
      <c r="B55" s="24" t="str">
        <f>IF($A55="","",IF(VLOOKUP($A55,OtherInfo!$AD$4:$AH$172,4,FALSE)="","",VLOOKUP($A55,OtherInfo!$AD$4:$AH$172,4,FALSE)))</f>
        <v>Cherry Creek</v>
      </c>
      <c r="C55" s="27">
        <f>IF($A55="","",DCOUNT(RevenueRange,C$1,$A$6:$A55)-SUM(C$6:C54))</f>
        <v>17</v>
      </c>
      <c r="D55" s="27">
        <f>IF($A55="","",DSUM(RevenueRange,D$1,$A$6:$A55)-SUM(D$6:D54))</f>
        <v>533</v>
      </c>
      <c r="E55" s="27">
        <f>IF($A55="","",DSUM(RevenueRange,E$1,$A$6:$A55)-SUM(E$6:E54))</f>
        <v>6388</v>
      </c>
      <c r="F55" s="28">
        <f>IF($A55="","",DSUM(RevenueRange,F$1,$A$6:$A55)-SUM(F$6:F54))</f>
        <v>1755.5900000000256</v>
      </c>
      <c r="G55" s="29">
        <f t="shared" si="6"/>
        <v>42</v>
      </c>
      <c r="H55" s="28">
        <f>IF($A55="","",DSUM(RevenueRange,H$1,$A$6:$A55)-SUM(H$6:H54))</f>
        <v>1020</v>
      </c>
      <c r="I55" s="29">
        <f t="shared" si="7"/>
        <v>13</v>
      </c>
      <c r="J55" s="28">
        <f>IF($A55="","",DSUM(RevenueRange,J$1,$A$6:$A55)-SUM(J$6:J54))</f>
        <v>248.71999999999753</v>
      </c>
      <c r="K55" s="28">
        <f t="shared" si="16"/>
        <v>3024.3100000000231</v>
      </c>
      <c r="L55" s="29">
        <f t="shared" si="8"/>
        <v>32</v>
      </c>
      <c r="M55" s="28">
        <f t="shared" si="17"/>
        <v>0.47343613024421149</v>
      </c>
      <c r="N55" s="29">
        <f t="shared" si="9"/>
        <v>26</v>
      </c>
      <c r="O55" s="28">
        <f t="shared" si="18"/>
        <v>0.2748262366938049</v>
      </c>
      <c r="P55" s="29">
        <f t="shared" si="10"/>
        <v>76</v>
      </c>
      <c r="Q55" s="28">
        <f t="shared" si="19"/>
        <v>5.6741275797373794</v>
      </c>
      <c r="R55" s="29">
        <f t="shared" si="11"/>
        <v>23</v>
      </c>
      <c r="S55" s="85">
        <f t="shared" si="20"/>
        <v>0.5804927404928768</v>
      </c>
      <c r="T55" s="29">
        <f t="shared" si="12"/>
        <v>155</v>
      </c>
      <c r="U55" s="85">
        <f t="shared" si="21"/>
        <v>0.33726701297155126</v>
      </c>
      <c r="V55" s="29">
        <f t="shared" si="13"/>
        <v>15</v>
      </c>
      <c r="W55" s="85">
        <f t="shared" si="22"/>
        <v>8.2240246535571951E-2</v>
      </c>
      <c r="X55" s="29">
        <f t="shared" si="14"/>
        <v>155</v>
      </c>
      <c r="Y55" s="24" t="str">
        <f t="shared" si="24"/>
        <v>CO</v>
      </c>
      <c r="Z55" s="24" t="str">
        <f t="shared" si="24"/>
        <v>SW</v>
      </c>
      <c r="AA55" s="24" t="str">
        <f t="shared" si="24"/>
        <v>DEN</v>
      </c>
    </row>
    <row r="56" spans="1:27" ht="15">
      <c r="A56" s="24">
        <f>IF(OtherInfo!AD53="","",OtherInfo!AD53)</f>
        <v>62</v>
      </c>
      <c r="B56" s="24" t="str">
        <f>IF($A56="","",IF(VLOOKUP($A56,OtherInfo!$AD$4:$AH$172,4,FALSE)="","",VLOOKUP($A56,OtherInfo!$AD$4:$AH$172,4,FALSE)))</f>
        <v>Intl Plaza</v>
      </c>
      <c r="C56" s="27">
        <f>IF($A56="","",DCOUNT(RevenueRange,C$1,$A$6:$A56)-SUM(C$6:C55))</f>
        <v>18</v>
      </c>
      <c r="D56" s="27">
        <f>IF($A56="","",DSUM(RevenueRange,D$1,$A$6:$A56)-SUM(D$6:D55))</f>
        <v>394</v>
      </c>
      <c r="E56" s="27">
        <f>IF($A56="","",DSUM(RevenueRange,E$1,$A$6:$A56)-SUM(E$6:E55))</f>
        <v>4618</v>
      </c>
      <c r="F56" s="28">
        <f>IF($A56="","",DSUM(RevenueRange,F$1,$A$6:$A56)-SUM(F$6:F55))</f>
        <v>1501.929999999993</v>
      </c>
      <c r="G56" s="29">
        <f t="shared" si="6"/>
        <v>67</v>
      </c>
      <c r="H56" s="28">
        <f>IF($A56="","",DSUM(RevenueRange,H$1,$A$6:$A56)-SUM(H$6:H55))</f>
        <v>270</v>
      </c>
      <c r="I56" s="29">
        <f t="shared" si="7"/>
        <v>69</v>
      </c>
      <c r="J56" s="28">
        <f>IF($A56="","",DSUM(RevenueRange,J$1,$A$6:$A56)-SUM(J$6:J55))</f>
        <v>210.30999999999767</v>
      </c>
      <c r="K56" s="28">
        <f t="shared" si="16"/>
        <v>1982.2399999999907</v>
      </c>
      <c r="L56" s="29">
        <f t="shared" si="8"/>
        <v>75</v>
      </c>
      <c r="M56" s="28">
        <f t="shared" si="17"/>
        <v>0.42924209614551551</v>
      </c>
      <c r="N56" s="29">
        <f t="shared" si="9"/>
        <v>39</v>
      </c>
      <c r="O56" s="28">
        <f t="shared" si="18"/>
        <v>0.32523386747509592</v>
      </c>
      <c r="P56" s="29">
        <f t="shared" si="10"/>
        <v>31</v>
      </c>
      <c r="Q56" s="28">
        <f t="shared" si="19"/>
        <v>5.0310659898476917</v>
      </c>
      <c r="R56" s="29">
        <f t="shared" si="11"/>
        <v>36</v>
      </c>
      <c r="S56" s="85">
        <f t="shared" si="20"/>
        <v>0.75769331665186868</v>
      </c>
      <c r="T56" s="29">
        <f t="shared" si="12"/>
        <v>71</v>
      </c>
      <c r="U56" s="85">
        <f t="shared" si="21"/>
        <v>0.13620954072160851</v>
      </c>
      <c r="V56" s="29">
        <f t="shared" si="13"/>
        <v>98</v>
      </c>
      <c r="W56" s="85">
        <f t="shared" si="22"/>
        <v>0.10609714262652285</v>
      </c>
      <c r="X56" s="29">
        <f t="shared" si="14"/>
        <v>95</v>
      </c>
      <c r="Y56" s="24" t="str">
        <f t="shared" si="24"/>
        <v>FL</v>
      </c>
      <c r="Z56" s="24" t="str">
        <f t="shared" si="24"/>
        <v>SE</v>
      </c>
      <c r="AA56" s="24" t="str">
        <f t="shared" si="24"/>
        <v>NFL</v>
      </c>
    </row>
    <row r="57" spans="1:27" ht="15">
      <c r="A57" s="24">
        <f>IF(OtherInfo!AD54="","",OtherInfo!AD54)</f>
        <v>63</v>
      </c>
      <c r="B57" s="24" t="str">
        <f>IF($A57="","",IF(VLOOKUP($A57,OtherInfo!$AD$4:$AH$172,4,FALSE)="","",VLOOKUP($A57,OtherInfo!$AD$4:$AH$172,4,FALSE)))</f>
        <v>Chandler</v>
      </c>
      <c r="C57" s="27">
        <f>IF($A57="","",DCOUNT(RevenueRange,C$1,$A$6:$A57)-SUM(C$6:C56))</f>
        <v>14</v>
      </c>
      <c r="D57" s="27">
        <f>IF($A57="","",DSUM(RevenueRange,D$1,$A$6:$A57)-SUM(D$6:D56))</f>
        <v>327</v>
      </c>
      <c r="E57" s="27">
        <f>IF($A57="","",DSUM(RevenueRange,E$1,$A$6:$A57)-SUM(E$6:E56))</f>
        <v>3610</v>
      </c>
      <c r="F57" s="28">
        <f>IF($A57="","",DSUM(RevenueRange,F$1,$A$6:$A57)-SUM(F$6:F56))</f>
        <v>977.99000000003434</v>
      </c>
      <c r="G57" s="29">
        <f t="shared" si="6"/>
        <v>122</v>
      </c>
      <c r="H57" s="28">
        <f>IF($A57="","",DSUM(RevenueRange,H$1,$A$6:$A57)-SUM(H$6:H56))</f>
        <v>420</v>
      </c>
      <c r="I57" s="29">
        <f t="shared" si="7"/>
        <v>29</v>
      </c>
      <c r="J57" s="28">
        <f>IF($A57="","",DSUM(RevenueRange,J$1,$A$6:$A57)-SUM(J$6:J56))</f>
        <v>139.39999999999964</v>
      </c>
      <c r="K57" s="28">
        <f t="shared" si="16"/>
        <v>1537.390000000034</v>
      </c>
      <c r="L57" s="29">
        <f t="shared" si="8"/>
        <v>106</v>
      </c>
      <c r="M57" s="28">
        <f t="shared" si="17"/>
        <v>0.42586980609419223</v>
      </c>
      <c r="N57" s="29">
        <f t="shared" si="9"/>
        <v>41</v>
      </c>
      <c r="O57" s="28">
        <f t="shared" si="18"/>
        <v>0.27091135734072974</v>
      </c>
      <c r="P57" s="29">
        <f t="shared" si="10"/>
        <v>78</v>
      </c>
      <c r="Q57" s="28">
        <f t="shared" si="19"/>
        <v>4.701498470948116</v>
      </c>
      <c r="R57" s="29">
        <f t="shared" si="11"/>
        <v>56</v>
      </c>
      <c r="S57" s="85">
        <f t="shared" si="20"/>
        <v>0.63613656912040062</v>
      </c>
      <c r="T57" s="29">
        <f t="shared" si="12"/>
        <v>148</v>
      </c>
      <c r="U57" s="85">
        <f t="shared" si="21"/>
        <v>0.27319027702794391</v>
      </c>
      <c r="V57" s="29">
        <f t="shared" si="13"/>
        <v>21</v>
      </c>
      <c r="W57" s="85">
        <f t="shared" si="22"/>
        <v>9.0673153851655433E-2</v>
      </c>
      <c r="X57" s="29">
        <f t="shared" si="14"/>
        <v>148</v>
      </c>
      <c r="Y57" s="24" t="str">
        <f t="shared" si="24"/>
        <v>AZ</v>
      </c>
      <c r="Z57" s="24" t="str">
        <f t="shared" si="24"/>
        <v>SW</v>
      </c>
      <c r="AA57" s="24" t="str">
        <f t="shared" si="24"/>
        <v>AZ</v>
      </c>
    </row>
    <row r="58" spans="1:27" ht="15">
      <c r="A58" s="24">
        <f>IF(OtherInfo!AD55="","",OtherInfo!AD55)</f>
        <v>64</v>
      </c>
      <c r="B58" s="24" t="str">
        <f>IF($A58="","",IF(VLOOKUP($A58,OtherInfo!$AD$4:$AH$172,4,FALSE)="","",VLOOKUP($A58,OtherInfo!$AD$4:$AH$172,4,FALSE)))</f>
        <v>Polaris</v>
      </c>
      <c r="C58" s="27">
        <f>IF($A58="","",DCOUNT(RevenueRange,C$1,$A$6:$A58)-SUM(C$6:C57))</f>
        <v>13</v>
      </c>
      <c r="D58" s="27">
        <f>IF($A58="","",DSUM(RevenueRange,D$1,$A$6:$A58)-SUM(D$6:D57))</f>
        <v>268</v>
      </c>
      <c r="E58" s="27">
        <f>IF($A58="","",DSUM(RevenueRange,E$1,$A$6:$A58)-SUM(E$6:E57))</f>
        <v>2974</v>
      </c>
      <c r="F58" s="28">
        <f>IF($A58="","",DSUM(RevenueRange,F$1,$A$6:$A58)-SUM(F$6:F57))</f>
        <v>722.19999999999709</v>
      </c>
      <c r="G58" s="29">
        <f t="shared" si="6"/>
        <v>146</v>
      </c>
      <c r="H58" s="28">
        <f>IF($A58="","",DSUM(RevenueRange,H$1,$A$6:$A58)-SUM(H$6:H57))</f>
        <v>195</v>
      </c>
      <c r="I58" s="29">
        <f t="shared" si="7"/>
        <v>120</v>
      </c>
      <c r="J58" s="28">
        <f>IF($A58="","",DSUM(RevenueRange,J$1,$A$6:$A58)-SUM(J$6:J57))</f>
        <v>100</v>
      </c>
      <c r="K58" s="28">
        <f t="shared" si="16"/>
        <v>1017.1999999999971</v>
      </c>
      <c r="L58" s="29">
        <f t="shared" si="8"/>
        <v>150</v>
      </c>
      <c r="M58" s="28">
        <f t="shared" si="17"/>
        <v>0.34203093476798824</v>
      </c>
      <c r="N58" s="29">
        <f t="shared" si="9"/>
        <v>94</v>
      </c>
      <c r="O58" s="28">
        <f t="shared" si="18"/>
        <v>0.24283792871553367</v>
      </c>
      <c r="P58" s="29">
        <f t="shared" si="10"/>
        <v>93</v>
      </c>
      <c r="Q58" s="28">
        <f t="shared" si="19"/>
        <v>3.7955223880596907</v>
      </c>
      <c r="R58" s="29">
        <f t="shared" si="11"/>
        <v>99</v>
      </c>
      <c r="S58" s="85">
        <f t="shared" si="20"/>
        <v>0.70998820290994802</v>
      </c>
      <c r="T58" s="29">
        <f t="shared" si="12"/>
        <v>110</v>
      </c>
      <c r="U58" s="85">
        <f t="shared" si="21"/>
        <v>0.19170271333071232</v>
      </c>
      <c r="V58" s="29">
        <f t="shared" si="13"/>
        <v>51</v>
      </c>
      <c r="W58" s="85">
        <f t="shared" si="22"/>
        <v>9.8309083759339638E-2</v>
      </c>
      <c r="X58" s="29">
        <f t="shared" si="14"/>
        <v>134</v>
      </c>
      <c r="Y58" s="24" t="str">
        <f t="shared" si="24"/>
        <v>OH</v>
      </c>
      <c r="Z58" s="24" t="str">
        <f t="shared" si="24"/>
        <v>MW</v>
      </c>
      <c r="AA58" s="24" t="str">
        <f t="shared" si="24"/>
        <v>GL</v>
      </c>
    </row>
    <row r="59" spans="1:27" ht="15">
      <c r="A59" s="24">
        <f>IF(OtherInfo!AD56="","",OtherInfo!AD56)</f>
        <v>65</v>
      </c>
      <c r="B59" s="24" t="str">
        <f>IF($A59="","",IF(VLOOKUP($A59,OtherInfo!$AD$4:$AH$172,4,FALSE)="","",VLOOKUP($A59,OtherInfo!$AD$4:$AH$172,4,FALSE)))</f>
        <v>Mayfair Mall</v>
      </c>
      <c r="C59" s="27">
        <f>IF($A59="","",DCOUNT(RevenueRange,C$1,$A$6:$A59)-SUM(C$6:C58))</f>
        <v>15</v>
      </c>
      <c r="D59" s="27">
        <f>IF($A59="","",DSUM(RevenueRange,D$1,$A$6:$A59)-SUM(D$6:D58))</f>
        <v>453</v>
      </c>
      <c r="E59" s="27">
        <f>IF($A59="","",DSUM(RevenueRange,E$1,$A$6:$A59)-SUM(E$6:E58))</f>
        <v>5274</v>
      </c>
      <c r="F59" s="28">
        <f>IF($A59="","",DSUM(RevenueRange,F$1,$A$6:$A59)-SUM(F$6:F58))</f>
        <v>1548.9000000000233</v>
      </c>
      <c r="G59" s="29">
        <f t="shared" si="6"/>
        <v>62</v>
      </c>
      <c r="H59" s="28">
        <f>IF($A59="","",DSUM(RevenueRange,H$1,$A$6:$A59)-SUM(H$6:H58))</f>
        <v>225</v>
      </c>
      <c r="I59" s="29">
        <f t="shared" si="7"/>
        <v>101</v>
      </c>
      <c r="J59" s="28">
        <f>IF($A59="","",DSUM(RevenueRange,J$1,$A$6:$A59)-SUM(J$6:J58))</f>
        <v>213.66000000000167</v>
      </c>
      <c r="K59" s="28">
        <f t="shared" si="16"/>
        <v>1987.560000000025</v>
      </c>
      <c r="L59" s="29">
        <f t="shared" si="8"/>
        <v>74</v>
      </c>
      <c r="M59" s="28">
        <f t="shared" si="17"/>
        <v>0.37686006825939039</v>
      </c>
      <c r="N59" s="29">
        <f t="shared" si="9"/>
        <v>71</v>
      </c>
      <c r="O59" s="28">
        <f t="shared" si="18"/>
        <v>0.29368600682594298</v>
      </c>
      <c r="P59" s="29">
        <f t="shared" si="10"/>
        <v>56</v>
      </c>
      <c r="Q59" s="28">
        <f t="shared" si="19"/>
        <v>4.387549668874227</v>
      </c>
      <c r="R59" s="29">
        <f t="shared" si="11"/>
        <v>72</v>
      </c>
      <c r="S59" s="85">
        <f t="shared" si="20"/>
        <v>0.77929722876290719</v>
      </c>
      <c r="T59" s="29">
        <f t="shared" si="12"/>
        <v>38</v>
      </c>
      <c r="U59" s="85">
        <f t="shared" si="21"/>
        <v>0.11320412968664954</v>
      </c>
      <c r="V59" s="29">
        <f t="shared" si="13"/>
        <v>127</v>
      </c>
      <c r="W59" s="85">
        <f t="shared" si="22"/>
        <v>0.10749864155044325</v>
      </c>
      <c r="X59" s="29">
        <f t="shared" si="14"/>
        <v>86</v>
      </c>
      <c r="Y59" s="24" t="str">
        <f t="shared" si="24"/>
        <v>WI</v>
      </c>
      <c r="Z59" s="24" t="str">
        <f t="shared" si="24"/>
        <v>MW</v>
      </c>
      <c r="AA59" s="24" t="str">
        <f t="shared" si="24"/>
        <v>NCHI</v>
      </c>
    </row>
    <row r="60" spans="1:27" ht="15">
      <c r="A60" s="24">
        <f>IF(OtherInfo!AD57="","",OtherInfo!AD57)</f>
        <v>66</v>
      </c>
      <c r="B60" s="24" t="str">
        <f>IF($A60="","",IF(VLOOKUP($A60,OtherInfo!$AD$4:$AH$172,4,FALSE)="","",VLOOKUP($A60,OtherInfo!$AD$4:$AH$172,4,FALSE)))</f>
        <v>Bellevue</v>
      </c>
      <c r="C60" s="27">
        <f>IF($A60="","",DCOUNT(RevenueRange,C$1,$A$6:$A60)-SUM(C$6:C59))</f>
        <v>18</v>
      </c>
      <c r="D60" s="27">
        <f>IF($A60="","",DSUM(RevenueRange,D$1,$A$6:$A60)-SUM(D$6:D59))</f>
        <v>664</v>
      </c>
      <c r="E60" s="27">
        <f>IF($A60="","",DSUM(RevenueRange,E$1,$A$6:$A60)-SUM(E$6:E59))</f>
        <v>8079</v>
      </c>
      <c r="F60" s="28">
        <f>IF($A60="","",DSUM(RevenueRange,F$1,$A$6:$A60)-SUM(F$6:F59))</f>
        <v>1794.6499999999942</v>
      </c>
      <c r="G60" s="29">
        <f t="shared" si="6"/>
        <v>41</v>
      </c>
      <c r="H60" s="28">
        <f>IF($A60="","",DSUM(RevenueRange,H$1,$A$6:$A60)-SUM(H$6:H59))</f>
        <v>270</v>
      </c>
      <c r="I60" s="29">
        <f t="shared" si="7"/>
        <v>69</v>
      </c>
      <c r="J60" s="28">
        <f>IF($A60="","",DSUM(RevenueRange,J$1,$A$6:$A60)-SUM(J$6:J59))</f>
        <v>251.1200000000008</v>
      </c>
      <c r="K60" s="28">
        <f t="shared" si="16"/>
        <v>2315.769999999995</v>
      </c>
      <c r="L60" s="29">
        <f t="shared" si="8"/>
        <v>53</v>
      </c>
      <c r="M60" s="28">
        <f t="shared" si="17"/>
        <v>0.28664067335066157</v>
      </c>
      <c r="N60" s="29">
        <f t="shared" si="9"/>
        <v>117</v>
      </c>
      <c r="O60" s="28">
        <f t="shared" si="18"/>
        <v>0.22213764079712764</v>
      </c>
      <c r="P60" s="29">
        <f t="shared" si="10"/>
        <v>102</v>
      </c>
      <c r="Q60" s="28">
        <f t="shared" si="19"/>
        <v>3.4876054216867396</v>
      </c>
      <c r="R60" s="29">
        <f t="shared" si="11"/>
        <v>108</v>
      </c>
      <c r="S60" s="85">
        <f t="shared" si="20"/>
        <v>0.77496901678491303</v>
      </c>
      <c r="T60" s="29">
        <f t="shared" si="12"/>
        <v>45</v>
      </c>
      <c r="U60" s="85">
        <f t="shared" si="21"/>
        <v>0.1165918895227076</v>
      </c>
      <c r="V60" s="29">
        <f t="shared" si="13"/>
        <v>123</v>
      </c>
      <c r="W60" s="85">
        <f t="shared" si="22"/>
        <v>0.10843909369237936</v>
      </c>
      <c r="X60" s="29">
        <f t="shared" si="14"/>
        <v>77</v>
      </c>
      <c r="Y60" s="24" t="str">
        <f t="shared" si="24"/>
        <v>WA</v>
      </c>
      <c r="Z60" s="24" t="str">
        <f t="shared" si="24"/>
        <v>NW</v>
      </c>
      <c r="AA60" s="24" t="str">
        <f t="shared" si="24"/>
        <v>SEA</v>
      </c>
    </row>
    <row r="61" spans="1:27" ht="15">
      <c r="A61" s="24">
        <f>IF(OtherInfo!AD58="","",OtherInfo!AD58)</f>
        <v>67</v>
      </c>
      <c r="B61" s="24" t="str">
        <f>IF($A61="","",IF(VLOOKUP($A61,OtherInfo!$AD$4:$AH$172,4,FALSE)="","",VLOOKUP($A61,OtherInfo!$AD$4:$AH$172,4,FALSE)))</f>
        <v>Canal Place</v>
      </c>
      <c r="C61" s="27">
        <f>IF($A61="","",DCOUNT(RevenueRange,C$1,$A$6:$A61)-SUM(C$6:C60))</f>
        <v>11</v>
      </c>
      <c r="D61" s="27">
        <f>IF($A61="","",DSUM(RevenueRange,D$1,$A$6:$A61)-SUM(D$6:D60))</f>
        <v>256</v>
      </c>
      <c r="E61" s="27">
        <f>IF($A61="","",DSUM(RevenueRange,E$1,$A$6:$A61)-SUM(E$6:E60))</f>
        <v>2729</v>
      </c>
      <c r="F61" s="28">
        <f>IF($A61="","",DSUM(RevenueRange,F$1,$A$6:$A61)-SUM(F$6:F60))</f>
        <v>693.12000000002445</v>
      </c>
      <c r="G61" s="29">
        <f t="shared" si="6"/>
        <v>149</v>
      </c>
      <c r="H61" s="28">
        <f>IF($A61="","",DSUM(RevenueRange,H$1,$A$6:$A61)-SUM(H$6:H60))</f>
        <v>385</v>
      </c>
      <c r="I61" s="29">
        <f t="shared" si="7"/>
        <v>33</v>
      </c>
      <c r="J61" s="28">
        <f>IF($A61="","",DSUM(RevenueRange,J$1,$A$6:$A61)-SUM(J$6:J60))</f>
        <v>95.660000000001673</v>
      </c>
      <c r="K61" s="28">
        <f t="shared" si="16"/>
        <v>1173.7800000000261</v>
      </c>
      <c r="L61" s="29">
        <f t="shared" si="8"/>
        <v>141</v>
      </c>
      <c r="M61" s="28">
        <f t="shared" si="17"/>
        <v>0.43011359472335148</v>
      </c>
      <c r="N61" s="29">
        <f t="shared" si="9"/>
        <v>38</v>
      </c>
      <c r="O61" s="28">
        <f t="shared" si="18"/>
        <v>0.2539831440088034</v>
      </c>
      <c r="P61" s="29">
        <f t="shared" si="10"/>
        <v>86</v>
      </c>
      <c r="Q61" s="28">
        <f t="shared" si="19"/>
        <v>4.585078125000102</v>
      </c>
      <c r="R61" s="29">
        <f t="shared" si="11"/>
        <v>63</v>
      </c>
      <c r="S61" s="85">
        <f t="shared" si="20"/>
        <v>0.5905024791698692</v>
      </c>
      <c r="T61" s="29">
        <f t="shared" si="12"/>
        <v>154</v>
      </c>
      <c r="U61" s="85">
        <f t="shared" si="21"/>
        <v>0.32800013631173769</v>
      </c>
      <c r="V61" s="29">
        <f t="shared" si="13"/>
        <v>16</v>
      </c>
      <c r="W61" s="85">
        <f t="shared" si="22"/>
        <v>8.1497384518393182E-2</v>
      </c>
      <c r="X61" s="29">
        <f t="shared" si="14"/>
        <v>156</v>
      </c>
      <c r="Y61" s="24" t="str">
        <f t="shared" si="24"/>
        <v>LA</v>
      </c>
      <c r="Z61" s="24" t="str">
        <f t="shared" si="24"/>
        <v>SW</v>
      </c>
      <c r="AA61" s="24" t="str">
        <f t="shared" si="24"/>
        <v>SW</v>
      </c>
    </row>
    <row r="62" spans="1:27" ht="15">
      <c r="A62" s="24">
        <f>IF(OtherInfo!AD59="","",OtherInfo!AD59)</f>
        <v>68</v>
      </c>
      <c r="B62" s="24" t="str">
        <f>IF($A62="","",IF(VLOOKUP($A62,OtherInfo!$AD$4:$AH$172,4,FALSE)="","",VLOOKUP($A62,OtherInfo!$AD$4:$AH$172,4,FALSE)))</f>
        <v>The Grove</v>
      </c>
      <c r="C62" s="27">
        <f>IF($A62="","",DCOUNT(RevenueRange,C$1,$A$6:$A62)-SUM(C$6:C61))</f>
        <v>20</v>
      </c>
      <c r="D62" s="27">
        <f>IF($A62="","",DSUM(RevenueRange,D$1,$A$6:$A62)-SUM(D$6:D61))</f>
        <v>747</v>
      </c>
      <c r="E62" s="27">
        <f>IF($A62="","",DSUM(RevenueRange,E$1,$A$6:$A62)-SUM(E$6:E61))</f>
        <v>9058</v>
      </c>
      <c r="F62" s="28">
        <f>IF($A62="","",DSUM(RevenueRange,F$1,$A$6:$A62)-SUM(F$6:F61))</f>
        <v>2581.1199999999953</v>
      </c>
      <c r="G62" s="29">
        <f t="shared" si="6"/>
        <v>22</v>
      </c>
      <c r="H62" s="28">
        <f>IF($A62="","",DSUM(RevenueRange,H$1,$A$6:$A62)-SUM(H$6:H61))</f>
        <v>300</v>
      </c>
      <c r="I62" s="29">
        <f t="shared" si="7"/>
        <v>40</v>
      </c>
      <c r="J62" s="28">
        <f>IF($A62="","",DSUM(RevenueRange,J$1,$A$6:$A62)-SUM(J$6:J61))</f>
        <v>368.05999999999403</v>
      </c>
      <c r="K62" s="28">
        <f t="shared" si="16"/>
        <v>3249.1799999999894</v>
      </c>
      <c r="L62" s="29">
        <f t="shared" si="8"/>
        <v>26</v>
      </c>
      <c r="M62" s="28">
        <f t="shared" si="17"/>
        <v>0.35870832413336162</v>
      </c>
      <c r="N62" s="29">
        <f t="shared" si="9"/>
        <v>85</v>
      </c>
      <c r="O62" s="28">
        <f t="shared" si="18"/>
        <v>0.28495473614484385</v>
      </c>
      <c r="P62" s="29">
        <f t="shared" si="10"/>
        <v>64</v>
      </c>
      <c r="Q62" s="28">
        <f t="shared" si="19"/>
        <v>4.3496385542168534</v>
      </c>
      <c r="R62" s="29">
        <f t="shared" si="11"/>
        <v>75</v>
      </c>
      <c r="S62" s="85">
        <f t="shared" si="20"/>
        <v>0.79439120024129284</v>
      </c>
      <c r="T62" s="29">
        <f t="shared" si="12"/>
        <v>22</v>
      </c>
      <c r="U62" s="85">
        <f t="shared" si="21"/>
        <v>9.2330988126235233E-2</v>
      </c>
      <c r="V62" s="29">
        <f t="shared" si="13"/>
        <v>146</v>
      </c>
      <c r="W62" s="85">
        <f t="shared" si="22"/>
        <v>0.11327781163247196</v>
      </c>
      <c r="X62" s="29">
        <f t="shared" si="14"/>
        <v>49</v>
      </c>
      <c r="Y62" s="24" t="str">
        <f t="shared" si="24"/>
        <v>CA</v>
      </c>
      <c r="Z62" s="24" t="str">
        <f t="shared" si="24"/>
        <v>LA</v>
      </c>
      <c r="AA62" s="24" t="str">
        <f t="shared" si="24"/>
        <v>LA</v>
      </c>
    </row>
    <row r="63" spans="1:27" ht="15">
      <c r="A63" s="24">
        <f>IF(OtherInfo!AD60="","",OtherInfo!AD60)</f>
        <v>69</v>
      </c>
      <c r="B63" s="24" t="str">
        <f>IF($A63="","",IF(VLOOKUP($A63,OtherInfo!$AD$4:$AH$172,4,FALSE)="","",VLOOKUP($A63,OtherInfo!$AD$4:$AH$172,4,FALSE)))</f>
        <v>Fair Oaks</v>
      </c>
      <c r="C63" s="27">
        <f>IF($A63="","",DCOUNT(RevenueRange,C$1,$A$6:$A63)-SUM(C$6:C62))</f>
        <v>12</v>
      </c>
      <c r="D63" s="27">
        <f>IF($A63="","",DSUM(RevenueRange,D$1,$A$6:$A63)-SUM(D$6:D62))</f>
        <v>363</v>
      </c>
      <c r="E63" s="27">
        <f>IF($A63="","",DSUM(RevenueRange,E$1,$A$6:$A63)-SUM(E$6:E62))</f>
        <v>4102</v>
      </c>
      <c r="F63" s="28">
        <f>IF($A63="","",DSUM(RevenueRange,F$1,$A$6:$A63)-SUM(F$6:F62))</f>
        <v>754.08999999999651</v>
      </c>
      <c r="G63" s="29">
        <f t="shared" si="6"/>
        <v>144</v>
      </c>
      <c r="H63" s="28">
        <f>IF($A63="","",DSUM(RevenueRange,H$1,$A$6:$A63)-SUM(H$6:H62))</f>
        <v>1920</v>
      </c>
      <c r="I63" s="29">
        <f t="shared" si="7"/>
        <v>7</v>
      </c>
      <c r="J63" s="28">
        <f>IF($A63="","",DSUM(RevenueRange,J$1,$A$6:$A63)-SUM(J$6:J62))</f>
        <v>105.34999999999854</v>
      </c>
      <c r="K63" s="28">
        <f t="shared" si="16"/>
        <v>2779.4399999999951</v>
      </c>
      <c r="L63" s="29">
        <f t="shared" si="8"/>
        <v>40</v>
      </c>
      <c r="M63" s="28">
        <f t="shared" si="17"/>
        <v>0.67758166747927717</v>
      </c>
      <c r="N63" s="29">
        <f t="shared" si="9"/>
        <v>8</v>
      </c>
      <c r="O63" s="28">
        <f t="shared" si="18"/>
        <v>0.18383471477328048</v>
      </c>
      <c r="P63" s="29">
        <f t="shared" si="10"/>
        <v>125</v>
      </c>
      <c r="Q63" s="28">
        <f t="shared" si="19"/>
        <v>7.6568595041322176</v>
      </c>
      <c r="R63" s="29">
        <f t="shared" si="11"/>
        <v>8</v>
      </c>
      <c r="S63" s="85">
        <f t="shared" si="20"/>
        <v>0.2713100480672358</v>
      </c>
      <c r="T63" s="29">
        <f t="shared" si="12"/>
        <v>167</v>
      </c>
      <c r="U63" s="85">
        <f t="shared" si="21"/>
        <v>0.69078663327864731</v>
      </c>
      <c r="V63" s="29">
        <f t="shared" si="13"/>
        <v>3</v>
      </c>
      <c r="W63" s="85">
        <f t="shared" si="22"/>
        <v>3.7903318654116919E-2</v>
      </c>
      <c r="X63" s="29">
        <f t="shared" si="14"/>
        <v>167</v>
      </c>
      <c r="Y63" s="24" t="str">
        <f t="shared" si="24"/>
        <v>VA</v>
      </c>
      <c r="Z63" s="24" t="str">
        <f t="shared" si="24"/>
        <v>SE</v>
      </c>
      <c r="AA63" s="24" t="str">
        <f t="shared" si="24"/>
        <v>SE</v>
      </c>
    </row>
    <row r="64" spans="1:27" ht="15">
      <c r="A64" s="24">
        <f>IF(OtherInfo!AD61="","",OtherInfo!AD61)</f>
        <v>70</v>
      </c>
      <c r="B64" s="24" t="str">
        <f>IF($A64="","",IF(VLOOKUP($A64,OtherInfo!$AD$4:$AH$172,4,FALSE)="","",VLOOKUP($A64,OtherInfo!$AD$4:$AH$172,4,FALSE)))</f>
        <v>Twelve Oaks</v>
      </c>
      <c r="C64" s="27">
        <f>IF($A64="","",DCOUNT(RevenueRange,C$1,$A$6:$A64)-SUM(C$6:C63))</f>
        <v>12</v>
      </c>
      <c r="D64" s="27">
        <f>IF($A64="","",DSUM(RevenueRange,D$1,$A$6:$A64)-SUM(D$6:D63))</f>
        <v>299</v>
      </c>
      <c r="E64" s="27">
        <f>IF($A64="","",DSUM(RevenueRange,E$1,$A$6:$A64)-SUM(E$6:E63))</f>
        <v>3322</v>
      </c>
      <c r="F64" s="28">
        <f>IF($A64="","",DSUM(RevenueRange,F$1,$A$6:$A64)-SUM(F$6:F63))</f>
        <v>677.89999999996508</v>
      </c>
      <c r="G64" s="29">
        <f t="shared" si="6"/>
        <v>152</v>
      </c>
      <c r="H64" s="28">
        <f>IF($A64="","",DSUM(RevenueRange,H$1,$A$6:$A64)-SUM(H$6:H63))</f>
        <v>180</v>
      </c>
      <c r="I64" s="29">
        <f t="shared" si="7"/>
        <v>131</v>
      </c>
      <c r="J64" s="28">
        <f>IF($A64="","",DSUM(RevenueRange,J$1,$A$6:$A64)-SUM(J$6:J63))</f>
        <v>94.50999999999658</v>
      </c>
      <c r="K64" s="28">
        <f t="shared" si="16"/>
        <v>952.40999999996166</v>
      </c>
      <c r="L64" s="29">
        <f t="shared" si="8"/>
        <v>155</v>
      </c>
      <c r="M64" s="28">
        <f t="shared" si="17"/>
        <v>0.28669777242623773</v>
      </c>
      <c r="N64" s="29">
        <f t="shared" si="9"/>
        <v>116</v>
      </c>
      <c r="O64" s="28">
        <f t="shared" si="18"/>
        <v>0.20406381697771375</v>
      </c>
      <c r="P64" s="29">
        <f t="shared" si="10"/>
        <v>111</v>
      </c>
      <c r="Q64" s="28">
        <f t="shared" si="19"/>
        <v>3.1853177257523799</v>
      </c>
      <c r="R64" s="29">
        <f t="shared" si="11"/>
        <v>122</v>
      </c>
      <c r="S64" s="85">
        <f t="shared" si="20"/>
        <v>0.71177329091461905</v>
      </c>
      <c r="T64" s="29">
        <f t="shared" si="12"/>
        <v>108</v>
      </c>
      <c r="U64" s="85">
        <f t="shared" si="21"/>
        <v>0.18899423567581949</v>
      </c>
      <c r="V64" s="29">
        <f t="shared" si="13"/>
        <v>56</v>
      </c>
      <c r="W64" s="85">
        <f t="shared" si="22"/>
        <v>9.9232473409561414E-2</v>
      </c>
      <c r="X64" s="29">
        <f t="shared" si="14"/>
        <v>130</v>
      </c>
      <c r="Y64" s="24" t="str">
        <f t="shared" si="24"/>
        <v>MI</v>
      </c>
      <c r="Z64" s="24" t="str">
        <f t="shared" si="24"/>
        <v>MW</v>
      </c>
      <c r="AA64" s="24" t="str">
        <f t="shared" si="24"/>
        <v>MW</v>
      </c>
    </row>
    <row r="65" spans="1:27" ht="15">
      <c r="A65" s="24">
        <f>IF(OtherInfo!AD62="","",OtherInfo!AD62)</f>
        <v>71</v>
      </c>
      <c r="B65" s="24" t="str">
        <f>IF($A65="","",IF(VLOOKUP($A65,OtherInfo!$AD$4:$AH$172,4,FALSE)="","",VLOOKUP($A65,OtherInfo!$AD$4:$AH$172,4,FALSE)))</f>
        <v>N Point Mall</v>
      </c>
      <c r="C65" s="27">
        <f>IF($A65="","",DCOUNT(RevenueRange,C$1,$A$6:$A65)-SUM(C$6:C64))</f>
        <v>12</v>
      </c>
      <c r="D65" s="27">
        <f>IF($A65="","",DSUM(RevenueRange,D$1,$A$6:$A65)-SUM(D$6:D64))</f>
        <v>284</v>
      </c>
      <c r="E65" s="27">
        <f>IF($A65="","",DSUM(RevenueRange,E$1,$A$6:$A65)-SUM(E$6:E64))</f>
        <v>3104</v>
      </c>
      <c r="F65" s="28">
        <f>IF($A65="","",DSUM(RevenueRange,F$1,$A$6:$A65)-SUM(F$6:F64))</f>
        <v>614.3700000000099</v>
      </c>
      <c r="G65" s="29">
        <f t="shared" si="6"/>
        <v>160</v>
      </c>
      <c r="H65" s="28">
        <f>IF($A65="","",DSUM(RevenueRange,H$1,$A$6:$A65)-SUM(H$6:H64))</f>
        <v>180</v>
      </c>
      <c r="I65" s="29">
        <f t="shared" si="7"/>
        <v>131</v>
      </c>
      <c r="J65" s="28">
        <f>IF($A65="","",DSUM(RevenueRange,J$1,$A$6:$A65)-SUM(J$6:J64))</f>
        <v>85.380000000002838</v>
      </c>
      <c r="K65" s="28">
        <f t="shared" si="16"/>
        <v>879.75000000001273</v>
      </c>
      <c r="L65" s="29">
        <f t="shared" si="8"/>
        <v>160</v>
      </c>
      <c r="M65" s="28">
        <f t="shared" si="17"/>
        <v>0.28342461340206598</v>
      </c>
      <c r="N65" s="29">
        <f t="shared" si="9"/>
        <v>119</v>
      </c>
      <c r="O65" s="28">
        <f t="shared" si="18"/>
        <v>0.19792847938144648</v>
      </c>
      <c r="P65" s="29">
        <f t="shared" si="10"/>
        <v>117</v>
      </c>
      <c r="Q65" s="28">
        <f t="shared" si="19"/>
        <v>3.0977112676056788</v>
      </c>
      <c r="R65" s="29">
        <f t="shared" si="11"/>
        <v>129</v>
      </c>
      <c r="S65" s="85">
        <f t="shared" si="20"/>
        <v>0.69834612105711968</v>
      </c>
      <c r="T65" s="29">
        <f t="shared" si="12"/>
        <v>121</v>
      </c>
      <c r="U65" s="85">
        <f t="shared" si="21"/>
        <v>0.20460358056265687</v>
      </c>
      <c r="V65" s="29">
        <f t="shared" si="13"/>
        <v>40</v>
      </c>
      <c r="W65" s="85">
        <f t="shared" si="22"/>
        <v>9.7050298380223471E-2</v>
      </c>
      <c r="X65" s="29">
        <f t="shared" si="14"/>
        <v>141</v>
      </c>
      <c r="Y65" s="24" t="str">
        <f t="shared" si="24"/>
        <v>GA</v>
      </c>
      <c r="Z65" s="24" t="str">
        <f t="shared" si="24"/>
        <v>SE</v>
      </c>
      <c r="AA65" s="24" t="str">
        <f t="shared" si="24"/>
        <v>ATL</v>
      </c>
    </row>
    <row r="66" spans="1:27" ht="15">
      <c r="A66" s="24">
        <f>IF(OtherInfo!AD63="","",OtherInfo!AD63)</f>
        <v>72</v>
      </c>
      <c r="B66" s="24" t="str">
        <f>IF($A66="","",IF(VLOOKUP($A66,OtherInfo!$AD$4:$AH$172,4,FALSE)="","",VLOOKUP($A66,OtherInfo!$AD$4:$AH$172,4,FALSE)))</f>
        <v>Newark Airport</v>
      </c>
      <c r="C66" s="27">
        <f>IF($A66="","",DCOUNT(RevenueRange,C$1,$A$6:$A66)-SUM(C$6:C65))</f>
        <v>16</v>
      </c>
      <c r="D66" s="27">
        <f>IF($A66="","",DSUM(RevenueRange,D$1,$A$6:$A66)-SUM(D$6:D65))</f>
        <v>646</v>
      </c>
      <c r="E66" s="27">
        <f>IF($A66="","",DSUM(RevenueRange,E$1,$A$6:$A66)-SUM(E$6:E65))</f>
        <v>6413</v>
      </c>
      <c r="F66" s="28">
        <f>IF($A66="","",DSUM(RevenueRange,F$1,$A$6:$A66)-SUM(F$6:F65))</f>
        <v>1074.8699999999953</v>
      </c>
      <c r="G66" s="29">
        <f t="shared" si="6"/>
        <v>114</v>
      </c>
      <c r="H66" s="28">
        <f>IF($A66="","",DSUM(RevenueRange,H$1,$A$6:$A66)-SUM(H$6:H65))</f>
        <v>240</v>
      </c>
      <c r="I66" s="29">
        <f t="shared" si="7"/>
        <v>97</v>
      </c>
      <c r="J66" s="28">
        <f>IF($A66="","",DSUM(RevenueRange,J$1,$A$6:$A66)-SUM(J$6:J65))</f>
        <v>184.64000000000306</v>
      </c>
      <c r="K66" s="28">
        <f t="shared" si="16"/>
        <v>1499.5099999999984</v>
      </c>
      <c r="L66" s="29">
        <f t="shared" si="8"/>
        <v>115</v>
      </c>
      <c r="M66" s="28">
        <f t="shared" si="17"/>
        <v>0.23382348354904076</v>
      </c>
      <c r="N66" s="29">
        <f t="shared" si="9"/>
        <v>160</v>
      </c>
      <c r="O66" s="28">
        <f t="shared" si="18"/>
        <v>0.16760798378294017</v>
      </c>
      <c r="P66" s="29">
        <f t="shared" si="10"/>
        <v>160</v>
      </c>
      <c r="Q66" s="28">
        <f t="shared" si="19"/>
        <v>2.3212229102167159</v>
      </c>
      <c r="R66" s="29">
        <f t="shared" si="11"/>
        <v>167</v>
      </c>
      <c r="S66" s="85">
        <f t="shared" si="20"/>
        <v>0.71681415929203307</v>
      </c>
      <c r="T66" s="29">
        <f t="shared" si="12"/>
        <v>101</v>
      </c>
      <c r="U66" s="85">
        <f t="shared" si="21"/>
        <v>0.16005228374602387</v>
      </c>
      <c r="V66" s="29">
        <f t="shared" si="13"/>
        <v>82</v>
      </c>
      <c r="W66" s="85">
        <f t="shared" si="22"/>
        <v>0.12313355696194307</v>
      </c>
      <c r="X66" s="29">
        <f t="shared" si="14"/>
        <v>11</v>
      </c>
      <c r="Y66" s="24" t="str">
        <f t="shared" si="24"/>
        <v>NJ</v>
      </c>
      <c r="Z66" s="24" t="str">
        <f t="shared" si="24"/>
        <v>NE</v>
      </c>
      <c r="AA66" s="24" t="str">
        <f t="shared" si="24"/>
        <v>NJ</v>
      </c>
    </row>
    <row r="67" spans="1:27" ht="15">
      <c r="A67" s="24">
        <f>IF(OtherInfo!AD64="","",OtherInfo!AD64)</f>
        <v>73</v>
      </c>
      <c r="B67" s="24" t="str">
        <f>IF($A67="","",IF(VLOOKUP($A67,OtherInfo!$AD$4:$AH$172,4,FALSE)="","",VLOOKUP($A67,OtherInfo!$AD$4:$AH$172,4,FALSE)))</f>
        <v>S.F. Centre</v>
      </c>
      <c r="C67" s="27">
        <f>IF($A67="","",DCOUNT(RevenueRange,C$1,$A$6:$A67)-SUM(C$6:C66))</f>
        <v>21</v>
      </c>
      <c r="D67" s="27">
        <f>IF($A67="","",DSUM(RevenueRange,D$1,$A$6:$A67)-SUM(D$6:D66))</f>
        <v>794</v>
      </c>
      <c r="E67" s="27">
        <f>IF($A67="","",DSUM(RevenueRange,E$1,$A$6:$A67)-SUM(E$6:E66))</f>
        <v>9590</v>
      </c>
      <c r="F67" s="28">
        <f>IF($A67="","",DSUM(RevenueRange,F$1,$A$6:$A67)-SUM(F$6:F66))</f>
        <v>2777.1000000000204</v>
      </c>
      <c r="G67" s="29">
        <f t="shared" si="6"/>
        <v>16</v>
      </c>
      <c r="H67" s="28">
        <f>IF($A67="","",DSUM(RevenueRange,H$1,$A$6:$A67)-SUM(H$6:H66))</f>
        <v>315</v>
      </c>
      <c r="I67" s="29">
        <f t="shared" si="7"/>
        <v>37</v>
      </c>
      <c r="J67" s="28">
        <f>IF($A67="","",DSUM(RevenueRange,J$1,$A$6:$A67)-SUM(J$6:J66))</f>
        <v>394.15999999999258</v>
      </c>
      <c r="K67" s="28">
        <f t="shared" si="16"/>
        <v>3486.260000000013</v>
      </c>
      <c r="L67" s="29">
        <f t="shared" si="8"/>
        <v>21</v>
      </c>
      <c r="M67" s="28">
        <f t="shared" si="17"/>
        <v>0.36353076120959466</v>
      </c>
      <c r="N67" s="29">
        <f t="shared" si="9"/>
        <v>82</v>
      </c>
      <c r="O67" s="28">
        <f t="shared" si="18"/>
        <v>0.28958289885297395</v>
      </c>
      <c r="P67" s="29">
        <f t="shared" si="10"/>
        <v>58</v>
      </c>
      <c r="Q67" s="28">
        <f t="shared" si="19"/>
        <v>4.3907556675063137</v>
      </c>
      <c r="R67" s="29">
        <f t="shared" si="11"/>
        <v>71</v>
      </c>
      <c r="S67" s="85">
        <f t="shared" si="20"/>
        <v>0.79658430524401791</v>
      </c>
      <c r="T67" s="29">
        <f t="shared" si="12"/>
        <v>20</v>
      </c>
      <c r="U67" s="85">
        <f t="shared" si="21"/>
        <v>9.035470676312117E-2</v>
      </c>
      <c r="V67" s="29">
        <f t="shared" si="13"/>
        <v>148</v>
      </c>
      <c r="W67" s="85">
        <f t="shared" si="22"/>
        <v>0.11306098799286086</v>
      </c>
      <c r="X67" s="29">
        <f t="shared" si="14"/>
        <v>50</v>
      </c>
      <c r="Y67" s="24" t="str">
        <f t="shared" ref="Y67:AA86" si="25">IF($A67="","",IF(VLOOKUP($A67,RevenueRange,Y$1,FALSE)="","",VLOOKUP($A67,RevenueRange,Y$1,FALSE)))</f>
        <v>CA</v>
      </c>
      <c r="Z67" s="24" t="str">
        <f t="shared" si="25"/>
        <v>NW</v>
      </c>
      <c r="AA67" s="24" t="str">
        <f t="shared" si="25"/>
        <v>SF</v>
      </c>
    </row>
    <row r="68" spans="1:27" ht="15">
      <c r="A68" s="24">
        <f>IF(OtherInfo!AD65="","",OtherInfo!AD65)</f>
        <v>75</v>
      </c>
      <c r="B68" s="24" t="str">
        <f>IF($A68="","",IF(VLOOKUP($A68,OtherInfo!$AD$4:$AH$172,4,FALSE)="","",VLOOKUP($A68,OtherInfo!$AD$4:$AH$172,4,FALSE)))</f>
        <v>Lenox Sq</v>
      </c>
      <c r="C68" s="27">
        <f>IF($A68="","",DCOUNT(RevenueRange,C$1,$A$6:$A68)-SUM(C$6:C67))</f>
        <v>18</v>
      </c>
      <c r="D68" s="27">
        <f>IF($A68="","",DSUM(RevenueRange,D$1,$A$6:$A68)-SUM(D$6:D67))</f>
        <v>521</v>
      </c>
      <c r="E68" s="27">
        <f>IF($A68="","",DSUM(RevenueRange,E$1,$A$6:$A68)-SUM(E$6:E67))</f>
        <v>6429</v>
      </c>
      <c r="F68" s="28">
        <f>IF($A68="","",DSUM(RevenueRange,F$1,$A$6:$A68)-SUM(F$6:F67))</f>
        <v>1162.1199999999953</v>
      </c>
      <c r="G68" s="29">
        <f t="shared" si="6"/>
        <v>95</v>
      </c>
      <c r="H68" s="28">
        <f>IF($A68="","",DSUM(RevenueRange,H$1,$A$6:$A68)-SUM(H$6:H67))</f>
        <v>270</v>
      </c>
      <c r="I68" s="29">
        <f t="shared" si="7"/>
        <v>69</v>
      </c>
      <c r="J68" s="28">
        <f>IF($A68="","",DSUM(RevenueRange,J$1,$A$6:$A68)-SUM(J$6:J67))</f>
        <v>162.97000000000116</v>
      </c>
      <c r="K68" s="28">
        <f t="shared" si="16"/>
        <v>1595.0899999999965</v>
      </c>
      <c r="L68" s="29">
        <f t="shared" si="8"/>
        <v>103</v>
      </c>
      <c r="M68" s="28">
        <f t="shared" si="17"/>
        <v>0.24810857053974125</v>
      </c>
      <c r="N68" s="29">
        <f t="shared" si="9"/>
        <v>148</v>
      </c>
      <c r="O68" s="28">
        <f t="shared" si="18"/>
        <v>0.18076217141079412</v>
      </c>
      <c r="P68" s="29">
        <f t="shared" si="10"/>
        <v>127</v>
      </c>
      <c r="Q68" s="28">
        <f t="shared" si="19"/>
        <v>3.0615930902111259</v>
      </c>
      <c r="R68" s="29">
        <f t="shared" si="11"/>
        <v>133</v>
      </c>
      <c r="S68" s="85">
        <f t="shared" si="20"/>
        <v>0.72856077086559246</v>
      </c>
      <c r="T68" s="29">
        <f t="shared" si="12"/>
        <v>94</v>
      </c>
      <c r="U68" s="85">
        <f t="shared" si="21"/>
        <v>0.16926944561121979</v>
      </c>
      <c r="V68" s="29">
        <f t="shared" si="13"/>
        <v>71</v>
      </c>
      <c r="W68" s="85">
        <f t="shared" si="22"/>
        <v>0.10216978352318773</v>
      </c>
      <c r="X68" s="29">
        <f t="shared" si="14"/>
        <v>115</v>
      </c>
      <c r="Y68" s="24" t="str">
        <f t="shared" si="25"/>
        <v>GA</v>
      </c>
      <c r="Z68" s="24" t="str">
        <f t="shared" si="25"/>
        <v>SE</v>
      </c>
      <c r="AA68" s="24" t="str">
        <f t="shared" si="25"/>
        <v>ATL</v>
      </c>
    </row>
    <row r="69" spans="1:27" ht="15">
      <c r="A69" s="24">
        <f>IF(OtherInfo!AD66="","",OtherInfo!AD66)</f>
        <v>76</v>
      </c>
      <c r="B69" s="24" t="str">
        <f>IF($A69="","",IF(VLOOKUP($A69,OtherInfo!$AD$4:$AH$172,4,FALSE)="","",VLOOKUP($A69,OtherInfo!$AD$4:$AH$172,4,FALSE)))</f>
        <v>Geneva Commons</v>
      </c>
      <c r="C69" s="27">
        <f>IF($A69="","",DCOUNT(RevenueRange,C$1,$A$6:$A69)-SUM(C$6:C68))</f>
        <v>12</v>
      </c>
      <c r="D69" s="27">
        <f>IF($A69="","",DSUM(RevenueRange,D$1,$A$6:$A69)-SUM(D$6:D68))</f>
        <v>234</v>
      </c>
      <c r="E69" s="27">
        <f>IF($A69="","",DSUM(RevenueRange,E$1,$A$6:$A69)-SUM(E$6:E68))</f>
        <v>2480</v>
      </c>
      <c r="F69" s="28">
        <f>IF($A69="","",DSUM(RevenueRange,F$1,$A$6:$A69)-SUM(F$6:F68))</f>
        <v>573.78000000002794</v>
      </c>
      <c r="G69" s="29">
        <f t="shared" si="6"/>
        <v>163</v>
      </c>
      <c r="H69" s="28">
        <f>IF($A69="","",DSUM(RevenueRange,H$1,$A$6:$A69)-SUM(H$6:H68))</f>
        <v>180</v>
      </c>
      <c r="I69" s="29">
        <f t="shared" si="7"/>
        <v>131</v>
      </c>
      <c r="J69" s="28">
        <f>IF($A69="","",DSUM(RevenueRange,J$1,$A$6:$A69)-SUM(J$6:J68))</f>
        <v>81.279999999997017</v>
      </c>
      <c r="K69" s="28">
        <f t="shared" si="16"/>
        <v>835.06000000002496</v>
      </c>
      <c r="L69" s="29">
        <f t="shared" si="8"/>
        <v>164</v>
      </c>
      <c r="M69" s="28">
        <f t="shared" si="17"/>
        <v>0.33671774193549392</v>
      </c>
      <c r="N69" s="29">
        <f t="shared" si="9"/>
        <v>97</v>
      </c>
      <c r="O69" s="28">
        <f t="shared" si="18"/>
        <v>0.23136290322581771</v>
      </c>
      <c r="P69" s="29">
        <f t="shared" si="10"/>
        <v>98</v>
      </c>
      <c r="Q69" s="28">
        <f t="shared" si="19"/>
        <v>3.5686324786325851</v>
      </c>
      <c r="R69" s="29">
        <f t="shared" si="11"/>
        <v>104</v>
      </c>
      <c r="S69" s="85">
        <f t="shared" si="20"/>
        <v>0.68711230330755968</v>
      </c>
      <c r="T69" s="29">
        <f t="shared" si="12"/>
        <v>131</v>
      </c>
      <c r="U69" s="85">
        <f t="shared" si="21"/>
        <v>0.21555337341028744</v>
      </c>
      <c r="V69" s="29">
        <f t="shared" si="13"/>
        <v>33</v>
      </c>
      <c r="W69" s="85">
        <f t="shared" si="22"/>
        <v>9.7334323282152885E-2</v>
      </c>
      <c r="X69" s="29">
        <f t="shared" si="14"/>
        <v>139</v>
      </c>
      <c r="Y69" s="24" t="str">
        <f t="shared" si="25"/>
        <v>IL</v>
      </c>
      <c r="Z69" s="24" t="str">
        <f t="shared" si="25"/>
        <v>MW</v>
      </c>
      <c r="AA69" s="24" t="str">
        <f t="shared" si="25"/>
        <v>SCHI</v>
      </c>
    </row>
    <row r="70" spans="1:27" ht="15">
      <c r="A70" s="24">
        <f>IF(OtherInfo!AD67="","",OtherInfo!AD67)</f>
        <v>77</v>
      </c>
      <c r="B70" s="24" t="str">
        <f>IF($A70="","",IF(VLOOKUP($A70,OtherInfo!$AD$4:$AH$172,4,FALSE)="","",VLOOKUP($A70,OtherInfo!$AD$4:$AH$172,4,FALSE)))</f>
        <v>Coral Gables</v>
      </c>
      <c r="C70" s="27">
        <f>IF($A70="","",DCOUNT(RevenueRange,C$1,$A$6:$A70)-SUM(C$6:C69))</f>
        <v>14</v>
      </c>
      <c r="D70" s="27">
        <f>IF($A70="","",DSUM(RevenueRange,D$1,$A$6:$A70)-SUM(D$6:D69))</f>
        <v>400</v>
      </c>
      <c r="E70" s="27">
        <f>IF($A70="","",DSUM(RevenueRange,E$1,$A$6:$A70)-SUM(E$6:E69))</f>
        <v>4917</v>
      </c>
      <c r="F70" s="28">
        <f>IF($A70="","",DSUM(RevenueRange,F$1,$A$6:$A70)-SUM(F$6:F69))</f>
        <v>1891.7599999999948</v>
      </c>
      <c r="G70" s="29">
        <f t="shared" si="6"/>
        <v>36</v>
      </c>
      <c r="H70" s="28">
        <f>IF($A70="","",DSUM(RevenueRange,H$1,$A$6:$A70)-SUM(H$6:H69))</f>
        <v>210</v>
      </c>
      <c r="I70" s="29">
        <f t="shared" si="7"/>
        <v>108</v>
      </c>
      <c r="J70" s="28">
        <f>IF($A70="","",DSUM(RevenueRange,J$1,$A$6:$A70)-SUM(J$6:J69))</f>
        <v>290.42000000000735</v>
      </c>
      <c r="K70" s="28">
        <f t="shared" si="16"/>
        <v>2392.1800000000021</v>
      </c>
      <c r="L70" s="29">
        <f t="shared" si="8"/>
        <v>48</v>
      </c>
      <c r="M70" s="28">
        <f t="shared" si="17"/>
        <v>0.48651210087451741</v>
      </c>
      <c r="N70" s="29">
        <f t="shared" si="9"/>
        <v>23</v>
      </c>
      <c r="O70" s="28">
        <f t="shared" si="18"/>
        <v>0.38473866178564059</v>
      </c>
      <c r="P70" s="29">
        <f t="shared" si="10"/>
        <v>8</v>
      </c>
      <c r="Q70" s="28">
        <f t="shared" si="19"/>
        <v>5.9804500000000056</v>
      </c>
      <c r="R70" s="29">
        <f t="shared" si="11"/>
        <v>18</v>
      </c>
      <c r="S70" s="85">
        <f t="shared" si="20"/>
        <v>0.79081005609945454</v>
      </c>
      <c r="T70" s="29">
        <f t="shared" si="12"/>
        <v>24</v>
      </c>
      <c r="U70" s="85">
        <f t="shared" si="21"/>
        <v>8.7786036167846818E-2</v>
      </c>
      <c r="V70" s="29">
        <f t="shared" si="13"/>
        <v>152</v>
      </c>
      <c r="W70" s="85">
        <f t="shared" si="22"/>
        <v>0.12140390773269867</v>
      </c>
      <c r="X70" s="29">
        <f t="shared" si="14"/>
        <v>34</v>
      </c>
      <c r="Y70" s="24" t="str">
        <f t="shared" si="25"/>
        <v>FL</v>
      </c>
      <c r="Z70" s="24" t="str">
        <f t="shared" si="25"/>
        <v>SE</v>
      </c>
      <c r="AA70" s="24" t="str">
        <f t="shared" si="25"/>
        <v>MIAMI</v>
      </c>
    </row>
    <row r="71" spans="1:27" ht="15">
      <c r="A71" s="24">
        <f>IF(OtherInfo!AD68="","",OtherInfo!AD68)</f>
        <v>78</v>
      </c>
      <c r="B71" s="24" t="str">
        <f>IF($A71="","",IF(VLOOKUP($A71,OtherInfo!$AD$4:$AH$172,4,FALSE)="","",VLOOKUP($A71,OtherInfo!$AD$4:$AH$172,4,FALSE)))</f>
        <v>Mall at Millenia</v>
      </c>
      <c r="C71" s="27">
        <f>IF($A71="","",DCOUNT(RevenueRange,C$1,$A$6:$A71)-SUM(C$6:C70))</f>
        <v>19</v>
      </c>
      <c r="D71" s="27">
        <f>IF($A71="","",DSUM(RevenueRange,D$1,$A$6:$A71)-SUM(D$6:D70))</f>
        <v>573</v>
      </c>
      <c r="E71" s="27">
        <f>IF($A71="","",DSUM(RevenueRange,E$1,$A$6:$A71)-SUM(E$6:E70))</f>
        <v>6883</v>
      </c>
      <c r="F71" s="28">
        <f>IF($A71="","",DSUM(RevenueRange,F$1,$A$6:$A71)-SUM(F$6:F70))</f>
        <v>2183.1300000000047</v>
      </c>
      <c r="G71" s="29">
        <f t="shared" ref="G71:G134" si="26">IF($A71="","",RANK(F71,F$7:F$253,RankOrder))</f>
        <v>33</v>
      </c>
      <c r="H71" s="28">
        <f>IF($A71="","",DSUM(RevenueRange,H$1,$A$6:$A71)-SUM(H$6:H70))</f>
        <v>285</v>
      </c>
      <c r="I71" s="29">
        <f t="shared" ref="I71:I134" si="27">IF($A71="","",RANK(H71,H$7:H$253,RankOrder))</f>
        <v>54</v>
      </c>
      <c r="J71" s="28">
        <f>IF($A71="","",DSUM(RevenueRange,J$1,$A$6:$A71)-SUM(J$6:J70))</f>
        <v>307.29999999999927</v>
      </c>
      <c r="K71" s="28">
        <f t="shared" si="16"/>
        <v>2775.4300000000039</v>
      </c>
      <c r="L71" s="29">
        <f t="shared" ref="L71:L134" si="28">IF($A71="","",RANK(K71,K$7:K$253,RankOrder))</f>
        <v>41</v>
      </c>
      <c r="M71" s="28">
        <f t="shared" si="17"/>
        <v>0.40322969635333489</v>
      </c>
      <c r="N71" s="29">
        <f t="shared" ref="N71:N134" si="29">IF($A71="","",RANK(M71,M$7:M$253,RankOrder))</f>
        <v>57</v>
      </c>
      <c r="O71" s="28">
        <f t="shared" si="18"/>
        <v>0.31717710300741025</v>
      </c>
      <c r="P71" s="29">
        <f t="shared" ref="P71:P134" si="30">IF($A71="","",RANK(O71,O$7:O$253,RankOrder))</f>
        <v>38</v>
      </c>
      <c r="Q71" s="28">
        <f t="shared" si="19"/>
        <v>4.8436823734729559</v>
      </c>
      <c r="R71" s="29">
        <f t="shared" ref="R71:R134" si="31">IF($A71="","",RANK(Q71,Q$7:Q$253,RankOrder))</f>
        <v>46</v>
      </c>
      <c r="S71" s="85">
        <f t="shared" si="20"/>
        <v>0.78659162724334664</v>
      </c>
      <c r="T71" s="29">
        <f t="shared" ref="T71:T134" si="32">IF($A71="","",RANK(S71,S$7:S$253,RankOrder))</f>
        <v>28</v>
      </c>
      <c r="U71" s="85">
        <f t="shared" si="21"/>
        <v>0.10268679087564796</v>
      </c>
      <c r="V71" s="29">
        <f t="shared" ref="V71:V134" si="33">IF($A71="","",RANK(U71,U$7:U$253,RankOrder))</f>
        <v>137</v>
      </c>
      <c r="W71" s="85">
        <f t="shared" si="22"/>
        <v>0.11072158188100541</v>
      </c>
      <c r="X71" s="29">
        <f t="shared" ref="X71:X134" si="34">IF($A71="","",RANK(W71,W$7:W$253,RankOrder))</f>
        <v>62</v>
      </c>
      <c r="Y71" s="24" t="str">
        <f t="shared" si="25"/>
        <v>FL</v>
      </c>
      <c r="Z71" s="24" t="str">
        <f t="shared" si="25"/>
        <v>SE</v>
      </c>
      <c r="AA71" s="24" t="str">
        <f t="shared" si="25"/>
        <v>NFL</v>
      </c>
    </row>
    <row r="72" spans="1:27" ht="15">
      <c r="A72" s="24">
        <f>IF(OtherInfo!AD69="","",OtherInfo!AD69)</f>
        <v>79</v>
      </c>
      <c r="B72" s="24" t="str">
        <f>IF($A72="","",IF(VLOOKUP($A72,OtherInfo!$AD$4:$AH$172,4,FALSE)="","",VLOOKUP($A72,OtherInfo!$AD$4:$AH$172,4,FALSE)))</f>
        <v>Alderwood Mall</v>
      </c>
      <c r="C72" s="27">
        <f>IF($A72="","",DCOUNT(RevenueRange,C$1,$A$6:$A72)-SUM(C$6:C71))</f>
        <v>12</v>
      </c>
      <c r="D72" s="27">
        <f>IF($A72="","",DSUM(RevenueRange,D$1,$A$6:$A72)-SUM(D$6:D71))</f>
        <v>353</v>
      </c>
      <c r="E72" s="27">
        <f>IF($A72="","",DSUM(RevenueRange,E$1,$A$6:$A72)-SUM(E$6:E71))</f>
        <v>3981</v>
      </c>
      <c r="F72" s="28">
        <f>IF($A72="","",DSUM(RevenueRange,F$1,$A$6:$A72)-SUM(F$6:F71))</f>
        <v>944.22999999998137</v>
      </c>
      <c r="G72" s="29">
        <f t="shared" si="26"/>
        <v>128</v>
      </c>
      <c r="H72" s="28">
        <f>IF($A72="","",DSUM(RevenueRange,H$1,$A$6:$A72)-SUM(H$6:H71))</f>
        <v>180</v>
      </c>
      <c r="I72" s="29">
        <f t="shared" si="27"/>
        <v>131</v>
      </c>
      <c r="J72" s="28">
        <f>IF($A72="","",DSUM(RevenueRange,J$1,$A$6:$A72)-SUM(J$6:J71))</f>
        <v>131.29999999999745</v>
      </c>
      <c r="K72" s="28">
        <f t="shared" ref="K72:K135" si="35">IF($A72="","",SUM(J72,H72,F72))</f>
        <v>1255.5299999999788</v>
      </c>
      <c r="L72" s="29">
        <f t="shared" si="28"/>
        <v>133</v>
      </c>
      <c r="M72" s="28">
        <f t="shared" ref="M72:M135" si="36">IF($A72="","",IF($E72=0,0,K72/E72))</f>
        <v>0.31538055764882661</v>
      </c>
      <c r="N72" s="29">
        <f t="shared" si="29"/>
        <v>105</v>
      </c>
      <c r="O72" s="28">
        <f t="shared" ref="O72:O135" si="37">IF($A72="","",IF($E72=0,0,F72/E72))</f>
        <v>0.23718412459180643</v>
      </c>
      <c r="P72" s="29">
        <f t="shared" si="30"/>
        <v>96</v>
      </c>
      <c r="Q72" s="28">
        <f t="shared" ref="Q72:Q135" si="38">IF($A72="","",IF($D72=0,0,K72/D72))</f>
        <v>3.5567422096316679</v>
      </c>
      <c r="R72" s="29">
        <f t="shared" si="31"/>
        <v>105</v>
      </c>
      <c r="S72" s="85">
        <f t="shared" ref="S72:S135" si="39">IF($A72="","",IF($K72=0,0,F72/K72))</f>
        <v>0.75205690027318928</v>
      </c>
      <c r="T72" s="29">
        <f t="shared" si="32"/>
        <v>78</v>
      </c>
      <c r="U72" s="85">
        <f t="shared" ref="U72:U135" si="40">IF($A72="","",IF($K72=0,0,H72/K72))</f>
        <v>0.14336574992234596</v>
      </c>
      <c r="V72" s="29">
        <f t="shared" si="33"/>
        <v>90</v>
      </c>
      <c r="W72" s="85">
        <f t="shared" ref="W72:W135" si="41">IF($A72="","",IF($K72=0,0,J72/K72))</f>
        <v>0.10457734980446479</v>
      </c>
      <c r="X72" s="29">
        <f t="shared" si="34"/>
        <v>100</v>
      </c>
      <c r="Y72" s="24" t="str">
        <f t="shared" si="25"/>
        <v>WA</v>
      </c>
      <c r="Z72" s="24" t="str">
        <f t="shared" si="25"/>
        <v>NW</v>
      </c>
      <c r="AA72" s="24" t="str">
        <f t="shared" si="25"/>
        <v>SEA</v>
      </c>
    </row>
    <row r="73" spans="1:27" ht="15">
      <c r="A73" s="24">
        <f>IF(OtherInfo!AD70="","",OtherInfo!AD70)</f>
        <v>80</v>
      </c>
      <c r="B73" s="24" t="str">
        <f>IF($A73="","",IF(VLOOKUP($A73,OtherInfo!$AD$4:$AH$172,4,FALSE)="","",VLOOKUP($A73,OtherInfo!$AD$4:$AH$172,4,FALSE)))</f>
        <v xml:space="preserve">Keystone </v>
      </c>
      <c r="C73" s="27">
        <f>IF($A73="","",DCOUNT(RevenueRange,C$1,$A$6:$A73)-SUM(C$6:C72))</f>
        <v>19</v>
      </c>
      <c r="D73" s="27">
        <f>IF($A73="","",DSUM(RevenueRange,D$1,$A$6:$A73)-SUM(D$6:D72))</f>
        <v>502</v>
      </c>
      <c r="E73" s="27">
        <f>IF($A73="","",DSUM(RevenueRange,E$1,$A$6:$A73)-SUM(E$6:E72))</f>
        <v>6160</v>
      </c>
      <c r="F73" s="28">
        <f>IF($A73="","",DSUM(RevenueRange,F$1,$A$6:$A73)-SUM(F$6:F72))</f>
        <v>1310.1499999999942</v>
      </c>
      <c r="G73" s="29">
        <f t="shared" si="26"/>
        <v>83</v>
      </c>
      <c r="H73" s="28">
        <f>IF($A73="","",DSUM(RevenueRange,H$1,$A$6:$A73)-SUM(H$6:H72))</f>
        <v>285</v>
      </c>
      <c r="I73" s="29">
        <f t="shared" si="27"/>
        <v>54</v>
      </c>
      <c r="J73" s="28">
        <f>IF($A73="","",DSUM(RevenueRange,J$1,$A$6:$A73)-SUM(J$6:J72))</f>
        <v>182.59999999999854</v>
      </c>
      <c r="K73" s="28">
        <f t="shared" si="35"/>
        <v>1777.7499999999927</v>
      </c>
      <c r="L73" s="29">
        <f t="shared" si="28"/>
        <v>91</v>
      </c>
      <c r="M73" s="28">
        <f t="shared" si="36"/>
        <v>0.28859577922077806</v>
      </c>
      <c r="N73" s="29">
        <f t="shared" si="29"/>
        <v>114</v>
      </c>
      <c r="O73" s="28">
        <f t="shared" si="37"/>
        <v>0.21268668831168736</v>
      </c>
      <c r="P73" s="29">
        <f t="shared" si="30"/>
        <v>108</v>
      </c>
      <c r="Q73" s="28">
        <f t="shared" si="38"/>
        <v>3.5413346613545671</v>
      </c>
      <c r="R73" s="29">
        <f t="shared" si="31"/>
        <v>107</v>
      </c>
      <c r="S73" s="85">
        <f t="shared" si="39"/>
        <v>0.7369708901701586</v>
      </c>
      <c r="T73" s="29">
        <f t="shared" si="32"/>
        <v>84</v>
      </c>
      <c r="U73" s="85">
        <f t="shared" si="40"/>
        <v>0.16031500492195255</v>
      </c>
      <c r="V73" s="29">
        <f t="shared" si="33"/>
        <v>81</v>
      </c>
      <c r="W73" s="85">
        <f t="shared" si="41"/>
        <v>0.10271410490788879</v>
      </c>
      <c r="X73" s="29">
        <f t="shared" si="34"/>
        <v>113</v>
      </c>
      <c r="Y73" s="24" t="str">
        <f t="shared" si="25"/>
        <v>IN</v>
      </c>
      <c r="Z73" s="24" t="str">
        <f t="shared" si="25"/>
        <v>MW</v>
      </c>
      <c r="AA73" s="24" t="str">
        <f t="shared" si="25"/>
        <v>GL</v>
      </c>
    </row>
    <row r="74" spans="1:27" ht="15">
      <c r="A74" s="24">
        <f>IF(OtherInfo!AD71="","",OtherInfo!AD71)</f>
        <v>81</v>
      </c>
      <c r="B74" s="24" t="str">
        <f>IF($A74="","",IF(VLOOKUP($A74,OtherInfo!$AD$4:$AH$172,4,FALSE)="","",VLOOKUP($A74,OtherInfo!$AD$4:$AH$172,4,FALSE)))</f>
        <v>Palo Alto</v>
      </c>
      <c r="C74" s="27">
        <f>IF($A74="","",DCOUNT(RevenueRange,C$1,$A$6:$A74)-SUM(C$6:C73))</f>
        <v>20</v>
      </c>
      <c r="D74" s="27">
        <f>IF($A74="","",DSUM(RevenueRange,D$1,$A$6:$A74)-SUM(D$6:D73))</f>
        <v>957</v>
      </c>
      <c r="E74" s="27">
        <f>IF($A74="","",DSUM(RevenueRange,E$1,$A$6:$A74)-SUM(E$6:E73))</f>
        <v>11928</v>
      </c>
      <c r="F74" s="28">
        <f>IF($A74="","",DSUM(RevenueRange,F$1,$A$6:$A74)-SUM(F$6:F73))</f>
        <v>3317.9399999999878</v>
      </c>
      <c r="G74" s="29">
        <f t="shared" si="26"/>
        <v>10</v>
      </c>
      <c r="H74" s="28">
        <f>IF($A74="","",DSUM(RevenueRange,H$1,$A$6:$A74)-SUM(H$6:H73))</f>
        <v>300</v>
      </c>
      <c r="I74" s="29">
        <f t="shared" si="27"/>
        <v>40</v>
      </c>
      <c r="J74" s="28">
        <f>IF($A74="","",DSUM(RevenueRange,J$1,$A$6:$A74)-SUM(J$6:J73))</f>
        <v>503.84999999999673</v>
      </c>
      <c r="K74" s="28">
        <f t="shared" si="35"/>
        <v>4121.7899999999845</v>
      </c>
      <c r="L74" s="29">
        <f t="shared" si="28"/>
        <v>14</v>
      </c>
      <c r="M74" s="28">
        <f t="shared" si="36"/>
        <v>0.34555583501005904</v>
      </c>
      <c r="N74" s="29">
        <f t="shared" si="29"/>
        <v>90</v>
      </c>
      <c r="O74" s="28">
        <f t="shared" si="37"/>
        <v>0.27816398390341951</v>
      </c>
      <c r="P74" s="29">
        <f t="shared" si="30"/>
        <v>71</v>
      </c>
      <c r="Q74" s="28">
        <f t="shared" si="38"/>
        <v>4.3069905956112695</v>
      </c>
      <c r="R74" s="29">
        <f t="shared" si="31"/>
        <v>79</v>
      </c>
      <c r="S74" s="85">
        <f t="shared" si="39"/>
        <v>0.80497550821366448</v>
      </c>
      <c r="T74" s="29">
        <f t="shared" si="32"/>
        <v>11</v>
      </c>
      <c r="U74" s="85">
        <f t="shared" si="40"/>
        <v>7.2783911844126248E-2</v>
      </c>
      <c r="V74" s="29">
        <f t="shared" si="33"/>
        <v>161</v>
      </c>
      <c r="W74" s="85">
        <f t="shared" si="41"/>
        <v>0.12224057994220924</v>
      </c>
      <c r="X74" s="29">
        <f t="shared" si="34"/>
        <v>26</v>
      </c>
      <c r="Y74" s="24" t="str">
        <f t="shared" si="25"/>
        <v>CA</v>
      </c>
      <c r="Z74" s="24" t="str">
        <f t="shared" si="25"/>
        <v>NW</v>
      </c>
      <c r="AA74" s="24" t="str">
        <f t="shared" si="25"/>
        <v>SEA</v>
      </c>
    </row>
    <row r="75" spans="1:27" ht="15">
      <c r="A75" s="24">
        <f>IF(OtherInfo!AD72="","",OtherInfo!AD72)</f>
        <v>82</v>
      </c>
      <c r="B75" s="24" t="str">
        <f>IF($A75="","",IF(VLOOKUP($A75,OtherInfo!$AD$4:$AH$172,4,FALSE)="","",VLOOKUP($A75,OtherInfo!$AD$4:$AH$172,4,FALSE)))</f>
        <v>Valley Fair</v>
      </c>
      <c r="C75" s="27">
        <f>IF($A75="","",DCOUNT(RevenueRange,C$1,$A$6:$A75)-SUM(C$6:C74))</f>
        <v>20</v>
      </c>
      <c r="D75" s="27">
        <f>IF($A75="","",DSUM(RevenueRange,D$1,$A$6:$A75)-SUM(D$6:D74))</f>
        <v>771</v>
      </c>
      <c r="E75" s="27">
        <f>IF($A75="","",DSUM(RevenueRange,E$1,$A$6:$A75)-SUM(E$6:E74))</f>
        <v>9433</v>
      </c>
      <c r="F75" s="28">
        <f>IF($A75="","",DSUM(RevenueRange,F$1,$A$6:$A75)-SUM(F$6:F74))</f>
        <v>2672.1200000000099</v>
      </c>
      <c r="G75" s="29">
        <f t="shared" si="26"/>
        <v>19</v>
      </c>
      <c r="H75" s="28">
        <f>IF($A75="","",DSUM(RevenueRange,H$1,$A$6:$A75)-SUM(H$6:H74))</f>
        <v>300</v>
      </c>
      <c r="I75" s="29">
        <f t="shared" si="27"/>
        <v>40</v>
      </c>
      <c r="J75" s="28">
        <f>IF($A75="","",DSUM(RevenueRange,J$1,$A$6:$A75)-SUM(J$6:J74))</f>
        <v>414.41999999999643</v>
      </c>
      <c r="K75" s="28">
        <f t="shared" si="35"/>
        <v>3386.5400000000063</v>
      </c>
      <c r="L75" s="29">
        <f t="shared" si="28"/>
        <v>22</v>
      </c>
      <c r="M75" s="28">
        <f t="shared" si="36"/>
        <v>0.35900985900561927</v>
      </c>
      <c r="N75" s="29">
        <f t="shared" si="29"/>
        <v>84</v>
      </c>
      <c r="O75" s="28">
        <f t="shared" si="37"/>
        <v>0.28327361390861971</v>
      </c>
      <c r="P75" s="29">
        <f t="shared" si="30"/>
        <v>68</v>
      </c>
      <c r="Q75" s="28">
        <f t="shared" si="38"/>
        <v>4.3923994811932641</v>
      </c>
      <c r="R75" s="29">
        <f t="shared" si="31"/>
        <v>70</v>
      </c>
      <c r="S75" s="85">
        <f t="shared" si="39"/>
        <v>0.78904132241166647</v>
      </c>
      <c r="T75" s="29">
        <f t="shared" si="32"/>
        <v>26</v>
      </c>
      <c r="U75" s="85">
        <f t="shared" si="40"/>
        <v>8.85859904209014E-2</v>
      </c>
      <c r="V75" s="29">
        <f t="shared" si="33"/>
        <v>151</v>
      </c>
      <c r="W75" s="85">
        <f t="shared" si="41"/>
        <v>0.12237268716743215</v>
      </c>
      <c r="X75" s="29">
        <f t="shared" si="34"/>
        <v>23</v>
      </c>
      <c r="Y75" s="24" t="str">
        <f t="shared" si="25"/>
        <v>CA</v>
      </c>
      <c r="Z75" s="24" t="str">
        <f t="shared" si="25"/>
        <v>NW</v>
      </c>
      <c r="AA75" s="24" t="str">
        <f t="shared" si="25"/>
        <v>EB</v>
      </c>
    </row>
    <row r="76" spans="1:27" ht="15">
      <c r="A76" s="24">
        <f>IF(OtherInfo!AD73="","",OtherInfo!AD73)</f>
        <v>83</v>
      </c>
      <c r="B76" s="24" t="str">
        <f>IF($A76="","",IF(VLOOKUP($A76,OtherInfo!$AD$4:$AH$172,4,FALSE)="","",VLOOKUP($A76,OtherInfo!$AD$4:$AH$172,4,FALSE)))</f>
        <v>Castro</v>
      </c>
      <c r="C76" s="27">
        <f>IF($A76="","",DCOUNT(RevenueRange,C$1,$A$6:$A76)-SUM(C$6:C75))</f>
        <v>13</v>
      </c>
      <c r="D76" s="27">
        <f>IF($A76="","",DSUM(RevenueRange,D$1,$A$6:$A76)-SUM(D$6:D75))</f>
        <v>337</v>
      </c>
      <c r="E76" s="27">
        <f>IF($A76="","",DSUM(RevenueRange,E$1,$A$6:$A76)-SUM(E$6:E75))</f>
        <v>4116</v>
      </c>
      <c r="F76" s="28">
        <f>IF($A76="","",DSUM(RevenueRange,F$1,$A$6:$A76)-SUM(F$6:F75))</f>
        <v>1244.4599999999919</v>
      </c>
      <c r="G76" s="29">
        <f t="shared" si="26"/>
        <v>88</v>
      </c>
      <c r="H76" s="28">
        <f>IF($A76="","",DSUM(RevenueRange,H$1,$A$6:$A76)-SUM(H$6:H75))</f>
        <v>195</v>
      </c>
      <c r="I76" s="29">
        <f t="shared" si="27"/>
        <v>120</v>
      </c>
      <c r="J76" s="28">
        <f>IF($A76="","",DSUM(RevenueRange,J$1,$A$6:$A76)-SUM(J$6:J75))</f>
        <v>176.73000000000502</v>
      </c>
      <c r="K76" s="28">
        <f t="shared" si="35"/>
        <v>1616.1899999999969</v>
      </c>
      <c r="L76" s="29">
        <f t="shared" si="28"/>
        <v>100</v>
      </c>
      <c r="M76" s="28">
        <f t="shared" si="36"/>
        <v>0.39266034985422665</v>
      </c>
      <c r="N76" s="29">
        <f t="shared" si="29"/>
        <v>63</v>
      </c>
      <c r="O76" s="28">
        <f t="shared" si="37"/>
        <v>0.30234693877550822</v>
      </c>
      <c r="P76" s="29">
        <f t="shared" si="30"/>
        <v>50</v>
      </c>
      <c r="Q76" s="28">
        <f t="shared" si="38"/>
        <v>4.7958160237388627</v>
      </c>
      <c r="R76" s="29">
        <f t="shared" si="31"/>
        <v>51</v>
      </c>
      <c r="S76" s="85">
        <f t="shared" si="39"/>
        <v>0.76999610194345602</v>
      </c>
      <c r="T76" s="29">
        <f t="shared" si="32"/>
        <v>50</v>
      </c>
      <c r="U76" s="85">
        <f t="shared" si="40"/>
        <v>0.12065413101182434</v>
      </c>
      <c r="V76" s="29">
        <f t="shared" si="33"/>
        <v>117</v>
      </c>
      <c r="W76" s="85">
        <f t="shared" si="41"/>
        <v>0.10934976704471959</v>
      </c>
      <c r="X76" s="29">
        <f t="shared" si="34"/>
        <v>69</v>
      </c>
      <c r="Y76" s="24" t="str">
        <f t="shared" si="25"/>
        <v>CA</v>
      </c>
      <c r="Z76" s="24" t="str">
        <f t="shared" si="25"/>
        <v>NW</v>
      </c>
      <c r="AA76" s="24" t="str">
        <f t="shared" si="25"/>
        <v>NW</v>
      </c>
    </row>
    <row r="77" spans="1:27" ht="15">
      <c r="A77" s="24">
        <f>IF(OtherInfo!AD74="","",OtherInfo!AD74)</f>
        <v>84</v>
      </c>
      <c r="B77" s="24" t="str">
        <f>IF($A77="","",IF(VLOOKUP($A77,OtherInfo!$AD$4:$AH$172,4,FALSE)="","",VLOOKUP($A77,OtherInfo!$AD$4:$AH$172,4,FALSE)))</f>
        <v>Fashion Show</v>
      </c>
      <c r="C77" s="27">
        <f>IF($A77="","",DCOUNT(RevenueRange,C$1,$A$6:$A77)-SUM(C$6:C76))</f>
        <v>18</v>
      </c>
      <c r="D77" s="27">
        <f>IF($A77="","",DSUM(RevenueRange,D$1,$A$6:$A77)-SUM(D$6:D76))</f>
        <v>504</v>
      </c>
      <c r="E77" s="27">
        <f>IF($A77="","",DSUM(RevenueRange,E$1,$A$6:$A77)-SUM(E$6:E76))</f>
        <v>5728</v>
      </c>
      <c r="F77" s="28">
        <f>IF($A77="","",DSUM(RevenueRange,F$1,$A$6:$A77)-SUM(F$6:F76))</f>
        <v>2035.8399999999674</v>
      </c>
      <c r="G77" s="29">
        <f t="shared" si="26"/>
        <v>35</v>
      </c>
      <c r="H77" s="28">
        <f>IF($A77="","",DSUM(RevenueRange,H$1,$A$6:$A77)-SUM(H$6:H76))</f>
        <v>270</v>
      </c>
      <c r="I77" s="29">
        <f t="shared" si="27"/>
        <v>69</v>
      </c>
      <c r="J77" s="28">
        <f>IF($A77="","",DSUM(RevenueRange,J$1,$A$6:$A77)-SUM(J$6:J76))</f>
        <v>289.99000000000342</v>
      </c>
      <c r="K77" s="28">
        <f t="shared" si="35"/>
        <v>2595.8299999999708</v>
      </c>
      <c r="L77" s="29">
        <f t="shared" si="28"/>
        <v>44</v>
      </c>
      <c r="M77" s="28">
        <f t="shared" si="36"/>
        <v>0.45318261173183849</v>
      </c>
      <c r="N77" s="29">
        <f t="shared" si="29"/>
        <v>30</v>
      </c>
      <c r="O77" s="28">
        <f t="shared" si="37"/>
        <v>0.35541899441340213</v>
      </c>
      <c r="P77" s="29">
        <f t="shared" si="30"/>
        <v>16</v>
      </c>
      <c r="Q77" s="28">
        <f t="shared" si="38"/>
        <v>5.1504563492062916</v>
      </c>
      <c r="R77" s="29">
        <f t="shared" si="31"/>
        <v>34</v>
      </c>
      <c r="S77" s="85">
        <f t="shared" si="39"/>
        <v>0.78427323823208384</v>
      </c>
      <c r="T77" s="29">
        <f t="shared" si="32"/>
        <v>32</v>
      </c>
      <c r="U77" s="85">
        <f t="shared" si="40"/>
        <v>0.10401297465550634</v>
      </c>
      <c r="V77" s="29">
        <f t="shared" si="33"/>
        <v>135</v>
      </c>
      <c r="W77" s="85">
        <f t="shared" si="41"/>
        <v>0.11171378711240978</v>
      </c>
      <c r="X77" s="29">
        <f t="shared" si="34"/>
        <v>56</v>
      </c>
      <c r="Y77" s="24" t="str">
        <f t="shared" si="25"/>
        <v>NV</v>
      </c>
      <c r="Z77" s="24" t="str">
        <f t="shared" si="25"/>
        <v>SW</v>
      </c>
      <c r="AA77" s="24" t="str">
        <f t="shared" si="25"/>
        <v>SW</v>
      </c>
    </row>
    <row r="78" spans="1:27" ht="15">
      <c r="A78" s="24">
        <f>IF(OtherInfo!AD75="","",OtherInfo!AD75)</f>
        <v>85</v>
      </c>
      <c r="B78" s="24" t="str">
        <f>IF($A78="","",IF(VLOOKUP($A78,OtherInfo!$AD$4:$AH$172,4,FALSE)="","",VLOOKUP($A78,OtherInfo!$AD$4:$AH$172,4,FALSE)))</f>
        <v>Lakeside</v>
      </c>
      <c r="C78" s="27">
        <f>IF($A78="","",DCOUNT(RevenueRange,C$1,$A$6:$A78)-SUM(C$6:C77))</f>
        <v>11</v>
      </c>
      <c r="D78" s="27">
        <f>IF($A78="","",DSUM(RevenueRange,D$1,$A$6:$A78)-SUM(D$6:D77))</f>
        <v>319</v>
      </c>
      <c r="E78" s="27">
        <f>IF($A78="","",DSUM(RevenueRange,E$1,$A$6:$A78)-SUM(E$6:E77))</f>
        <v>3658</v>
      </c>
      <c r="F78" s="28">
        <f>IF($A78="","",DSUM(RevenueRange,F$1,$A$6:$A78)-SUM(F$6:F77))</f>
        <v>892.39999999999418</v>
      </c>
      <c r="G78" s="29">
        <f t="shared" si="26"/>
        <v>134</v>
      </c>
      <c r="H78" s="28">
        <f>IF($A78="","",DSUM(RevenueRange,H$1,$A$6:$A78)-SUM(H$6:H77))</f>
        <v>165</v>
      </c>
      <c r="I78" s="29">
        <f t="shared" si="27"/>
        <v>151</v>
      </c>
      <c r="J78" s="28">
        <f>IF($A78="","",DSUM(RevenueRange,J$1,$A$6:$A78)-SUM(J$6:J77))</f>
        <v>123.03999999999905</v>
      </c>
      <c r="K78" s="28">
        <f t="shared" si="35"/>
        <v>1180.4399999999932</v>
      </c>
      <c r="L78" s="29">
        <f t="shared" si="28"/>
        <v>140</v>
      </c>
      <c r="M78" s="28">
        <f t="shared" si="36"/>
        <v>0.32270092946965367</v>
      </c>
      <c r="N78" s="29">
        <f t="shared" si="29"/>
        <v>103</v>
      </c>
      <c r="O78" s="28">
        <f t="shared" si="37"/>
        <v>0.24395844723892679</v>
      </c>
      <c r="P78" s="29">
        <f t="shared" si="30"/>
        <v>92</v>
      </c>
      <c r="Q78" s="28">
        <f t="shared" si="38"/>
        <v>3.7004388714733332</v>
      </c>
      <c r="R78" s="29">
        <f t="shared" si="31"/>
        <v>102</v>
      </c>
      <c r="S78" s="85">
        <f t="shared" si="39"/>
        <v>0.7559892921283583</v>
      </c>
      <c r="T78" s="29">
        <f t="shared" si="32"/>
        <v>73</v>
      </c>
      <c r="U78" s="85">
        <f t="shared" si="40"/>
        <v>0.13977838771983409</v>
      </c>
      <c r="V78" s="29">
        <f t="shared" si="33"/>
        <v>94</v>
      </c>
      <c r="W78" s="85">
        <f t="shared" si="41"/>
        <v>0.1042323201518076</v>
      </c>
      <c r="X78" s="29">
        <f t="shared" si="34"/>
        <v>105</v>
      </c>
      <c r="Y78" s="24" t="str">
        <f t="shared" si="25"/>
        <v>LA</v>
      </c>
      <c r="Z78" s="24" t="str">
        <f t="shared" si="25"/>
        <v>SW</v>
      </c>
      <c r="AA78" s="24" t="str">
        <f t="shared" si="25"/>
        <v>SW</v>
      </c>
    </row>
    <row r="79" spans="1:27" ht="15">
      <c r="A79" s="24">
        <f>IF(OtherInfo!AD76="","",OtherInfo!AD76)</f>
        <v>86</v>
      </c>
      <c r="B79" s="24" t="str">
        <f>IF($A79="","",IF(VLOOKUP($A79,OtherInfo!$AD$4:$AH$172,4,FALSE)="","",VLOOKUP($A79,OtherInfo!$AD$4:$AH$172,4,FALSE)))</f>
        <v>Houston Galleria</v>
      </c>
      <c r="C79" s="27">
        <f>IF($A79="","",DCOUNT(RevenueRange,C$1,$A$6:$A79)-SUM(C$6:C78))</f>
        <v>18</v>
      </c>
      <c r="D79" s="27">
        <f>IF($A79="","",DSUM(RevenueRange,D$1,$A$6:$A79)-SUM(D$6:D78))</f>
        <v>653</v>
      </c>
      <c r="E79" s="27">
        <f>IF($A79="","",DSUM(RevenueRange,E$1,$A$6:$A79)-SUM(E$6:E78))</f>
        <v>7944</v>
      </c>
      <c r="F79" s="28">
        <f>IF($A79="","",DSUM(RevenueRange,F$1,$A$6:$A79)-SUM(F$6:F78))</f>
        <v>2071.0299999999988</v>
      </c>
      <c r="G79" s="29">
        <f t="shared" si="26"/>
        <v>34</v>
      </c>
      <c r="H79" s="28">
        <f>IF($A79="","",DSUM(RevenueRange,H$1,$A$6:$A79)-SUM(H$6:H78))</f>
        <v>270</v>
      </c>
      <c r="I79" s="29">
        <f t="shared" si="27"/>
        <v>69</v>
      </c>
      <c r="J79" s="28">
        <f>IF($A79="","",DSUM(RevenueRange,J$1,$A$6:$A79)-SUM(J$6:J78))</f>
        <v>294.78999999999542</v>
      </c>
      <c r="K79" s="28">
        <f t="shared" si="35"/>
        <v>2635.8199999999943</v>
      </c>
      <c r="L79" s="29">
        <f t="shared" si="28"/>
        <v>43</v>
      </c>
      <c r="M79" s="28">
        <f t="shared" si="36"/>
        <v>0.33180010070493382</v>
      </c>
      <c r="N79" s="29">
        <f t="shared" si="29"/>
        <v>99</v>
      </c>
      <c r="O79" s="28">
        <f t="shared" si="37"/>
        <v>0.26070367573011061</v>
      </c>
      <c r="P79" s="29">
        <f t="shared" si="30"/>
        <v>82</v>
      </c>
      <c r="Q79" s="28">
        <f t="shared" si="38"/>
        <v>4.0364777947932531</v>
      </c>
      <c r="R79" s="29">
        <f t="shared" si="31"/>
        <v>88</v>
      </c>
      <c r="S79" s="85">
        <f t="shared" si="39"/>
        <v>0.78572512538792605</v>
      </c>
      <c r="T79" s="29">
        <f t="shared" si="32"/>
        <v>30</v>
      </c>
      <c r="U79" s="85">
        <f t="shared" si="40"/>
        <v>0.10243491588955263</v>
      </c>
      <c r="V79" s="29">
        <f t="shared" si="33"/>
        <v>139</v>
      </c>
      <c r="W79" s="85">
        <f t="shared" si="41"/>
        <v>0.11183995872252128</v>
      </c>
      <c r="X79" s="29">
        <f t="shared" si="34"/>
        <v>55</v>
      </c>
      <c r="Y79" s="24" t="str">
        <f t="shared" si="25"/>
        <v>TX</v>
      </c>
      <c r="Z79" s="24" t="str">
        <f t="shared" si="25"/>
        <v>SW</v>
      </c>
      <c r="AA79" s="24" t="str">
        <f t="shared" si="25"/>
        <v>HOU</v>
      </c>
    </row>
    <row r="80" spans="1:27" ht="15">
      <c r="A80" s="24">
        <f>IF(OtherInfo!AD77="","",OtherInfo!AD77)</f>
        <v>87</v>
      </c>
      <c r="B80" s="24" t="str">
        <f>IF($A80="","",IF(VLOOKUP($A80,OtherInfo!$AD$4:$AH$172,4,FALSE)="","",VLOOKUP($A80,OtherInfo!$AD$4:$AH$172,4,FALSE)))</f>
        <v>Woodfield Mall</v>
      </c>
      <c r="C80" s="27">
        <f>IF($A80="","",DCOUNT(RevenueRange,C$1,$A$6:$A80)-SUM(C$6:C79))</f>
        <v>16</v>
      </c>
      <c r="D80" s="27">
        <f>IF($A80="","",DSUM(RevenueRange,D$1,$A$6:$A80)-SUM(D$6:D79))</f>
        <v>351</v>
      </c>
      <c r="E80" s="27">
        <f>IF($A80="","",DSUM(RevenueRange,E$1,$A$6:$A80)-SUM(E$6:E79))</f>
        <v>4045</v>
      </c>
      <c r="F80" s="28">
        <f>IF($A80="","",DSUM(RevenueRange,F$1,$A$6:$A80)-SUM(F$6:F79))</f>
        <v>778.04999999995925</v>
      </c>
      <c r="G80" s="29">
        <f t="shared" si="26"/>
        <v>142</v>
      </c>
      <c r="H80" s="28">
        <f>IF($A80="","",DSUM(RevenueRange,H$1,$A$6:$A80)-SUM(H$6:H79))</f>
        <v>240</v>
      </c>
      <c r="I80" s="29">
        <f t="shared" si="27"/>
        <v>97</v>
      </c>
      <c r="J80" s="28">
        <f>IF($A80="","",DSUM(RevenueRange,J$1,$A$6:$A80)-SUM(J$6:J79))</f>
        <v>110.34999999999854</v>
      </c>
      <c r="K80" s="28">
        <f t="shared" si="35"/>
        <v>1128.3999999999578</v>
      </c>
      <c r="L80" s="29">
        <f t="shared" si="28"/>
        <v>142</v>
      </c>
      <c r="M80" s="28">
        <f t="shared" si="36"/>
        <v>0.27896168108775221</v>
      </c>
      <c r="N80" s="29">
        <f t="shared" si="29"/>
        <v>121</v>
      </c>
      <c r="O80" s="28">
        <f t="shared" si="37"/>
        <v>0.19234857849195533</v>
      </c>
      <c r="P80" s="29">
        <f t="shared" si="30"/>
        <v>121</v>
      </c>
      <c r="Q80" s="28">
        <f t="shared" si="38"/>
        <v>3.2148148148146944</v>
      </c>
      <c r="R80" s="29">
        <f t="shared" si="31"/>
        <v>119</v>
      </c>
      <c r="S80" s="85">
        <f t="shared" si="39"/>
        <v>0.68951612903224779</v>
      </c>
      <c r="T80" s="29">
        <f t="shared" si="32"/>
        <v>127</v>
      </c>
      <c r="U80" s="85">
        <f t="shared" si="40"/>
        <v>0.21269053527118839</v>
      </c>
      <c r="V80" s="29">
        <f t="shared" si="33"/>
        <v>37</v>
      </c>
      <c r="W80" s="85">
        <f t="shared" si="41"/>
        <v>9.7793335696563871E-2</v>
      </c>
      <c r="X80" s="29">
        <f t="shared" si="34"/>
        <v>136</v>
      </c>
      <c r="Y80" s="24" t="str">
        <f t="shared" si="25"/>
        <v>IL</v>
      </c>
      <c r="Z80" s="24" t="str">
        <f t="shared" si="25"/>
        <v>MW</v>
      </c>
      <c r="AA80" s="24" t="str">
        <f t="shared" si="25"/>
        <v>SCHI</v>
      </c>
    </row>
    <row r="81" spans="1:27" ht="15">
      <c r="A81" s="24">
        <f>IF(OtherInfo!AD78="","",OtherInfo!AD78)</f>
        <v>88</v>
      </c>
      <c r="B81" s="24" t="str">
        <f>IF($A81="","",IF(VLOOKUP($A81,OtherInfo!$AD$4:$AH$172,4,FALSE)="","",VLOOKUP($A81,OtherInfo!$AD$4:$AH$172,4,FALSE)))</f>
        <v>Calabasis</v>
      </c>
      <c r="C81" s="27">
        <f>IF($A81="","",DCOUNT(RevenueRange,C$1,$A$6:$A81)-SUM(C$6:C80))</f>
        <v>11</v>
      </c>
      <c r="D81" s="27">
        <f>IF($A81="","",DSUM(RevenueRange,D$1,$A$6:$A81)-SUM(D$6:D80))</f>
        <v>295</v>
      </c>
      <c r="E81" s="27">
        <f>IF($A81="","",DSUM(RevenueRange,E$1,$A$6:$A81)-SUM(E$6:E80))</f>
        <v>3456</v>
      </c>
      <c r="F81" s="28">
        <f>IF($A81="","",DSUM(RevenueRange,F$1,$A$6:$A81)-SUM(F$6:F80))</f>
        <v>997.05000000000291</v>
      </c>
      <c r="G81" s="29">
        <f t="shared" si="26"/>
        <v>116</v>
      </c>
      <c r="H81" s="28">
        <f>IF($A81="","",DSUM(RevenueRange,H$1,$A$6:$A81)-SUM(H$6:H80))</f>
        <v>165</v>
      </c>
      <c r="I81" s="29">
        <f t="shared" si="27"/>
        <v>151</v>
      </c>
      <c r="J81" s="28">
        <f>IF($A81="","",DSUM(RevenueRange,J$1,$A$6:$A81)-SUM(J$6:J80))</f>
        <v>138.1200000000008</v>
      </c>
      <c r="K81" s="28">
        <f t="shared" si="35"/>
        <v>1300.1700000000037</v>
      </c>
      <c r="L81" s="29">
        <f t="shared" si="28"/>
        <v>127</v>
      </c>
      <c r="M81" s="28">
        <f t="shared" si="36"/>
        <v>0.37620659722222327</v>
      </c>
      <c r="N81" s="29">
        <f t="shared" si="29"/>
        <v>72</v>
      </c>
      <c r="O81" s="28">
        <f t="shared" si="37"/>
        <v>0.28849826388888972</v>
      </c>
      <c r="P81" s="29">
        <f t="shared" si="30"/>
        <v>60</v>
      </c>
      <c r="Q81" s="28">
        <f t="shared" si="38"/>
        <v>4.4073559322034024</v>
      </c>
      <c r="R81" s="29">
        <f t="shared" si="31"/>
        <v>69</v>
      </c>
      <c r="S81" s="85">
        <f t="shared" si="39"/>
        <v>0.76686125660490556</v>
      </c>
      <c r="T81" s="29">
        <f t="shared" si="32"/>
        <v>55</v>
      </c>
      <c r="U81" s="85">
        <f t="shared" si="40"/>
        <v>0.1269064814601164</v>
      </c>
      <c r="V81" s="29">
        <f t="shared" si="33"/>
        <v>109</v>
      </c>
      <c r="W81" s="85">
        <f t="shared" si="41"/>
        <v>0.10623226193497805</v>
      </c>
      <c r="X81" s="29">
        <f t="shared" si="34"/>
        <v>94</v>
      </c>
      <c r="Y81" s="24" t="str">
        <f t="shared" si="25"/>
        <v>CA</v>
      </c>
      <c r="Z81" s="24" t="str">
        <f t="shared" si="25"/>
        <v>LA</v>
      </c>
      <c r="AA81" s="24" t="str">
        <f t="shared" si="25"/>
        <v>VENT</v>
      </c>
    </row>
    <row r="82" spans="1:27" ht="15">
      <c r="A82" s="24">
        <f>IF(OtherInfo!AD79="","",OtherInfo!AD79)</f>
        <v>89</v>
      </c>
      <c r="B82" s="24" t="str">
        <f>IF($A82="","",IF(VLOOKUP($A82,OtherInfo!$AD$4:$AH$172,4,FALSE)="","",VLOOKUP($A82,OtherInfo!$AD$4:$AH$172,4,FALSE)))</f>
        <v>Malibu</v>
      </c>
      <c r="C82" s="27">
        <f>IF($A82="","",DCOUNT(RevenueRange,C$1,$A$6:$A82)-SUM(C$6:C81))</f>
        <v>13</v>
      </c>
      <c r="D82" s="27">
        <f>IF($A82="","",DSUM(RevenueRange,D$1,$A$6:$A82)-SUM(D$6:D81))</f>
        <v>316</v>
      </c>
      <c r="E82" s="27">
        <f>IF($A82="","",DSUM(RevenueRange,E$1,$A$6:$A82)-SUM(E$6:E81))</f>
        <v>3746</v>
      </c>
      <c r="F82" s="28">
        <f>IF($A82="","",DSUM(RevenueRange,F$1,$A$6:$A82)-SUM(F$6:F81))</f>
        <v>1151.8499999999767</v>
      </c>
      <c r="G82" s="29">
        <f t="shared" si="26"/>
        <v>100</v>
      </c>
      <c r="H82" s="28">
        <f>IF($A82="","",DSUM(RevenueRange,H$1,$A$6:$A82)-SUM(H$6:H81))</f>
        <v>1170</v>
      </c>
      <c r="I82" s="29">
        <f t="shared" si="27"/>
        <v>12</v>
      </c>
      <c r="J82" s="28">
        <f>IF($A82="","",DSUM(RevenueRange,J$1,$A$6:$A82)-SUM(J$6:J81))</f>
        <v>163.48999999999796</v>
      </c>
      <c r="K82" s="28">
        <f t="shared" si="35"/>
        <v>2485.3399999999747</v>
      </c>
      <c r="L82" s="29">
        <f t="shared" si="28"/>
        <v>46</v>
      </c>
      <c r="M82" s="28">
        <f t="shared" si="36"/>
        <v>0.66346502936464891</v>
      </c>
      <c r="N82" s="29">
        <f t="shared" si="29"/>
        <v>9</v>
      </c>
      <c r="O82" s="28">
        <f t="shared" si="37"/>
        <v>0.30748798718632586</v>
      </c>
      <c r="P82" s="29">
        <f t="shared" si="30"/>
        <v>45</v>
      </c>
      <c r="Q82" s="28">
        <f t="shared" si="38"/>
        <v>7.8649999999999203</v>
      </c>
      <c r="R82" s="29">
        <f t="shared" si="31"/>
        <v>7</v>
      </c>
      <c r="S82" s="85">
        <f t="shared" si="39"/>
        <v>0.4634577160468944</v>
      </c>
      <c r="T82" s="29">
        <f t="shared" si="32"/>
        <v>162</v>
      </c>
      <c r="U82" s="85">
        <f t="shared" si="40"/>
        <v>0.47076053980542376</v>
      </c>
      <c r="V82" s="29">
        <f t="shared" si="33"/>
        <v>8</v>
      </c>
      <c r="W82" s="85">
        <f t="shared" si="41"/>
        <v>6.5781744147681856E-2</v>
      </c>
      <c r="X82" s="29">
        <f t="shared" si="34"/>
        <v>162</v>
      </c>
      <c r="Y82" s="24" t="str">
        <f t="shared" si="25"/>
        <v>CA</v>
      </c>
      <c r="Z82" s="24" t="str">
        <f t="shared" si="25"/>
        <v>LA</v>
      </c>
      <c r="AA82" s="24" t="str">
        <f t="shared" si="25"/>
        <v>VENT</v>
      </c>
    </row>
    <row r="83" spans="1:27" ht="15">
      <c r="A83" s="24">
        <f>IF(OtherInfo!AD80="","",OtherInfo!AD80)</f>
        <v>90</v>
      </c>
      <c r="B83" s="24" t="str">
        <f>IF($A83="","",IF(VLOOKUP($A83,OtherInfo!$AD$4:$AH$172,4,FALSE)="","",VLOOKUP($A83,OtherInfo!$AD$4:$AH$172,4,FALSE)))</f>
        <v>Wellington Green</v>
      </c>
      <c r="C83" s="27">
        <f>IF($A83="","",DCOUNT(RevenueRange,C$1,$A$6:$A83)-SUM(C$6:C82))</f>
        <v>12</v>
      </c>
      <c r="D83" s="27">
        <f>IF($A83="","",DSUM(RevenueRange,D$1,$A$6:$A83)-SUM(D$6:D82))</f>
        <v>264</v>
      </c>
      <c r="E83" s="27">
        <f>IF($A83="","",DSUM(RevenueRange,E$1,$A$6:$A83)-SUM(E$6:E82))</f>
        <v>3059</v>
      </c>
      <c r="F83" s="28">
        <f>IF($A83="","",DSUM(RevenueRange,F$1,$A$6:$A83)-SUM(F$6:F82))</f>
        <v>1142.1699999999691</v>
      </c>
      <c r="G83" s="29">
        <f t="shared" si="26"/>
        <v>102</v>
      </c>
      <c r="H83" s="28">
        <f>IF($A83="","",DSUM(RevenueRange,H$1,$A$6:$A83)-SUM(H$6:H82))</f>
        <v>180</v>
      </c>
      <c r="I83" s="29">
        <f t="shared" si="27"/>
        <v>131</v>
      </c>
      <c r="J83" s="28">
        <f>IF($A83="","",DSUM(RevenueRange,J$1,$A$6:$A83)-SUM(J$6:J82))</f>
        <v>182.9900000000016</v>
      </c>
      <c r="K83" s="28">
        <f t="shared" si="35"/>
        <v>1505.1599999999708</v>
      </c>
      <c r="L83" s="29">
        <f t="shared" si="28"/>
        <v>112</v>
      </c>
      <c r="M83" s="28">
        <f t="shared" si="36"/>
        <v>0.49204315135664295</v>
      </c>
      <c r="N83" s="29">
        <f t="shared" si="29"/>
        <v>21</v>
      </c>
      <c r="O83" s="28">
        <f t="shared" si="37"/>
        <v>0.37338018960443581</v>
      </c>
      <c r="P83" s="29">
        <f t="shared" si="30"/>
        <v>13</v>
      </c>
      <c r="Q83" s="28">
        <f t="shared" si="38"/>
        <v>5.7013636363635252</v>
      </c>
      <c r="R83" s="29">
        <f t="shared" si="31"/>
        <v>22</v>
      </c>
      <c r="S83" s="85">
        <f t="shared" si="39"/>
        <v>0.75883626989821107</v>
      </c>
      <c r="T83" s="29">
        <f t="shared" si="32"/>
        <v>70</v>
      </c>
      <c r="U83" s="85">
        <f t="shared" si="40"/>
        <v>0.11958861516383873</v>
      </c>
      <c r="V83" s="29">
        <f t="shared" si="33"/>
        <v>121</v>
      </c>
      <c r="W83" s="85">
        <f t="shared" si="41"/>
        <v>0.12157511493795022</v>
      </c>
      <c r="X83" s="29">
        <f t="shared" si="34"/>
        <v>31</v>
      </c>
      <c r="Y83" s="24" t="str">
        <f t="shared" si="25"/>
        <v>FL</v>
      </c>
      <c r="Z83" s="24" t="str">
        <f t="shared" si="25"/>
        <v>SE</v>
      </c>
      <c r="AA83" s="24" t="str">
        <f t="shared" si="25"/>
        <v>PB</v>
      </c>
    </row>
    <row r="84" spans="1:27" ht="15">
      <c r="A84" s="24">
        <f>IF(OtherInfo!AD81="","",OtherInfo!AD81)</f>
        <v>91</v>
      </c>
      <c r="B84" s="24" t="str">
        <f>IF($A84="","",IF(VLOOKUP($A84,OtherInfo!$AD$4:$AH$172,4,FALSE)="","",VLOOKUP($A84,OtherInfo!$AD$4:$AH$172,4,FALSE)))</f>
        <v>Memorial City</v>
      </c>
      <c r="C84" s="27">
        <f>IF($A84="","",DCOUNT(RevenueRange,C$1,$A$6:$A84)-SUM(C$6:C83))</f>
        <v>13</v>
      </c>
      <c r="D84" s="27">
        <f>IF($A84="","",DSUM(RevenueRange,D$1,$A$6:$A84)-SUM(D$6:D83))</f>
        <v>343</v>
      </c>
      <c r="E84" s="27">
        <f>IF($A84="","",DSUM(RevenueRange,E$1,$A$6:$A84)-SUM(E$6:E83))</f>
        <v>3994</v>
      </c>
      <c r="F84" s="28">
        <f>IF($A84="","",DSUM(RevenueRange,F$1,$A$6:$A84)-SUM(F$6:F83))</f>
        <v>1243.9799999999814</v>
      </c>
      <c r="G84" s="29">
        <f t="shared" si="26"/>
        <v>89</v>
      </c>
      <c r="H84" s="28">
        <f>IF($A84="","",DSUM(RevenueRange,H$1,$A$6:$A84)-SUM(H$6:H83))</f>
        <v>195</v>
      </c>
      <c r="I84" s="29">
        <f t="shared" si="27"/>
        <v>120</v>
      </c>
      <c r="J84" s="28">
        <f>IF($A84="","",DSUM(RevenueRange,J$1,$A$6:$A84)-SUM(J$6:J83))</f>
        <v>177.2400000000016</v>
      </c>
      <c r="K84" s="28">
        <f t="shared" si="35"/>
        <v>1616.219999999983</v>
      </c>
      <c r="L84" s="29">
        <f t="shared" si="28"/>
        <v>99</v>
      </c>
      <c r="M84" s="28">
        <f t="shared" si="36"/>
        <v>0.40466199298947997</v>
      </c>
      <c r="N84" s="29">
        <f t="shared" si="29"/>
        <v>53</v>
      </c>
      <c r="O84" s="28">
        <f t="shared" si="37"/>
        <v>0.31146219328993024</v>
      </c>
      <c r="P84" s="29">
        <f t="shared" si="30"/>
        <v>42</v>
      </c>
      <c r="Q84" s="28">
        <f t="shared" si="38"/>
        <v>4.7120116618075309</v>
      </c>
      <c r="R84" s="29">
        <f t="shared" si="31"/>
        <v>55</v>
      </c>
      <c r="S84" s="85">
        <f t="shared" si="39"/>
        <v>0.76968482013586914</v>
      </c>
      <c r="T84" s="29">
        <f t="shared" si="32"/>
        <v>51</v>
      </c>
      <c r="U84" s="85">
        <f t="shared" si="40"/>
        <v>0.12065189145042263</v>
      </c>
      <c r="V84" s="29">
        <f t="shared" si="33"/>
        <v>118</v>
      </c>
      <c r="W84" s="85">
        <f t="shared" si="41"/>
        <v>0.1096632884137082</v>
      </c>
      <c r="X84" s="29">
        <f t="shared" si="34"/>
        <v>67</v>
      </c>
      <c r="Y84" s="24" t="str">
        <f t="shared" si="25"/>
        <v>TX</v>
      </c>
      <c r="Z84" s="24" t="str">
        <f t="shared" si="25"/>
        <v>SW</v>
      </c>
      <c r="AA84" s="24" t="str">
        <f t="shared" si="25"/>
        <v>HOU</v>
      </c>
    </row>
    <row r="85" spans="1:27" ht="15">
      <c r="A85" s="24">
        <f>IF(OtherInfo!AD82="","",OtherInfo!AD82)</f>
        <v>92</v>
      </c>
      <c r="B85" s="24" t="str">
        <f>IF($A85="","",IF(VLOOKUP($A85,OtherInfo!$AD$4:$AH$172,4,FALSE)="","",VLOOKUP($A85,OtherInfo!$AD$4:$AH$172,4,FALSE)))</f>
        <v>Stoneridge</v>
      </c>
      <c r="C85" s="27">
        <f>IF($A85="","",DCOUNT(RevenueRange,C$1,$A$6:$A85)-SUM(C$6:C84))</f>
        <v>15</v>
      </c>
      <c r="D85" s="27">
        <f>IF($A85="","",DSUM(RevenueRange,D$1,$A$6:$A85)-SUM(D$6:D84))</f>
        <v>443</v>
      </c>
      <c r="E85" s="27">
        <f>IF($A85="","",DSUM(RevenueRange,E$1,$A$6:$A85)-SUM(E$6:E84))</f>
        <v>4952</v>
      </c>
      <c r="F85" s="28">
        <f>IF($A85="","",DSUM(RevenueRange,F$1,$A$6:$A85)-SUM(F$6:F84))</f>
        <v>1504.1599999999889</v>
      </c>
      <c r="G85" s="29">
        <f t="shared" si="26"/>
        <v>65</v>
      </c>
      <c r="H85" s="28">
        <f>IF($A85="","",DSUM(RevenueRange,H$1,$A$6:$A85)-SUM(H$6:H84))</f>
        <v>225</v>
      </c>
      <c r="I85" s="29">
        <f t="shared" si="27"/>
        <v>101</v>
      </c>
      <c r="J85" s="28">
        <f>IF($A85="","",DSUM(RevenueRange,J$1,$A$6:$A85)-SUM(J$6:J84))</f>
        <v>239.39999999999236</v>
      </c>
      <c r="K85" s="28">
        <f t="shared" si="35"/>
        <v>1968.5599999999813</v>
      </c>
      <c r="L85" s="29">
        <f t="shared" si="28"/>
        <v>77</v>
      </c>
      <c r="M85" s="28">
        <f t="shared" si="36"/>
        <v>0.39752827140548896</v>
      </c>
      <c r="N85" s="29">
        <f t="shared" si="29"/>
        <v>60</v>
      </c>
      <c r="O85" s="28">
        <f t="shared" si="37"/>
        <v>0.30374798061389113</v>
      </c>
      <c r="P85" s="29">
        <f t="shared" si="30"/>
        <v>49</v>
      </c>
      <c r="Q85" s="28">
        <f t="shared" si="38"/>
        <v>4.4437020316026663</v>
      </c>
      <c r="R85" s="29">
        <f t="shared" si="31"/>
        <v>68</v>
      </c>
      <c r="S85" s="85">
        <f t="shared" si="39"/>
        <v>0.76409151867354985</v>
      </c>
      <c r="T85" s="29">
        <f t="shared" si="32"/>
        <v>63</v>
      </c>
      <c r="U85" s="85">
        <f t="shared" si="40"/>
        <v>0.11429674482870836</v>
      </c>
      <c r="V85" s="29">
        <f t="shared" si="33"/>
        <v>125</v>
      </c>
      <c r="W85" s="85">
        <f t="shared" si="41"/>
        <v>0.12161173649774182</v>
      </c>
      <c r="X85" s="29">
        <f t="shared" si="34"/>
        <v>29</v>
      </c>
      <c r="Y85" s="24" t="str">
        <f t="shared" si="25"/>
        <v>CA</v>
      </c>
      <c r="Z85" s="24" t="str">
        <f t="shared" si="25"/>
        <v>NW</v>
      </c>
      <c r="AA85" s="24" t="str">
        <f t="shared" si="25"/>
        <v>EB</v>
      </c>
    </row>
    <row r="86" spans="1:27" ht="15">
      <c r="A86" s="24">
        <f>IF(OtherInfo!AD83="","",OtherInfo!AD83)</f>
        <v>93</v>
      </c>
      <c r="B86" s="24" t="str">
        <f>IF($A86="","",IF(VLOOKUP($A86,OtherInfo!$AD$4:$AH$172,4,FALSE)="","",VLOOKUP($A86,OtherInfo!$AD$4:$AH$172,4,FALSE)))</f>
        <v>Stony Point</v>
      </c>
      <c r="C86" s="27">
        <f>IF($A86="","",DCOUNT(RevenueRange,C$1,$A$6:$A86)-SUM(C$6:C85))</f>
        <v>11</v>
      </c>
      <c r="D86" s="27">
        <f>IF($A86="","",DSUM(RevenueRange,D$1,$A$6:$A86)-SUM(D$6:D85))</f>
        <v>268</v>
      </c>
      <c r="E86" s="27">
        <f>IF($A86="","",DSUM(RevenueRange,E$1,$A$6:$A86)-SUM(E$6:E85))</f>
        <v>3074</v>
      </c>
      <c r="F86" s="28">
        <f>IF($A86="","",DSUM(RevenueRange,F$1,$A$6:$A86)-SUM(F$6:F85))</f>
        <v>607.35000000000582</v>
      </c>
      <c r="G86" s="29">
        <f t="shared" si="26"/>
        <v>161</v>
      </c>
      <c r="H86" s="28">
        <f>IF($A86="","",DSUM(RevenueRange,H$1,$A$6:$A86)-SUM(H$6:H85))</f>
        <v>165</v>
      </c>
      <c r="I86" s="29">
        <f t="shared" si="27"/>
        <v>151</v>
      </c>
      <c r="J86" s="28">
        <f>IF($A86="","",DSUM(RevenueRange,J$1,$A$6:$A86)-SUM(J$6:J85))</f>
        <v>83.579999999998108</v>
      </c>
      <c r="K86" s="28">
        <f t="shared" si="35"/>
        <v>855.93000000000393</v>
      </c>
      <c r="L86" s="29">
        <f t="shared" si="28"/>
        <v>161</v>
      </c>
      <c r="M86" s="28">
        <f t="shared" si="36"/>
        <v>0.27844176968119844</v>
      </c>
      <c r="N86" s="29">
        <f t="shared" si="29"/>
        <v>122</v>
      </c>
      <c r="O86" s="28">
        <f t="shared" si="37"/>
        <v>0.19757644762524587</v>
      </c>
      <c r="P86" s="29">
        <f t="shared" si="30"/>
        <v>118</v>
      </c>
      <c r="Q86" s="28">
        <f t="shared" si="38"/>
        <v>3.1937686567164327</v>
      </c>
      <c r="R86" s="29">
        <f t="shared" si="31"/>
        <v>121</v>
      </c>
      <c r="S86" s="85">
        <f t="shared" si="39"/>
        <v>0.7095790543619257</v>
      </c>
      <c r="T86" s="29">
        <f t="shared" si="32"/>
        <v>111</v>
      </c>
      <c r="U86" s="85">
        <f t="shared" si="40"/>
        <v>0.19277277347446548</v>
      </c>
      <c r="V86" s="29">
        <f t="shared" si="33"/>
        <v>49</v>
      </c>
      <c r="W86" s="85">
        <f t="shared" si="41"/>
        <v>9.7648172163608854E-2</v>
      </c>
      <c r="X86" s="29">
        <f t="shared" si="34"/>
        <v>138</v>
      </c>
      <c r="Y86" s="24" t="str">
        <f t="shared" si="25"/>
        <v>VA</v>
      </c>
      <c r="Z86" s="24" t="str">
        <f t="shared" si="25"/>
        <v>SE</v>
      </c>
      <c r="AA86" s="24" t="str">
        <f t="shared" si="25"/>
        <v>NOVA</v>
      </c>
    </row>
    <row r="87" spans="1:27" ht="15">
      <c r="A87" s="24">
        <f>IF(OtherInfo!AD84="","",OtherInfo!AD84)</f>
        <v>94</v>
      </c>
      <c r="B87" s="24" t="str">
        <f>IF($A87="","",IF(VLOOKUP($A87,OtherInfo!$AD$4:$AH$172,4,FALSE)="","",VLOOKUP($A87,OtherInfo!$AD$4:$AH$172,4,FALSE)))</f>
        <v>Orlando Airport</v>
      </c>
      <c r="C87" s="27">
        <f>IF($A87="","",DCOUNT(RevenueRange,C$1,$A$6:$A87)-SUM(C$6:C86))</f>
        <v>14</v>
      </c>
      <c r="D87" s="27">
        <f>IF($A87="","",DSUM(RevenueRange,D$1,$A$6:$A87)-SUM(D$6:D86))</f>
        <v>317</v>
      </c>
      <c r="E87" s="27">
        <f>IF($A87="","",DSUM(RevenueRange,E$1,$A$6:$A87)-SUM(E$6:E86))</f>
        <v>3297</v>
      </c>
      <c r="F87" s="28">
        <f>IF($A87="","",DSUM(RevenueRange,F$1,$A$6:$A87)-SUM(F$6:F86))</f>
        <v>1099.3600000000006</v>
      </c>
      <c r="G87" s="29">
        <f t="shared" si="26"/>
        <v>109</v>
      </c>
      <c r="H87" s="28">
        <f>IF($A87="","",DSUM(RevenueRange,H$1,$A$6:$A87)-SUM(H$6:H86))</f>
        <v>1750</v>
      </c>
      <c r="I87" s="29">
        <f t="shared" si="27"/>
        <v>8</v>
      </c>
      <c r="J87" s="28">
        <f>IF($A87="","",DSUM(RevenueRange,J$1,$A$6:$A87)-SUM(J$6:J86))</f>
        <v>155.22999999999593</v>
      </c>
      <c r="K87" s="28">
        <f t="shared" si="35"/>
        <v>3004.5899999999965</v>
      </c>
      <c r="L87" s="29">
        <f t="shared" si="28"/>
        <v>34</v>
      </c>
      <c r="M87" s="28">
        <f t="shared" si="36"/>
        <v>0.91131028207461218</v>
      </c>
      <c r="N87" s="29">
        <f t="shared" si="29"/>
        <v>3</v>
      </c>
      <c r="O87" s="28">
        <f t="shared" si="37"/>
        <v>0.33344252350621795</v>
      </c>
      <c r="P87" s="29">
        <f t="shared" si="30"/>
        <v>25</v>
      </c>
      <c r="Q87" s="28">
        <f t="shared" si="38"/>
        <v>9.4782018927444689</v>
      </c>
      <c r="R87" s="29">
        <f t="shared" si="31"/>
        <v>4</v>
      </c>
      <c r="S87" s="85">
        <f t="shared" si="39"/>
        <v>0.36589351625346617</v>
      </c>
      <c r="T87" s="29">
        <f t="shared" si="32"/>
        <v>164</v>
      </c>
      <c r="U87" s="85">
        <f t="shared" si="40"/>
        <v>0.58244219677227238</v>
      </c>
      <c r="V87" s="29">
        <f t="shared" si="33"/>
        <v>6</v>
      </c>
      <c r="W87" s="85">
        <f t="shared" si="41"/>
        <v>5.1664286974261418E-2</v>
      </c>
      <c r="X87" s="29">
        <f t="shared" si="34"/>
        <v>164</v>
      </c>
      <c r="Y87" s="24" t="str">
        <f t="shared" ref="Y87:AA106" si="42">IF($A87="","",IF(VLOOKUP($A87,RevenueRange,Y$1,FALSE)="","",VLOOKUP($A87,RevenueRange,Y$1,FALSE)))</f>
        <v>FL</v>
      </c>
      <c r="Z87" s="24" t="str">
        <f t="shared" si="42"/>
        <v>SE</v>
      </c>
      <c r="AA87" s="24" t="str">
        <f t="shared" si="42"/>
        <v>NFL</v>
      </c>
    </row>
    <row r="88" spans="1:27" ht="15">
      <c r="A88" s="24">
        <f>IF(OtherInfo!AD85="","",OtherInfo!AD85)</f>
        <v>95</v>
      </c>
      <c r="B88" s="24" t="str">
        <f>IF($A88="","",IF(VLOOKUP($A88,OtherInfo!$AD$4:$AH$172,4,FALSE)="","",VLOOKUP($A88,OtherInfo!$AD$4:$AH$172,4,FALSE)))</f>
        <v>L.V. Outlet</v>
      </c>
      <c r="C88" s="27">
        <f>IF($A88="","",DCOUNT(RevenueRange,C$1,$A$6:$A88)-SUM(C$6:C87))</f>
        <v>22</v>
      </c>
      <c r="D88" s="27">
        <f>IF($A88="","",DSUM(RevenueRange,D$1,$A$6:$A88)-SUM(D$6:D87))</f>
        <v>2649</v>
      </c>
      <c r="E88" s="27">
        <f>IF($A88="","",DSUM(RevenueRange,E$1,$A$6:$A88)-SUM(E$6:E87))</f>
        <v>25251</v>
      </c>
      <c r="F88" s="28">
        <f>IF($A88="","",DSUM(RevenueRange,F$1,$A$6:$A88)-SUM(F$6:F87))</f>
        <v>8900.5299999999988</v>
      </c>
      <c r="G88" s="29">
        <f t="shared" si="26"/>
        <v>1</v>
      </c>
      <c r="H88" s="28">
        <f>IF($A88="","",DSUM(RevenueRange,H$1,$A$6:$A88)-SUM(H$6:H87))</f>
        <v>330</v>
      </c>
      <c r="I88" s="29">
        <f t="shared" si="27"/>
        <v>35</v>
      </c>
      <c r="J88" s="28">
        <f>IF($A88="","",DSUM(RevenueRange,J$1,$A$6:$A88)-SUM(J$6:J87))</f>
        <v>1277.1999999999753</v>
      </c>
      <c r="K88" s="28">
        <f t="shared" si="35"/>
        <v>10507.729999999974</v>
      </c>
      <c r="L88" s="29">
        <f t="shared" si="28"/>
        <v>1</v>
      </c>
      <c r="M88" s="28">
        <f t="shared" si="36"/>
        <v>0.41613124232703552</v>
      </c>
      <c r="N88" s="29">
        <f t="shared" si="29"/>
        <v>48</v>
      </c>
      <c r="O88" s="28">
        <f t="shared" si="37"/>
        <v>0.35248227792958692</v>
      </c>
      <c r="P88" s="29">
        <f t="shared" si="30"/>
        <v>17</v>
      </c>
      <c r="Q88" s="28">
        <f t="shared" si="38"/>
        <v>3.9666779916949695</v>
      </c>
      <c r="R88" s="29">
        <f t="shared" si="31"/>
        <v>93</v>
      </c>
      <c r="S88" s="85">
        <f t="shared" si="39"/>
        <v>0.84704593665806227</v>
      </c>
      <c r="T88" s="29">
        <f t="shared" si="32"/>
        <v>4</v>
      </c>
      <c r="U88" s="85">
        <f t="shared" si="40"/>
        <v>3.140545103461935E-2</v>
      </c>
      <c r="V88" s="29">
        <f t="shared" si="33"/>
        <v>166</v>
      </c>
      <c r="W88" s="85">
        <f t="shared" si="41"/>
        <v>0.12154861230731837</v>
      </c>
      <c r="X88" s="29">
        <f t="shared" si="34"/>
        <v>33</v>
      </c>
      <c r="Y88" s="24" t="str">
        <f t="shared" si="42"/>
        <v>NV</v>
      </c>
      <c r="Z88" s="24" t="str">
        <f t="shared" si="42"/>
        <v>OUT</v>
      </c>
      <c r="AA88" s="24" t="str">
        <f t="shared" si="42"/>
        <v>OUT</v>
      </c>
    </row>
    <row r="89" spans="1:27" ht="15">
      <c r="A89" s="24">
        <f>IF(OtherInfo!AD86="","",OtherInfo!AD86)</f>
        <v>96</v>
      </c>
      <c r="B89" s="24" t="str">
        <f>IF($A89="","",IF(VLOOKUP($A89,OtherInfo!$AD$4:$AH$172,4,FALSE)="","",VLOOKUP($A89,OtherInfo!$AD$4:$AH$172,4,FALSE)))</f>
        <v>Easton</v>
      </c>
      <c r="C89" s="27">
        <f>IF($A89="","",DCOUNT(RevenueRange,C$1,$A$6:$A89)-SUM(C$6:C88))</f>
        <v>12</v>
      </c>
      <c r="D89" s="27">
        <f>IF($A89="","",DSUM(RevenueRange,D$1,$A$6:$A89)-SUM(D$6:D88))</f>
        <v>293</v>
      </c>
      <c r="E89" s="27">
        <f>IF($A89="","",DSUM(RevenueRange,E$1,$A$6:$A89)-SUM(E$6:E88))</f>
        <v>3441</v>
      </c>
      <c r="F89" s="28">
        <f>IF($A89="","",DSUM(RevenueRange,F$1,$A$6:$A89)-SUM(F$6:F88))</f>
        <v>817.94999999996799</v>
      </c>
      <c r="G89" s="29">
        <f t="shared" si="26"/>
        <v>138</v>
      </c>
      <c r="H89" s="28">
        <f>IF($A89="","",DSUM(RevenueRange,H$1,$A$6:$A89)-SUM(H$6:H88))</f>
        <v>180</v>
      </c>
      <c r="I89" s="29">
        <f t="shared" si="27"/>
        <v>131</v>
      </c>
      <c r="J89" s="28">
        <f>IF($A89="","",DSUM(RevenueRange,J$1,$A$6:$A89)-SUM(J$6:J88))</f>
        <v>114.68999999999505</v>
      </c>
      <c r="K89" s="28">
        <f t="shared" si="35"/>
        <v>1112.639999999963</v>
      </c>
      <c r="L89" s="29">
        <f t="shared" si="28"/>
        <v>143</v>
      </c>
      <c r="M89" s="28">
        <f t="shared" si="36"/>
        <v>0.32334786399301452</v>
      </c>
      <c r="N89" s="29">
        <f t="shared" si="29"/>
        <v>102</v>
      </c>
      <c r="O89" s="28">
        <f t="shared" si="37"/>
        <v>0.23770706190060098</v>
      </c>
      <c r="P89" s="29">
        <f t="shared" si="30"/>
        <v>94</v>
      </c>
      <c r="Q89" s="28">
        <f t="shared" si="38"/>
        <v>3.7974061433445838</v>
      </c>
      <c r="R89" s="29">
        <f t="shared" si="31"/>
        <v>98</v>
      </c>
      <c r="S89" s="85">
        <f t="shared" si="39"/>
        <v>0.73514344262294651</v>
      </c>
      <c r="T89" s="29">
        <f t="shared" si="32"/>
        <v>89</v>
      </c>
      <c r="U89" s="85">
        <f t="shared" si="40"/>
        <v>0.16177739430544111</v>
      </c>
      <c r="V89" s="29">
        <f t="shared" si="33"/>
        <v>78</v>
      </c>
      <c r="W89" s="85">
        <f t="shared" si="41"/>
        <v>0.10307916307161244</v>
      </c>
      <c r="X89" s="29">
        <f t="shared" si="34"/>
        <v>111</v>
      </c>
      <c r="Y89" s="24" t="str">
        <f t="shared" si="42"/>
        <v>OH</v>
      </c>
      <c r="Z89" s="24" t="str">
        <f t="shared" si="42"/>
        <v>MW</v>
      </c>
      <c r="AA89" s="24" t="str">
        <f t="shared" si="42"/>
        <v>GL</v>
      </c>
    </row>
    <row r="90" spans="1:27" ht="15">
      <c r="A90" s="24">
        <f>IF(OtherInfo!AD87="","",OtherInfo!AD87)</f>
        <v>97</v>
      </c>
      <c r="B90" s="24" t="str">
        <f>IF($A90="","",IF(VLOOKUP($A90,OtherInfo!$AD$4:$AH$172,4,FALSE)="","",VLOOKUP($A90,OtherInfo!$AD$4:$AH$172,4,FALSE)))</f>
        <v>Montgomery Mall</v>
      </c>
      <c r="C90" s="27">
        <f>IF($A90="","",DCOUNT(RevenueRange,C$1,$A$6:$A90)-SUM(C$6:C89))</f>
        <v>19</v>
      </c>
      <c r="D90" s="27">
        <f>IF($A90="","",DSUM(RevenueRange,D$1,$A$6:$A90)-SUM(D$6:D89))</f>
        <v>536</v>
      </c>
      <c r="E90" s="27">
        <f>IF($A90="","",DSUM(RevenueRange,E$1,$A$6:$A90)-SUM(E$6:E89))</f>
        <v>6203</v>
      </c>
      <c r="F90" s="28">
        <f>IF($A90="","",DSUM(RevenueRange,F$1,$A$6:$A90)-SUM(F$6:F89))</f>
        <v>1200.6499999999942</v>
      </c>
      <c r="G90" s="29">
        <f t="shared" si="26"/>
        <v>92</v>
      </c>
      <c r="H90" s="28">
        <f>IF($A90="","",DSUM(RevenueRange,H$1,$A$6:$A90)-SUM(H$6:H89))</f>
        <v>285</v>
      </c>
      <c r="I90" s="29">
        <f t="shared" si="27"/>
        <v>54</v>
      </c>
      <c r="J90" s="28">
        <f>IF($A90="","",DSUM(RevenueRange,J$1,$A$6:$A90)-SUM(J$6:J89))</f>
        <v>166.62999999999374</v>
      </c>
      <c r="K90" s="28">
        <f t="shared" si="35"/>
        <v>1652.2799999999879</v>
      </c>
      <c r="L90" s="29">
        <f t="shared" si="28"/>
        <v>98</v>
      </c>
      <c r="M90" s="28">
        <f t="shared" si="36"/>
        <v>0.26636788650652715</v>
      </c>
      <c r="N90" s="29">
        <f t="shared" si="29"/>
        <v>129</v>
      </c>
      <c r="O90" s="28">
        <f t="shared" si="37"/>
        <v>0.19355956795099052</v>
      </c>
      <c r="P90" s="29">
        <f t="shared" si="30"/>
        <v>119</v>
      </c>
      <c r="Q90" s="28">
        <f t="shared" si="38"/>
        <v>3.0826119402984848</v>
      </c>
      <c r="R90" s="29">
        <f t="shared" si="31"/>
        <v>132</v>
      </c>
      <c r="S90" s="85">
        <f t="shared" si="39"/>
        <v>0.72666255114145484</v>
      </c>
      <c r="T90" s="29">
        <f t="shared" si="32"/>
        <v>97</v>
      </c>
      <c r="U90" s="85">
        <f t="shared" si="40"/>
        <v>0.17248892439538219</v>
      </c>
      <c r="V90" s="29">
        <f t="shared" si="33"/>
        <v>69</v>
      </c>
      <c r="W90" s="85">
        <f t="shared" si="41"/>
        <v>0.100848524463163</v>
      </c>
      <c r="X90" s="29">
        <f t="shared" si="34"/>
        <v>120</v>
      </c>
      <c r="Y90" s="24" t="str">
        <f t="shared" si="42"/>
        <v>MD</v>
      </c>
      <c r="Z90" s="24" t="str">
        <f t="shared" si="42"/>
        <v>NE</v>
      </c>
      <c r="AA90" s="24" t="str">
        <f t="shared" si="42"/>
        <v>MD</v>
      </c>
    </row>
    <row r="91" spans="1:27" ht="15">
      <c r="A91" s="24">
        <f>IF(OtherInfo!AD88="","",OtherInfo!AD88)</f>
        <v>98</v>
      </c>
      <c r="B91" s="24" t="str">
        <f>IF($A91="","",IF(VLOOKUP($A91,OtherInfo!$AD$4:$AH$172,4,FALSE)="","",VLOOKUP($A91,OtherInfo!$AD$4:$AH$172,4,FALSE)))</f>
        <v>Lincoln Road</v>
      </c>
      <c r="C91" s="27">
        <f>IF($A91="","",DCOUNT(RevenueRange,C$1,$A$6:$A91)-SUM(C$6:C90))</f>
        <v>19</v>
      </c>
      <c r="D91" s="27">
        <f>IF($A91="","",DSUM(RevenueRange,D$1,$A$6:$A91)-SUM(D$6:D90))</f>
        <v>600</v>
      </c>
      <c r="E91" s="27">
        <f>IF($A91="","",DSUM(RevenueRange,E$1,$A$6:$A91)-SUM(E$6:E90))</f>
        <v>6980</v>
      </c>
      <c r="F91" s="28">
        <f>IF($A91="","",DSUM(RevenueRange,F$1,$A$6:$A91)-SUM(F$6:F90))</f>
        <v>2611.6700000000128</v>
      </c>
      <c r="G91" s="29">
        <f t="shared" si="26"/>
        <v>21</v>
      </c>
      <c r="H91" s="28">
        <f>IF($A91="","",DSUM(RevenueRange,H$1,$A$6:$A91)-SUM(H$6:H90))</f>
        <v>285</v>
      </c>
      <c r="I91" s="29">
        <f t="shared" si="27"/>
        <v>54</v>
      </c>
      <c r="J91" s="28">
        <f>IF($A91="","",DSUM(RevenueRange,J$1,$A$6:$A91)-SUM(J$6:J90))</f>
        <v>399.86000000000058</v>
      </c>
      <c r="K91" s="28">
        <f t="shared" si="35"/>
        <v>3296.5300000000134</v>
      </c>
      <c r="L91" s="29">
        <f t="shared" si="28"/>
        <v>25</v>
      </c>
      <c r="M91" s="28">
        <f t="shared" si="36"/>
        <v>0.47228223495702198</v>
      </c>
      <c r="N91" s="29">
        <f t="shared" si="29"/>
        <v>27</v>
      </c>
      <c r="O91" s="28">
        <f t="shared" si="37"/>
        <v>0.37416475644699326</v>
      </c>
      <c r="P91" s="29">
        <f t="shared" si="30"/>
        <v>12</v>
      </c>
      <c r="Q91" s="28">
        <f t="shared" si="38"/>
        <v>5.4942166666666887</v>
      </c>
      <c r="R91" s="29">
        <f t="shared" si="31"/>
        <v>28</v>
      </c>
      <c r="S91" s="85">
        <f t="shared" si="39"/>
        <v>0.79224821251437183</v>
      </c>
      <c r="T91" s="29">
        <f t="shared" si="32"/>
        <v>23</v>
      </c>
      <c r="U91" s="85">
        <f t="shared" si="40"/>
        <v>8.6454544627228888E-2</v>
      </c>
      <c r="V91" s="29">
        <f t="shared" si="33"/>
        <v>153</v>
      </c>
      <c r="W91" s="85">
        <f t="shared" si="41"/>
        <v>0.12129724285839927</v>
      </c>
      <c r="X91" s="29">
        <f t="shared" si="34"/>
        <v>36</v>
      </c>
      <c r="Y91" s="24" t="str">
        <f t="shared" si="42"/>
        <v>FL</v>
      </c>
      <c r="Z91" s="24" t="str">
        <f t="shared" si="42"/>
        <v>SE</v>
      </c>
      <c r="AA91" s="24" t="str">
        <f t="shared" si="42"/>
        <v>SE</v>
      </c>
    </row>
    <row r="92" spans="1:27" ht="15">
      <c r="A92" s="24">
        <f>IF(OtherInfo!AD89="","",OtherInfo!AD89)</f>
        <v>99</v>
      </c>
      <c r="B92" s="24" t="str">
        <f>IF($A92="","",IF(VLOOKUP($A92,OtherInfo!$AD$4:$AH$172,4,FALSE)="","",VLOOKUP($A92,OtherInfo!$AD$4:$AH$172,4,FALSE)))</f>
        <v>Mall in Columbia</v>
      </c>
      <c r="C92" s="27">
        <f>IF($A92="","",DCOUNT(RevenueRange,C$1,$A$6:$A92)-SUM(C$6:C91))</f>
        <v>14</v>
      </c>
      <c r="D92" s="27">
        <f>IF($A92="","",DSUM(RevenueRange,D$1,$A$6:$A92)-SUM(D$6:D91))</f>
        <v>339</v>
      </c>
      <c r="E92" s="27">
        <f>IF($A92="","",DSUM(RevenueRange,E$1,$A$6:$A92)-SUM(E$6:E91))</f>
        <v>3817</v>
      </c>
      <c r="F92" s="28">
        <f>IF($A92="","",DSUM(RevenueRange,F$1,$A$6:$A92)-SUM(F$6:F91))</f>
        <v>689.40000000002328</v>
      </c>
      <c r="G92" s="29">
        <f t="shared" si="26"/>
        <v>150</v>
      </c>
      <c r="H92" s="28">
        <f>IF($A92="","",DSUM(RevenueRange,H$1,$A$6:$A92)-SUM(H$6:H91))</f>
        <v>195</v>
      </c>
      <c r="I92" s="29">
        <f t="shared" si="27"/>
        <v>120</v>
      </c>
      <c r="J92" s="28">
        <f>IF($A92="","",DSUM(RevenueRange,J$1,$A$6:$A92)-SUM(J$6:J91))</f>
        <v>97.639999999999418</v>
      </c>
      <c r="K92" s="28">
        <f t="shared" si="35"/>
        <v>982.0400000000227</v>
      </c>
      <c r="L92" s="29">
        <f t="shared" si="28"/>
        <v>151</v>
      </c>
      <c r="M92" s="28">
        <f t="shared" si="36"/>
        <v>0.25728058684831612</v>
      </c>
      <c r="N92" s="29">
        <f t="shared" si="29"/>
        <v>139</v>
      </c>
      <c r="O92" s="28">
        <f t="shared" si="37"/>
        <v>0.18061304689547375</v>
      </c>
      <c r="P92" s="29">
        <f t="shared" si="30"/>
        <v>129</v>
      </c>
      <c r="Q92" s="28">
        <f t="shared" si="38"/>
        <v>2.8968731563422501</v>
      </c>
      <c r="R92" s="29">
        <f t="shared" si="31"/>
        <v>148</v>
      </c>
      <c r="S92" s="85">
        <f t="shared" si="39"/>
        <v>0.70200806484461664</v>
      </c>
      <c r="T92" s="29">
        <f t="shared" si="32"/>
        <v>117</v>
      </c>
      <c r="U92" s="85">
        <f t="shared" si="40"/>
        <v>0.19856624984725213</v>
      </c>
      <c r="V92" s="29">
        <f t="shared" si="33"/>
        <v>45</v>
      </c>
      <c r="W92" s="85">
        <f t="shared" si="41"/>
        <v>9.9425685308131201E-2</v>
      </c>
      <c r="X92" s="29">
        <f t="shared" si="34"/>
        <v>128</v>
      </c>
      <c r="Y92" s="24" t="str">
        <f t="shared" si="42"/>
        <v>MD</v>
      </c>
      <c r="Z92" s="24" t="str">
        <f t="shared" si="42"/>
        <v>NE</v>
      </c>
      <c r="AA92" s="24" t="str">
        <f t="shared" si="42"/>
        <v>MD</v>
      </c>
    </row>
    <row r="93" spans="1:27" ht="15">
      <c r="A93" s="24">
        <f>IF(OtherInfo!AD90="","",OtherInfo!AD90)</f>
        <v>100</v>
      </c>
      <c r="B93" s="24" t="str">
        <f>IF($A93="","",IF(VLOOKUP($A93,OtherInfo!$AD$4:$AH$172,4,FALSE)="","",VLOOKUP($A93,OtherInfo!$AD$4:$AH$172,4,FALSE)))</f>
        <v>La Encantada</v>
      </c>
      <c r="C93" s="27">
        <f>IF($A93="","",DCOUNT(RevenueRange,C$1,$A$6:$A93)-SUM(C$6:C92))</f>
        <v>17</v>
      </c>
      <c r="D93" s="27">
        <f>IF($A93="","",DSUM(RevenueRange,D$1,$A$6:$A93)-SUM(D$6:D92))</f>
        <v>400</v>
      </c>
      <c r="E93" s="27">
        <f>IF($A93="","",DSUM(RevenueRange,E$1,$A$6:$A93)-SUM(E$6:E92))</f>
        <v>4721</v>
      </c>
      <c r="F93" s="28">
        <f>IF($A93="","",DSUM(RevenueRange,F$1,$A$6:$A93)-SUM(F$6:F92))</f>
        <v>1574.8199999999197</v>
      </c>
      <c r="G93" s="29">
        <f t="shared" si="26"/>
        <v>60</v>
      </c>
      <c r="H93" s="28">
        <f>IF($A93="","",DSUM(RevenueRange,H$1,$A$6:$A93)-SUM(H$6:H92))</f>
        <v>510</v>
      </c>
      <c r="I93" s="29">
        <f t="shared" si="27"/>
        <v>21</v>
      </c>
      <c r="J93" s="28">
        <f>IF($A93="","",DSUM(RevenueRange,J$1,$A$6:$A93)-SUM(J$6:J92))</f>
        <v>224.15000000000509</v>
      </c>
      <c r="K93" s="28">
        <f t="shared" si="35"/>
        <v>2308.9699999999248</v>
      </c>
      <c r="L93" s="29">
        <f t="shared" si="28"/>
        <v>55</v>
      </c>
      <c r="M93" s="28">
        <f t="shared" si="36"/>
        <v>0.48908493963141808</v>
      </c>
      <c r="N93" s="29">
        <f t="shared" si="29"/>
        <v>22</v>
      </c>
      <c r="O93" s="28">
        <f t="shared" si="37"/>
        <v>0.33357763185764028</v>
      </c>
      <c r="P93" s="29">
        <f t="shared" si="30"/>
        <v>24</v>
      </c>
      <c r="Q93" s="28">
        <f t="shared" si="38"/>
        <v>5.7724249999998118</v>
      </c>
      <c r="R93" s="29">
        <f t="shared" si="31"/>
        <v>21</v>
      </c>
      <c r="S93" s="85">
        <f t="shared" si="39"/>
        <v>0.68204437476449287</v>
      </c>
      <c r="T93" s="29">
        <f t="shared" si="32"/>
        <v>133</v>
      </c>
      <c r="U93" s="85">
        <f t="shared" si="40"/>
        <v>0.22087770737602333</v>
      </c>
      <c r="V93" s="29">
        <f t="shared" si="33"/>
        <v>30</v>
      </c>
      <c r="W93" s="85">
        <f t="shared" si="41"/>
        <v>9.7077917859483831E-2</v>
      </c>
      <c r="X93" s="29">
        <f t="shared" si="34"/>
        <v>140</v>
      </c>
      <c r="Y93" s="24" t="str">
        <f t="shared" si="42"/>
        <v>AZ</v>
      </c>
      <c r="Z93" s="24" t="str">
        <f t="shared" si="42"/>
        <v>SW</v>
      </c>
      <c r="AA93" s="24" t="str">
        <f t="shared" si="42"/>
        <v>AZ</v>
      </c>
    </row>
    <row r="94" spans="1:27" ht="15">
      <c r="A94" s="24">
        <f>IF(OtherInfo!AD91="","",OtherInfo!AD91)</f>
        <v>101</v>
      </c>
      <c r="B94" s="24" t="str">
        <f>IF($A94="","",IF(VLOOKUP($A94,OtherInfo!$AD$4:$AH$172,4,FALSE)="","",VLOOKUP($A94,OtherInfo!$AD$4:$AH$172,4,FALSE)))</f>
        <v>South Park</v>
      </c>
      <c r="C94" s="27">
        <f>IF($A94="","",DCOUNT(RevenueRange,C$1,$A$6:$A94)-SUM(C$6:C93))</f>
        <v>17</v>
      </c>
      <c r="D94" s="27">
        <f>IF($A94="","",DSUM(RevenueRange,D$1,$A$6:$A94)-SUM(D$6:D93))</f>
        <v>397</v>
      </c>
      <c r="E94" s="27">
        <f>IF($A94="","",DSUM(RevenueRange,E$1,$A$6:$A94)-SUM(E$6:E93))</f>
        <v>4747</v>
      </c>
      <c r="F94" s="28">
        <f>IF($A94="","",DSUM(RevenueRange,F$1,$A$6:$A94)-SUM(F$6:F93))</f>
        <v>962.21000000002095</v>
      </c>
      <c r="G94" s="29">
        <f t="shared" si="26"/>
        <v>126</v>
      </c>
      <c r="H94" s="28">
        <f>IF($A94="","",DSUM(RevenueRange,H$1,$A$6:$A94)-SUM(H$6:H93))</f>
        <v>255</v>
      </c>
      <c r="I94" s="29">
        <f t="shared" si="27"/>
        <v>88</v>
      </c>
      <c r="J94" s="28">
        <f>IF($A94="","",DSUM(RevenueRange,J$1,$A$6:$A94)-SUM(J$6:J93))</f>
        <v>134.58999999999651</v>
      </c>
      <c r="K94" s="28">
        <f t="shared" si="35"/>
        <v>1351.8000000000175</v>
      </c>
      <c r="L94" s="29">
        <f t="shared" si="28"/>
        <v>124</v>
      </c>
      <c r="M94" s="28">
        <f t="shared" si="36"/>
        <v>0.28476932799663313</v>
      </c>
      <c r="N94" s="29">
        <f t="shared" si="29"/>
        <v>118</v>
      </c>
      <c r="O94" s="28">
        <f t="shared" si="37"/>
        <v>0.20269854645039415</v>
      </c>
      <c r="P94" s="29">
        <f t="shared" si="30"/>
        <v>112</v>
      </c>
      <c r="Q94" s="28">
        <f t="shared" si="38"/>
        <v>3.4050377833753589</v>
      </c>
      <c r="R94" s="29">
        <f t="shared" si="31"/>
        <v>114</v>
      </c>
      <c r="S94" s="85">
        <f t="shared" si="39"/>
        <v>0.71179908270454839</v>
      </c>
      <c r="T94" s="29">
        <f t="shared" si="32"/>
        <v>107</v>
      </c>
      <c r="U94" s="85">
        <f t="shared" si="40"/>
        <v>0.18863737239236331</v>
      </c>
      <c r="V94" s="29">
        <f t="shared" si="33"/>
        <v>58</v>
      </c>
      <c r="W94" s="85">
        <f t="shared" si="41"/>
        <v>9.9563544903088302E-2</v>
      </c>
      <c r="X94" s="29">
        <f t="shared" si="34"/>
        <v>127</v>
      </c>
      <c r="Y94" s="24" t="str">
        <f t="shared" si="42"/>
        <v>NC</v>
      </c>
      <c r="Z94" s="24" t="str">
        <f t="shared" si="42"/>
        <v>SE</v>
      </c>
      <c r="AA94" s="24" t="str">
        <f t="shared" si="42"/>
        <v>NC</v>
      </c>
    </row>
    <row r="95" spans="1:27" ht="15">
      <c r="A95" s="24">
        <f>IF(OtherInfo!AD92="","",OtherInfo!AD92)</f>
        <v>102</v>
      </c>
      <c r="B95" s="24" t="str">
        <f>IF($A95="","",IF(VLOOKUP($A95,OtherInfo!$AD$4:$AH$172,4,FALSE)="","",VLOOKUP($A95,OtherInfo!$AD$4:$AH$172,4,FALSE)))</f>
        <v>Aspen</v>
      </c>
      <c r="C95" s="27">
        <f>IF($A95="","",DCOUNT(RevenueRange,C$1,$A$6:$A95)-SUM(C$6:C94))</f>
        <v>11</v>
      </c>
      <c r="D95" s="27">
        <f>IF($A95="","",DSUM(RevenueRange,D$1,$A$6:$A95)-SUM(D$6:D94))</f>
        <v>270</v>
      </c>
      <c r="E95" s="27">
        <f>IF($A95="","",DSUM(RevenueRange,E$1,$A$6:$A95)-SUM(E$6:E94))</f>
        <v>3066</v>
      </c>
      <c r="F95" s="28">
        <f>IF($A95="","",DSUM(RevenueRange,F$1,$A$6:$A95)-SUM(F$6:F94))</f>
        <v>1718.030000000057</v>
      </c>
      <c r="G95" s="29">
        <f t="shared" si="26"/>
        <v>48</v>
      </c>
      <c r="H95" s="28">
        <f>IF($A95="","",DSUM(RevenueRange,H$1,$A$6:$A95)-SUM(H$6:H94))</f>
        <v>165</v>
      </c>
      <c r="I95" s="29">
        <f t="shared" si="27"/>
        <v>151</v>
      </c>
      <c r="J95" s="28">
        <f>IF($A95="","",DSUM(RevenueRange,J$1,$A$6:$A95)-SUM(J$6:J94))</f>
        <v>245.0500000000211</v>
      </c>
      <c r="K95" s="28">
        <f t="shared" si="35"/>
        <v>2128.0800000000781</v>
      </c>
      <c r="L95" s="29">
        <f t="shared" si="28"/>
        <v>68</v>
      </c>
      <c r="M95" s="28">
        <f t="shared" si="36"/>
        <v>0.69409001956949712</v>
      </c>
      <c r="N95" s="29">
        <f t="shared" si="29"/>
        <v>7</v>
      </c>
      <c r="O95" s="28">
        <f t="shared" si="37"/>
        <v>0.56034898891065132</v>
      </c>
      <c r="P95" s="29">
        <f t="shared" si="30"/>
        <v>2</v>
      </c>
      <c r="Q95" s="28">
        <f t="shared" si="38"/>
        <v>7.8817777777780673</v>
      </c>
      <c r="R95" s="29">
        <f t="shared" si="31"/>
        <v>6</v>
      </c>
      <c r="S95" s="85">
        <f t="shared" si="39"/>
        <v>0.8073145746400483</v>
      </c>
      <c r="T95" s="29">
        <f t="shared" si="32"/>
        <v>10</v>
      </c>
      <c r="U95" s="85">
        <f t="shared" si="40"/>
        <v>7.7534679147397631E-2</v>
      </c>
      <c r="V95" s="29">
        <f t="shared" si="33"/>
        <v>158</v>
      </c>
      <c r="W95" s="85">
        <f t="shared" si="41"/>
        <v>0.11515074621255408</v>
      </c>
      <c r="X95" s="29">
        <f t="shared" si="34"/>
        <v>44</v>
      </c>
      <c r="Y95" s="24" t="str">
        <f t="shared" si="42"/>
        <v>CO</v>
      </c>
      <c r="Z95" s="24" t="str">
        <f t="shared" si="42"/>
        <v>SW</v>
      </c>
      <c r="AA95" s="24" t="str">
        <f t="shared" si="42"/>
        <v>SW</v>
      </c>
    </row>
    <row r="96" spans="1:27" ht="15">
      <c r="A96" s="24">
        <f>IF(OtherInfo!AD93="","",OtherInfo!AD93)</f>
        <v>103</v>
      </c>
      <c r="B96" s="24" t="str">
        <f>IF($A96="","",IF(VLOOKUP($A96,OtherInfo!$AD$4:$AH$172,4,FALSE)="","",VLOOKUP($A96,OtherInfo!$AD$4:$AH$172,4,FALSE)))</f>
        <v>Beverly Center</v>
      </c>
      <c r="C96" s="27">
        <f>IF($A96="","",DCOUNT(RevenueRange,C$1,$A$6:$A96)-SUM(C$6:C95))</f>
        <v>20</v>
      </c>
      <c r="D96" s="27">
        <f>IF($A96="","",DSUM(RevenueRange,D$1,$A$6:$A96)-SUM(D$6:D95))</f>
        <v>495</v>
      </c>
      <c r="E96" s="27">
        <f>IF($A96="","",DSUM(RevenueRange,E$1,$A$6:$A96)-SUM(E$6:E95))</f>
        <v>5956</v>
      </c>
      <c r="F96" s="28">
        <f>IF($A96="","",DSUM(RevenueRange,F$1,$A$6:$A96)-SUM(F$6:F95))</f>
        <v>1817.4499999998952</v>
      </c>
      <c r="G96" s="29">
        <f t="shared" si="26"/>
        <v>39</v>
      </c>
      <c r="H96" s="28">
        <f>IF($A96="","",DSUM(RevenueRange,H$1,$A$6:$A96)-SUM(H$6:H95))</f>
        <v>300</v>
      </c>
      <c r="I96" s="29">
        <f t="shared" si="27"/>
        <v>40</v>
      </c>
      <c r="J96" s="28">
        <f>IF($A96="","",DSUM(RevenueRange,J$1,$A$6:$A96)-SUM(J$6:J95))</f>
        <v>258.35000000000218</v>
      </c>
      <c r="K96" s="28">
        <f t="shared" si="35"/>
        <v>2375.7999999998974</v>
      </c>
      <c r="L96" s="29">
        <f t="shared" si="28"/>
        <v>49</v>
      </c>
      <c r="M96" s="28">
        <f t="shared" si="36"/>
        <v>0.39889187374074841</v>
      </c>
      <c r="N96" s="29">
        <f t="shared" si="29"/>
        <v>59</v>
      </c>
      <c r="O96" s="28">
        <f t="shared" si="37"/>
        <v>0.30514607118869969</v>
      </c>
      <c r="P96" s="29">
        <f t="shared" si="30"/>
        <v>47</v>
      </c>
      <c r="Q96" s="28">
        <f t="shared" si="38"/>
        <v>4.7995959595957522</v>
      </c>
      <c r="R96" s="29">
        <f t="shared" si="31"/>
        <v>50</v>
      </c>
      <c r="S96" s="85">
        <f t="shared" si="39"/>
        <v>0.76498442629849894</v>
      </c>
      <c r="T96" s="29">
        <f t="shared" si="32"/>
        <v>59</v>
      </c>
      <c r="U96" s="85">
        <f t="shared" si="40"/>
        <v>0.12627325532452771</v>
      </c>
      <c r="V96" s="29">
        <f t="shared" si="33"/>
        <v>111</v>
      </c>
      <c r="W96" s="85">
        <f t="shared" si="41"/>
        <v>0.10874231837697337</v>
      </c>
      <c r="X96" s="29">
        <f t="shared" si="34"/>
        <v>73</v>
      </c>
      <c r="Y96" s="24" t="str">
        <f t="shared" si="42"/>
        <v>CA</v>
      </c>
      <c r="Z96" s="24" t="str">
        <f t="shared" si="42"/>
        <v>LA</v>
      </c>
      <c r="AA96" s="24" t="str">
        <f t="shared" si="42"/>
        <v>LAPRO</v>
      </c>
    </row>
    <row r="97" spans="1:27" ht="15">
      <c r="A97" s="24">
        <f>IF(OtherInfo!AD94="","",OtherInfo!AD94)</f>
        <v>105</v>
      </c>
      <c r="B97" s="24" t="str">
        <f>IF($A97="","",IF(VLOOKUP($A97,OtherInfo!$AD$4:$AH$172,4,FALSE)="","",VLOOKUP($A97,OtherInfo!$AD$4:$AH$172,4,FALSE)))</f>
        <v>Ft. Lauderdale</v>
      </c>
      <c r="C97" s="27">
        <f>IF($A97="","",DCOUNT(RevenueRange,C$1,$A$6:$A97)-SUM(C$6:C96))</f>
        <v>14</v>
      </c>
      <c r="D97" s="27">
        <f>IF($A97="","",DSUM(RevenueRange,D$1,$A$6:$A97)-SUM(D$6:D96))</f>
        <v>363</v>
      </c>
      <c r="E97" s="27">
        <f>IF($A97="","",DSUM(RevenueRange,E$1,$A$6:$A97)-SUM(E$6:E96))</f>
        <v>4359</v>
      </c>
      <c r="F97" s="28">
        <f>IF($A97="","",DSUM(RevenueRange,F$1,$A$6:$A97)-SUM(F$6:F96))</f>
        <v>1685.0099999999802</v>
      </c>
      <c r="G97" s="29">
        <f t="shared" si="26"/>
        <v>52</v>
      </c>
      <c r="H97" s="28">
        <f>IF($A97="","",DSUM(RevenueRange,H$1,$A$6:$A97)-SUM(H$6:H96))</f>
        <v>210</v>
      </c>
      <c r="I97" s="29">
        <f t="shared" si="27"/>
        <v>108</v>
      </c>
      <c r="J97" s="28">
        <f>IF($A97="","",DSUM(RevenueRange,J$1,$A$6:$A97)-SUM(J$6:J96))</f>
        <v>259.53000000000247</v>
      </c>
      <c r="K97" s="28">
        <f t="shared" si="35"/>
        <v>2154.5399999999827</v>
      </c>
      <c r="L97" s="29">
        <f t="shared" si="28"/>
        <v>64</v>
      </c>
      <c r="M97" s="28">
        <f t="shared" si="36"/>
        <v>0.49427391603578408</v>
      </c>
      <c r="N97" s="29">
        <f t="shared" si="29"/>
        <v>19</v>
      </c>
      <c r="O97" s="28">
        <f t="shared" si="37"/>
        <v>0.38655884377150268</v>
      </c>
      <c r="P97" s="29">
        <f t="shared" si="30"/>
        <v>7</v>
      </c>
      <c r="Q97" s="28">
        <f t="shared" si="38"/>
        <v>5.9353719008263983</v>
      </c>
      <c r="R97" s="29">
        <f t="shared" si="31"/>
        <v>19</v>
      </c>
      <c r="S97" s="85">
        <f t="shared" si="39"/>
        <v>0.78207413183324226</v>
      </c>
      <c r="T97" s="29">
        <f t="shared" si="32"/>
        <v>35</v>
      </c>
      <c r="U97" s="85">
        <f t="shared" si="40"/>
        <v>9.7468601186332895E-2</v>
      </c>
      <c r="V97" s="29">
        <f t="shared" si="33"/>
        <v>144</v>
      </c>
      <c r="W97" s="85">
        <f t="shared" si="41"/>
        <v>0.12045726698042485</v>
      </c>
      <c r="X97" s="29">
        <f t="shared" si="34"/>
        <v>40</v>
      </c>
      <c r="Y97" s="24" t="str">
        <f t="shared" si="42"/>
        <v>FL</v>
      </c>
      <c r="Z97" s="24" t="str">
        <f t="shared" si="42"/>
        <v>SE</v>
      </c>
      <c r="AA97" s="24" t="str">
        <f t="shared" si="42"/>
        <v>PB</v>
      </c>
    </row>
    <row r="98" spans="1:27" ht="15">
      <c r="A98" s="24">
        <f>IF(OtherInfo!AD95="","",OtherInfo!AD95)</f>
        <v>106</v>
      </c>
      <c r="B98" s="24" t="str">
        <f>IF($A98="","",IF(VLOOKUP($A98,OtherInfo!$AD$4:$AH$172,4,FALSE)="","",VLOOKUP($A98,OtherInfo!$AD$4:$AH$172,4,FALSE)))</f>
        <v>Highland Village</v>
      </c>
      <c r="C98" s="27">
        <f>IF($A98="","",DCOUNT(RevenueRange,C$1,$A$6:$A98)-SUM(C$6:C97))</f>
        <v>19</v>
      </c>
      <c r="D98" s="27">
        <f>IF($A98="","",DSUM(RevenueRange,D$1,$A$6:$A98)-SUM(D$6:D97))</f>
        <v>453</v>
      </c>
      <c r="E98" s="27">
        <f>IF($A98="","",DSUM(RevenueRange,E$1,$A$6:$A98)-SUM(E$6:E97))</f>
        <v>5375</v>
      </c>
      <c r="F98" s="28">
        <f>IF($A98="","",DSUM(RevenueRange,F$1,$A$6:$A98)-SUM(F$6:F97))</f>
        <v>1743.8999999999942</v>
      </c>
      <c r="G98" s="29">
        <f t="shared" si="26"/>
        <v>44</v>
      </c>
      <c r="H98" s="28">
        <f>IF($A98="","",DSUM(RevenueRange,H$1,$A$6:$A98)-SUM(H$6:H97))</f>
        <v>285</v>
      </c>
      <c r="I98" s="29">
        <f t="shared" si="27"/>
        <v>54</v>
      </c>
      <c r="J98" s="28">
        <f>IF($A98="","",DSUM(RevenueRange,J$1,$A$6:$A98)-SUM(J$6:J97))</f>
        <v>248.36000000000786</v>
      </c>
      <c r="K98" s="28">
        <f t="shared" si="35"/>
        <v>2277.260000000002</v>
      </c>
      <c r="L98" s="29">
        <f t="shared" si="28"/>
        <v>58</v>
      </c>
      <c r="M98" s="28">
        <f t="shared" si="36"/>
        <v>0.42367627906976785</v>
      </c>
      <c r="N98" s="29">
        <f t="shared" si="29"/>
        <v>42</v>
      </c>
      <c r="O98" s="28">
        <f t="shared" si="37"/>
        <v>0.32444651162790589</v>
      </c>
      <c r="P98" s="29">
        <f t="shared" si="30"/>
        <v>32</v>
      </c>
      <c r="Q98" s="28">
        <f t="shared" si="38"/>
        <v>5.0270640176600487</v>
      </c>
      <c r="R98" s="29">
        <f t="shared" si="31"/>
        <v>38</v>
      </c>
      <c r="S98" s="85">
        <f t="shared" si="39"/>
        <v>0.76578871099478873</v>
      </c>
      <c r="T98" s="29">
        <f t="shared" si="32"/>
        <v>57</v>
      </c>
      <c r="U98" s="85">
        <f t="shared" si="40"/>
        <v>0.1251504000421558</v>
      </c>
      <c r="V98" s="29">
        <f t="shared" si="33"/>
        <v>114</v>
      </c>
      <c r="W98" s="85">
        <f t="shared" si="41"/>
        <v>0.10906088896305544</v>
      </c>
      <c r="X98" s="29">
        <f t="shared" si="34"/>
        <v>71</v>
      </c>
      <c r="Y98" s="24" t="str">
        <f t="shared" si="42"/>
        <v>TX</v>
      </c>
      <c r="Z98" s="24" t="str">
        <f t="shared" si="42"/>
        <v>SW</v>
      </c>
      <c r="AA98" s="24" t="str">
        <f t="shared" si="42"/>
        <v>HOU</v>
      </c>
    </row>
    <row r="99" spans="1:27" ht="15">
      <c r="A99" s="24">
        <f>IF(OtherInfo!AD96="","",OtherInfo!AD96)</f>
        <v>107</v>
      </c>
      <c r="B99" s="24" t="str">
        <f>IF($A99="","",IF(VLOOKUP($A99,OtherInfo!$AD$4:$AH$172,4,FALSE)="","",VLOOKUP($A99,OtherInfo!$AD$4:$AH$172,4,FALSE)))</f>
        <v>Prudentail Center</v>
      </c>
      <c r="C99" s="27">
        <f>IF($A99="","",DCOUNT(RevenueRange,C$1,$A$6:$A99)-SUM(C$6:C98))</f>
        <v>19</v>
      </c>
      <c r="D99" s="27">
        <f>IF($A99="","",DSUM(RevenueRange,D$1,$A$6:$A99)-SUM(D$6:D98))</f>
        <v>991</v>
      </c>
      <c r="E99" s="27">
        <f>IF($A99="","",DSUM(RevenueRange,E$1,$A$6:$A99)-SUM(E$6:E98))</f>
        <v>12452</v>
      </c>
      <c r="F99" s="28">
        <f>IF($A99="","",DSUM(RevenueRange,F$1,$A$6:$A99)-SUM(F$6:F98))</f>
        <v>4053.6099999999569</v>
      </c>
      <c r="G99" s="29">
        <f t="shared" si="26"/>
        <v>7</v>
      </c>
      <c r="H99" s="28">
        <f>IF($A99="","",DSUM(RevenueRange,H$1,$A$6:$A99)-SUM(H$6:H98))</f>
        <v>285</v>
      </c>
      <c r="I99" s="29">
        <f t="shared" si="27"/>
        <v>54</v>
      </c>
      <c r="J99" s="28">
        <f>IF($A99="","",DSUM(RevenueRange,J$1,$A$6:$A99)-SUM(J$6:J98))</f>
        <v>568.20999999999913</v>
      </c>
      <c r="K99" s="28">
        <f t="shared" si="35"/>
        <v>4906.8199999999561</v>
      </c>
      <c r="L99" s="29">
        <f t="shared" si="28"/>
        <v>9</v>
      </c>
      <c r="M99" s="28">
        <f t="shared" si="36"/>
        <v>0.39405878573722741</v>
      </c>
      <c r="N99" s="29">
        <f t="shared" si="29"/>
        <v>62</v>
      </c>
      <c r="O99" s="28">
        <f t="shared" si="37"/>
        <v>0.32553886925794706</v>
      </c>
      <c r="P99" s="29">
        <f t="shared" si="30"/>
        <v>30</v>
      </c>
      <c r="Q99" s="28">
        <f t="shared" si="38"/>
        <v>4.9513824419777555</v>
      </c>
      <c r="R99" s="29">
        <f t="shared" si="31"/>
        <v>42</v>
      </c>
      <c r="S99" s="85">
        <f t="shared" si="39"/>
        <v>0.82611752621860868</v>
      </c>
      <c r="T99" s="29">
        <f t="shared" si="32"/>
        <v>8</v>
      </c>
      <c r="U99" s="85">
        <f t="shared" si="40"/>
        <v>5.8082424054683592E-2</v>
      </c>
      <c r="V99" s="29">
        <f t="shared" si="33"/>
        <v>162</v>
      </c>
      <c r="W99" s="85">
        <f t="shared" si="41"/>
        <v>0.11580004972670777</v>
      </c>
      <c r="X99" s="29">
        <f t="shared" si="34"/>
        <v>43</v>
      </c>
      <c r="Y99" s="24" t="str">
        <f t="shared" si="42"/>
        <v>MA</v>
      </c>
      <c r="Z99" s="24" t="str">
        <f t="shared" si="42"/>
        <v>NE</v>
      </c>
      <c r="AA99" s="24" t="str">
        <f t="shared" si="42"/>
        <v>MA</v>
      </c>
    </row>
    <row r="100" spans="1:27" ht="15">
      <c r="A100" s="24">
        <f>IF(OtherInfo!AD97="","",OtherInfo!AD97)</f>
        <v>108</v>
      </c>
      <c r="B100" s="24" t="str">
        <f>IF($A100="","",IF(VLOOKUP($A100,OtherInfo!$AD$4:$AH$172,4,FALSE)="","",VLOOKUP($A100,OtherInfo!$AD$4:$AH$172,4,FALSE)))</f>
        <v>Time Warner</v>
      </c>
      <c r="C100" s="27">
        <f>IF($A100="","",DCOUNT(RevenueRange,C$1,$A$6:$A100)-SUM(C$6:C99))</f>
        <v>33</v>
      </c>
      <c r="D100" s="27">
        <f>IF($A100="","",DSUM(RevenueRange,D$1,$A$6:$A100)-SUM(D$6:D99))</f>
        <v>1144</v>
      </c>
      <c r="E100" s="27">
        <f>IF($A100="","",DSUM(RevenueRange,E$1,$A$6:$A100)-SUM(E$6:E99))</f>
        <v>14061</v>
      </c>
      <c r="F100" s="28">
        <f>IF($A100="","",DSUM(RevenueRange,F$1,$A$6:$A100)-SUM(F$6:F99))</f>
        <v>2350.9699999999721</v>
      </c>
      <c r="G100" s="29">
        <f t="shared" si="26"/>
        <v>26</v>
      </c>
      <c r="H100" s="28">
        <f>IF($A100="","",DSUM(RevenueRange,H$1,$A$6:$A100)-SUM(H$6:H99))</f>
        <v>495</v>
      </c>
      <c r="I100" s="29">
        <f t="shared" si="27"/>
        <v>24</v>
      </c>
      <c r="J100" s="28">
        <f>IF($A100="","",DSUM(RevenueRange,J$1,$A$6:$A100)-SUM(J$6:J99))</f>
        <v>398.59000000000015</v>
      </c>
      <c r="K100" s="28">
        <f t="shared" si="35"/>
        <v>3244.5599999999722</v>
      </c>
      <c r="L100" s="29">
        <f t="shared" si="28"/>
        <v>27</v>
      </c>
      <c r="M100" s="28">
        <f t="shared" si="36"/>
        <v>0.23074887988051862</v>
      </c>
      <c r="N100" s="29">
        <f t="shared" si="29"/>
        <v>164</v>
      </c>
      <c r="O100" s="28">
        <f t="shared" si="37"/>
        <v>0.16719792333404254</v>
      </c>
      <c r="P100" s="29">
        <f t="shared" si="30"/>
        <v>161</v>
      </c>
      <c r="Q100" s="28">
        <f t="shared" si="38"/>
        <v>2.836153846153822</v>
      </c>
      <c r="R100" s="29">
        <f t="shared" si="31"/>
        <v>161</v>
      </c>
      <c r="S100" s="85">
        <f t="shared" si="39"/>
        <v>0.72458823384372373</v>
      </c>
      <c r="T100" s="29">
        <f t="shared" si="32"/>
        <v>98</v>
      </c>
      <c r="U100" s="85">
        <f t="shared" si="40"/>
        <v>0.15256305939788575</v>
      </c>
      <c r="V100" s="29">
        <f t="shared" si="33"/>
        <v>86</v>
      </c>
      <c r="W100" s="85">
        <f t="shared" si="41"/>
        <v>0.12284870675839052</v>
      </c>
      <c r="X100" s="29">
        <f t="shared" si="34"/>
        <v>17</v>
      </c>
      <c r="Y100" s="24" t="str">
        <f t="shared" si="42"/>
        <v>NY</v>
      </c>
      <c r="Z100" s="24" t="str">
        <f t="shared" si="42"/>
        <v>NY</v>
      </c>
      <c r="AA100" s="24" t="str">
        <f t="shared" si="42"/>
        <v>DOWN</v>
      </c>
    </row>
    <row r="101" spans="1:27" ht="15">
      <c r="A101" s="24">
        <f>IF(OtherInfo!AD98="","",OtherInfo!AD98)</f>
        <v>109</v>
      </c>
      <c r="B101" s="24" t="str">
        <f>IF($A101="","",IF(VLOOKUP($A101,OtherInfo!$AD$4:$AH$172,4,FALSE)="","",VLOOKUP($A101,OtherInfo!$AD$4:$AH$172,4,FALSE)))</f>
        <v>Plaza Frontenac</v>
      </c>
      <c r="C101" s="27">
        <f>IF($A101="","",DCOUNT(RevenueRange,C$1,$A$6:$A101)-SUM(C$6:C100))</f>
        <v>12</v>
      </c>
      <c r="D101" s="27">
        <f>IF($A101="","",DSUM(RevenueRange,D$1,$A$6:$A101)-SUM(D$6:D100))</f>
        <v>335</v>
      </c>
      <c r="E101" s="27">
        <f>IF($A101="","",DSUM(RevenueRange,E$1,$A$6:$A101)-SUM(E$6:E100))</f>
        <v>3870</v>
      </c>
      <c r="F101" s="28">
        <f>IF($A101="","",DSUM(RevenueRange,F$1,$A$6:$A101)-SUM(F$6:F100))</f>
        <v>570.75</v>
      </c>
      <c r="G101" s="29">
        <f t="shared" si="26"/>
        <v>164</v>
      </c>
      <c r="H101" s="28">
        <f>IF($A101="","",DSUM(RevenueRange,H$1,$A$6:$A101)-SUM(H$6:H100))</f>
        <v>180</v>
      </c>
      <c r="I101" s="29">
        <f t="shared" si="27"/>
        <v>131</v>
      </c>
      <c r="J101" s="28">
        <f>IF($A101="","",DSUM(RevenueRange,J$1,$A$6:$A101)-SUM(J$6:J100))</f>
        <v>78.959999999995489</v>
      </c>
      <c r="K101" s="28">
        <f t="shared" si="35"/>
        <v>829.70999999999549</v>
      </c>
      <c r="L101" s="29">
        <f t="shared" si="28"/>
        <v>165</v>
      </c>
      <c r="M101" s="28">
        <f t="shared" si="36"/>
        <v>0.21439534883720815</v>
      </c>
      <c r="N101" s="29">
        <f t="shared" si="29"/>
        <v>168</v>
      </c>
      <c r="O101" s="28">
        <f t="shared" si="37"/>
        <v>0.14748062015503877</v>
      </c>
      <c r="P101" s="29">
        <f t="shared" si="30"/>
        <v>169</v>
      </c>
      <c r="Q101" s="28">
        <f t="shared" si="38"/>
        <v>2.476746268656703</v>
      </c>
      <c r="R101" s="29">
        <f t="shared" si="31"/>
        <v>166</v>
      </c>
      <c r="S101" s="85">
        <f t="shared" si="39"/>
        <v>0.68789094984995136</v>
      </c>
      <c r="T101" s="29">
        <f t="shared" si="32"/>
        <v>130</v>
      </c>
      <c r="U101" s="85">
        <f t="shared" si="40"/>
        <v>0.21694326933507005</v>
      </c>
      <c r="V101" s="29">
        <f t="shared" si="33"/>
        <v>32</v>
      </c>
      <c r="W101" s="85">
        <f t="shared" si="41"/>
        <v>9.5165780814978632E-2</v>
      </c>
      <c r="X101" s="29">
        <f t="shared" si="34"/>
        <v>143</v>
      </c>
      <c r="Y101" s="24" t="str">
        <f t="shared" si="42"/>
        <v>MO</v>
      </c>
      <c r="Z101" s="24" t="str">
        <f t="shared" si="42"/>
        <v>MW</v>
      </c>
      <c r="AA101" s="24" t="str">
        <f t="shared" si="42"/>
        <v>TRI</v>
      </c>
    </row>
    <row r="102" spans="1:27" ht="15">
      <c r="A102" s="24">
        <f>IF(OtherInfo!AD99="","",OtherInfo!AD99)</f>
        <v>110</v>
      </c>
      <c r="B102" s="24" t="str">
        <f>IF($A102="","",IF(VLOOKUP($A102,OtherInfo!$AD$4:$AH$172,4,FALSE)="","",VLOOKUP($A102,OtherInfo!$AD$4:$AH$172,4,FALSE)))</f>
        <v>Shadyside</v>
      </c>
      <c r="C102" s="27">
        <f>IF($A102="","",DCOUNT(RevenueRange,C$1,$A$6:$A102)-SUM(C$6:C101))</f>
        <v>14</v>
      </c>
      <c r="D102" s="27">
        <f>IF($A102="","",DSUM(RevenueRange,D$1,$A$6:$A102)-SUM(D$6:D101))</f>
        <v>432</v>
      </c>
      <c r="E102" s="27">
        <f>IF($A102="","",DSUM(RevenueRange,E$1,$A$6:$A102)-SUM(E$6:E101))</f>
        <v>5035</v>
      </c>
      <c r="F102" s="28">
        <f>IF($A102="","",DSUM(RevenueRange,F$1,$A$6:$A102)-SUM(F$6:F101))</f>
        <v>1109.0400000000373</v>
      </c>
      <c r="G102" s="29">
        <f t="shared" si="26"/>
        <v>106</v>
      </c>
      <c r="H102" s="28">
        <f>IF($A102="","",DSUM(RevenueRange,H$1,$A$6:$A102)-SUM(H$6:H101))</f>
        <v>210</v>
      </c>
      <c r="I102" s="29">
        <f t="shared" si="27"/>
        <v>108</v>
      </c>
      <c r="J102" s="28">
        <f>IF($A102="","",DSUM(RevenueRange,J$1,$A$6:$A102)-SUM(J$6:J101))</f>
        <v>153.90000000000146</v>
      </c>
      <c r="K102" s="28">
        <f t="shared" si="35"/>
        <v>1472.9400000000387</v>
      </c>
      <c r="L102" s="29">
        <f t="shared" si="28"/>
        <v>119</v>
      </c>
      <c r="M102" s="28">
        <f t="shared" si="36"/>
        <v>0.29254021847071277</v>
      </c>
      <c r="N102" s="29">
        <f t="shared" si="29"/>
        <v>111</v>
      </c>
      <c r="O102" s="28">
        <f t="shared" si="37"/>
        <v>0.2202661370407224</v>
      </c>
      <c r="P102" s="29">
        <f t="shared" si="30"/>
        <v>104</v>
      </c>
      <c r="Q102" s="28">
        <f t="shared" si="38"/>
        <v>3.4095833333334231</v>
      </c>
      <c r="R102" s="29">
        <f t="shared" si="31"/>
        <v>112</v>
      </c>
      <c r="S102" s="85">
        <f t="shared" si="39"/>
        <v>0.75294309340503218</v>
      </c>
      <c r="T102" s="29">
        <f t="shared" si="32"/>
        <v>77</v>
      </c>
      <c r="U102" s="85">
        <f t="shared" si="40"/>
        <v>0.14257199885942026</v>
      </c>
      <c r="V102" s="29">
        <f t="shared" si="33"/>
        <v>91</v>
      </c>
      <c r="W102" s="85">
        <f t="shared" si="41"/>
        <v>0.10448490773554756</v>
      </c>
      <c r="X102" s="29">
        <f t="shared" si="34"/>
        <v>101</v>
      </c>
      <c r="Y102" s="24" t="str">
        <f t="shared" si="42"/>
        <v>PA</v>
      </c>
      <c r="Z102" s="24" t="str">
        <f t="shared" si="42"/>
        <v>NE</v>
      </c>
      <c r="AA102" s="24" t="str">
        <f t="shared" si="42"/>
        <v>PHILI</v>
      </c>
    </row>
    <row r="103" spans="1:27" ht="15">
      <c r="A103" s="24">
        <f>IF(OtherInfo!AD100="","",OtherInfo!AD100)</f>
        <v>111</v>
      </c>
      <c r="B103" s="24" t="str">
        <f>IF($A103="","",IF(VLOOKUP($A103,OtherInfo!$AD$4:$AH$172,4,FALSE)="","",VLOOKUP($A103,OtherInfo!$AD$4:$AH$172,4,FALSE)))</f>
        <v>3rd Street</v>
      </c>
      <c r="C103" s="27">
        <f>IF($A103="","",DCOUNT(RevenueRange,C$1,$A$6:$A103)-SUM(C$6:C102))</f>
        <v>18</v>
      </c>
      <c r="D103" s="27">
        <f>IF($A103="","",DSUM(RevenueRange,D$1,$A$6:$A103)-SUM(D$6:D102))</f>
        <v>707</v>
      </c>
      <c r="E103" s="27">
        <f>IF($A103="","",DSUM(RevenueRange,E$1,$A$6:$A103)-SUM(E$6:E102))</f>
        <v>8696</v>
      </c>
      <c r="F103" s="28">
        <f>IF($A103="","",DSUM(RevenueRange,F$1,$A$6:$A103)-SUM(F$6:F102))</f>
        <v>2397.4099999999162</v>
      </c>
      <c r="G103" s="29">
        <f t="shared" si="26"/>
        <v>25</v>
      </c>
      <c r="H103" s="28">
        <f>IF($A103="","",DSUM(RevenueRange,H$1,$A$6:$A103)-SUM(H$6:H102))</f>
        <v>270</v>
      </c>
      <c r="I103" s="29">
        <f t="shared" si="27"/>
        <v>69</v>
      </c>
      <c r="J103" s="28">
        <f>IF($A103="","",DSUM(RevenueRange,J$1,$A$6:$A103)-SUM(J$6:J102))</f>
        <v>342.02000000000771</v>
      </c>
      <c r="K103" s="28">
        <f t="shared" si="35"/>
        <v>3009.4299999999239</v>
      </c>
      <c r="L103" s="29">
        <f t="shared" si="28"/>
        <v>33</v>
      </c>
      <c r="M103" s="28">
        <f t="shared" si="36"/>
        <v>0.3460706071757042</v>
      </c>
      <c r="N103" s="29">
        <f t="shared" si="29"/>
        <v>89</v>
      </c>
      <c r="O103" s="28">
        <f t="shared" si="37"/>
        <v>0.27569112235509613</v>
      </c>
      <c r="P103" s="29">
        <f t="shared" si="30"/>
        <v>75</v>
      </c>
      <c r="Q103" s="28">
        <f t="shared" si="38"/>
        <v>4.2566195190946594</v>
      </c>
      <c r="R103" s="29">
        <f t="shared" si="31"/>
        <v>82</v>
      </c>
      <c r="S103" s="85">
        <f t="shared" si="39"/>
        <v>0.79663258490809785</v>
      </c>
      <c r="T103" s="29">
        <f t="shared" si="32"/>
        <v>19</v>
      </c>
      <c r="U103" s="85">
        <f t="shared" si="40"/>
        <v>8.971798646255498E-2</v>
      </c>
      <c r="V103" s="29">
        <f t="shared" si="33"/>
        <v>149</v>
      </c>
      <c r="W103" s="85">
        <f t="shared" si="41"/>
        <v>0.11364942862934721</v>
      </c>
      <c r="X103" s="29">
        <f t="shared" si="34"/>
        <v>48</v>
      </c>
      <c r="Y103" s="24" t="str">
        <f t="shared" si="42"/>
        <v>CA</v>
      </c>
      <c r="Z103" s="24" t="str">
        <f t="shared" si="42"/>
        <v>LA</v>
      </c>
      <c r="AA103" s="24" t="str">
        <f t="shared" si="42"/>
        <v>LAPRO</v>
      </c>
    </row>
    <row r="104" spans="1:27" ht="15">
      <c r="A104" s="24">
        <f>IF(OtherInfo!AD101="","",OtherInfo!AD101)</f>
        <v>112</v>
      </c>
      <c r="B104" s="24" t="str">
        <f>IF($A104="","",IF(VLOOKUP($A104,OtherInfo!$AD$4:$AH$172,4,FALSE)="","",VLOOKUP($A104,OtherInfo!$AD$4:$AH$172,4,FALSE)))</f>
        <v>Union Station</v>
      </c>
      <c r="C104" s="27">
        <f>IF($A104="","",DCOUNT(RevenueRange,C$1,$A$6:$A104)-SUM(C$6:C103))</f>
        <v>17</v>
      </c>
      <c r="D104" s="27">
        <f>IF($A104="","",DSUM(RevenueRange,D$1,$A$6:$A104)-SUM(D$6:D103))</f>
        <v>487</v>
      </c>
      <c r="E104" s="27">
        <f>IF($A104="","",DSUM(RevenueRange,E$1,$A$6:$A104)-SUM(E$6:E103))</f>
        <v>5718</v>
      </c>
      <c r="F104" s="28">
        <f>IF($A104="","",DSUM(RevenueRange,F$1,$A$6:$A104)-SUM(F$6:F103))</f>
        <v>1100.8099999999686</v>
      </c>
      <c r="G104" s="29">
        <f t="shared" si="26"/>
        <v>108</v>
      </c>
      <c r="H104" s="28">
        <f>IF($A104="","",DSUM(RevenueRange,H$1,$A$6:$A104)-SUM(H$6:H103))</f>
        <v>255</v>
      </c>
      <c r="I104" s="29">
        <f t="shared" si="27"/>
        <v>88</v>
      </c>
      <c r="J104" s="28">
        <f>IF($A104="","",DSUM(RevenueRange,J$1,$A$6:$A104)-SUM(J$6:J103))</f>
        <v>154.68999999999869</v>
      </c>
      <c r="K104" s="28">
        <f t="shared" si="35"/>
        <v>1510.4999999999673</v>
      </c>
      <c r="L104" s="29">
        <f t="shared" si="28"/>
        <v>111</v>
      </c>
      <c r="M104" s="28">
        <f t="shared" si="36"/>
        <v>0.2641657922350415</v>
      </c>
      <c r="N104" s="29">
        <f t="shared" si="29"/>
        <v>133</v>
      </c>
      <c r="O104" s="28">
        <f t="shared" si="37"/>
        <v>0.19251661420076399</v>
      </c>
      <c r="P104" s="29">
        <f t="shared" si="30"/>
        <v>120</v>
      </c>
      <c r="Q104" s="28">
        <f t="shared" si="38"/>
        <v>3.1016427104722122</v>
      </c>
      <c r="R104" s="29">
        <f t="shared" si="31"/>
        <v>128</v>
      </c>
      <c r="S104" s="85">
        <f t="shared" si="39"/>
        <v>0.72877192982455641</v>
      </c>
      <c r="T104" s="29">
        <f t="shared" si="32"/>
        <v>93</v>
      </c>
      <c r="U104" s="85">
        <f t="shared" si="40"/>
        <v>0.16881827209533634</v>
      </c>
      <c r="V104" s="29">
        <f t="shared" si="33"/>
        <v>73</v>
      </c>
      <c r="W104" s="85">
        <f t="shared" si="41"/>
        <v>0.10240979808010728</v>
      </c>
      <c r="X104" s="29">
        <f t="shared" si="34"/>
        <v>114</v>
      </c>
      <c r="Y104" s="24" t="str">
        <f t="shared" si="42"/>
        <v>DC</v>
      </c>
      <c r="Z104" s="24" t="str">
        <f t="shared" si="42"/>
        <v>NE</v>
      </c>
      <c r="AA104" s="24" t="str">
        <f t="shared" si="42"/>
        <v>DC</v>
      </c>
    </row>
    <row r="105" spans="1:27" ht="15">
      <c r="A105" s="24">
        <f>IF(OtherInfo!AD102="","",OtherInfo!AD102)</f>
        <v>113</v>
      </c>
      <c r="B105" s="24" t="str">
        <f>IF($A105="","",IF(VLOOKUP($A105,OtherInfo!$AD$4:$AH$172,4,FALSE)="","",VLOOKUP($A105,OtherInfo!$AD$4:$AH$172,4,FALSE)))</f>
        <v>Belmar</v>
      </c>
      <c r="C105" s="27">
        <f>IF($A105="","",DCOUNT(RevenueRange,C$1,$A$6:$A105)-SUM(C$6:C104))</f>
        <v>14</v>
      </c>
      <c r="D105" s="27">
        <f>IF($A105="","",DSUM(RevenueRange,D$1,$A$6:$A105)-SUM(D$6:D104))</f>
        <v>322</v>
      </c>
      <c r="E105" s="27">
        <f>IF($A105="","",DSUM(RevenueRange,E$1,$A$6:$A105)-SUM(E$6:E104))</f>
        <v>3558</v>
      </c>
      <c r="F105" s="28">
        <f>IF($A105="","",DSUM(RevenueRange,F$1,$A$6:$A105)-SUM(F$6:F104))</f>
        <v>1189.8500000000058</v>
      </c>
      <c r="G105" s="29">
        <f t="shared" si="26"/>
        <v>93</v>
      </c>
      <c r="H105" s="28">
        <f>IF($A105="","",DSUM(RevenueRange,H$1,$A$6:$A105)-SUM(H$6:H104))</f>
        <v>210</v>
      </c>
      <c r="I105" s="29">
        <f t="shared" si="27"/>
        <v>108</v>
      </c>
      <c r="J105" s="28">
        <f>IF($A105="","",DSUM(RevenueRange,J$1,$A$6:$A105)-SUM(J$6:J104))</f>
        <v>161.73999999999796</v>
      </c>
      <c r="K105" s="28">
        <f t="shared" si="35"/>
        <v>1561.5900000000038</v>
      </c>
      <c r="L105" s="29">
        <f t="shared" si="28"/>
        <v>105</v>
      </c>
      <c r="M105" s="28">
        <f t="shared" si="36"/>
        <v>0.43889544688027088</v>
      </c>
      <c r="N105" s="29">
        <f t="shared" si="29"/>
        <v>35</v>
      </c>
      <c r="O105" s="28">
        <f t="shared" si="37"/>
        <v>0.33441540191118768</v>
      </c>
      <c r="P105" s="29">
        <f t="shared" si="30"/>
        <v>23</v>
      </c>
      <c r="Q105" s="28">
        <f t="shared" si="38"/>
        <v>4.8496583850931794</v>
      </c>
      <c r="R105" s="29">
        <f t="shared" si="31"/>
        <v>44</v>
      </c>
      <c r="S105" s="85">
        <f t="shared" si="39"/>
        <v>0.76194775837447914</v>
      </c>
      <c r="T105" s="29">
        <f t="shared" si="32"/>
        <v>68</v>
      </c>
      <c r="U105" s="85">
        <f t="shared" si="40"/>
        <v>0.13447832017366881</v>
      </c>
      <c r="V105" s="29">
        <f t="shared" si="33"/>
        <v>100</v>
      </c>
      <c r="W105" s="85">
        <f t="shared" si="41"/>
        <v>0.103573921451852</v>
      </c>
      <c r="X105" s="29">
        <f t="shared" si="34"/>
        <v>107</v>
      </c>
      <c r="Y105" s="24" t="str">
        <f t="shared" si="42"/>
        <v>CO</v>
      </c>
      <c r="Z105" s="24" t="str">
        <f t="shared" si="42"/>
        <v>SW</v>
      </c>
      <c r="AA105" s="24" t="str">
        <f t="shared" si="42"/>
        <v>DEN</v>
      </c>
    </row>
    <row r="106" spans="1:27" ht="15">
      <c r="A106" s="24">
        <f>IF(OtherInfo!AD103="","",OtherInfo!AD103)</f>
        <v>114</v>
      </c>
      <c r="B106" s="24" t="str">
        <f>IF($A106="","",IF(VLOOKUP($A106,OtherInfo!$AD$4:$AH$172,4,FALSE)="","",VLOOKUP($A106,OtherInfo!$AD$4:$AH$172,4,FALSE)))</f>
        <v>Rockefeller Cnt</v>
      </c>
      <c r="C106" s="27">
        <f>IF($A106="","",DCOUNT(RevenueRange,C$1,$A$6:$A106)-SUM(C$6:C105))</f>
        <v>31</v>
      </c>
      <c r="D106" s="27">
        <f>IF($A106="","",DSUM(RevenueRange,D$1,$A$6:$A106)-SUM(D$6:D105))</f>
        <v>882</v>
      </c>
      <c r="E106" s="27">
        <f>IF($A106="","",DSUM(RevenueRange,E$1,$A$6:$A106)-SUM(E$6:E105))</f>
        <v>10423</v>
      </c>
      <c r="F106" s="28">
        <f>IF($A106="","",DSUM(RevenueRange,F$1,$A$6:$A106)-SUM(F$6:F105))</f>
        <v>1739.7599999999802</v>
      </c>
      <c r="G106" s="29">
        <f t="shared" si="26"/>
        <v>45</v>
      </c>
      <c r="H106" s="28">
        <f>IF($A106="","",DSUM(RevenueRange,H$1,$A$6:$A106)-SUM(H$6:H105))</f>
        <v>465</v>
      </c>
      <c r="I106" s="29">
        <f t="shared" si="27"/>
        <v>26</v>
      </c>
      <c r="J106" s="28">
        <f>IF($A106="","",DSUM(RevenueRange,J$1,$A$6:$A106)-SUM(J$6:J105))</f>
        <v>308.02999999999884</v>
      </c>
      <c r="K106" s="28">
        <f t="shared" si="35"/>
        <v>2512.789999999979</v>
      </c>
      <c r="L106" s="29">
        <f t="shared" si="28"/>
        <v>45</v>
      </c>
      <c r="M106" s="28">
        <f t="shared" si="36"/>
        <v>0.24108126259234183</v>
      </c>
      <c r="N106" s="29">
        <f t="shared" si="29"/>
        <v>157</v>
      </c>
      <c r="O106" s="28">
        <f t="shared" si="37"/>
        <v>0.16691547539096038</v>
      </c>
      <c r="P106" s="29">
        <f t="shared" si="30"/>
        <v>162</v>
      </c>
      <c r="Q106" s="28">
        <f t="shared" si="38"/>
        <v>2.8489682539682302</v>
      </c>
      <c r="R106" s="29">
        <f t="shared" si="31"/>
        <v>159</v>
      </c>
      <c r="S106" s="85">
        <f t="shared" si="39"/>
        <v>0.69236187663911219</v>
      </c>
      <c r="T106" s="29">
        <f t="shared" si="32"/>
        <v>125</v>
      </c>
      <c r="U106" s="85">
        <f t="shared" si="40"/>
        <v>0.18505326748355569</v>
      </c>
      <c r="V106" s="29">
        <f t="shared" si="33"/>
        <v>60</v>
      </c>
      <c r="W106" s="85">
        <f t="shared" si="41"/>
        <v>0.12258485587733213</v>
      </c>
      <c r="X106" s="29">
        <f t="shared" si="34"/>
        <v>20</v>
      </c>
      <c r="Y106" s="24" t="str">
        <f t="shared" si="42"/>
        <v>NY</v>
      </c>
      <c r="Z106" s="24" t="str">
        <f t="shared" si="42"/>
        <v>NY</v>
      </c>
      <c r="AA106" s="24" t="str">
        <f t="shared" si="42"/>
        <v>MID</v>
      </c>
    </row>
    <row r="107" spans="1:27" ht="15">
      <c r="A107" s="24">
        <f>IF(OtherInfo!AD104="","",OtherInfo!AD104)</f>
        <v>115</v>
      </c>
      <c r="B107" s="24" t="str">
        <f>IF($A107="","",IF(VLOOKUP($A107,OtherInfo!$AD$4:$AH$172,4,FALSE)="","",VLOOKUP($A107,OtherInfo!$AD$4:$AH$172,4,FALSE)))</f>
        <v>Palm Beach</v>
      </c>
      <c r="C107" s="27">
        <f>IF($A107="","",DCOUNT(RevenueRange,C$1,$A$6:$A107)-SUM(C$6:C106))</f>
        <v>14</v>
      </c>
      <c r="D107" s="27">
        <f>IF($A107="","",DSUM(RevenueRange,D$1,$A$6:$A107)-SUM(D$6:D106))</f>
        <v>324</v>
      </c>
      <c r="E107" s="27">
        <f>IF($A107="","",DSUM(RevenueRange,E$1,$A$6:$A107)-SUM(E$6:E106))</f>
        <v>3736</v>
      </c>
      <c r="F107" s="28">
        <f>IF($A107="","",DSUM(RevenueRange,F$1,$A$6:$A107)-SUM(F$6:F106))</f>
        <v>1450.890000000014</v>
      </c>
      <c r="G107" s="29">
        <f t="shared" si="26"/>
        <v>75</v>
      </c>
      <c r="H107" s="28">
        <f>IF($A107="","",DSUM(RevenueRange,H$1,$A$6:$A107)-SUM(H$6:H106))</f>
        <v>210</v>
      </c>
      <c r="I107" s="29">
        <f t="shared" si="27"/>
        <v>108</v>
      </c>
      <c r="J107" s="28">
        <f>IF($A107="","",DSUM(RevenueRange,J$1,$A$6:$A107)-SUM(J$6:J106))</f>
        <v>228.39999999999782</v>
      </c>
      <c r="K107" s="28">
        <f t="shared" si="35"/>
        <v>1889.2900000000118</v>
      </c>
      <c r="L107" s="29">
        <f t="shared" si="28"/>
        <v>83</v>
      </c>
      <c r="M107" s="28">
        <f t="shared" si="36"/>
        <v>0.50569860813704814</v>
      </c>
      <c r="N107" s="29">
        <f t="shared" si="29"/>
        <v>18</v>
      </c>
      <c r="O107" s="28">
        <f t="shared" si="37"/>
        <v>0.38835385438972536</v>
      </c>
      <c r="P107" s="29">
        <f t="shared" si="30"/>
        <v>6</v>
      </c>
      <c r="Q107" s="28">
        <f t="shared" si="38"/>
        <v>5.8311419753086779</v>
      </c>
      <c r="R107" s="29">
        <f t="shared" si="31"/>
        <v>20</v>
      </c>
      <c r="S107" s="85">
        <f t="shared" si="39"/>
        <v>0.76795515775767875</v>
      </c>
      <c r="T107" s="29">
        <f t="shared" si="32"/>
        <v>53</v>
      </c>
      <c r="U107" s="85">
        <f t="shared" si="40"/>
        <v>0.11115286695001757</v>
      </c>
      <c r="V107" s="29">
        <f t="shared" si="33"/>
        <v>131</v>
      </c>
      <c r="W107" s="85">
        <f t="shared" si="41"/>
        <v>0.12089197529230367</v>
      </c>
      <c r="X107" s="29">
        <f t="shared" si="34"/>
        <v>38</v>
      </c>
      <c r="Y107" s="24" t="str">
        <f t="shared" ref="Y107:AA126" si="43">IF($A107="","",IF(VLOOKUP($A107,RevenueRange,Y$1,FALSE)="","",VLOOKUP($A107,RevenueRange,Y$1,FALSE)))</f>
        <v>FL</v>
      </c>
      <c r="Z107" s="24" t="str">
        <f t="shared" si="43"/>
        <v>SE</v>
      </c>
      <c r="AA107" s="24" t="str">
        <f t="shared" si="43"/>
        <v>PB</v>
      </c>
    </row>
    <row r="108" spans="1:27" ht="15">
      <c r="A108" s="24">
        <f>IF(OtherInfo!AD105="","",OtherInfo!AD105)</f>
        <v>116</v>
      </c>
      <c r="B108" s="24" t="str">
        <f>IF($A108="","",IF(VLOOKUP($A108,OtherInfo!$AD$4:$AH$172,4,FALSE)="","",VLOOKUP($A108,OtherInfo!$AD$4:$AH$172,4,FALSE)))</f>
        <v>Bridgewater</v>
      </c>
      <c r="C108" s="27">
        <f>IF($A108="","",DCOUNT(RevenueRange,C$1,$A$6:$A108)-SUM(C$6:C107))</f>
        <v>20</v>
      </c>
      <c r="D108" s="27">
        <f>IF($A108="","",DSUM(RevenueRange,D$1,$A$6:$A108)-SUM(D$6:D107))</f>
        <v>578</v>
      </c>
      <c r="E108" s="27">
        <f>IF($A108="","",DSUM(RevenueRange,E$1,$A$6:$A108)-SUM(E$6:E107))</f>
        <v>6724</v>
      </c>
      <c r="F108" s="28">
        <f>IF($A108="","",DSUM(RevenueRange,F$1,$A$6:$A108)-SUM(F$6:F107))</f>
        <v>1159.3599999999569</v>
      </c>
      <c r="G108" s="29">
        <f t="shared" si="26"/>
        <v>97</v>
      </c>
      <c r="H108" s="28">
        <f>IF($A108="","",DSUM(RevenueRange,H$1,$A$6:$A108)-SUM(H$6:H107))</f>
        <v>300</v>
      </c>
      <c r="I108" s="29">
        <f t="shared" si="27"/>
        <v>40</v>
      </c>
      <c r="J108" s="28">
        <f>IF($A108="","",DSUM(RevenueRange,J$1,$A$6:$A108)-SUM(J$6:J107))</f>
        <v>207.38000000000466</v>
      </c>
      <c r="K108" s="28">
        <f t="shared" si="35"/>
        <v>1666.7399999999616</v>
      </c>
      <c r="L108" s="29">
        <f t="shared" si="28"/>
        <v>96</v>
      </c>
      <c r="M108" s="28">
        <f t="shared" si="36"/>
        <v>0.24787923854847732</v>
      </c>
      <c r="N108" s="29">
        <f t="shared" si="29"/>
        <v>149</v>
      </c>
      <c r="O108" s="28">
        <f t="shared" si="37"/>
        <v>0.17242117787030889</v>
      </c>
      <c r="P108" s="29">
        <f t="shared" si="30"/>
        <v>146</v>
      </c>
      <c r="Q108" s="28">
        <f t="shared" si="38"/>
        <v>2.8836332179930131</v>
      </c>
      <c r="R108" s="29">
        <f t="shared" si="31"/>
        <v>150</v>
      </c>
      <c r="S108" s="85">
        <f t="shared" si="39"/>
        <v>0.69558539424264354</v>
      </c>
      <c r="T108" s="29">
        <f t="shared" si="32"/>
        <v>122</v>
      </c>
      <c r="U108" s="85">
        <f t="shared" si="40"/>
        <v>0.17999208034846881</v>
      </c>
      <c r="V108" s="29">
        <f t="shared" si="33"/>
        <v>64</v>
      </c>
      <c r="W108" s="85">
        <f t="shared" si="41"/>
        <v>0.12442252540888767</v>
      </c>
      <c r="X108" s="29">
        <f t="shared" si="34"/>
        <v>3</v>
      </c>
      <c r="Y108" s="24" t="str">
        <f t="shared" si="43"/>
        <v>NJ</v>
      </c>
      <c r="Z108" s="24" t="str">
        <f t="shared" si="43"/>
        <v>NE</v>
      </c>
      <c r="AA108" s="24" t="str">
        <f t="shared" si="43"/>
        <v>NJ</v>
      </c>
    </row>
    <row r="109" spans="1:27" ht="15">
      <c r="A109" s="24">
        <f>IF(OtherInfo!AD106="","",OtherInfo!AD106)</f>
        <v>117</v>
      </c>
      <c r="B109" s="24" t="str">
        <f>IF($A109="","",IF(VLOOKUP($A109,OtherInfo!$AD$4:$AH$172,4,FALSE)="","",VLOOKUP($A109,OtherInfo!$AD$4:$AH$172,4,FALSE)))</f>
        <v>Danbury</v>
      </c>
      <c r="C109" s="27">
        <f>IF($A109="","",DCOUNT(RevenueRange,C$1,$A$6:$A109)-SUM(C$6:C108))</f>
        <v>12</v>
      </c>
      <c r="D109" s="27">
        <f>IF($A109="","",DSUM(RevenueRange,D$1,$A$6:$A109)-SUM(D$6:D108))</f>
        <v>272</v>
      </c>
      <c r="E109" s="27">
        <f>IF($A109="","",DSUM(RevenueRange,E$1,$A$6:$A109)-SUM(E$6:E108))</f>
        <v>3118</v>
      </c>
      <c r="F109" s="28">
        <f>IF($A109="","",DSUM(RevenueRange,F$1,$A$6:$A109)-SUM(F$6:F108))</f>
        <v>556.48000000001048</v>
      </c>
      <c r="G109" s="29">
        <f t="shared" si="26"/>
        <v>165</v>
      </c>
      <c r="H109" s="28">
        <f>IF($A109="","",DSUM(RevenueRange,H$1,$A$6:$A109)-SUM(H$6:H108))</f>
        <v>180</v>
      </c>
      <c r="I109" s="29">
        <f t="shared" si="27"/>
        <v>131</v>
      </c>
      <c r="J109" s="28">
        <f>IF($A109="","",DSUM(RevenueRange,J$1,$A$6:$A109)-SUM(J$6:J108))</f>
        <v>102.61999999999534</v>
      </c>
      <c r="K109" s="28">
        <f t="shared" si="35"/>
        <v>839.10000000000582</v>
      </c>
      <c r="L109" s="29">
        <f t="shared" si="28"/>
        <v>163</v>
      </c>
      <c r="M109" s="28">
        <f t="shared" si="36"/>
        <v>0.26911481719050862</v>
      </c>
      <c r="N109" s="29">
        <f t="shared" si="29"/>
        <v>127</v>
      </c>
      <c r="O109" s="28">
        <f t="shared" si="37"/>
        <v>0.17847338037203672</v>
      </c>
      <c r="P109" s="29">
        <f t="shared" si="30"/>
        <v>133</v>
      </c>
      <c r="Q109" s="28">
        <f t="shared" si="38"/>
        <v>3.0849264705882566</v>
      </c>
      <c r="R109" s="29">
        <f t="shared" si="31"/>
        <v>131</v>
      </c>
      <c r="S109" s="85">
        <f t="shared" si="39"/>
        <v>0.66318674770588326</v>
      </c>
      <c r="T109" s="29">
        <f t="shared" si="32"/>
        <v>139</v>
      </c>
      <c r="U109" s="85">
        <f t="shared" si="40"/>
        <v>0.21451555237754588</v>
      </c>
      <c r="V109" s="29">
        <f t="shared" si="33"/>
        <v>36</v>
      </c>
      <c r="W109" s="85">
        <f t="shared" si="41"/>
        <v>0.12229769991657088</v>
      </c>
      <c r="X109" s="29">
        <f t="shared" si="34"/>
        <v>24</v>
      </c>
      <c r="Y109" s="24" t="str">
        <f t="shared" si="43"/>
        <v>CT</v>
      </c>
      <c r="Z109" s="24" t="str">
        <f t="shared" si="43"/>
        <v>NE</v>
      </c>
      <c r="AA109" s="24" t="str">
        <f t="shared" si="43"/>
        <v>CT</v>
      </c>
    </row>
    <row r="110" spans="1:27" ht="15">
      <c r="A110" s="24">
        <f>IF(OtherInfo!AD107="","",OtherInfo!AD107)</f>
        <v>118</v>
      </c>
      <c r="B110" s="24" t="str">
        <f>IF($A110="","",IF(VLOOKUP($A110,OtherInfo!$AD$4:$AH$172,4,FALSE)="","",VLOOKUP($A110,OtherInfo!$AD$4:$AH$172,4,FALSE)))</f>
        <v>Pitt Airport</v>
      </c>
      <c r="C110" s="27">
        <f>IF($A110="","",DCOUNT(RevenueRange,C$1,$A$6:$A110)-SUM(C$6:C109))</f>
        <v>13</v>
      </c>
      <c r="D110" s="27">
        <f>IF($A110="","",DSUM(RevenueRange,D$1,$A$6:$A110)-SUM(D$6:D109))</f>
        <v>383</v>
      </c>
      <c r="E110" s="27">
        <f>IF($A110="","",DSUM(RevenueRange,E$1,$A$6:$A110)-SUM(E$6:E109))</f>
        <v>4333</v>
      </c>
      <c r="F110" s="28">
        <f>IF($A110="","",DSUM(RevenueRange,F$1,$A$6:$A110)-SUM(F$6:F109))</f>
        <v>976.80999999996857</v>
      </c>
      <c r="G110" s="29">
        <f t="shared" si="26"/>
        <v>123</v>
      </c>
      <c r="H110" s="28">
        <f>IF($A110="","",DSUM(RevenueRange,H$1,$A$6:$A110)-SUM(H$6:H109))</f>
        <v>195</v>
      </c>
      <c r="I110" s="29">
        <f t="shared" si="27"/>
        <v>120</v>
      </c>
      <c r="J110" s="28">
        <f>IF($A110="","",DSUM(RevenueRange,J$1,$A$6:$A110)-SUM(J$6:J109))</f>
        <v>135.2599999999984</v>
      </c>
      <c r="K110" s="28">
        <f t="shared" si="35"/>
        <v>1307.069999999967</v>
      </c>
      <c r="L110" s="29">
        <f t="shared" si="28"/>
        <v>126</v>
      </c>
      <c r="M110" s="28">
        <f t="shared" si="36"/>
        <v>0.30165474267250564</v>
      </c>
      <c r="N110" s="29">
        <f t="shared" si="29"/>
        <v>107</v>
      </c>
      <c r="O110" s="28">
        <f t="shared" si="37"/>
        <v>0.22543503346410537</v>
      </c>
      <c r="P110" s="29">
        <f t="shared" si="30"/>
        <v>100</v>
      </c>
      <c r="Q110" s="28">
        <f t="shared" si="38"/>
        <v>3.4127154046996528</v>
      </c>
      <c r="R110" s="29">
        <f t="shared" si="31"/>
        <v>111</v>
      </c>
      <c r="S110" s="85">
        <f t="shared" si="39"/>
        <v>0.74732799314496789</v>
      </c>
      <c r="T110" s="29">
        <f t="shared" si="32"/>
        <v>81</v>
      </c>
      <c r="U110" s="85">
        <f t="shared" si="40"/>
        <v>0.14918864330143369</v>
      </c>
      <c r="V110" s="29">
        <f t="shared" si="33"/>
        <v>88</v>
      </c>
      <c r="W110" s="85">
        <f t="shared" si="41"/>
        <v>0.10348336355359837</v>
      </c>
      <c r="X110" s="29">
        <f t="shared" si="34"/>
        <v>108</v>
      </c>
      <c r="Y110" s="24" t="str">
        <f t="shared" si="43"/>
        <v>PA</v>
      </c>
      <c r="Z110" s="24" t="str">
        <f t="shared" si="43"/>
        <v>NE</v>
      </c>
      <c r="AA110" s="24" t="str">
        <f t="shared" si="43"/>
        <v>PHILI</v>
      </c>
    </row>
    <row r="111" spans="1:27" ht="15">
      <c r="A111" s="24">
        <f>IF(OtherInfo!AD108="","",OtherInfo!AD108)</f>
        <v>119</v>
      </c>
      <c r="B111" s="24" t="str">
        <f>IF($A111="","",IF(VLOOKUP($A111,OtherInfo!$AD$4:$AH$172,4,FALSE)="","",VLOOKUP($A111,OtherInfo!$AD$4:$AH$172,4,FALSE)))</f>
        <v>Broadway Plaza</v>
      </c>
      <c r="C111" s="27">
        <f>IF($A111="","",DCOUNT(RevenueRange,C$1,$A$6:$A111)-SUM(C$6:C110))</f>
        <v>20</v>
      </c>
      <c r="D111" s="27">
        <f>IF($A111="","",DSUM(RevenueRange,D$1,$A$6:$A111)-SUM(D$6:D110))</f>
        <v>645</v>
      </c>
      <c r="E111" s="27">
        <f>IF($A111="","",DSUM(RevenueRange,E$1,$A$6:$A111)-SUM(E$6:E110))</f>
        <v>8062</v>
      </c>
      <c r="F111" s="28">
        <f>IF($A111="","",DSUM(RevenueRange,F$1,$A$6:$A111)-SUM(F$6:F110))</f>
        <v>2319.2499999999418</v>
      </c>
      <c r="G111" s="29">
        <f t="shared" si="26"/>
        <v>27</v>
      </c>
      <c r="H111" s="28">
        <f>IF($A111="","",DSUM(RevenueRange,H$1,$A$6:$A111)-SUM(H$6:H110))</f>
        <v>300</v>
      </c>
      <c r="I111" s="29">
        <f t="shared" si="27"/>
        <v>40</v>
      </c>
      <c r="J111" s="28">
        <f>IF($A111="","",DSUM(RevenueRange,J$1,$A$6:$A111)-SUM(J$6:J110))</f>
        <v>364.87999999999374</v>
      </c>
      <c r="K111" s="28">
        <f t="shared" si="35"/>
        <v>2984.1299999999355</v>
      </c>
      <c r="L111" s="29">
        <f t="shared" si="28"/>
        <v>35</v>
      </c>
      <c r="M111" s="28">
        <f t="shared" si="36"/>
        <v>0.37014760605308056</v>
      </c>
      <c r="N111" s="29">
        <f t="shared" si="29"/>
        <v>76</v>
      </c>
      <c r="O111" s="28">
        <f t="shared" si="37"/>
        <v>0.28767675514759883</v>
      </c>
      <c r="P111" s="29">
        <f t="shared" si="30"/>
        <v>61</v>
      </c>
      <c r="Q111" s="28">
        <f t="shared" si="38"/>
        <v>4.6265581395347839</v>
      </c>
      <c r="R111" s="29">
        <f t="shared" si="31"/>
        <v>59</v>
      </c>
      <c r="S111" s="85">
        <f t="shared" si="39"/>
        <v>0.77719469326067958</v>
      </c>
      <c r="T111" s="29">
        <f t="shared" si="32"/>
        <v>39</v>
      </c>
      <c r="U111" s="85">
        <f t="shared" si="40"/>
        <v>0.10053181329231853</v>
      </c>
      <c r="V111" s="29">
        <f t="shared" si="33"/>
        <v>142</v>
      </c>
      <c r="W111" s="85">
        <f t="shared" si="41"/>
        <v>0.12227349344700185</v>
      </c>
      <c r="X111" s="29">
        <f t="shared" si="34"/>
        <v>25</v>
      </c>
      <c r="Y111" s="24" t="str">
        <f t="shared" si="43"/>
        <v>CA</v>
      </c>
      <c r="Z111" s="24" t="str">
        <f t="shared" si="43"/>
        <v>NW</v>
      </c>
      <c r="AA111" s="24" t="str">
        <f t="shared" si="43"/>
        <v>EB</v>
      </c>
    </row>
    <row r="112" spans="1:27" ht="15">
      <c r="A112" s="24">
        <f>IF(OtherInfo!AD109="","",OtherInfo!AD109)</f>
        <v>120</v>
      </c>
      <c r="B112" s="24" t="str">
        <f>IF($A112="","",IF(VLOOKUP($A112,OtherInfo!$AD$4:$AH$172,4,FALSE)="","",VLOOKUP($A112,OtherInfo!$AD$4:$AH$172,4,FALSE)))</f>
        <v>Williamsburg</v>
      </c>
      <c r="C112" s="27">
        <f>IF($A112="","",DCOUNT(RevenueRange,C$1,$A$6:$A112)-SUM(C$6:C111))</f>
        <v>19</v>
      </c>
      <c r="D112" s="27">
        <f>IF($A112="","",DSUM(RevenueRange,D$1,$A$6:$A112)-SUM(D$6:D111))</f>
        <v>1072</v>
      </c>
      <c r="E112" s="27">
        <f>IF($A112="","",DSUM(RevenueRange,E$1,$A$6:$A112)-SUM(E$6:E111))</f>
        <v>9734</v>
      </c>
      <c r="F112" s="28">
        <f>IF($A112="","",DSUM(RevenueRange,F$1,$A$6:$A112)-SUM(F$6:F111))</f>
        <v>1737.4899999999616</v>
      </c>
      <c r="G112" s="29">
        <f t="shared" si="26"/>
        <v>46</v>
      </c>
      <c r="H112" s="28">
        <f>IF($A112="","",DSUM(RevenueRange,H$1,$A$6:$A112)-SUM(H$6:H111))</f>
        <v>285</v>
      </c>
      <c r="I112" s="29">
        <f t="shared" si="27"/>
        <v>54</v>
      </c>
      <c r="J112" s="28">
        <f>IF($A112="","",DSUM(RevenueRange,J$1,$A$6:$A112)-SUM(J$6:J111))</f>
        <v>246.16999999999825</v>
      </c>
      <c r="K112" s="28">
        <f t="shared" si="35"/>
        <v>2268.6599999999598</v>
      </c>
      <c r="L112" s="29">
        <f t="shared" si="28"/>
        <v>59</v>
      </c>
      <c r="M112" s="28">
        <f t="shared" si="36"/>
        <v>0.23306554345592356</v>
      </c>
      <c r="N112" s="29">
        <f t="shared" si="29"/>
        <v>161</v>
      </c>
      <c r="O112" s="28">
        <f t="shared" si="37"/>
        <v>0.17849702075199933</v>
      </c>
      <c r="P112" s="29">
        <f t="shared" si="30"/>
        <v>132</v>
      </c>
      <c r="Q112" s="28">
        <f t="shared" si="38"/>
        <v>2.1162873134327982</v>
      </c>
      <c r="R112" s="29">
        <f t="shared" si="31"/>
        <v>168</v>
      </c>
      <c r="S112" s="85">
        <f t="shared" si="39"/>
        <v>0.76586619414103141</v>
      </c>
      <c r="T112" s="29">
        <f t="shared" si="32"/>
        <v>56</v>
      </c>
      <c r="U112" s="85">
        <f t="shared" si="40"/>
        <v>0.12562481817460749</v>
      </c>
      <c r="V112" s="29">
        <f t="shared" si="33"/>
        <v>113</v>
      </c>
      <c r="W112" s="85">
        <f t="shared" si="41"/>
        <v>0.10850898768436108</v>
      </c>
      <c r="X112" s="29">
        <f t="shared" si="34"/>
        <v>76</v>
      </c>
      <c r="Y112" s="24" t="str">
        <f t="shared" si="43"/>
        <v>VA</v>
      </c>
      <c r="Z112" s="24" t="str">
        <f t="shared" si="43"/>
        <v>OUT</v>
      </c>
      <c r="AA112" s="24" t="str">
        <f t="shared" si="43"/>
        <v>OUT</v>
      </c>
    </row>
    <row r="113" spans="1:27" ht="15">
      <c r="A113" s="24">
        <f>IF(OtherInfo!AD110="","",OtherInfo!AD110)</f>
        <v>121</v>
      </c>
      <c r="B113" s="24" t="str">
        <f>IF($A113="","",IF(VLOOKUP($A113,OtherInfo!$AD$4:$AH$172,4,FALSE)="","",VLOOKUP($A113,OtherInfo!$AD$4:$AH$172,4,FALSE)))</f>
        <v>Victoria Gardens</v>
      </c>
      <c r="C113" s="27">
        <f>IF($A113="","",DCOUNT(RevenueRange,C$1,$A$6:$A113)-SUM(C$6:C112))</f>
        <v>14</v>
      </c>
      <c r="D113" s="27">
        <f>IF($A113="","",DSUM(RevenueRange,D$1,$A$6:$A113)-SUM(D$6:D112))</f>
        <v>400</v>
      </c>
      <c r="E113" s="27">
        <f>IF($A113="","",DSUM(RevenueRange,E$1,$A$6:$A113)-SUM(E$6:E112))</f>
        <v>4747</v>
      </c>
      <c r="F113" s="28">
        <f>IF($A113="","",DSUM(RevenueRange,F$1,$A$6:$A113)-SUM(F$6:F112))</f>
        <v>1430.7899999999499</v>
      </c>
      <c r="G113" s="29">
        <f t="shared" si="26"/>
        <v>77</v>
      </c>
      <c r="H113" s="28">
        <f>IF($A113="","",DSUM(RevenueRange,H$1,$A$6:$A113)-SUM(H$6:H112))</f>
        <v>210</v>
      </c>
      <c r="I113" s="29">
        <f t="shared" si="27"/>
        <v>108</v>
      </c>
      <c r="J113" s="28">
        <f>IF($A113="","",DSUM(RevenueRange,J$1,$A$6:$A113)-SUM(J$6:J112))</f>
        <v>204.07999999999447</v>
      </c>
      <c r="K113" s="28">
        <f t="shared" si="35"/>
        <v>1844.8699999999444</v>
      </c>
      <c r="L113" s="29">
        <f t="shared" si="28"/>
        <v>88</v>
      </c>
      <c r="M113" s="28">
        <f t="shared" si="36"/>
        <v>0.38863914050978393</v>
      </c>
      <c r="N113" s="29">
        <f t="shared" si="29"/>
        <v>68</v>
      </c>
      <c r="O113" s="28">
        <f t="shared" si="37"/>
        <v>0.30140931114386982</v>
      </c>
      <c r="P113" s="29">
        <f t="shared" si="30"/>
        <v>52</v>
      </c>
      <c r="Q113" s="28">
        <f t="shared" si="38"/>
        <v>4.6121749999998611</v>
      </c>
      <c r="R113" s="29">
        <f t="shared" si="31"/>
        <v>60</v>
      </c>
      <c r="S113" s="85">
        <f t="shared" si="39"/>
        <v>0.77555058079972738</v>
      </c>
      <c r="T113" s="29">
        <f t="shared" si="32"/>
        <v>44</v>
      </c>
      <c r="U113" s="85">
        <f t="shared" si="40"/>
        <v>0.11382915869411196</v>
      </c>
      <c r="V113" s="29">
        <f t="shared" si="33"/>
        <v>126</v>
      </c>
      <c r="W113" s="85">
        <f t="shared" si="41"/>
        <v>0.11062026050616067</v>
      </c>
      <c r="X113" s="29">
        <f t="shared" si="34"/>
        <v>64</v>
      </c>
      <c r="Y113" s="24" t="str">
        <f t="shared" si="43"/>
        <v>CA</v>
      </c>
      <c r="Z113" s="24" t="str">
        <f t="shared" si="43"/>
        <v>LA</v>
      </c>
      <c r="AA113" s="24" t="str">
        <f t="shared" si="43"/>
        <v>DESER</v>
      </c>
    </row>
    <row r="114" spans="1:27" ht="15">
      <c r="A114" s="24">
        <f>IF(OtherInfo!AD111="","",OtherInfo!AD111)</f>
        <v>122</v>
      </c>
      <c r="B114" s="24" t="str">
        <f>IF($A114="","",IF(VLOOKUP($A114,OtherInfo!$AD$4:$AH$172,4,FALSE)="","",VLOOKUP($A114,OtherInfo!$AD$4:$AH$172,4,FALSE)))</f>
        <v>Houston Airport</v>
      </c>
      <c r="C114" s="27">
        <f>IF($A114="","",DCOUNT(RevenueRange,C$1,$A$6:$A114)-SUM(C$6:C113))</f>
        <v>19</v>
      </c>
      <c r="D114" s="27">
        <f>IF($A114="","",DSUM(RevenueRange,D$1,$A$6:$A114)-SUM(D$6:D113))</f>
        <v>987</v>
      </c>
      <c r="E114" s="27">
        <f>IF($A114="","",DSUM(RevenueRange,E$1,$A$6:$A114)-SUM(E$6:E113))</f>
        <v>11304</v>
      </c>
      <c r="F114" s="28">
        <f>IF($A114="","",DSUM(RevenueRange,F$1,$A$6:$A114)-SUM(F$6:F113))</f>
        <v>2810.0800000001036</v>
      </c>
      <c r="G114" s="29">
        <f t="shared" si="26"/>
        <v>14</v>
      </c>
      <c r="H114" s="28">
        <f>IF($A114="","",DSUM(RevenueRange,H$1,$A$6:$A114)-SUM(H$6:H113))</f>
        <v>2850</v>
      </c>
      <c r="I114" s="29">
        <f t="shared" si="27"/>
        <v>4</v>
      </c>
      <c r="J114" s="28">
        <f>IF($A114="","",DSUM(RevenueRange,J$1,$A$6:$A114)-SUM(J$6:J113))</f>
        <v>398.92000000000917</v>
      </c>
      <c r="K114" s="28">
        <f t="shared" si="35"/>
        <v>6059.0000000001128</v>
      </c>
      <c r="L114" s="29">
        <f t="shared" si="28"/>
        <v>7</v>
      </c>
      <c r="M114" s="28">
        <f t="shared" si="36"/>
        <v>0.5360049539985946</v>
      </c>
      <c r="N114" s="29">
        <f t="shared" si="29"/>
        <v>13</v>
      </c>
      <c r="O114" s="28">
        <f t="shared" si="37"/>
        <v>0.24859164897382374</v>
      </c>
      <c r="P114" s="29">
        <f t="shared" si="30"/>
        <v>90</v>
      </c>
      <c r="Q114" s="28">
        <f t="shared" si="38"/>
        <v>6.1388044579535084</v>
      </c>
      <c r="R114" s="29">
        <f t="shared" si="31"/>
        <v>16</v>
      </c>
      <c r="S114" s="85">
        <f t="shared" si="39"/>
        <v>0.46378610331738757</v>
      </c>
      <c r="T114" s="29">
        <f t="shared" si="32"/>
        <v>161</v>
      </c>
      <c r="U114" s="85">
        <f t="shared" si="40"/>
        <v>0.47037464928205097</v>
      </c>
      <c r="V114" s="29">
        <f t="shared" si="33"/>
        <v>9</v>
      </c>
      <c r="W114" s="85">
        <f t="shared" si="41"/>
        <v>6.5839247400561435E-2</v>
      </c>
      <c r="X114" s="29">
        <f t="shared" si="34"/>
        <v>161</v>
      </c>
      <c r="Y114" s="24" t="str">
        <f t="shared" si="43"/>
        <v>TX</v>
      </c>
      <c r="Z114" s="24" t="str">
        <f t="shared" si="43"/>
        <v>SW</v>
      </c>
      <c r="AA114" s="24" t="str">
        <f t="shared" si="43"/>
        <v>HOU</v>
      </c>
    </row>
    <row r="115" spans="1:27" ht="15">
      <c r="A115" s="24">
        <f>IF(OtherInfo!AD112="","",OtherInfo!AD112)</f>
        <v>123</v>
      </c>
      <c r="B115" s="24" t="str">
        <f>IF($A115="","",IF(VLOOKUP($A115,OtherInfo!$AD$4:$AH$172,4,FALSE)="","",VLOOKUP($A115,OtherInfo!$AD$4:$AH$172,4,FALSE)))</f>
        <v>Greenwich</v>
      </c>
      <c r="C115" s="27">
        <f>IF($A115="","",DCOUNT(RevenueRange,C$1,$A$6:$A115)-SUM(C$6:C114))</f>
        <v>13</v>
      </c>
      <c r="D115" s="27">
        <f>IF($A115="","",DSUM(RevenueRange,D$1,$A$6:$A115)-SUM(D$6:D114))</f>
        <v>317</v>
      </c>
      <c r="E115" s="27">
        <f>IF($A115="","",DSUM(RevenueRange,E$1,$A$6:$A115)-SUM(E$6:E114))</f>
        <v>3905</v>
      </c>
      <c r="F115" s="28">
        <f>IF($A115="","",DSUM(RevenueRange,F$1,$A$6:$A115)-SUM(F$6:F114))</f>
        <v>709.05000000004657</v>
      </c>
      <c r="G115" s="29">
        <f t="shared" si="26"/>
        <v>147</v>
      </c>
      <c r="H115" s="28">
        <f>IF($A115="","",DSUM(RevenueRange,H$1,$A$6:$A115)-SUM(H$6:H114))</f>
        <v>195</v>
      </c>
      <c r="I115" s="29">
        <f t="shared" si="27"/>
        <v>120</v>
      </c>
      <c r="J115" s="28">
        <f>IF($A115="","",DSUM(RevenueRange,J$1,$A$6:$A115)-SUM(J$6:J114))</f>
        <v>126.64999999999782</v>
      </c>
      <c r="K115" s="28">
        <f t="shared" si="35"/>
        <v>1030.7000000000444</v>
      </c>
      <c r="L115" s="29">
        <f t="shared" si="28"/>
        <v>148</v>
      </c>
      <c r="M115" s="28">
        <f t="shared" si="36"/>
        <v>0.26394366197184232</v>
      </c>
      <c r="N115" s="29">
        <f t="shared" si="29"/>
        <v>134</v>
      </c>
      <c r="O115" s="28">
        <f t="shared" si="37"/>
        <v>0.18157490396928208</v>
      </c>
      <c r="P115" s="29">
        <f t="shared" si="30"/>
        <v>126</v>
      </c>
      <c r="Q115" s="28">
        <f t="shared" si="38"/>
        <v>3.2514195583597614</v>
      </c>
      <c r="R115" s="29">
        <f t="shared" si="31"/>
        <v>118</v>
      </c>
      <c r="S115" s="85">
        <f t="shared" si="39"/>
        <v>0.68793053264773074</v>
      </c>
      <c r="T115" s="29">
        <f t="shared" si="32"/>
        <v>129</v>
      </c>
      <c r="U115" s="85">
        <f t="shared" si="40"/>
        <v>0.18919181139030911</v>
      </c>
      <c r="V115" s="29">
        <f t="shared" si="33"/>
        <v>54</v>
      </c>
      <c r="W115" s="85">
        <f t="shared" si="41"/>
        <v>0.12287765596196018</v>
      </c>
      <c r="X115" s="29">
        <f t="shared" si="34"/>
        <v>15</v>
      </c>
      <c r="Y115" s="24" t="str">
        <f t="shared" si="43"/>
        <v>CT</v>
      </c>
      <c r="Z115" s="24" t="str">
        <f t="shared" si="43"/>
        <v>NE</v>
      </c>
      <c r="AA115" s="24" t="str">
        <f t="shared" si="43"/>
        <v>CT</v>
      </c>
    </row>
    <row r="116" spans="1:27" ht="15">
      <c r="A116" s="24">
        <f>IF(OtherInfo!AD113="","",OtherInfo!AD113)</f>
        <v>124</v>
      </c>
      <c r="B116" s="24" t="str">
        <f>IF($A116="","",IF(VLOOKUP($A116,OtherInfo!$AD$4:$AH$172,4,FALSE)="","",VLOOKUP($A116,OtherInfo!$AD$4:$AH$172,4,FALSE)))</f>
        <v>Evergreen Walk</v>
      </c>
      <c r="C116" s="27">
        <f>IF($A116="","",DCOUNT(RevenueRange,C$1,$A$6:$A116)-SUM(C$6:C115))</f>
        <v>13</v>
      </c>
      <c r="D116" s="27">
        <f>IF($A116="","",DSUM(RevenueRange,D$1,$A$6:$A116)-SUM(D$6:D115))</f>
        <v>373</v>
      </c>
      <c r="E116" s="27">
        <f>IF($A116="","",DSUM(RevenueRange,E$1,$A$6:$A116)-SUM(E$6:E115))</f>
        <v>4152</v>
      </c>
      <c r="F116" s="28">
        <f>IF($A116="","",DSUM(RevenueRange,F$1,$A$6:$A116)-SUM(F$6:F115))</f>
        <v>1148.75</v>
      </c>
      <c r="G116" s="29">
        <f t="shared" si="26"/>
        <v>101</v>
      </c>
      <c r="H116" s="28">
        <f>IF($A116="","",DSUM(RevenueRange,H$1,$A$6:$A116)-SUM(H$6:H115))</f>
        <v>195</v>
      </c>
      <c r="I116" s="29">
        <f t="shared" si="27"/>
        <v>120</v>
      </c>
      <c r="J116" s="28">
        <f>IF($A116="","",DSUM(RevenueRange,J$1,$A$6:$A116)-SUM(J$6:J115))</f>
        <v>160.2599999999984</v>
      </c>
      <c r="K116" s="28">
        <f t="shared" si="35"/>
        <v>1504.0099999999984</v>
      </c>
      <c r="L116" s="29">
        <f t="shared" si="28"/>
        <v>114</v>
      </c>
      <c r="M116" s="28">
        <f t="shared" si="36"/>
        <v>0.36223747591522121</v>
      </c>
      <c r="N116" s="29">
        <f t="shared" si="29"/>
        <v>83</v>
      </c>
      <c r="O116" s="28">
        <f t="shared" si="37"/>
        <v>0.27667389210019266</v>
      </c>
      <c r="P116" s="29">
        <f t="shared" si="30"/>
        <v>72</v>
      </c>
      <c r="Q116" s="28">
        <f t="shared" si="38"/>
        <v>4.0321983914209074</v>
      </c>
      <c r="R116" s="29">
        <f t="shared" si="31"/>
        <v>89</v>
      </c>
      <c r="S116" s="85">
        <f t="shared" si="39"/>
        <v>0.76379146415249977</v>
      </c>
      <c r="T116" s="29">
        <f t="shared" si="32"/>
        <v>64</v>
      </c>
      <c r="U116" s="85">
        <f t="shared" si="40"/>
        <v>0.12965339326201303</v>
      </c>
      <c r="V116" s="29">
        <f t="shared" si="33"/>
        <v>102</v>
      </c>
      <c r="W116" s="85">
        <f t="shared" si="41"/>
        <v>0.10655514258548718</v>
      </c>
      <c r="X116" s="29">
        <f t="shared" si="34"/>
        <v>92</v>
      </c>
      <c r="Y116" s="24" t="str">
        <f t="shared" si="43"/>
        <v>CT</v>
      </c>
      <c r="Z116" s="24" t="str">
        <f t="shared" si="43"/>
        <v>NE</v>
      </c>
      <c r="AA116" s="24" t="str">
        <f t="shared" si="43"/>
        <v>CT</v>
      </c>
    </row>
    <row r="117" spans="1:27" ht="15">
      <c r="A117" s="24">
        <f>IF(OtherInfo!AD114="","",OtherInfo!AD114)</f>
        <v>125</v>
      </c>
      <c r="B117" s="24" t="str">
        <f>IF($A117="","",IF(VLOOKUP($A117,OtherInfo!$AD$4:$AH$172,4,FALSE)="","",VLOOKUP($A117,OtherInfo!$AD$4:$AH$172,4,FALSE)))</f>
        <v>Galleria Dallas</v>
      </c>
      <c r="C117" s="27">
        <f>IF($A117="","",DCOUNT(RevenueRange,C$1,$A$6:$A117)-SUM(C$6:C116))</f>
        <v>14</v>
      </c>
      <c r="D117" s="27">
        <f>IF($A117="","",DSUM(RevenueRange,D$1,$A$6:$A117)-SUM(D$6:D116))</f>
        <v>357</v>
      </c>
      <c r="E117" s="27">
        <f>IF($A117="","",DSUM(RevenueRange,E$1,$A$6:$A117)-SUM(E$6:E116))</f>
        <v>4177</v>
      </c>
      <c r="F117" s="28">
        <f>IF($A117="","",DSUM(RevenueRange,F$1,$A$6:$A117)-SUM(F$6:F116))</f>
        <v>1453.7099999999627</v>
      </c>
      <c r="G117" s="29">
        <f t="shared" si="26"/>
        <v>74</v>
      </c>
      <c r="H117" s="28">
        <f>IF($A117="","",DSUM(RevenueRange,H$1,$A$6:$A117)-SUM(H$6:H116))</f>
        <v>210</v>
      </c>
      <c r="I117" s="29">
        <f t="shared" si="27"/>
        <v>108</v>
      </c>
      <c r="J117" s="28">
        <f>IF($A117="","",DSUM(RevenueRange,J$1,$A$6:$A117)-SUM(J$6:J116))</f>
        <v>207.36000000000058</v>
      </c>
      <c r="K117" s="28">
        <f t="shared" si="35"/>
        <v>1871.0699999999633</v>
      </c>
      <c r="L117" s="29">
        <f t="shared" si="28"/>
        <v>86</v>
      </c>
      <c r="M117" s="28">
        <f t="shared" si="36"/>
        <v>0.44794589418241881</v>
      </c>
      <c r="N117" s="29">
        <f t="shared" si="29"/>
        <v>32</v>
      </c>
      <c r="O117" s="28">
        <f t="shared" si="37"/>
        <v>0.34802729231504975</v>
      </c>
      <c r="P117" s="29">
        <f t="shared" si="30"/>
        <v>18</v>
      </c>
      <c r="Q117" s="28">
        <f t="shared" si="38"/>
        <v>5.2410924369746876</v>
      </c>
      <c r="R117" s="29">
        <f t="shared" si="31"/>
        <v>31</v>
      </c>
      <c r="S117" s="85">
        <f t="shared" si="39"/>
        <v>0.776940467219287</v>
      </c>
      <c r="T117" s="29">
        <f t="shared" si="32"/>
        <v>40</v>
      </c>
      <c r="U117" s="85">
        <f t="shared" si="40"/>
        <v>0.11223524507367662</v>
      </c>
      <c r="V117" s="29">
        <f t="shared" si="33"/>
        <v>129</v>
      </c>
      <c r="W117" s="85">
        <f t="shared" si="41"/>
        <v>0.11082428770703642</v>
      </c>
      <c r="X117" s="29">
        <f t="shared" si="34"/>
        <v>61</v>
      </c>
      <c r="Y117" s="24" t="str">
        <f t="shared" si="43"/>
        <v>TX</v>
      </c>
      <c r="Z117" s="24" t="str">
        <f t="shared" si="43"/>
        <v>SW</v>
      </c>
      <c r="AA117" s="24" t="str">
        <f t="shared" si="43"/>
        <v>DAL</v>
      </c>
    </row>
    <row r="118" spans="1:27" ht="15">
      <c r="A118" s="24">
        <f>IF(OtherInfo!AD115="","",OtherInfo!AD115)</f>
        <v>126</v>
      </c>
      <c r="B118" s="24" t="str">
        <f>IF($A118="","",IF(VLOOKUP($A118,OtherInfo!$AD$4:$AH$172,4,FALSE)="","",VLOOKUP($A118,OtherInfo!$AD$4:$AH$172,4,FALSE)))</f>
        <v>El Paseo</v>
      </c>
      <c r="C118" s="27">
        <f>IF($A118="","",DCOUNT(RevenueRange,C$1,$A$6:$A118)-SUM(C$6:C117))</f>
        <v>12</v>
      </c>
      <c r="D118" s="27">
        <f>IF($A118="","",DSUM(RevenueRange,D$1,$A$6:$A118)-SUM(D$6:D117))</f>
        <v>265</v>
      </c>
      <c r="E118" s="27">
        <f>IF($A118="","",DSUM(RevenueRange,E$1,$A$6:$A118)-SUM(E$6:E117))</f>
        <v>3074</v>
      </c>
      <c r="F118" s="28">
        <f>IF($A118="","",DSUM(RevenueRange,F$1,$A$6:$A118)-SUM(F$6:F117))</f>
        <v>954.23999999993248</v>
      </c>
      <c r="G118" s="29">
        <f t="shared" si="26"/>
        <v>127</v>
      </c>
      <c r="H118" s="28">
        <f>IF($A118="","",DSUM(RevenueRange,H$1,$A$6:$A118)-SUM(H$6:H117))</f>
        <v>180</v>
      </c>
      <c r="I118" s="29">
        <f t="shared" si="27"/>
        <v>131</v>
      </c>
      <c r="J118" s="28">
        <f>IF($A118="","",DSUM(RevenueRange,J$1,$A$6:$A118)-SUM(J$6:J117))</f>
        <v>136.04000000000087</v>
      </c>
      <c r="K118" s="28">
        <f t="shared" si="35"/>
        <v>1270.2799999999334</v>
      </c>
      <c r="L118" s="29">
        <f t="shared" si="28"/>
        <v>132</v>
      </c>
      <c r="M118" s="28">
        <f t="shared" si="36"/>
        <v>0.41323357189327697</v>
      </c>
      <c r="N118" s="29">
        <f t="shared" si="29"/>
        <v>51</v>
      </c>
      <c r="O118" s="28">
        <f t="shared" si="37"/>
        <v>0.31042290175664689</v>
      </c>
      <c r="P118" s="29">
        <f t="shared" si="30"/>
        <v>44</v>
      </c>
      <c r="Q118" s="28">
        <f t="shared" si="38"/>
        <v>4.7935094339620123</v>
      </c>
      <c r="R118" s="29">
        <f t="shared" si="31"/>
        <v>53</v>
      </c>
      <c r="S118" s="85">
        <f t="shared" si="39"/>
        <v>0.75120445885945031</v>
      </c>
      <c r="T118" s="29">
        <f t="shared" si="32"/>
        <v>79</v>
      </c>
      <c r="U118" s="85">
        <f t="shared" si="40"/>
        <v>0.14170104228989627</v>
      </c>
      <c r="V118" s="29">
        <f t="shared" si="33"/>
        <v>93</v>
      </c>
      <c r="W118" s="85">
        <f t="shared" si="41"/>
        <v>0.10709449885065341</v>
      </c>
      <c r="X118" s="29">
        <f t="shared" si="34"/>
        <v>90</v>
      </c>
      <c r="Y118" s="24" t="str">
        <f t="shared" si="43"/>
        <v>CA</v>
      </c>
      <c r="Z118" s="24" t="str">
        <f t="shared" si="43"/>
        <v>LA</v>
      </c>
      <c r="AA118" s="24" t="str">
        <f t="shared" si="43"/>
        <v>SD</v>
      </c>
    </row>
    <row r="119" spans="1:27" ht="15">
      <c r="A119" s="24">
        <f>IF(OtherInfo!AD116="","",OtherInfo!AD116)</f>
        <v>127</v>
      </c>
      <c r="B119" s="24" t="str">
        <f>IF($A119="","",IF(VLOOKUP($A119,OtherInfo!$AD$4:$AH$172,4,FALSE)="","",VLOOKUP($A119,OtherInfo!$AD$4:$AH$172,4,FALSE)))</f>
        <v>Woodbury Commons</v>
      </c>
      <c r="C119" s="27">
        <f>IF($A119="","",DCOUNT(RevenueRange,C$1,$A$6:$A119)-SUM(C$6:C118))</f>
        <v>21</v>
      </c>
      <c r="D119" s="27">
        <f>IF($A119="","",DSUM(RevenueRange,D$1,$A$6:$A119)-SUM(D$6:D118))</f>
        <v>4021</v>
      </c>
      <c r="E119" s="27">
        <f>IF($A119="","",DSUM(RevenueRange,E$1,$A$6:$A119)-SUM(E$6:E118))</f>
        <v>38005</v>
      </c>
      <c r="F119" s="28">
        <f>IF($A119="","",DSUM(RevenueRange,F$1,$A$6:$A119)-SUM(F$6:F118))</f>
        <v>6294.2799999999988</v>
      </c>
      <c r="G119" s="29">
        <f t="shared" si="26"/>
        <v>4</v>
      </c>
      <c r="H119" s="28">
        <f>IF($A119="","",DSUM(RevenueRange,H$1,$A$6:$A119)-SUM(H$6:H118))</f>
        <v>315</v>
      </c>
      <c r="I119" s="29">
        <f t="shared" si="27"/>
        <v>37</v>
      </c>
      <c r="J119" s="28">
        <f>IF($A119="","",DSUM(RevenueRange,J$1,$A$6:$A119)-SUM(J$6:J118))</f>
        <v>939.13000000001193</v>
      </c>
      <c r="K119" s="28">
        <f t="shared" si="35"/>
        <v>7548.4100000000108</v>
      </c>
      <c r="L119" s="29">
        <f t="shared" si="28"/>
        <v>5</v>
      </c>
      <c r="M119" s="28">
        <f t="shared" si="36"/>
        <v>0.19861623470596002</v>
      </c>
      <c r="N119" s="29">
        <f t="shared" si="29"/>
        <v>169</v>
      </c>
      <c r="O119" s="28">
        <f t="shared" si="37"/>
        <v>0.16561715563741611</v>
      </c>
      <c r="P119" s="29">
        <f t="shared" si="30"/>
        <v>166</v>
      </c>
      <c r="Q119" s="28">
        <f t="shared" si="38"/>
        <v>1.8772469534941583</v>
      </c>
      <c r="R119" s="29">
        <f t="shared" si="31"/>
        <v>169</v>
      </c>
      <c r="S119" s="85">
        <f t="shared" si="39"/>
        <v>0.83385507676450932</v>
      </c>
      <c r="T119" s="29">
        <f t="shared" si="32"/>
        <v>6</v>
      </c>
      <c r="U119" s="85">
        <f t="shared" si="40"/>
        <v>4.1730642612152702E-2</v>
      </c>
      <c r="V119" s="29">
        <f t="shared" si="33"/>
        <v>165</v>
      </c>
      <c r="W119" s="85">
        <f t="shared" si="41"/>
        <v>0.12441428062333797</v>
      </c>
      <c r="X119" s="29">
        <f t="shared" si="34"/>
        <v>4</v>
      </c>
      <c r="Y119" s="24" t="str">
        <f t="shared" si="43"/>
        <v>NY</v>
      </c>
      <c r="Z119" s="24" t="str">
        <f t="shared" si="43"/>
        <v>OUT</v>
      </c>
      <c r="AA119" s="24" t="str">
        <f t="shared" si="43"/>
        <v>OUT</v>
      </c>
    </row>
    <row r="120" spans="1:27" ht="15">
      <c r="A120" s="24">
        <f>IF(OtherInfo!AD117="","",OtherInfo!AD117)</f>
        <v>128</v>
      </c>
      <c r="B120" s="24" t="str">
        <f>IF($A120="","",IF(VLOOKUP($A120,OtherInfo!$AD$4:$AH$172,4,FALSE)="","",VLOOKUP($A120,OtherInfo!$AD$4:$AH$172,4,FALSE)))</f>
        <v>Roseville</v>
      </c>
      <c r="C120" s="27">
        <f>IF($A120="","",DCOUNT(RevenueRange,C$1,$A$6:$A120)-SUM(C$6:C119))</f>
        <v>12</v>
      </c>
      <c r="D120" s="27">
        <f>IF($A120="","",DSUM(RevenueRange,D$1,$A$6:$A120)-SUM(D$6:D119))</f>
        <v>389</v>
      </c>
      <c r="E120" s="27">
        <f>IF($A120="","",DSUM(RevenueRange,E$1,$A$6:$A120)-SUM(E$6:E119))</f>
        <v>4707</v>
      </c>
      <c r="F120" s="28">
        <f>IF($A120="","",DSUM(RevenueRange,F$1,$A$6:$A120)-SUM(F$6:F119))</f>
        <v>1370.25</v>
      </c>
      <c r="G120" s="29">
        <f t="shared" si="26"/>
        <v>80</v>
      </c>
      <c r="H120" s="28">
        <f>IF($A120="","",DSUM(RevenueRange,H$1,$A$6:$A120)-SUM(H$6:H119))</f>
        <v>180</v>
      </c>
      <c r="I120" s="29">
        <f t="shared" si="27"/>
        <v>131</v>
      </c>
      <c r="J120" s="28">
        <f>IF($A120="","",DSUM(RevenueRange,J$1,$A$6:$A120)-SUM(J$6:J119))</f>
        <v>194.59999999999854</v>
      </c>
      <c r="K120" s="28">
        <f t="shared" si="35"/>
        <v>1744.8499999999985</v>
      </c>
      <c r="L120" s="29">
        <f t="shared" si="28"/>
        <v>92</v>
      </c>
      <c r="M120" s="28">
        <f t="shared" si="36"/>
        <v>0.37069258551094086</v>
      </c>
      <c r="N120" s="29">
        <f t="shared" si="29"/>
        <v>74</v>
      </c>
      <c r="O120" s="28">
        <f t="shared" si="37"/>
        <v>0.2911089866156788</v>
      </c>
      <c r="P120" s="29">
        <f t="shared" si="30"/>
        <v>57</v>
      </c>
      <c r="Q120" s="28">
        <f t="shared" si="38"/>
        <v>4.4854755784061657</v>
      </c>
      <c r="R120" s="29">
        <f t="shared" si="31"/>
        <v>66</v>
      </c>
      <c r="S120" s="85">
        <f t="shared" si="39"/>
        <v>0.78531105825715741</v>
      </c>
      <c r="T120" s="29">
        <f t="shared" si="32"/>
        <v>31</v>
      </c>
      <c r="U120" s="85">
        <f t="shared" si="40"/>
        <v>0.10316073014872347</v>
      </c>
      <c r="V120" s="29">
        <f t="shared" si="33"/>
        <v>136</v>
      </c>
      <c r="W120" s="85">
        <f t="shared" si="41"/>
        <v>0.1115282115941191</v>
      </c>
      <c r="X120" s="29">
        <f t="shared" si="34"/>
        <v>58</v>
      </c>
      <c r="Y120" s="24" t="str">
        <f t="shared" si="43"/>
        <v>CA</v>
      </c>
      <c r="Z120" s="24" t="str">
        <f t="shared" si="43"/>
        <v>NW</v>
      </c>
      <c r="AA120" s="24" t="str">
        <f t="shared" si="43"/>
        <v>NW</v>
      </c>
    </row>
    <row r="121" spans="1:27" ht="15">
      <c r="A121" s="24">
        <f>IF(OtherInfo!AD118="","",OtherInfo!AD118)</f>
        <v>129</v>
      </c>
      <c r="B121" s="24" t="str">
        <f>IF($A121="","",IF(VLOOKUP($A121,OtherInfo!$AD$4:$AH$172,4,FALSE)="","",VLOOKUP($A121,OtherInfo!$AD$4:$AH$172,4,FALSE)))</f>
        <v>The Oaks</v>
      </c>
      <c r="C121" s="27">
        <f>IF($A121="","",DCOUNT(RevenueRange,C$1,$A$6:$A121)-SUM(C$6:C120))</f>
        <v>18</v>
      </c>
      <c r="D121" s="27">
        <f>IF($A121="","",DSUM(RevenueRange,D$1,$A$6:$A121)-SUM(D$6:D120))</f>
        <v>490</v>
      </c>
      <c r="E121" s="27">
        <f>IF($A121="","",DSUM(RevenueRange,E$1,$A$6:$A121)-SUM(E$6:E120))</f>
        <v>5798</v>
      </c>
      <c r="F121" s="28">
        <f>IF($A121="","",DSUM(RevenueRange,F$1,$A$6:$A121)-SUM(F$6:F120))</f>
        <v>1646.5400000000373</v>
      </c>
      <c r="G121" s="29">
        <f t="shared" si="26"/>
        <v>53</v>
      </c>
      <c r="H121" s="28">
        <f>IF($A121="","",DSUM(RevenueRange,H$1,$A$6:$A121)-SUM(H$6:H120))</f>
        <v>270</v>
      </c>
      <c r="I121" s="29">
        <f t="shared" si="27"/>
        <v>69</v>
      </c>
      <c r="J121" s="28">
        <f>IF($A121="","",DSUM(RevenueRange,J$1,$A$6:$A121)-SUM(J$6:J120))</f>
        <v>227.81999999999607</v>
      </c>
      <c r="K121" s="28">
        <f t="shared" si="35"/>
        <v>2144.3600000000333</v>
      </c>
      <c r="L121" s="29">
        <f t="shared" si="28"/>
        <v>66</v>
      </c>
      <c r="M121" s="28">
        <f t="shared" si="36"/>
        <v>0.36984477406002647</v>
      </c>
      <c r="N121" s="29">
        <f t="shared" si="29"/>
        <v>77</v>
      </c>
      <c r="O121" s="28">
        <f t="shared" si="37"/>
        <v>0.28398413245947518</v>
      </c>
      <c r="P121" s="29">
        <f t="shared" si="30"/>
        <v>66</v>
      </c>
      <c r="Q121" s="28">
        <f t="shared" si="38"/>
        <v>4.3762448979592516</v>
      </c>
      <c r="R121" s="29">
        <f t="shared" si="31"/>
        <v>73</v>
      </c>
      <c r="S121" s="85">
        <f t="shared" si="39"/>
        <v>0.76784681676584698</v>
      </c>
      <c r="T121" s="29">
        <f t="shared" si="32"/>
        <v>54</v>
      </c>
      <c r="U121" s="85">
        <f t="shared" si="40"/>
        <v>0.12591169393198706</v>
      </c>
      <c r="V121" s="29">
        <f t="shared" si="33"/>
        <v>112</v>
      </c>
      <c r="W121" s="85">
        <f t="shared" si="41"/>
        <v>0.10624148930216593</v>
      </c>
      <c r="X121" s="29">
        <f t="shared" si="34"/>
        <v>93</v>
      </c>
      <c r="Y121" s="24" t="str">
        <f t="shared" si="43"/>
        <v>CA</v>
      </c>
      <c r="Z121" s="24" t="str">
        <f t="shared" si="43"/>
        <v>LA</v>
      </c>
      <c r="AA121" s="24" t="str">
        <f t="shared" si="43"/>
        <v>VENT</v>
      </c>
    </row>
    <row r="122" spans="1:27" ht="15">
      <c r="A122" s="24">
        <f>IF(OtherInfo!AD119="","",OtherInfo!AD119)</f>
        <v>130</v>
      </c>
      <c r="B122" s="24" t="str">
        <f>IF($A122="","",IF(VLOOKUP($A122,OtherInfo!$AD$4:$AH$172,4,FALSE)="","",VLOOKUP($A122,OtherInfo!$AD$4:$AH$172,4,FALSE)))</f>
        <v>Boston Airport</v>
      </c>
      <c r="C122" s="27">
        <f>IF($A122="","",DCOUNT(RevenueRange,C$1,$A$6:$A122)-SUM(C$6:C121))</f>
        <v>14</v>
      </c>
      <c r="D122" s="27">
        <f>IF($A122="","",DSUM(RevenueRange,D$1,$A$6:$A122)-SUM(D$6:D121))</f>
        <v>565</v>
      </c>
      <c r="E122" s="27">
        <f>IF($A122="","",DSUM(RevenueRange,E$1,$A$6:$A122)-SUM(E$6:E121))</f>
        <v>5548</v>
      </c>
      <c r="F122" s="28">
        <f>IF($A122="","",DSUM(RevenueRange,F$1,$A$6:$A122)-SUM(F$6:F121))</f>
        <v>1833.3199999999488</v>
      </c>
      <c r="G122" s="29">
        <f t="shared" si="26"/>
        <v>38</v>
      </c>
      <c r="H122" s="28">
        <f>IF($A122="","",DSUM(RevenueRange,H$1,$A$6:$A122)-SUM(H$6:H121))</f>
        <v>210</v>
      </c>
      <c r="I122" s="29">
        <f t="shared" si="27"/>
        <v>108</v>
      </c>
      <c r="J122" s="28">
        <f>IF($A122="","",DSUM(RevenueRange,J$1,$A$6:$A122)-SUM(J$6:J121))</f>
        <v>257.87000000000262</v>
      </c>
      <c r="K122" s="28">
        <f t="shared" si="35"/>
        <v>2301.1899999999514</v>
      </c>
      <c r="L122" s="29">
        <f t="shared" si="28"/>
        <v>57</v>
      </c>
      <c r="M122" s="28">
        <f t="shared" si="36"/>
        <v>0.41477829848593212</v>
      </c>
      <c r="N122" s="29">
        <f t="shared" si="29"/>
        <v>49</v>
      </c>
      <c r="O122" s="28">
        <f t="shared" si="37"/>
        <v>0.33044700793077664</v>
      </c>
      <c r="P122" s="29">
        <f t="shared" si="30"/>
        <v>27</v>
      </c>
      <c r="Q122" s="28">
        <f t="shared" si="38"/>
        <v>4.0729026548671703</v>
      </c>
      <c r="R122" s="29">
        <f t="shared" si="31"/>
        <v>86</v>
      </c>
      <c r="S122" s="85">
        <f t="shared" si="39"/>
        <v>0.79668345508193039</v>
      </c>
      <c r="T122" s="29">
        <f t="shared" si="32"/>
        <v>18</v>
      </c>
      <c r="U122" s="85">
        <f t="shared" si="40"/>
        <v>9.1257132179439523E-2</v>
      </c>
      <c r="V122" s="29">
        <f t="shared" si="33"/>
        <v>147</v>
      </c>
      <c r="W122" s="85">
        <f t="shared" si="41"/>
        <v>0.11205941273863004</v>
      </c>
      <c r="X122" s="29">
        <f t="shared" si="34"/>
        <v>52</v>
      </c>
      <c r="Y122" s="24" t="str">
        <f t="shared" si="43"/>
        <v>MA</v>
      </c>
      <c r="Z122" s="24" t="str">
        <f t="shared" si="43"/>
        <v>NE</v>
      </c>
      <c r="AA122" s="24" t="str">
        <f t="shared" si="43"/>
        <v>MA</v>
      </c>
    </row>
    <row r="123" spans="1:27" ht="15">
      <c r="A123" s="24">
        <f>IF(OtherInfo!AD120="","",OtherInfo!AD120)</f>
        <v>131</v>
      </c>
      <c r="B123" s="24" t="str">
        <f>IF($A123="","",IF(VLOOKUP($A123,OtherInfo!$AD$4:$AH$172,4,FALSE)="","",VLOOKUP($A123,OtherInfo!$AD$4:$AH$172,4,FALSE)))</f>
        <v>JFK</v>
      </c>
      <c r="C123" s="27">
        <f>IF($A123="","",DCOUNT(RevenueRange,C$1,$A$6:$A123)-SUM(C$6:C122))</f>
        <v>20</v>
      </c>
      <c r="D123" s="27">
        <f>IF($A123="","",DSUM(RevenueRange,D$1,$A$6:$A123)-SUM(D$6:D122))</f>
        <v>524</v>
      </c>
      <c r="E123" s="27">
        <f>IF($A123="","",DSUM(RevenueRange,E$1,$A$6:$A123)-SUM(E$6:E122))</f>
        <v>5379</v>
      </c>
      <c r="F123" s="28">
        <f>IF($A123="","",DSUM(RevenueRange,F$1,$A$6:$A123)-SUM(F$6:F122))</f>
        <v>921.89999999993597</v>
      </c>
      <c r="G123" s="29">
        <f t="shared" si="26"/>
        <v>130</v>
      </c>
      <c r="H123" s="28">
        <f>IF($A123="","",DSUM(RevenueRange,H$1,$A$6:$A123)-SUM(H$6:H122))</f>
        <v>300</v>
      </c>
      <c r="I123" s="29">
        <f t="shared" si="27"/>
        <v>40</v>
      </c>
      <c r="J123" s="28">
        <f>IF($A123="","",DSUM(RevenueRange,J$1,$A$6:$A123)-SUM(J$6:J122))</f>
        <v>172.16999999999825</v>
      </c>
      <c r="K123" s="28">
        <f t="shared" si="35"/>
        <v>1394.0699999999342</v>
      </c>
      <c r="L123" s="29">
        <f t="shared" si="28"/>
        <v>123</v>
      </c>
      <c r="M123" s="28">
        <f t="shared" si="36"/>
        <v>0.25916899051867154</v>
      </c>
      <c r="N123" s="29">
        <f t="shared" si="29"/>
        <v>138</v>
      </c>
      <c r="O123" s="28">
        <f t="shared" si="37"/>
        <v>0.17138873396540918</v>
      </c>
      <c r="P123" s="29">
        <f t="shared" si="30"/>
        <v>151</v>
      </c>
      <c r="Q123" s="28">
        <f t="shared" si="38"/>
        <v>2.6604389312975845</v>
      </c>
      <c r="R123" s="29">
        <f t="shared" si="31"/>
        <v>164</v>
      </c>
      <c r="S123" s="85">
        <f t="shared" si="39"/>
        <v>0.66130108244204344</v>
      </c>
      <c r="T123" s="29">
        <f t="shared" si="32"/>
        <v>140</v>
      </c>
      <c r="U123" s="85">
        <f t="shared" si="40"/>
        <v>0.21519722825971016</v>
      </c>
      <c r="V123" s="29">
        <f t="shared" si="33"/>
        <v>34</v>
      </c>
      <c r="W123" s="85">
        <f t="shared" si="41"/>
        <v>0.12350168929824641</v>
      </c>
      <c r="X123" s="29">
        <f t="shared" si="34"/>
        <v>8</v>
      </c>
      <c r="Y123" s="24" t="str">
        <f t="shared" si="43"/>
        <v>NY</v>
      </c>
      <c r="Z123" s="24" t="str">
        <f t="shared" si="43"/>
        <v>NY</v>
      </c>
      <c r="AA123" s="24" t="str">
        <f t="shared" si="43"/>
        <v>LI</v>
      </c>
    </row>
    <row r="124" spans="1:27" ht="15">
      <c r="A124" s="24">
        <f>IF(OtherInfo!AD121="","",OtherInfo!AD121)</f>
        <v>132</v>
      </c>
      <c r="B124" s="24" t="str">
        <f>IF($A124="","",IF(VLOOKUP($A124,OtherInfo!$AD$4:$AH$172,4,FALSE)="","",VLOOKUP($A124,OtherInfo!$AD$4:$AH$172,4,FALSE)))</f>
        <v>University Town Cnt</v>
      </c>
      <c r="C124" s="27">
        <f>IF($A124="","",DCOUNT(RevenueRange,C$1,$A$6:$A124)-SUM(C$6:C123))</f>
        <v>17</v>
      </c>
      <c r="D124" s="27">
        <f>IF($A124="","",DSUM(RevenueRange,D$1,$A$6:$A124)-SUM(D$6:D123))</f>
        <v>732</v>
      </c>
      <c r="E124" s="27">
        <f>IF($A124="","",DSUM(RevenueRange,E$1,$A$6:$A124)-SUM(E$6:E123))</f>
        <v>8884</v>
      </c>
      <c r="F124" s="28">
        <f>IF($A124="","",DSUM(RevenueRange,F$1,$A$6:$A124)-SUM(F$6:F123))</f>
        <v>2431.7300000000687</v>
      </c>
      <c r="G124" s="29">
        <f t="shared" si="26"/>
        <v>24</v>
      </c>
      <c r="H124" s="28">
        <f>IF($A124="","",DSUM(RevenueRange,H$1,$A$6:$A124)-SUM(H$6:H123))</f>
        <v>255</v>
      </c>
      <c r="I124" s="29">
        <f t="shared" si="27"/>
        <v>88</v>
      </c>
      <c r="J124" s="28">
        <f>IF($A124="","",DSUM(RevenueRange,J$1,$A$6:$A124)-SUM(J$6:J123))</f>
        <v>339.40000000000509</v>
      </c>
      <c r="K124" s="28">
        <f t="shared" si="35"/>
        <v>3026.1300000000738</v>
      </c>
      <c r="L124" s="29">
        <f t="shared" si="28"/>
        <v>31</v>
      </c>
      <c r="M124" s="28">
        <f t="shared" si="36"/>
        <v>0.34062696983341667</v>
      </c>
      <c r="N124" s="29">
        <f t="shared" si="29"/>
        <v>96</v>
      </c>
      <c r="O124" s="28">
        <f t="shared" si="37"/>
        <v>0.27372017109410951</v>
      </c>
      <c r="P124" s="29">
        <f t="shared" si="30"/>
        <v>77</v>
      </c>
      <c r="Q124" s="28">
        <f t="shared" si="38"/>
        <v>4.134057377049281</v>
      </c>
      <c r="R124" s="29">
        <f t="shared" si="31"/>
        <v>84</v>
      </c>
      <c r="S124" s="85">
        <f t="shared" si="39"/>
        <v>0.80357750658432037</v>
      </c>
      <c r="T124" s="29">
        <f t="shared" si="32"/>
        <v>14</v>
      </c>
      <c r="U124" s="85">
        <f t="shared" si="40"/>
        <v>8.4266042767493068E-2</v>
      </c>
      <c r="V124" s="29">
        <f t="shared" si="33"/>
        <v>157</v>
      </c>
      <c r="W124" s="85">
        <f t="shared" si="41"/>
        <v>0.11215645064818656</v>
      </c>
      <c r="X124" s="29">
        <f t="shared" si="34"/>
        <v>51</v>
      </c>
      <c r="Y124" s="24" t="str">
        <f t="shared" si="43"/>
        <v>CA</v>
      </c>
      <c r="Z124" s="24" t="str">
        <f t="shared" si="43"/>
        <v>LA</v>
      </c>
      <c r="AA124" s="24" t="str">
        <f t="shared" si="43"/>
        <v>SD</v>
      </c>
    </row>
    <row r="125" spans="1:27" ht="15">
      <c r="A125" s="24">
        <f>IF(OtherInfo!AD122="","",OtherInfo!AD122)</f>
        <v>133</v>
      </c>
      <c r="B125" s="24" t="str">
        <f>IF($A125="","",IF(VLOOKUP($A125,OtherInfo!$AD$4:$AH$172,4,FALSE)="","",VLOOKUP($A125,OtherInfo!$AD$4:$AH$172,4,FALSE)))</f>
        <v>Embarcadero</v>
      </c>
      <c r="C125" s="27">
        <f>IF($A125="","",DCOUNT(RevenueRange,C$1,$A$6:$A125)-SUM(C$6:C124))</f>
        <v>20</v>
      </c>
      <c r="D125" s="27">
        <f>IF($A125="","",DSUM(RevenueRange,D$1,$A$6:$A125)-SUM(D$6:D124))</f>
        <v>637</v>
      </c>
      <c r="E125" s="27">
        <f>IF($A125="","",DSUM(RevenueRange,E$1,$A$6:$A125)-SUM(E$6:E124))</f>
        <v>7609</v>
      </c>
      <c r="F125" s="28">
        <f>IF($A125="","",DSUM(RevenueRange,F$1,$A$6:$A125)-SUM(F$6:F124))</f>
        <v>2251.9400000000314</v>
      </c>
      <c r="G125" s="29">
        <f t="shared" si="26"/>
        <v>28</v>
      </c>
      <c r="H125" s="28">
        <f>IF($A125="","",DSUM(RevenueRange,H$1,$A$6:$A125)-SUM(H$6:H124))</f>
        <v>300</v>
      </c>
      <c r="I125" s="29">
        <f t="shared" si="27"/>
        <v>40</v>
      </c>
      <c r="J125" s="28">
        <f>IF($A125="","",DSUM(RevenueRange,J$1,$A$6:$A125)-SUM(J$6:J124))</f>
        <v>319.77000000000044</v>
      </c>
      <c r="K125" s="28">
        <f t="shared" si="35"/>
        <v>2871.7100000000319</v>
      </c>
      <c r="L125" s="29">
        <f t="shared" si="28"/>
        <v>36</v>
      </c>
      <c r="M125" s="28">
        <f t="shared" si="36"/>
        <v>0.37740964647128822</v>
      </c>
      <c r="N125" s="29">
        <f t="shared" si="29"/>
        <v>70</v>
      </c>
      <c r="O125" s="28">
        <f t="shared" si="37"/>
        <v>0.29595741884610743</v>
      </c>
      <c r="P125" s="29">
        <f t="shared" si="30"/>
        <v>55</v>
      </c>
      <c r="Q125" s="28">
        <f t="shared" si="38"/>
        <v>4.5081789638932994</v>
      </c>
      <c r="R125" s="29">
        <f t="shared" si="31"/>
        <v>65</v>
      </c>
      <c r="S125" s="85">
        <f t="shared" si="39"/>
        <v>0.78418085391630998</v>
      </c>
      <c r="T125" s="29">
        <f t="shared" si="32"/>
        <v>33</v>
      </c>
      <c r="U125" s="85">
        <f t="shared" si="40"/>
        <v>0.10446737309825736</v>
      </c>
      <c r="V125" s="29">
        <f t="shared" si="33"/>
        <v>134</v>
      </c>
      <c r="W125" s="85">
        <f t="shared" si="41"/>
        <v>0.11135177298543268</v>
      </c>
      <c r="X125" s="29">
        <f t="shared" si="34"/>
        <v>59</v>
      </c>
      <c r="Y125" s="24" t="str">
        <f t="shared" si="43"/>
        <v>CA</v>
      </c>
      <c r="Z125" s="24" t="str">
        <f t="shared" si="43"/>
        <v>NW</v>
      </c>
      <c r="AA125" s="24" t="str">
        <f t="shared" si="43"/>
        <v>NW</v>
      </c>
    </row>
    <row r="126" spans="1:27" ht="15">
      <c r="A126" s="24">
        <f>IF(OtherInfo!AD123="","",OtherInfo!AD123)</f>
        <v>134</v>
      </c>
      <c r="B126" s="24" t="str">
        <f>IF($A126="","",IF(VLOOKUP($A126,OtherInfo!$AD$4:$AH$172,4,FALSE)="","",VLOOKUP($A126,OtherInfo!$AD$4:$AH$172,4,FALSE)))</f>
        <v>Freehold</v>
      </c>
      <c r="C126" s="27">
        <f>IF($A126="","",DCOUNT(RevenueRange,C$1,$A$6:$A126)-SUM(C$6:C125))</f>
        <v>12</v>
      </c>
      <c r="D126" s="27">
        <f>IF($A126="","",DSUM(RevenueRange,D$1,$A$6:$A126)-SUM(D$6:D125))</f>
        <v>306</v>
      </c>
      <c r="E126" s="27">
        <f>IF($A126="","",DSUM(RevenueRange,E$1,$A$6:$A126)-SUM(E$6:E125))</f>
        <v>3497</v>
      </c>
      <c r="F126" s="28">
        <f>IF($A126="","",DSUM(RevenueRange,F$1,$A$6:$A126)-SUM(F$6:F125))</f>
        <v>618.13999999998487</v>
      </c>
      <c r="G126" s="29">
        <f t="shared" si="26"/>
        <v>159</v>
      </c>
      <c r="H126" s="28">
        <f>IF($A126="","",DSUM(RevenueRange,H$1,$A$6:$A126)-SUM(H$6:H125))</f>
        <v>180</v>
      </c>
      <c r="I126" s="29">
        <f t="shared" si="27"/>
        <v>131</v>
      </c>
      <c r="J126" s="28">
        <f>IF($A126="","",DSUM(RevenueRange,J$1,$A$6:$A126)-SUM(J$6:J125))</f>
        <v>112.06000000000131</v>
      </c>
      <c r="K126" s="28">
        <f t="shared" si="35"/>
        <v>910.19999999998618</v>
      </c>
      <c r="L126" s="29">
        <f t="shared" si="28"/>
        <v>157</v>
      </c>
      <c r="M126" s="28">
        <f t="shared" si="36"/>
        <v>0.2602802402058868</v>
      </c>
      <c r="N126" s="29">
        <f t="shared" si="29"/>
        <v>137</v>
      </c>
      <c r="O126" s="28">
        <f t="shared" si="37"/>
        <v>0.1767629396625636</v>
      </c>
      <c r="P126" s="29">
        <f t="shared" si="30"/>
        <v>137</v>
      </c>
      <c r="Q126" s="28">
        <f t="shared" si="38"/>
        <v>2.9745098039215234</v>
      </c>
      <c r="R126" s="29">
        <f t="shared" si="31"/>
        <v>144</v>
      </c>
      <c r="S126" s="85">
        <f t="shared" si="39"/>
        <v>0.67912546693033871</v>
      </c>
      <c r="T126" s="29">
        <f t="shared" si="32"/>
        <v>134</v>
      </c>
      <c r="U126" s="85">
        <f t="shared" si="40"/>
        <v>0.19775873434410321</v>
      </c>
      <c r="V126" s="29">
        <f t="shared" si="33"/>
        <v>47</v>
      </c>
      <c r="W126" s="85">
        <f t="shared" si="41"/>
        <v>0.12311579872555813</v>
      </c>
      <c r="X126" s="29">
        <f t="shared" si="34"/>
        <v>12</v>
      </c>
      <c r="Y126" s="24" t="str">
        <f t="shared" si="43"/>
        <v>NJ</v>
      </c>
      <c r="Z126" s="24" t="str">
        <f t="shared" si="43"/>
        <v>NE</v>
      </c>
      <c r="AA126" s="24" t="str">
        <f t="shared" si="43"/>
        <v>NJ</v>
      </c>
    </row>
    <row r="127" spans="1:27" ht="15">
      <c r="A127" s="24">
        <f>IF(OtherInfo!AD124="","",OtherInfo!AD124)</f>
        <v>135</v>
      </c>
      <c r="B127" s="24" t="str">
        <f>IF($A127="","",IF(VLOOKUP($A127,OtherInfo!$AD$4:$AH$172,4,FALSE)="","",VLOOKUP($A127,OtherInfo!$AD$4:$AH$172,4,FALSE)))</f>
        <v>Fashion Sq</v>
      </c>
      <c r="C127" s="27">
        <f>IF($A127="","",DCOUNT(RevenueRange,C$1,$A$6:$A127)-SUM(C$6:C126))</f>
        <v>17</v>
      </c>
      <c r="D127" s="27">
        <f>IF($A127="","",DSUM(RevenueRange,D$1,$A$6:$A127)-SUM(D$6:D126))</f>
        <v>508</v>
      </c>
      <c r="E127" s="27">
        <f>IF($A127="","",DSUM(RevenueRange,E$1,$A$6:$A127)-SUM(E$6:E126))</f>
        <v>6018</v>
      </c>
      <c r="F127" s="28">
        <f>IF($A127="","",DSUM(RevenueRange,F$1,$A$6:$A127)-SUM(F$6:F126))</f>
        <v>1713.0099999999802</v>
      </c>
      <c r="G127" s="29">
        <f t="shared" si="26"/>
        <v>49</v>
      </c>
      <c r="H127" s="28">
        <f>IF($A127="","",DSUM(RevenueRange,H$1,$A$6:$A127)-SUM(H$6:H126))</f>
        <v>255</v>
      </c>
      <c r="I127" s="29">
        <f t="shared" si="27"/>
        <v>88</v>
      </c>
      <c r="J127" s="28">
        <f>IF($A127="","",DSUM(RevenueRange,J$1,$A$6:$A127)-SUM(J$6:J126))</f>
        <v>236.92000000000553</v>
      </c>
      <c r="K127" s="28">
        <f t="shared" si="35"/>
        <v>2204.9299999999857</v>
      </c>
      <c r="L127" s="29">
        <f t="shared" si="28"/>
        <v>61</v>
      </c>
      <c r="M127" s="28">
        <f t="shared" si="36"/>
        <v>0.36638916583582348</v>
      </c>
      <c r="N127" s="29">
        <f t="shared" si="29"/>
        <v>81</v>
      </c>
      <c r="O127" s="28">
        <f t="shared" si="37"/>
        <v>0.28464772349617484</v>
      </c>
      <c r="P127" s="29">
        <f t="shared" si="30"/>
        <v>65</v>
      </c>
      <c r="Q127" s="28">
        <f t="shared" si="38"/>
        <v>4.3404133858267437</v>
      </c>
      <c r="R127" s="29">
        <f t="shared" si="31"/>
        <v>76</v>
      </c>
      <c r="S127" s="85">
        <f t="shared" si="39"/>
        <v>0.77689994693708697</v>
      </c>
      <c r="T127" s="29">
        <f t="shared" si="32"/>
        <v>41</v>
      </c>
      <c r="U127" s="85">
        <f t="shared" si="40"/>
        <v>0.11564992992974908</v>
      </c>
      <c r="V127" s="29">
        <f t="shared" si="33"/>
        <v>124</v>
      </c>
      <c r="W127" s="85">
        <f t="shared" si="41"/>
        <v>0.10745012313316389</v>
      </c>
      <c r="X127" s="29">
        <f t="shared" si="34"/>
        <v>87</v>
      </c>
      <c r="Y127" s="24" t="str">
        <f t="shared" ref="Y127:AA146" si="44">IF($A127="","",IF(VLOOKUP($A127,RevenueRange,Y$1,FALSE)="","",VLOOKUP($A127,RevenueRange,Y$1,FALSE)))</f>
        <v>CA</v>
      </c>
      <c r="Z127" s="24" t="str">
        <f t="shared" si="44"/>
        <v>LA</v>
      </c>
      <c r="AA127" s="24" t="str">
        <f t="shared" si="44"/>
        <v>DESER</v>
      </c>
    </row>
    <row r="128" spans="1:27" ht="15">
      <c r="A128" s="24">
        <f>IF(OtherInfo!AD125="","",OtherInfo!AD125)</f>
        <v>136</v>
      </c>
      <c r="B128" s="24" t="str">
        <f>IF($A128="","",IF(VLOOKUP($A128,OtherInfo!$AD$4:$AH$172,4,FALSE)="","",VLOOKUP($A128,OtherInfo!$AD$4:$AH$172,4,FALSE)))</f>
        <v>Walnut St</v>
      </c>
      <c r="C128" s="27">
        <f>IF($A128="","",DCOUNT(RevenueRange,C$1,$A$6:$A128)-SUM(C$6:C127))</f>
        <v>19</v>
      </c>
      <c r="D128" s="27">
        <f>IF($A128="","",DSUM(RevenueRange,D$1,$A$6:$A128)-SUM(D$6:D127))</f>
        <v>531</v>
      </c>
      <c r="E128" s="27">
        <f>IF($A128="","",DSUM(RevenueRange,E$1,$A$6:$A128)-SUM(E$6:E127))</f>
        <v>6248</v>
      </c>
      <c r="F128" s="28">
        <f>IF($A128="","",DSUM(RevenueRange,F$1,$A$6:$A128)-SUM(F$6:F127))</f>
        <v>1083.2499999999709</v>
      </c>
      <c r="G128" s="29">
        <f t="shared" si="26"/>
        <v>112</v>
      </c>
      <c r="H128" s="28">
        <f>IF($A128="","",DSUM(RevenueRange,H$1,$A$6:$A128)-SUM(H$6:H127))</f>
        <v>285</v>
      </c>
      <c r="I128" s="29">
        <f t="shared" si="27"/>
        <v>54</v>
      </c>
      <c r="J128" s="28">
        <f>IF($A128="","",DSUM(RevenueRange,J$1,$A$6:$A128)-SUM(J$6:J127))</f>
        <v>153.35000000000582</v>
      </c>
      <c r="K128" s="28">
        <f t="shared" si="35"/>
        <v>1521.5999999999767</v>
      </c>
      <c r="L128" s="29">
        <f t="shared" si="28"/>
        <v>109</v>
      </c>
      <c r="M128" s="28">
        <f t="shared" si="36"/>
        <v>0.24353393085787078</v>
      </c>
      <c r="N128" s="29">
        <f t="shared" si="29"/>
        <v>155</v>
      </c>
      <c r="O128" s="28">
        <f t="shared" si="37"/>
        <v>0.17337548015364451</v>
      </c>
      <c r="P128" s="29">
        <f t="shared" si="30"/>
        <v>145</v>
      </c>
      <c r="Q128" s="28">
        <f t="shared" si="38"/>
        <v>2.8655367231637978</v>
      </c>
      <c r="R128" s="29">
        <f t="shared" si="31"/>
        <v>155</v>
      </c>
      <c r="S128" s="85">
        <f t="shared" si="39"/>
        <v>0.71191508937959214</v>
      </c>
      <c r="T128" s="29">
        <f t="shared" si="32"/>
        <v>106</v>
      </c>
      <c r="U128" s="85">
        <f t="shared" si="40"/>
        <v>0.1873028391167221</v>
      </c>
      <c r="V128" s="29">
        <f t="shared" si="33"/>
        <v>59</v>
      </c>
      <c r="W128" s="85">
        <f t="shared" si="41"/>
        <v>0.10078207150368571</v>
      </c>
      <c r="X128" s="29">
        <f t="shared" si="34"/>
        <v>122</v>
      </c>
      <c r="Y128" s="24" t="str">
        <f t="shared" si="44"/>
        <v>PA</v>
      </c>
      <c r="Z128" s="24" t="str">
        <f t="shared" si="44"/>
        <v>NE</v>
      </c>
      <c r="AA128" s="24" t="str">
        <f t="shared" si="44"/>
        <v>PHILI</v>
      </c>
    </row>
    <row r="129" spans="1:27" ht="15">
      <c r="A129" s="24">
        <f>IF(OtherInfo!AD126="","",OtherInfo!AD126)</f>
        <v>137</v>
      </c>
      <c r="B129" s="24" t="str">
        <f>IF($A129="","",IF(VLOOKUP($A129,OtherInfo!$AD$4:$AH$172,4,FALSE)="","",VLOOKUP($A129,OtherInfo!$AD$4:$AH$172,4,FALSE)))</f>
        <v>Northlake</v>
      </c>
      <c r="C129" s="27">
        <f>IF($A129="","",DCOUNT(RevenueRange,C$1,$A$6:$A129)-SUM(C$6:C128))</f>
        <v>11</v>
      </c>
      <c r="D129" s="27">
        <f>IF($A129="","",DSUM(RevenueRange,D$1,$A$6:$A129)-SUM(D$6:D128))</f>
        <v>250</v>
      </c>
      <c r="E129" s="27">
        <f>IF($A129="","",DSUM(RevenueRange,E$1,$A$6:$A129)-SUM(E$6:E128))</f>
        <v>2825</v>
      </c>
      <c r="F129" s="28">
        <f>IF($A129="","",DSUM(RevenueRange,F$1,$A$6:$A129)-SUM(F$6:F128))</f>
        <v>595.73000000006869</v>
      </c>
      <c r="G129" s="29">
        <f t="shared" si="26"/>
        <v>162</v>
      </c>
      <c r="H129" s="28">
        <f>IF($A129="","",DSUM(RevenueRange,H$1,$A$6:$A129)-SUM(H$6:H128))</f>
        <v>165</v>
      </c>
      <c r="I129" s="29">
        <f t="shared" si="27"/>
        <v>151</v>
      </c>
      <c r="J129" s="28">
        <f>IF($A129="","",DSUM(RevenueRange,J$1,$A$6:$A129)-SUM(J$6:J128))</f>
        <v>83.420000000001892</v>
      </c>
      <c r="K129" s="28">
        <f t="shared" si="35"/>
        <v>844.15000000007058</v>
      </c>
      <c r="L129" s="29">
        <f t="shared" si="28"/>
        <v>162</v>
      </c>
      <c r="M129" s="28">
        <f t="shared" si="36"/>
        <v>0.2988141592920604</v>
      </c>
      <c r="N129" s="29">
        <f t="shared" si="29"/>
        <v>108</v>
      </c>
      <c r="O129" s="28">
        <f t="shared" si="37"/>
        <v>0.210877876106219</v>
      </c>
      <c r="P129" s="29">
        <f t="shared" si="30"/>
        <v>109</v>
      </c>
      <c r="Q129" s="28">
        <f t="shared" si="38"/>
        <v>3.3766000000002823</v>
      </c>
      <c r="R129" s="29">
        <f t="shared" si="31"/>
        <v>115</v>
      </c>
      <c r="S129" s="85">
        <f t="shared" si="39"/>
        <v>0.70571580880177565</v>
      </c>
      <c r="T129" s="29">
        <f t="shared" si="32"/>
        <v>113</v>
      </c>
      <c r="U129" s="85">
        <f t="shared" si="40"/>
        <v>0.19546289166615674</v>
      </c>
      <c r="V129" s="29">
        <f t="shared" si="33"/>
        <v>48</v>
      </c>
      <c r="W129" s="85">
        <f t="shared" si="41"/>
        <v>9.8821299532067669E-2</v>
      </c>
      <c r="X129" s="29">
        <f t="shared" si="34"/>
        <v>132</v>
      </c>
      <c r="Y129" s="24" t="str">
        <f t="shared" si="44"/>
        <v>NC</v>
      </c>
      <c r="Z129" s="24" t="str">
        <f t="shared" si="44"/>
        <v>SE</v>
      </c>
      <c r="AA129" s="24" t="str">
        <f t="shared" si="44"/>
        <v>NC</v>
      </c>
    </row>
    <row r="130" spans="1:27" ht="15">
      <c r="A130" s="24">
        <f>IF(OtherInfo!AD127="","",OtherInfo!AD127)</f>
        <v>138</v>
      </c>
      <c r="B130" s="24" t="str">
        <f>IF($A130="","",IF(VLOOKUP($A130,OtherInfo!$AD$4:$AH$172,4,FALSE)="","",VLOOKUP($A130,OtherInfo!$AD$4:$AH$172,4,FALSE)))</f>
        <v>La Cantera</v>
      </c>
      <c r="C130" s="27">
        <f>IF($A130="","",DCOUNT(RevenueRange,C$1,$A$6:$A130)-SUM(C$6:C129))</f>
        <v>18</v>
      </c>
      <c r="D130" s="27">
        <f>IF($A130="","",DSUM(RevenueRange,D$1,$A$6:$A130)-SUM(D$6:D129))</f>
        <v>401</v>
      </c>
      <c r="E130" s="27">
        <f>IF($A130="","",DSUM(RevenueRange,E$1,$A$6:$A130)-SUM(E$6:E129))</f>
        <v>4640</v>
      </c>
      <c r="F130" s="28">
        <f>IF($A130="","",DSUM(RevenueRange,F$1,$A$6:$A130)-SUM(F$6:F129))</f>
        <v>1590.210000000021</v>
      </c>
      <c r="G130" s="29">
        <f t="shared" si="26"/>
        <v>58</v>
      </c>
      <c r="H130" s="28">
        <f>IF($A130="","",DSUM(RevenueRange,H$1,$A$6:$A130)-SUM(H$6:H129))</f>
        <v>270</v>
      </c>
      <c r="I130" s="29">
        <f t="shared" si="27"/>
        <v>69</v>
      </c>
      <c r="J130" s="28">
        <f>IF($A130="","",DSUM(RevenueRange,J$1,$A$6:$A130)-SUM(J$6:J129))</f>
        <v>225.70000000001164</v>
      </c>
      <c r="K130" s="28">
        <f t="shared" si="35"/>
        <v>2085.9100000000326</v>
      </c>
      <c r="L130" s="29">
        <f t="shared" si="28"/>
        <v>71</v>
      </c>
      <c r="M130" s="28">
        <f t="shared" si="36"/>
        <v>0.44954956896552428</v>
      </c>
      <c r="N130" s="29">
        <f t="shared" si="29"/>
        <v>31</v>
      </c>
      <c r="O130" s="28">
        <f t="shared" si="37"/>
        <v>0.34271767241379764</v>
      </c>
      <c r="P130" s="29">
        <f t="shared" si="30"/>
        <v>20</v>
      </c>
      <c r="Q130" s="28">
        <f t="shared" si="38"/>
        <v>5.2017705735661659</v>
      </c>
      <c r="R130" s="29">
        <f t="shared" si="31"/>
        <v>32</v>
      </c>
      <c r="S130" s="85">
        <f t="shared" si="39"/>
        <v>0.76235791572982348</v>
      </c>
      <c r="T130" s="29">
        <f t="shared" si="32"/>
        <v>67</v>
      </c>
      <c r="U130" s="85">
        <f t="shared" si="40"/>
        <v>0.12943990872089198</v>
      </c>
      <c r="V130" s="29">
        <f t="shared" si="33"/>
        <v>103</v>
      </c>
      <c r="W130" s="85">
        <f t="shared" si="41"/>
        <v>0.10820217554928455</v>
      </c>
      <c r="X130" s="29">
        <f t="shared" si="34"/>
        <v>80</v>
      </c>
      <c r="Y130" s="24" t="str">
        <f t="shared" si="44"/>
        <v>TX</v>
      </c>
      <c r="Z130" s="24" t="str">
        <f t="shared" si="44"/>
        <v>SW</v>
      </c>
      <c r="AA130" s="24" t="str">
        <f t="shared" si="44"/>
        <v>HOU</v>
      </c>
    </row>
    <row r="131" spans="1:27" ht="15">
      <c r="A131" s="24">
        <f>IF(OtherInfo!AD128="","",OtherInfo!AD128)</f>
        <v>139</v>
      </c>
      <c r="B131" s="24" t="str">
        <f>IF($A131="","",IF(VLOOKUP($A131,OtherInfo!$AD$4:$AH$172,4,FALSE)="","",VLOOKUP($A131,OtherInfo!$AD$4:$AH$172,4,FALSE)))</f>
        <v>Greenhills</v>
      </c>
      <c r="C131" s="27">
        <f>IF($A131="","",DCOUNT(RevenueRange,C$1,$A$6:$A131)-SUM(C$6:C130))</f>
        <v>16</v>
      </c>
      <c r="D131" s="27">
        <f>IF($A131="","",DSUM(RevenueRange,D$1,$A$6:$A131)-SUM(D$6:D130))</f>
        <v>392</v>
      </c>
      <c r="E131" s="27">
        <f>IF($A131="","",DSUM(RevenueRange,E$1,$A$6:$A131)-SUM(E$6:E130))</f>
        <v>4490</v>
      </c>
      <c r="F131" s="28">
        <f>IF($A131="","",DSUM(RevenueRange,F$1,$A$6:$A131)-SUM(F$6:F130))</f>
        <v>1066.5399999999499</v>
      </c>
      <c r="G131" s="29">
        <f t="shared" si="26"/>
        <v>115</v>
      </c>
      <c r="H131" s="28">
        <f>IF($A131="","",DSUM(RevenueRange,H$1,$A$6:$A131)-SUM(H$6:H130))</f>
        <v>240</v>
      </c>
      <c r="I131" s="29">
        <f t="shared" si="27"/>
        <v>97</v>
      </c>
      <c r="J131" s="28">
        <f>IF($A131="","",DSUM(RevenueRange,J$1,$A$6:$A131)-SUM(J$6:J130))</f>
        <v>147.4400000000096</v>
      </c>
      <c r="K131" s="28">
        <f t="shared" si="35"/>
        <v>1453.9799999999595</v>
      </c>
      <c r="L131" s="29">
        <f t="shared" si="28"/>
        <v>120</v>
      </c>
      <c r="M131" s="28">
        <f t="shared" si="36"/>
        <v>0.32382628062359903</v>
      </c>
      <c r="N131" s="29">
        <f t="shared" si="29"/>
        <v>101</v>
      </c>
      <c r="O131" s="28">
        <f t="shared" si="37"/>
        <v>0.23753674832961022</v>
      </c>
      <c r="P131" s="29">
        <f t="shared" si="30"/>
        <v>95</v>
      </c>
      <c r="Q131" s="28">
        <f t="shared" si="38"/>
        <v>3.7091326530611215</v>
      </c>
      <c r="R131" s="29">
        <f t="shared" si="31"/>
        <v>101</v>
      </c>
      <c r="S131" s="85">
        <f t="shared" si="39"/>
        <v>0.73353141033575398</v>
      </c>
      <c r="T131" s="29">
        <f t="shared" si="32"/>
        <v>90</v>
      </c>
      <c r="U131" s="85">
        <f t="shared" si="40"/>
        <v>0.16506416869558499</v>
      </c>
      <c r="V131" s="29">
        <f t="shared" si="33"/>
        <v>76</v>
      </c>
      <c r="W131" s="85">
        <f t="shared" si="41"/>
        <v>0.10140442096866099</v>
      </c>
      <c r="X131" s="29">
        <f t="shared" si="34"/>
        <v>116</v>
      </c>
      <c r="Y131" s="24" t="str">
        <f t="shared" si="44"/>
        <v>TN</v>
      </c>
      <c r="Z131" s="24" t="str">
        <f t="shared" si="44"/>
        <v>MW</v>
      </c>
      <c r="AA131" s="24" t="str">
        <f t="shared" si="44"/>
        <v>MW</v>
      </c>
    </row>
    <row r="132" spans="1:27" ht="15">
      <c r="A132" s="24">
        <f>IF(OtherInfo!AD129="","",OtherInfo!AD129)</f>
        <v>140</v>
      </c>
      <c r="B132" s="24" t="str">
        <f>IF($A132="","",IF(VLOOKUP($A132,OtherInfo!$AD$4:$AH$172,4,FALSE)="","",VLOOKUP($A132,OtherInfo!$AD$4:$AH$172,4,FALSE)))</f>
        <v>Roosevelt Field</v>
      </c>
      <c r="C132" s="27">
        <f>IF($A132="","",DCOUNT(RevenueRange,C$1,$A$6:$A132)-SUM(C$6:C131))</f>
        <v>20</v>
      </c>
      <c r="D132" s="27">
        <f>IF($A132="","",DSUM(RevenueRange,D$1,$A$6:$A132)-SUM(D$6:D131))</f>
        <v>578</v>
      </c>
      <c r="E132" s="27">
        <f>IF($A132="","",DSUM(RevenueRange,E$1,$A$6:$A132)-SUM(E$6:E131))</f>
        <v>6742</v>
      </c>
      <c r="F132" s="28">
        <f>IF($A132="","",DSUM(RevenueRange,F$1,$A$6:$A132)-SUM(F$6:F131))</f>
        <v>1156.2699999999895</v>
      </c>
      <c r="G132" s="29">
        <f t="shared" si="26"/>
        <v>99</v>
      </c>
      <c r="H132" s="28">
        <f>IF($A132="","",DSUM(RevenueRange,H$1,$A$6:$A132)-SUM(H$6:H131))</f>
        <v>300</v>
      </c>
      <c r="I132" s="29">
        <f t="shared" si="27"/>
        <v>40</v>
      </c>
      <c r="J132" s="28">
        <f>IF($A132="","",DSUM(RevenueRange,J$1,$A$6:$A132)-SUM(J$6:J131))</f>
        <v>206.42999999998574</v>
      </c>
      <c r="K132" s="28">
        <f t="shared" si="35"/>
        <v>1662.6999999999753</v>
      </c>
      <c r="L132" s="29">
        <f t="shared" si="28"/>
        <v>97</v>
      </c>
      <c r="M132" s="28">
        <f t="shared" si="36"/>
        <v>0.24661821417976496</v>
      </c>
      <c r="N132" s="29">
        <f t="shared" si="29"/>
        <v>151</v>
      </c>
      <c r="O132" s="28">
        <f t="shared" si="37"/>
        <v>0.17150252150696968</v>
      </c>
      <c r="P132" s="29">
        <f t="shared" si="30"/>
        <v>150</v>
      </c>
      <c r="Q132" s="28">
        <f t="shared" si="38"/>
        <v>2.8766435986158743</v>
      </c>
      <c r="R132" s="29">
        <f t="shared" si="31"/>
        <v>152</v>
      </c>
      <c r="S132" s="85">
        <f t="shared" si="39"/>
        <v>0.69541709268058383</v>
      </c>
      <c r="T132" s="29">
        <f t="shared" si="32"/>
        <v>123</v>
      </c>
      <c r="U132" s="85">
        <f t="shared" si="40"/>
        <v>0.1804294220244208</v>
      </c>
      <c r="V132" s="29">
        <f t="shared" si="33"/>
        <v>63</v>
      </c>
      <c r="W132" s="85">
        <f t="shared" si="41"/>
        <v>0.12415348529499537</v>
      </c>
      <c r="X132" s="29">
        <f t="shared" si="34"/>
        <v>6</v>
      </c>
      <c r="Y132" s="24" t="str">
        <f t="shared" si="44"/>
        <v>NY</v>
      </c>
      <c r="Z132" s="24" t="str">
        <f t="shared" si="44"/>
        <v>NY</v>
      </c>
      <c r="AA132" s="24" t="str">
        <f t="shared" si="44"/>
        <v>LI</v>
      </c>
    </row>
    <row r="133" spans="1:27" ht="15">
      <c r="A133" s="24">
        <f>IF(OtherInfo!AD130="","",OtherInfo!AD130)</f>
        <v>141</v>
      </c>
      <c r="B133" s="24" t="str">
        <f>IF($A133="","",IF(VLOOKUP($A133,OtherInfo!$AD$4:$AH$172,4,FALSE)="","",VLOOKUP($A133,OtherInfo!$AD$4:$AH$172,4,FALSE)))</f>
        <v>San Marcos</v>
      </c>
      <c r="C133" s="27">
        <f>IF($A133="","",DCOUNT(RevenueRange,C$1,$A$6:$A133)-SUM(C$6:C132))</f>
        <v>20</v>
      </c>
      <c r="D133" s="27">
        <f>IF($A133="","",DSUM(RevenueRange,D$1,$A$6:$A133)-SUM(D$6:D132))</f>
        <v>1068</v>
      </c>
      <c r="E133" s="27">
        <f>IF($A133="","",DSUM(RevenueRange,E$1,$A$6:$A133)-SUM(E$6:E132))</f>
        <v>11553</v>
      </c>
      <c r="F133" s="28">
        <f>IF($A133="","",DSUM(RevenueRange,F$1,$A$6:$A133)-SUM(F$6:F132))</f>
        <v>3185.7999999999593</v>
      </c>
      <c r="G133" s="29">
        <f t="shared" si="26"/>
        <v>11</v>
      </c>
      <c r="H133" s="28">
        <f>IF($A133="","",DSUM(RevenueRange,H$1,$A$6:$A133)-SUM(H$6:H132))</f>
        <v>300</v>
      </c>
      <c r="I133" s="29">
        <f t="shared" si="27"/>
        <v>40</v>
      </c>
      <c r="J133" s="28">
        <f>IF($A133="","",DSUM(RevenueRange,J$1,$A$6:$A133)-SUM(J$6:J132))</f>
        <v>450.38999999999942</v>
      </c>
      <c r="K133" s="28">
        <f t="shared" si="35"/>
        <v>3936.1899999999587</v>
      </c>
      <c r="L133" s="29">
        <f t="shared" si="28"/>
        <v>16</v>
      </c>
      <c r="M133" s="28">
        <f t="shared" si="36"/>
        <v>0.34070717562537511</v>
      </c>
      <c r="N133" s="29">
        <f t="shared" si="29"/>
        <v>95</v>
      </c>
      <c r="O133" s="28">
        <f t="shared" si="37"/>
        <v>0.2757552150956426</v>
      </c>
      <c r="P133" s="29">
        <f t="shared" si="30"/>
        <v>73</v>
      </c>
      <c r="Q133" s="28">
        <f t="shared" si="38"/>
        <v>3.6855711610486503</v>
      </c>
      <c r="R133" s="29">
        <f t="shared" si="31"/>
        <v>103</v>
      </c>
      <c r="S133" s="85">
        <f t="shared" si="39"/>
        <v>0.80936133672408916</v>
      </c>
      <c r="T133" s="29">
        <f t="shared" si="32"/>
        <v>9</v>
      </c>
      <c r="U133" s="85">
        <f t="shared" si="40"/>
        <v>7.6215833077164244E-2</v>
      </c>
      <c r="V133" s="29">
        <f t="shared" si="33"/>
        <v>159</v>
      </c>
      <c r="W133" s="85">
        <f t="shared" si="41"/>
        <v>0.11442283019874654</v>
      </c>
      <c r="X133" s="29">
        <f t="shared" si="34"/>
        <v>47</v>
      </c>
      <c r="Y133" s="24" t="str">
        <f t="shared" si="44"/>
        <v>TX</v>
      </c>
      <c r="Z133" s="24" t="str">
        <f t="shared" si="44"/>
        <v>OUT</v>
      </c>
      <c r="AA133" s="24" t="str">
        <f t="shared" si="44"/>
        <v>OUT</v>
      </c>
    </row>
    <row r="134" spans="1:27" ht="15">
      <c r="A134" s="24">
        <f>IF(OtherInfo!AD131="","",OtherInfo!AD131)</f>
        <v>142</v>
      </c>
      <c r="B134" s="24" t="str">
        <f>IF($A134="","",IF(VLOOKUP($A134,OtherInfo!$AD$4:$AH$172,4,FALSE)="","",VLOOKUP($A134,OtherInfo!$AD$4:$AH$172,4,FALSE)))</f>
        <v>St Louis</v>
      </c>
      <c r="C134" s="27">
        <f>IF($A134="","",DCOUNT(RevenueRange,C$1,$A$6:$A134)-SUM(C$6:C133))</f>
        <v>13</v>
      </c>
      <c r="D134" s="27">
        <f>IF($A134="","",DSUM(RevenueRange,D$1,$A$6:$A134)-SUM(D$6:D133))</f>
        <v>363</v>
      </c>
      <c r="E134" s="27">
        <f>IF($A134="","",DSUM(RevenueRange,E$1,$A$6:$A134)-SUM(E$6:E133))</f>
        <v>4166</v>
      </c>
      <c r="F134" s="28">
        <f>IF($A134="","",DSUM(RevenueRange,F$1,$A$6:$A134)-SUM(F$6:F133))</f>
        <v>621.64000000004307</v>
      </c>
      <c r="G134" s="29">
        <f t="shared" si="26"/>
        <v>158</v>
      </c>
      <c r="H134" s="28">
        <f>IF($A134="","",DSUM(RevenueRange,H$1,$A$6:$A134)-SUM(H$6:H133))</f>
        <v>390</v>
      </c>
      <c r="I134" s="29">
        <f t="shared" si="27"/>
        <v>31</v>
      </c>
      <c r="J134" s="28">
        <f>IF($A134="","",DSUM(RevenueRange,J$1,$A$6:$A134)-SUM(J$6:J133))</f>
        <v>86.209999999999127</v>
      </c>
      <c r="K134" s="28">
        <f t="shared" si="35"/>
        <v>1097.8500000000422</v>
      </c>
      <c r="L134" s="29">
        <f t="shared" si="28"/>
        <v>145</v>
      </c>
      <c r="M134" s="28">
        <f t="shared" si="36"/>
        <v>0.26352616418627994</v>
      </c>
      <c r="N134" s="29">
        <f t="shared" si="29"/>
        <v>136</v>
      </c>
      <c r="O134" s="28">
        <f t="shared" si="37"/>
        <v>0.14921747479597769</v>
      </c>
      <c r="P134" s="29">
        <f t="shared" si="30"/>
        <v>168</v>
      </c>
      <c r="Q134" s="28">
        <f t="shared" si="38"/>
        <v>3.0243801652893723</v>
      </c>
      <c r="R134" s="29">
        <f t="shared" si="31"/>
        <v>137</v>
      </c>
      <c r="S134" s="85">
        <f t="shared" si="39"/>
        <v>0.56623400282371839</v>
      </c>
      <c r="T134" s="29">
        <f t="shared" si="32"/>
        <v>156</v>
      </c>
      <c r="U134" s="85">
        <f t="shared" si="40"/>
        <v>0.35523978685611424</v>
      </c>
      <c r="V134" s="29">
        <f t="shared" si="33"/>
        <v>14</v>
      </c>
      <c r="W134" s="85">
        <f t="shared" si="41"/>
        <v>7.8526210320167433E-2</v>
      </c>
      <c r="X134" s="29">
        <f t="shared" si="34"/>
        <v>157</v>
      </c>
      <c r="Y134" s="24" t="str">
        <f t="shared" si="44"/>
        <v>MO</v>
      </c>
      <c r="Z134" s="24" t="str">
        <f t="shared" si="44"/>
        <v>MW</v>
      </c>
      <c r="AA134" s="24" t="str">
        <f t="shared" si="44"/>
        <v>TRI</v>
      </c>
    </row>
    <row r="135" spans="1:27" ht="15">
      <c r="A135" s="24">
        <f>IF(OtherInfo!AD132="","",OtherInfo!AD132)</f>
        <v>143</v>
      </c>
      <c r="B135" s="24" t="str">
        <f>IF($A135="","",IF(VLOOKUP($A135,OtherInfo!$AD$4:$AH$172,4,FALSE)="","",VLOOKUP($A135,OtherInfo!$AD$4:$AH$172,4,FALSE)))</f>
        <v>Tyson's Galleria</v>
      </c>
      <c r="C135" s="27">
        <f>IF($A135="","",DCOUNT(RevenueRange,C$1,$A$6:$A135)-SUM(C$6:C134))</f>
        <v>13</v>
      </c>
      <c r="D135" s="27">
        <f>IF($A135="","",DSUM(RevenueRange,D$1,$A$6:$A135)-SUM(D$6:D134))</f>
        <v>473</v>
      </c>
      <c r="E135" s="27">
        <f>IF($A135="","",DSUM(RevenueRange,E$1,$A$6:$A135)-SUM(E$6:E134))</f>
        <v>5462</v>
      </c>
      <c r="F135" s="28">
        <f>IF($A135="","",DSUM(RevenueRange,F$1,$A$6:$A135)-SUM(F$6:F134))</f>
        <v>986.98999999996158</v>
      </c>
      <c r="G135" s="29">
        <f t="shared" ref="G135:G198" si="45">IF($A135="","",RANK(F135,F$7:F$253,RankOrder))</f>
        <v>119</v>
      </c>
      <c r="H135" s="28">
        <f>IF($A135="","",DSUM(RevenueRange,H$1,$A$6:$A135)-SUM(H$6:H134))</f>
        <v>2080</v>
      </c>
      <c r="I135" s="29">
        <f t="shared" ref="I135:I198" si="46">IF($A135="","",RANK(H135,H$7:H$253,RankOrder))</f>
        <v>5</v>
      </c>
      <c r="J135" s="28">
        <f>IF($A135="","",DSUM(RevenueRange,J$1,$A$6:$A135)-SUM(J$6:J134))</f>
        <v>138.13999999999578</v>
      </c>
      <c r="K135" s="28">
        <f t="shared" si="35"/>
        <v>3205.1299999999574</v>
      </c>
      <c r="L135" s="29">
        <f t="shared" ref="L135:L198" si="47">IF($A135="","",RANK(K135,K$7:K$253,RankOrder))</f>
        <v>28</v>
      </c>
      <c r="M135" s="28">
        <f t="shared" si="36"/>
        <v>0.58680519956059274</v>
      </c>
      <c r="N135" s="29">
        <f t="shared" ref="N135:N198" si="48">IF($A135="","",RANK(M135,M$7:M$253,RankOrder))</f>
        <v>12</v>
      </c>
      <c r="O135" s="28">
        <f t="shared" si="37"/>
        <v>0.18070120834858322</v>
      </c>
      <c r="P135" s="29">
        <f t="shared" ref="P135:P198" si="49">IF($A135="","",RANK(O135,O$7:O$253,RankOrder))</f>
        <v>128</v>
      </c>
      <c r="Q135" s="28">
        <f t="shared" si="38"/>
        <v>6.7761733615221083</v>
      </c>
      <c r="R135" s="29">
        <f t="shared" ref="R135:R198" si="50">IF($A135="","",RANK(Q135,Q$7:Q$253,RankOrder))</f>
        <v>12</v>
      </c>
      <c r="S135" s="85">
        <f t="shared" si="39"/>
        <v>0.30794070755319586</v>
      </c>
      <c r="T135" s="29">
        <f t="shared" ref="T135:T198" si="51">IF($A135="","",RANK(S135,S$7:S$253,RankOrder))</f>
        <v>166</v>
      </c>
      <c r="U135" s="85">
        <f t="shared" si="40"/>
        <v>0.64895963658261213</v>
      </c>
      <c r="V135" s="29">
        <f t="shared" ref="V135:V198" si="52">IF($A135="","",RANK(U135,U$7:U$253,RankOrder))</f>
        <v>4</v>
      </c>
      <c r="W135" s="85">
        <f t="shared" si="41"/>
        <v>4.3099655864191976E-2</v>
      </c>
      <c r="X135" s="29">
        <f t="shared" ref="X135:X198" si="53">IF($A135="","",RANK(W135,W$7:W$253,RankOrder))</f>
        <v>166</v>
      </c>
      <c r="Y135" s="24" t="str">
        <f t="shared" si="44"/>
        <v>VA</v>
      </c>
      <c r="Z135" s="24" t="str">
        <f t="shared" si="44"/>
        <v>SE</v>
      </c>
      <c r="AA135" s="24" t="str">
        <f t="shared" si="44"/>
        <v>NOVA</v>
      </c>
    </row>
    <row r="136" spans="1:27" ht="15">
      <c r="A136" s="24">
        <f>IF(OtherInfo!AD133="","",OtherInfo!AD133)</f>
        <v>144</v>
      </c>
      <c r="B136" s="24" t="str">
        <f>IF($A136="","",IF(VLOOKUP($A136,OtherInfo!$AD$4:$AH$172,4,FALSE)="","",VLOOKUP($A136,OtherInfo!$AD$4:$AH$172,4,FALSE)))</f>
        <v>Desert Hills</v>
      </c>
      <c r="C136" s="27">
        <f>IF($A136="","",DCOUNT(RevenueRange,C$1,$A$6:$A136)-SUM(C$6:C135))</f>
        <v>22</v>
      </c>
      <c r="D136" s="27">
        <f>IF($A136="","",DSUM(RevenueRange,D$1,$A$6:$A136)-SUM(D$6:D135))</f>
        <v>1826</v>
      </c>
      <c r="E136" s="27">
        <f>IF($A136="","",DSUM(RevenueRange,E$1,$A$6:$A136)-SUM(E$6:E135))</f>
        <v>20268</v>
      </c>
      <c r="F136" s="28">
        <f>IF($A136="","",DSUM(RevenueRange,F$1,$A$6:$A136)-SUM(F$6:F135))</f>
        <v>6218.1600000000617</v>
      </c>
      <c r="G136" s="29">
        <f t="shared" si="45"/>
        <v>5</v>
      </c>
      <c r="H136" s="28">
        <f>IF($A136="","",DSUM(RevenueRange,H$1,$A$6:$A136)-SUM(H$6:H135))</f>
        <v>330</v>
      </c>
      <c r="I136" s="29">
        <f t="shared" si="46"/>
        <v>35</v>
      </c>
      <c r="J136" s="28">
        <f>IF($A136="","",DSUM(RevenueRange,J$1,$A$6:$A136)-SUM(J$6:J135))</f>
        <v>886.47999999999956</v>
      </c>
      <c r="K136" s="28">
        <f t="shared" ref="K136:K199" si="54">IF($A136="","",SUM(J136,H136,F136))</f>
        <v>7434.6400000000613</v>
      </c>
      <c r="L136" s="29">
        <f t="shared" si="47"/>
        <v>6</v>
      </c>
      <c r="M136" s="28">
        <f t="shared" ref="M136:M199" si="55">IF($A136="","",IF($E136=0,0,K136/E136))</f>
        <v>0.36681665679889786</v>
      </c>
      <c r="N136" s="29">
        <f t="shared" si="48"/>
        <v>80</v>
      </c>
      <c r="O136" s="28">
        <f t="shared" ref="O136:O199" si="56">IF($A136="","",IF($E136=0,0,F136/E136))</f>
        <v>0.30679692125518365</v>
      </c>
      <c r="P136" s="29">
        <f t="shared" si="49"/>
        <v>46</v>
      </c>
      <c r="Q136" s="28">
        <f t="shared" ref="Q136:Q199" si="57">IF($A136="","",IF($D136=0,0,K136/D136))</f>
        <v>4.0715443592552365</v>
      </c>
      <c r="R136" s="29">
        <f t="shared" si="50"/>
        <v>87</v>
      </c>
      <c r="S136" s="85">
        <f t="shared" ref="S136:S199" si="58">IF($A136="","",IF($K136=0,0,F136/K136))</f>
        <v>0.83637674453638788</v>
      </c>
      <c r="T136" s="29">
        <f t="shared" si="51"/>
        <v>5</v>
      </c>
      <c r="U136" s="85">
        <f t="shared" ref="U136:U199" si="59">IF($A136="","",IF($K136=0,0,H136/K136))</f>
        <v>4.4386816308522981E-2</v>
      </c>
      <c r="V136" s="29">
        <f t="shared" si="52"/>
        <v>164</v>
      </c>
      <c r="W136" s="85">
        <f t="shared" ref="W136:W199" si="60">IF($A136="","",IF($K136=0,0,J136/K136))</f>
        <v>0.11923643915508919</v>
      </c>
      <c r="X136" s="29">
        <f t="shared" si="53"/>
        <v>41</v>
      </c>
      <c r="Y136" s="24" t="str">
        <f t="shared" si="44"/>
        <v>CA</v>
      </c>
      <c r="Z136" s="24" t="str">
        <f t="shared" si="44"/>
        <v>OUT</v>
      </c>
      <c r="AA136" s="24" t="str">
        <f t="shared" si="44"/>
        <v>OUT</v>
      </c>
    </row>
    <row r="137" spans="1:27" ht="15">
      <c r="A137" s="24">
        <f>IF(OtherInfo!AD134="","",OtherInfo!AD134)</f>
        <v>145</v>
      </c>
      <c r="B137" s="24" t="str">
        <f>IF($A137="","",IF(VLOOKUP($A137,OtherInfo!$AD$4:$AH$172,4,FALSE)="","",VLOOKUP($A137,OtherInfo!$AD$4:$AH$172,4,FALSE)))</f>
        <v>Seattle Outlet</v>
      </c>
      <c r="C137" s="27">
        <f>IF($A137="","",DCOUNT(RevenueRange,C$1,$A$6:$A137)-SUM(C$6:C136))</f>
        <v>19</v>
      </c>
      <c r="D137" s="27">
        <f>IF($A137="","",DSUM(RevenueRange,D$1,$A$6:$A137)-SUM(D$6:D136))</f>
        <v>1438</v>
      </c>
      <c r="E137" s="27">
        <f>IF($A137="","",DSUM(RevenueRange,E$1,$A$6:$A137)-SUM(E$6:E136))</f>
        <v>14641</v>
      </c>
      <c r="F137" s="28">
        <f>IF($A137="","",DSUM(RevenueRange,F$1,$A$6:$A137)-SUM(F$6:F136))</f>
        <v>4589.5100000000384</v>
      </c>
      <c r="G137" s="29">
        <f t="shared" si="45"/>
        <v>6</v>
      </c>
      <c r="H137" s="28">
        <f>IF($A137="","",DSUM(RevenueRange,H$1,$A$6:$A137)-SUM(H$6:H136))</f>
        <v>665</v>
      </c>
      <c r="I137" s="29">
        <f t="shared" si="46"/>
        <v>15</v>
      </c>
      <c r="J137" s="28">
        <f>IF($A137="","",DSUM(RevenueRange,J$1,$A$6:$A137)-SUM(J$6:J136))</f>
        <v>653.9799999999741</v>
      </c>
      <c r="K137" s="28">
        <f t="shared" si="54"/>
        <v>5908.4900000000125</v>
      </c>
      <c r="L137" s="29">
        <f t="shared" si="47"/>
        <v>8</v>
      </c>
      <c r="M137" s="28">
        <f t="shared" si="55"/>
        <v>0.40355781708899752</v>
      </c>
      <c r="N137" s="29">
        <f t="shared" si="48"/>
        <v>56</v>
      </c>
      <c r="O137" s="28">
        <f t="shared" si="56"/>
        <v>0.31346970835325716</v>
      </c>
      <c r="P137" s="29">
        <f t="shared" si="49"/>
        <v>39</v>
      </c>
      <c r="Q137" s="28">
        <f t="shared" si="57"/>
        <v>4.1088247566064062</v>
      </c>
      <c r="R137" s="29">
        <f t="shared" si="50"/>
        <v>85</v>
      </c>
      <c r="S137" s="85">
        <f t="shared" si="58"/>
        <v>0.77676529874807754</v>
      </c>
      <c r="T137" s="29">
        <f t="shared" si="51"/>
        <v>42</v>
      </c>
      <c r="U137" s="85">
        <f t="shared" si="59"/>
        <v>0.1125499069982345</v>
      </c>
      <c r="V137" s="29">
        <f t="shared" si="52"/>
        <v>128</v>
      </c>
      <c r="W137" s="85">
        <f t="shared" si="60"/>
        <v>0.11068479425368795</v>
      </c>
      <c r="X137" s="29">
        <f t="shared" si="53"/>
        <v>63</v>
      </c>
      <c r="Y137" s="24" t="str">
        <f t="shared" si="44"/>
        <v>WA</v>
      </c>
      <c r="Z137" s="24" t="str">
        <f t="shared" si="44"/>
        <v>OUT</v>
      </c>
      <c r="AA137" s="24" t="str">
        <f t="shared" si="44"/>
        <v>OUT</v>
      </c>
    </row>
    <row r="138" spans="1:27" ht="15">
      <c r="A138" s="24">
        <f>IF(OtherInfo!AD135="","",OtherInfo!AD135)</f>
        <v>146</v>
      </c>
      <c r="B138" s="24" t="str">
        <f>IF($A138="","",IF(VLOOKUP($A138,OtherInfo!$AD$4:$AH$172,4,FALSE)="","",VLOOKUP($A138,OtherInfo!$AD$4:$AH$172,4,FALSE)))</f>
        <v>Ala Moana</v>
      </c>
      <c r="C138" s="27">
        <f>IF($A138="","",DCOUNT(RevenueRange,C$1,$A$6:$A138)-SUM(C$6:C137))</f>
        <v>19</v>
      </c>
      <c r="D138" s="27">
        <f>IF($A138="","",DSUM(RevenueRange,D$1,$A$6:$A138)-SUM(D$6:D137))</f>
        <v>1276</v>
      </c>
      <c r="E138" s="27">
        <f>IF($A138="","",DSUM(RevenueRange,E$1,$A$6:$A138)-SUM(E$6:E137))</f>
        <v>14789</v>
      </c>
      <c r="F138" s="28">
        <f>IF($A138="","",DSUM(RevenueRange,F$1,$A$6:$A138)-SUM(F$6:F137))</f>
        <v>7917.5200000000186</v>
      </c>
      <c r="G138" s="29">
        <f t="shared" si="45"/>
        <v>2</v>
      </c>
      <c r="H138" s="28">
        <f>IF($A138="","",DSUM(RevenueRange,H$1,$A$6:$A138)-SUM(H$6:H137))</f>
        <v>0</v>
      </c>
      <c r="I138" s="29">
        <f t="shared" si="46"/>
        <v>167</v>
      </c>
      <c r="J138" s="28">
        <f>IF($A138="","",DSUM(RevenueRange,J$1,$A$6:$A138)-SUM(J$6:J137))</f>
        <v>1128.5799999999872</v>
      </c>
      <c r="K138" s="28">
        <f t="shared" si="54"/>
        <v>9046.1000000000058</v>
      </c>
      <c r="L138" s="29">
        <f t="shared" si="47"/>
        <v>2</v>
      </c>
      <c r="M138" s="28">
        <f t="shared" si="55"/>
        <v>0.61167759821488987</v>
      </c>
      <c r="N138" s="29">
        <f t="shared" si="48"/>
        <v>11</v>
      </c>
      <c r="O138" s="28">
        <f t="shared" si="56"/>
        <v>0.53536547433903703</v>
      </c>
      <c r="P138" s="29">
        <f t="shared" si="49"/>
        <v>4</v>
      </c>
      <c r="Q138" s="28">
        <f t="shared" si="57"/>
        <v>7.0894200626959289</v>
      </c>
      <c r="R138" s="29">
        <f t="shared" si="50"/>
        <v>9</v>
      </c>
      <c r="S138" s="85">
        <f t="shared" si="58"/>
        <v>0.87524126419119996</v>
      </c>
      <c r="T138" s="29">
        <f t="shared" si="51"/>
        <v>3</v>
      </c>
      <c r="U138" s="85">
        <f t="shared" si="59"/>
        <v>0</v>
      </c>
      <c r="V138" s="29">
        <f t="shared" si="52"/>
        <v>167</v>
      </c>
      <c r="W138" s="85">
        <f t="shared" si="60"/>
        <v>0.12475873580880009</v>
      </c>
      <c r="X138" s="29">
        <f t="shared" si="53"/>
        <v>1</v>
      </c>
      <c r="Y138" s="24" t="str">
        <f t="shared" si="44"/>
        <v>HI</v>
      </c>
      <c r="Z138" s="24" t="str">
        <f t="shared" si="44"/>
        <v>NW</v>
      </c>
      <c r="AA138" s="24" t="str">
        <f t="shared" si="44"/>
        <v>HI</v>
      </c>
    </row>
    <row r="139" spans="1:27" ht="15">
      <c r="A139" s="24">
        <f>IF(OtherInfo!AD136="","",OtherInfo!AD136)</f>
        <v>148</v>
      </c>
      <c r="B139" s="24" t="str">
        <f>IF($A139="","",IF(VLOOKUP($A139,OtherInfo!$AD$4:$AH$172,4,FALSE)="","",VLOOKUP($A139,OtherInfo!$AD$4:$AH$172,4,FALSE)))</f>
        <v>Burlington</v>
      </c>
      <c r="C139" s="27">
        <f>IF($A139="","",DCOUNT(RevenueRange,C$1,$A$6:$A139)-SUM(C$6:C138))</f>
        <v>16</v>
      </c>
      <c r="D139" s="27">
        <f>IF($A139="","",DSUM(RevenueRange,D$1,$A$6:$A139)-SUM(D$6:D138))</f>
        <v>435</v>
      </c>
      <c r="E139" s="27">
        <f>IF($A139="","",DSUM(RevenueRange,E$1,$A$6:$A139)-SUM(E$6:E138))</f>
        <v>5204</v>
      </c>
      <c r="F139" s="28">
        <f>IF($A139="","",DSUM(RevenueRange,F$1,$A$6:$A139)-SUM(F$6:F138))</f>
        <v>1703.7699999999604</v>
      </c>
      <c r="G139" s="29">
        <f t="shared" si="45"/>
        <v>51</v>
      </c>
      <c r="H139" s="28">
        <f>IF($A139="","",DSUM(RevenueRange,H$1,$A$6:$A139)-SUM(H$6:H138))</f>
        <v>240</v>
      </c>
      <c r="I139" s="29">
        <f t="shared" si="46"/>
        <v>97</v>
      </c>
      <c r="J139" s="28">
        <f>IF($A139="","",DSUM(RevenueRange,J$1,$A$6:$A139)-SUM(J$6:J138))</f>
        <v>238.31000000000131</v>
      </c>
      <c r="K139" s="28">
        <f t="shared" si="54"/>
        <v>2182.0799999999617</v>
      </c>
      <c r="L139" s="29">
        <f t="shared" si="47"/>
        <v>62</v>
      </c>
      <c r="M139" s="28">
        <f t="shared" si="55"/>
        <v>0.41930822444272903</v>
      </c>
      <c r="N139" s="29">
        <f t="shared" si="48"/>
        <v>45</v>
      </c>
      <c r="O139" s="28">
        <f t="shared" si="56"/>
        <v>0.32739623366640286</v>
      </c>
      <c r="P139" s="29">
        <f t="shared" si="49"/>
        <v>29</v>
      </c>
      <c r="Q139" s="28">
        <f t="shared" si="57"/>
        <v>5.0162758620688779</v>
      </c>
      <c r="R139" s="29">
        <f t="shared" si="50"/>
        <v>40</v>
      </c>
      <c r="S139" s="85">
        <f t="shared" si="58"/>
        <v>0.7808008872268617</v>
      </c>
      <c r="T139" s="29">
        <f t="shared" si="51"/>
        <v>36</v>
      </c>
      <c r="U139" s="85">
        <f t="shared" si="59"/>
        <v>0.10998680158381187</v>
      </c>
      <c r="V139" s="29">
        <f t="shared" si="52"/>
        <v>132</v>
      </c>
      <c r="W139" s="85">
        <f t="shared" si="60"/>
        <v>0.10921231118932646</v>
      </c>
      <c r="X139" s="29">
        <f t="shared" si="53"/>
        <v>70</v>
      </c>
      <c r="Y139" s="24" t="str">
        <f t="shared" si="44"/>
        <v>MA</v>
      </c>
      <c r="Z139" s="24" t="str">
        <f t="shared" si="44"/>
        <v>NE</v>
      </c>
      <c r="AA139" s="24" t="str">
        <f t="shared" si="44"/>
        <v>MA</v>
      </c>
    </row>
    <row r="140" spans="1:27" ht="15">
      <c r="A140" s="24">
        <f>IF(OtherInfo!AD137="","",OtherInfo!AD137)</f>
        <v>149</v>
      </c>
      <c r="B140" s="24" t="str">
        <f>IF($A140="","",IF(VLOOKUP($A140,OtherInfo!$AD$4:$AH$172,4,FALSE)="","",VLOOKUP($A140,OtherInfo!$AD$4:$AH$172,4,FALSE)))</f>
        <v>DFW</v>
      </c>
      <c r="C140" s="27">
        <f>IF($A140="","",DCOUNT(RevenueRange,C$1,$A$6:$A140)-SUM(C$6:C139))</f>
        <v>18</v>
      </c>
      <c r="D140" s="27">
        <f>IF($A140="","",DSUM(RevenueRange,D$1,$A$6:$A140)-SUM(D$6:D139))</f>
        <v>955</v>
      </c>
      <c r="E140" s="27">
        <f>IF($A140="","",DSUM(RevenueRange,E$1,$A$6:$A140)-SUM(E$6:E139))</f>
        <v>10347</v>
      </c>
      <c r="F140" s="28">
        <f>IF($A140="","",DSUM(RevenueRange,F$1,$A$6:$A140)-SUM(F$6:F139))</f>
        <v>2779.7000000000116</v>
      </c>
      <c r="G140" s="29">
        <f t="shared" si="45"/>
        <v>15</v>
      </c>
      <c r="H140" s="28">
        <f>IF($A140="","",DSUM(RevenueRange,H$1,$A$6:$A140)-SUM(H$6:H139))</f>
        <v>1440</v>
      </c>
      <c r="I140" s="29">
        <f t="shared" si="46"/>
        <v>11</v>
      </c>
      <c r="J140" s="28">
        <f>IF($A140="","",DSUM(RevenueRange,J$1,$A$6:$A140)-SUM(J$6:J139))</f>
        <v>394.11999999999898</v>
      </c>
      <c r="K140" s="28">
        <f t="shared" si="54"/>
        <v>4613.8200000000106</v>
      </c>
      <c r="L140" s="29">
        <f t="shared" si="47"/>
        <v>11</v>
      </c>
      <c r="M140" s="28">
        <f t="shared" si="55"/>
        <v>0.44590895911858613</v>
      </c>
      <c r="N140" s="29">
        <f t="shared" si="48"/>
        <v>33</v>
      </c>
      <c r="O140" s="28">
        <f t="shared" si="56"/>
        <v>0.26864791727070764</v>
      </c>
      <c r="P140" s="29">
        <f t="shared" si="49"/>
        <v>79</v>
      </c>
      <c r="Q140" s="28">
        <f t="shared" si="57"/>
        <v>4.8312251308900631</v>
      </c>
      <c r="R140" s="29">
        <f t="shared" si="50"/>
        <v>47</v>
      </c>
      <c r="S140" s="85">
        <f t="shared" si="58"/>
        <v>0.60247257153508482</v>
      </c>
      <c r="T140" s="29">
        <f t="shared" si="51"/>
        <v>153</v>
      </c>
      <c r="U140" s="85">
        <f t="shared" si="59"/>
        <v>0.31210580386751036</v>
      </c>
      <c r="V140" s="29">
        <f t="shared" si="52"/>
        <v>17</v>
      </c>
      <c r="W140" s="85">
        <f t="shared" si="60"/>
        <v>8.5421624597404766E-2</v>
      </c>
      <c r="X140" s="29">
        <f t="shared" si="53"/>
        <v>154</v>
      </c>
      <c r="Y140" s="24" t="str">
        <f t="shared" si="44"/>
        <v>TX</v>
      </c>
      <c r="Z140" s="24" t="str">
        <f t="shared" si="44"/>
        <v>SW</v>
      </c>
      <c r="AA140" s="24" t="str">
        <f t="shared" si="44"/>
        <v>SW</v>
      </c>
    </row>
    <row r="141" spans="1:27" ht="15">
      <c r="A141" s="24">
        <f>IF(OtherInfo!AD138="","",OtherInfo!AD138)</f>
        <v>150</v>
      </c>
      <c r="B141" s="24" t="str">
        <f>IF($A141="","",IF(VLOOKUP($A141,OtherInfo!$AD$4:$AH$172,4,FALSE)="","",VLOOKUP($A141,OtherInfo!$AD$4:$AH$172,4,FALSE)))</f>
        <v>Pier @ Ceasar's</v>
      </c>
      <c r="C141" s="27">
        <f>IF($A141="","",DCOUNT(RevenueRange,C$1,$A$6:$A141)-SUM(C$6:C140))</f>
        <v>14</v>
      </c>
      <c r="D141" s="27">
        <f>IF($A141="","",DSUM(RevenueRange,D$1,$A$6:$A141)-SUM(D$6:D140))</f>
        <v>388</v>
      </c>
      <c r="E141" s="27">
        <f>IF($A141="","",DSUM(RevenueRange,E$1,$A$6:$A141)-SUM(E$6:E140))</f>
        <v>4471</v>
      </c>
      <c r="F141" s="28">
        <f>IF($A141="","",DSUM(RevenueRange,F$1,$A$6:$A141)-SUM(F$6:F140))</f>
        <v>785.88999999995576</v>
      </c>
      <c r="G141" s="29">
        <f t="shared" si="45"/>
        <v>141</v>
      </c>
      <c r="H141" s="28">
        <f>IF($A141="","",DSUM(RevenueRange,H$1,$A$6:$A141)-SUM(H$6:H140))</f>
        <v>210</v>
      </c>
      <c r="I141" s="29">
        <f t="shared" si="46"/>
        <v>108</v>
      </c>
      <c r="J141" s="28">
        <f>IF($A141="","",DSUM(RevenueRange,J$1,$A$6:$A141)-SUM(J$6:J140))</f>
        <v>109.06999999999607</v>
      </c>
      <c r="K141" s="28">
        <f t="shared" si="54"/>
        <v>1104.9599999999518</v>
      </c>
      <c r="L141" s="29">
        <f t="shared" si="47"/>
        <v>144</v>
      </c>
      <c r="M141" s="28">
        <f t="shared" si="55"/>
        <v>0.24713934242897603</v>
      </c>
      <c r="N141" s="29">
        <f t="shared" si="48"/>
        <v>150</v>
      </c>
      <c r="O141" s="28">
        <f t="shared" si="56"/>
        <v>0.17577499440839986</v>
      </c>
      <c r="P141" s="29">
        <f t="shared" si="49"/>
        <v>140</v>
      </c>
      <c r="Q141" s="28">
        <f t="shared" si="57"/>
        <v>2.8478350515462676</v>
      </c>
      <c r="R141" s="29">
        <f t="shared" si="50"/>
        <v>160</v>
      </c>
      <c r="S141" s="85">
        <f t="shared" si="58"/>
        <v>0.71123841587024872</v>
      </c>
      <c r="T141" s="29">
        <f t="shared" si="51"/>
        <v>109</v>
      </c>
      <c r="U141" s="85">
        <f t="shared" si="59"/>
        <v>0.19005212858384843</v>
      </c>
      <c r="V141" s="29">
        <f t="shared" si="52"/>
        <v>53</v>
      </c>
      <c r="W141" s="85">
        <f t="shared" si="60"/>
        <v>9.8709455545902866E-2</v>
      </c>
      <c r="X141" s="29">
        <f t="shared" si="53"/>
        <v>133</v>
      </c>
      <c r="Y141" s="24" t="str">
        <f t="shared" si="44"/>
        <v>NJ</v>
      </c>
      <c r="Z141" s="24" t="str">
        <f t="shared" si="44"/>
        <v>NE</v>
      </c>
      <c r="AA141" s="24" t="str">
        <f t="shared" si="44"/>
        <v>PHILI</v>
      </c>
    </row>
    <row r="142" spans="1:27" ht="15">
      <c r="A142" s="24">
        <f>IF(OtherInfo!AD139="","",OtherInfo!AD139)</f>
        <v>151</v>
      </c>
      <c r="B142" s="24" t="str">
        <f>IF($A142="","",IF(VLOOKUP($A142,OtherInfo!$AD$4:$AH$172,4,FALSE)="","",VLOOKUP($A142,OtherInfo!$AD$4:$AH$172,4,FALSE)))</f>
        <v>Royal Hawaiian</v>
      </c>
      <c r="C142" s="27">
        <f>IF($A142="","",DCOUNT(RevenueRange,C$1,$A$6:$A142)-SUM(C$6:C141))</f>
        <v>20</v>
      </c>
      <c r="D142" s="27">
        <f>IF($A142="","",DSUM(RevenueRange,D$1,$A$6:$A142)-SUM(D$6:D141))</f>
        <v>1108</v>
      </c>
      <c r="E142" s="27">
        <f>IF($A142="","",DSUM(RevenueRange,E$1,$A$6:$A142)-SUM(E$6:E141))</f>
        <v>12302</v>
      </c>
      <c r="F142" s="28">
        <f>IF($A142="","",DSUM(RevenueRange,F$1,$A$6:$A142)-SUM(F$6:F141))</f>
        <v>6855.820000000007</v>
      </c>
      <c r="G142" s="29">
        <f t="shared" si="45"/>
        <v>3</v>
      </c>
      <c r="H142" s="28">
        <f>IF($A142="","",DSUM(RevenueRange,H$1,$A$6:$A142)-SUM(H$6:H141))</f>
        <v>0</v>
      </c>
      <c r="I142" s="29">
        <f t="shared" si="46"/>
        <v>167</v>
      </c>
      <c r="J142" s="28">
        <f>IF($A142="","",DSUM(RevenueRange,J$1,$A$6:$A142)-SUM(J$6:J141))</f>
        <v>977.20000000004075</v>
      </c>
      <c r="K142" s="28">
        <f t="shared" si="54"/>
        <v>7833.0200000000477</v>
      </c>
      <c r="L142" s="29">
        <f t="shared" si="47"/>
        <v>4</v>
      </c>
      <c r="M142" s="28">
        <f t="shared" si="55"/>
        <v>0.63672736140465358</v>
      </c>
      <c r="N142" s="29">
        <f t="shared" si="48"/>
        <v>10</v>
      </c>
      <c r="O142" s="28">
        <f t="shared" si="56"/>
        <v>0.55729312306942014</v>
      </c>
      <c r="P142" s="29">
        <f t="shared" si="49"/>
        <v>3</v>
      </c>
      <c r="Q142" s="28">
        <f t="shared" si="57"/>
        <v>7.0695126353791045</v>
      </c>
      <c r="R142" s="29">
        <f t="shared" si="50"/>
        <v>10</v>
      </c>
      <c r="S142" s="85">
        <f t="shared" si="58"/>
        <v>0.87524607367272966</v>
      </c>
      <c r="T142" s="29">
        <f t="shared" si="51"/>
        <v>2</v>
      </c>
      <c r="U142" s="85">
        <f t="shared" si="59"/>
        <v>0</v>
      </c>
      <c r="V142" s="29">
        <f t="shared" si="52"/>
        <v>167</v>
      </c>
      <c r="W142" s="85">
        <f t="shared" si="60"/>
        <v>0.1247539263272703</v>
      </c>
      <c r="X142" s="29">
        <f t="shared" si="53"/>
        <v>2</v>
      </c>
      <c r="Y142" s="24" t="str">
        <f t="shared" si="44"/>
        <v>HI</v>
      </c>
      <c r="Z142" s="24" t="str">
        <f t="shared" si="44"/>
        <v>NW</v>
      </c>
      <c r="AA142" s="24" t="str">
        <f t="shared" si="44"/>
        <v>HI</v>
      </c>
    </row>
    <row r="143" spans="1:27" ht="15">
      <c r="A143" s="24">
        <f>IF(OtherInfo!AD140="","",OtherInfo!AD140)</f>
        <v>152</v>
      </c>
      <c r="B143" s="24" t="str">
        <f>IF($A143="","",IF(VLOOKUP($A143,OtherInfo!$AD$4:$AH$172,4,FALSE)="","",VLOOKUP($A143,OtherInfo!$AD$4:$AH$172,4,FALSE)))</f>
        <v>Riverside Sq</v>
      </c>
      <c r="C143" s="27">
        <f>IF($A143="","",DCOUNT(RevenueRange,C$1,$A$6:$A143)-SUM(C$6:C142))</f>
        <v>15</v>
      </c>
      <c r="D143" s="27">
        <f>IF($A143="","",DSUM(RevenueRange,D$1,$A$6:$A143)-SUM(D$6:D142))</f>
        <v>413</v>
      </c>
      <c r="E143" s="27">
        <f>IF($A143="","",DSUM(RevenueRange,E$1,$A$6:$A143)-SUM(E$6:E142))</f>
        <v>4859</v>
      </c>
      <c r="F143" s="28">
        <f>IF($A143="","",DSUM(RevenueRange,F$1,$A$6:$A143)-SUM(F$6:F142))</f>
        <v>820.21999999994296</v>
      </c>
      <c r="G143" s="29">
        <f t="shared" si="45"/>
        <v>137</v>
      </c>
      <c r="H143" s="28">
        <f>IF($A143="","",DSUM(RevenueRange,H$1,$A$6:$A143)-SUM(H$6:H142))</f>
        <v>225</v>
      </c>
      <c r="I143" s="29">
        <f t="shared" si="46"/>
        <v>101</v>
      </c>
      <c r="J143" s="28">
        <f>IF($A143="","",DSUM(RevenueRange,J$1,$A$6:$A143)-SUM(J$6:J142))</f>
        <v>144.6900000000096</v>
      </c>
      <c r="K143" s="28">
        <f t="shared" si="54"/>
        <v>1189.9099999999526</v>
      </c>
      <c r="L143" s="29">
        <f t="shared" si="47"/>
        <v>139</v>
      </c>
      <c r="M143" s="28">
        <f t="shared" si="55"/>
        <v>0.2448878370034889</v>
      </c>
      <c r="N143" s="29">
        <f t="shared" si="48"/>
        <v>152</v>
      </c>
      <c r="O143" s="28">
        <f t="shared" si="56"/>
        <v>0.168804280716185</v>
      </c>
      <c r="P143" s="29">
        <f t="shared" si="49"/>
        <v>156</v>
      </c>
      <c r="Q143" s="28">
        <f t="shared" si="57"/>
        <v>2.8811380145277301</v>
      </c>
      <c r="R143" s="29">
        <f t="shared" si="50"/>
        <v>151</v>
      </c>
      <c r="S143" s="85">
        <f t="shared" si="58"/>
        <v>0.68931263709017965</v>
      </c>
      <c r="T143" s="29">
        <f t="shared" si="51"/>
        <v>128</v>
      </c>
      <c r="U143" s="85">
        <f t="shared" si="59"/>
        <v>0.1890899311712726</v>
      </c>
      <c r="V143" s="29">
        <f t="shared" si="52"/>
        <v>55</v>
      </c>
      <c r="W143" s="85">
        <f t="shared" si="60"/>
        <v>0.12159743173854777</v>
      </c>
      <c r="X143" s="29">
        <f t="shared" si="53"/>
        <v>30</v>
      </c>
      <c r="Y143" s="24" t="str">
        <f t="shared" si="44"/>
        <v>NJ</v>
      </c>
      <c r="Z143" s="24" t="str">
        <f t="shared" si="44"/>
        <v>NE</v>
      </c>
      <c r="AA143" s="24" t="str">
        <f t="shared" si="44"/>
        <v>NJ</v>
      </c>
    </row>
    <row r="144" spans="1:27" ht="15">
      <c r="A144" s="24">
        <f>IF(OtherInfo!AD141="","",OtherInfo!AD141)</f>
        <v>153</v>
      </c>
      <c r="B144" s="24" t="str">
        <f>IF($A144="","",IF(VLOOKUP($A144,OtherInfo!$AD$4:$AH$172,4,FALSE)="","",VLOOKUP($A144,OtherInfo!$AD$4:$AH$172,4,FALSE)))</f>
        <v>Mall of America</v>
      </c>
      <c r="C144" s="27">
        <f>IF($A144="","",DCOUNT(RevenueRange,C$1,$A$6:$A144)-SUM(C$6:C143))</f>
        <v>17</v>
      </c>
      <c r="D144" s="27">
        <f>IF($A144="","",DSUM(RevenueRange,D$1,$A$6:$A144)-SUM(D$6:D143))</f>
        <v>594</v>
      </c>
      <c r="E144" s="27">
        <f>IF($A144="","",DSUM(RevenueRange,E$1,$A$6:$A144)-SUM(E$6:E143))</f>
        <v>6855</v>
      </c>
      <c r="F144" s="28">
        <f>IF($A144="","",DSUM(RevenueRange,F$1,$A$6:$A144)-SUM(F$6:F143))</f>
        <v>1209.170000000071</v>
      </c>
      <c r="G144" s="29">
        <f t="shared" si="45"/>
        <v>91</v>
      </c>
      <c r="H144" s="28">
        <f>IF($A144="","",DSUM(RevenueRange,H$1,$A$6:$A144)-SUM(H$6:H143))</f>
        <v>510</v>
      </c>
      <c r="I144" s="29">
        <f t="shared" si="46"/>
        <v>21</v>
      </c>
      <c r="J144" s="28">
        <f>IF($A144="","",DSUM(RevenueRange,J$1,$A$6:$A144)-SUM(J$6:J143))</f>
        <v>168.32999999999447</v>
      </c>
      <c r="K144" s="28">
        <f t="shared" si="54"/>
        <v>1887.5000000000655</v>
      </c>
      <c r="L144" s="29">
        <f t="shared" si="47"/>
        <v>84</v>
      </c>
      <c r="M144" s="28">
        <f t="shared" si="55"/>
        <v>0.27534646243618754</v>
      </c>
      <c r="N144" s="29">
        <f t="shared" si="48"/>
        <v>123</v>
      </c>
      <c r="O144" s="28">
        <f t="shared" si="56"/>
        <v>0.17639241429614458</v>
      </c>
      <c r="P144" s="29">
        <f t="shared" si="49"/>
        <v>139</v>
      </c>
      <c r="Q144" s="28">
        <f t="shared" si="57"/>
        <v>3.1776094276095379</v>
      </c>
      <c r="R144" s="29">
        <f t="shared" si="50"/>
        <v>123</v>
      </c>
      <c r="S144" s="85">
        <f t="shared" si="58"/>
        <v>0.64061986754968425</v>
      </c>
      <c r="T144" s="29">
        <f t="shared" si="51"/>
        <v>147</v>
      </c>
      <c r="U144" s="85">
        <f t="shared" si="59"/>
        <v>0.27019867549667936</v>
      </c>
      <c r="V144" s="29">
        <f t="shared" si="52"/>
        <v>22</v>
      </c>
      <c r="W144" s="85">
        <f t="shared" si="60"/>
        <v>8.9181456953636357E-2</v>
      </c>
      <c r="X144" s="29">
        <f t="shared" si="53"/>
        <v>151</v>
      </c>
      <c r="Y144" s="24" t="str">
        <f t="shared" si="44"/>
        <v>MN</v>
      </c>
      <c r="Z144" s="24" t="str">
        <f t="shared" si="44"/>
        <v>MW</v>
      </c>
      <c r="AA144" s="24" t="str">
        <f t="shared" si="44"/>
        <v>MW</v>
      </c>
    </row>
    <row r="145" spans="1:27" ht="15">
      <c r="A145" s="24">
        <f>IF(OtherInfo!AD142="","",OtherInfo!AD142)</f>
        <v>154</v>
      </c>
      <c r="B145" s="24" t="str">
        <f>IF($A145="","",IF(VLOOKUP($A145,OtherInfo!$AD$4:$AH$172,4,FALSE)="","",VLOOKUP($A145,OtherInfo!$AD$4:$AH$172,4,FALSE)))</f>
        <v>Topanga</v>
      </c>
      <c r="C145" s="27">
        <f>IF($A145="","",DCOUNT(RevenueRange,C$1,$A$6:$A145)-SUM(C$6:C144))</f>
        <v>17</v>
      </c>
      <c r="D145" s="27">
        <f>IF($A145="","",DSUM(RevenueRange,D$1,$A$6:$A145)-SUM(D$6:D144))</f>
        <v>460</v>
      </c>
      <c r="E145" s="27">
        <f>IF($A145="","",DSUM(RevenueRange,E$1,$A$6:$A145)-SUM(E$6:E144))</f>
        <v>5331</v>
      </c>
      <c r="F145" s="28">
        <f>IF($A145="","",DSUM(RevenueRange,F$1,$A$6:$A145)-SUM(F$6:F144))</f>
        <v>1510.5899999999674</v>
      </c>
      <c r="G145" s="29">
        <f t="shared" si="45"/>
        <v>64</v>
      </c>
      <c r="H145" s="28">
        <f>IF($A145="","",DSUM(RevenueRange,H$1,$A$6:$A145)-SUM(H$6:H144))</f>
        <v>255</v>
      </c>
      <c r="I145" s="29">
        <f t="shared" si="46"/>
        <v>88</v>
      </c>
      <c r="J145" s="28">
        <f>IF($A145="","",DSUM(RevenueRange,J$1,$A$6:$A145)-SUM(J$6:J144))</f>
        <v>208.88000000001193</v>
      </c>
      <c r="K145" s="28">
        <f t="shared" si="54"/>
        <v>1974.4699999999793</v>
      </c>
      <c r="L145" s="29">
        <f t="shared" si="47"/>
        <v>76</v>
      </c>
      <c r="M145" s="28">
        <f t="shared" si="55"/>
        <v>0.37037516413430488</v>
      </c>
      <c r="N145" s="29">
        <f t="shared" si="48"/>
        <v>75</v>
      </c>
      <c r="O145" s="28">
        <f t="shared" si="56"/>
        <v>0.28335959482272882</v>
      </c>
      <c r="P145" s="29">
        <f t="shared" si="49"/>
        <v>67</v>
      </c>
      <c r="Q145" s="28">
        <f t="shared" si="57"/>
        <v>4.2923260869564768</v>
      </c>
      <c r="R145" s="29">
        <f t="shared" si="50"/>
        <v>81</v>
      </c>
      <c r="S145" s="85">
        <f t="shared" si="58"/>
        <v>0.76506100371238017</v>
      </c>
      <c r="T145" s="29">
        <f t="shared" si="51"/>
        <v>58</v>
      </c>
      <c r="U145" s="85">
        <f t="shared" si="59"/>
        <v>0.12914858164469586</v>
      </c>
      <c r="V145" s="29">
        <f t="shared" si="52"/>
        <v>105</v>
      </c>
      <c r="W145" s="85">
        <f t="shared" si="60"/>
        <v>0.10579041464292398</v>
      </c>
      <c r="X145" s="29">
        <f t="shared" si="53"/>
        <v>97</v>
      </c>
      <c r="Y145" s="24" t="str">
        <f t="shared" si="44"/>
        <v>CA</v>
      </c>
      <c r="Z145" s="24" t="str">
        <f t="shared" si="44"/>
        <v>LA</v>
      </c>
      <c r="AA145" s="24" t="str">
        <f t="shared" si="44"/>
        <v>VENT</v>
      </c>
    </row>
    <row r="146" spans="1:27" ht="15">
      <c r="A146" s="24">
        <f>IF(OtherInfo!AD143="","",OtherInfo!AD143)</f>
        <v>155</v>
      </c>
      <c r="B146" s="24" t="str">
        <f>IF($A146="","",IF(VLOOKUP($A146,OtherInfo!$AD$4:$AH$172,4,FALSE)="","",VLOOKUP($A146,OtherInfo!$AD$4:$AH$172,4,FALSE)))</f>
        <v>Country Club Plaza</v>
      </c>
      <c r="C146" s="27">
        <f>IF($A146="","",DCOUNT(RevenueRange,C$1,$A$6:$A146)-SUM(C$6:C145))</f>
        <v>12</v>
      </c>
      <c r="D146" s="27">
        <f>IF($A146="","",DSUM(RevenueRange,D$1,$A$6:$A146)-SUM(D$6:D145))</f>
        <v>351</v>
      </c>
      <c r="E146" s="27">
        <f>IF($A146="","",DSUM(RevenueRange,E$1,$A$6:$A146)-SUM(E$6:E145))</f>
        <v>4206</v>
      </c>
      <c r="F146" s="28">
        <f>IF($A146="","",DSUM(RevenueRange,F$1,$A$6:$A146)-SUM(F$6:F145))</f>
        <v>930.63999999995576</v>
      </c>
      <c r="G146" s="29">
        <f t="shared" si="45"/>
        <v>129</v>
      </c>
      <c r="H146" s="28">
        <f>IF($A146="","",DSUM(RevenueRange,H$1,$A$6:$A146)-SUM(H$6:H145))</f>
        <v>420</v>
      </c>
      <c r="I146" s="29">
        <f t="shared" si="46"/>
        <v>29</v>
      </c>
      <c r="J146" s="28">
        <f>IF($A146="","",DSUM(RevenueRange,J$1,$A$6:$A146)-SUM(J$6:J145))</f>
        <v>128.88000000000466</v>
      </c>
      <c r="K146" s="28">
        <f t="shared" si="54"/>
        <v>1479.5199999999604</v>
      </c>
      <c r="L146" s="29">
        <f t="shared" si="47"/>
        <v>117</v>
      </c>
      <c r="M146" s="28">
        <f t="shared" si="55"/>
        <v>0.35176414645743231</v>
      </c>
      <c r="N146" s="29">
        <f t="shared" si="48"/>
        <v>86</v>
      </c>
      <c r="O146" s="28">
        <f t="shared" si="56"/>
        <v>0.22126485972419299</v>
      </c>
      <c r="P146" s="29">
        <f t="shared" si="49"/>
        <v>103</v>
      </c>
      <c r="Q146" s="28">
        <f t="shared" si="57"/>
        <v>4.2151566951565824</v>
      </c>
      <c r="R146" s="29">
        <f t="shared" si="50"/>
        <v>83</v>
      </c>
      <c r="S146" s="85">
        <f t="shared" si="58"/>
        <v>0.62901481561586237</v>
      </c>
      <c r="T146" s="29">
        <f t="shared" si="51"/>
        <v>152</v>
      </c>
      <c r="U146" s="85">
        <f t="shared" si="59"/>
        <v>0.28387585162756246</v>
      </c>
      <c r="V146" s="29">
        <f t="shared" si="52"/>
        <v>18</v>
      </c>
      <c r="W146" s="85">
        <f t="shared" si="60"/>
        <v>8.7109332756575175E-2</v>
      </c>
      <c r="X146" s="29">
        <f t="shared" si="53"/>
        <v>153</v>
      </c>
      <c r="Y146" s="24" t="str">
        <f t="shared" si="44"/>
        <v>MO</v>
      </c>
      <c r="Z146" s="24" t="str">
        <f t="shared" si="44"/>
        <v>MW</v>
      </c>
      <c r="AA146" s="24" t="str">
        <f t="shared" si="44"/>
        <v>TRI</v>
      </c>
    </row>
    <row r="147" spans="1:27" ht="15">
      <c r="A147" s="24">
        <f>IF(OtherInfo!AD144="","",OtherInfo!AD144)</f>
        <v>156</v>
      </c>
      <c r="B147" s="24" t="str">
        <f>IF($A147="","",IF(VLOOKUP($A147,OtherInfo!$AD$4:$AH$172,4,FALSE)="","",VLOOKUP($A147,OtherInfo!$AD$4:$AH$172,4,FALSE)))</f>
        <v>Renaissance Place</v>
      </c>
      <c r="C147" s="27">
        <f>IF($A147="","",DCOUNT(RevenueRange,C$1,$A$6:$A147)-SUM(C$6:C146))</f>
        <v>11</v>
      </c>
      <c r="D147" s="27">
        <f>IF($A147="","",DSUM(RevenueRange,D$1,$A$6:$A147)-SUM(D$6:D146))</f>
        <v>306</v>
      </c>
      <c r="E147" s="27">
        <f>IF($A147="","",DSUM(RevenueRange,E$1,$A$6:$A147)-SUM(E$6:E146))</f>
        <v>3597</v>
      </c>
      <c r="F147" s="28">
        <f>IF($A147="","",DSUM(RevenueRange,F$1,$A$6:$A147)-SUM(F$6:F146))</f>
        <v>644.19000000006054</v>
      </c>
      <c r="G147" s="29">
        <f t="shared" si="45"/>
        <v>155</v>
      </c>
      <c r="H147" s="28">
        <f>IF($A147="","",DSUM(RevenueRange,H$1,$A$6:$A147)-SUM(H$6:H146))</f>
        <v>165</v>
      </c>
      <c r="I147" s="29">
        <f t="shared" si="46"/>
        <v>151</v>
      </c>
      <c r="J147" s="28">
        <f>IF($A147="","",DSUM(RevenueRange,J$1,$A$6:$A147)-SUM(J$6:J146))</f>
        <v>89.589999999996508</v>
      </c>
      <c r="K147" s="28">
        <f t="shared" si="54"/>
        <v>898.78000000005704</v>
      </c>
      <c r="L147" s="29">
        <f t="shared" si="47"/>
        <v>159</v>
      </c>
      <c r="M147" s="28">
        <f t="shared" si="55"/>
        <v>0.2498693355574248</v>
      </c>
      <c r="N147" s="29">
        <f t="shared" si="48"/>
        <v>147</v>
      </c>
      <c r="O147" s="28">
        <f t="shared" si="56"/>
        <v>0.17909090909092593</v>
      </c>
      <c r="P147" s="29">
        <f t="shared" si="49"/>
        <v>131</v>
      </c>
      <c r="Q147" s="28">
        <f t="shared" si="57"/>
        <v>2.9371895424838463</v>
      </c>
      <c r="R147" s="29">
        <f t="shared" si="50"/>
        <v>146</v>
      </c>
      <c r="S147" s="85">
        <f t="shared" si="58"/>
        <v>0.71673824517681706</v>
      </c>
      <c r="T147" s="29">
        <f t="shared" si="51"/>
        <v>102</v>
      </c>
      <c r="U147" s="85">
        <f t="shared" si="59"/>
        <v>0.18358218918977895</v>
      </c>
      <c r="V147" s="29">
        <f t="shared" si="52"/>
        <v>62</v>
      </c>
      <c r="W147" s="85">
        <f t="shared" si="60"/>
        <v>9.9679565633403966E-2</v>
      </c>
      <c r="X147" s="29">
        <f t="shared" si="53"/>
        <v>126</v>
      </c>
      <c r="Y147" s="24" t="str">
        <f t="shared" ref="Y147:AA166" si="61">IF($A147="","",IF(VLOOKUP($A147,RevenueRange,Y$1,FALSE)="","",VLOOKUP($A147,RevenueRange,Y$1,FALSE)))</f>
        <v>IL</v>
      </c>
      <c r="Z147" s="24" t="str">
        <f t="shared" si="61"/>
        <v>MW</v>
      </c>
      <c r="AA147" s="24" t="str">
        <f t="shared" si="61"/>
        <v>NCHI</v>
      </c>
    </row>
    <row r="148" spans="1:27" ht="15">
      <c r="A148" s="24">
        <f>IF(OtherInfo!AD145="","",OtherInfo!AD145)</f>
        <v>157</v>
      </c>
      <c r="B148" s="24" t="str">
        <f>IF($A148="","",IF(VLOOKUP($A148,OtherInfo!$AD$4:$AH$172,4,FALSE)="","",VLOOKUP($A148,OtherInfo!$AD$4:$AH$172,4,FALSE)))</f>
        <v>Northpark</v>
      </c>
      <c r="C148" s="27">
        <f>IF($A148="","",DCOUNT(RevenueRange,C$1,$A$6:$A148)-SUM(C$6:C147))</f>
        <v>18</v>
      </c>
      <c r="D148" s="27">
        <f>IF($A148="","",DSUM(RevenueRange,D$1,$A$6:$A148)-SUM(D$6:D147))</f>
        <v>741</v>
      </c>
      <c r="E148" s="27">
        <f>IF($A148="","",DSUM(RevenueRange,E$1,$A$6:$A148)-SUM(E$6:E147))</f>
        <v>9284</v>
      </c>
      <c r="F148" s="28">
        <f>IF($A148="","",DSUM(RevenueRange,F$1,$A$6:$A148)-SUM(F$6:F147))</f>
        <v>2559.8099999999686</v>
      </c>
      <c r="G148" s="29">
        <f t="shared" si="45"/>
        <v>23</v>
      </c>
      <c r="H148" s="28">
        <f>IF($A148="","",DSUM(RevenueRange,H$1,$A$6:$A148)-SUM(H$6:H147))</f>
        <v>270</v>
      </c>
      <c r="I148" s="29">
        <f t="shared" si="46"/>
        <v>69</v>
      </c>
      <c r="J148" s="28">
        <f>IF($A148="","",DSUM(RevenueRange,J$1,$A$6:$A148)-SUM(J$6:J147))</f>
        <v>355.2899999999936</v>
      </c>
      <c r="K148" s="28">
        <f t="shared" si="54"/>
        <v>3185.0999999999622</v>
      </c>
      <c r="L148" s="29">
        <f t="shared" si="47"/>
        <v>29</v>
      </c>
      <c r="M148" s="28">
        <f t="shared" si="55"/>
        <v>0.34307410598879384</v>
      </c>
      <c r="N148" s="29">
        <f t="shared" si="48"/>
        <v>93</v>
      </c>
      <c r="O148" s="28">
        <f t="shared" si="56"/>
        <v>0.27572274881516251</v>
      </c>
      <c r="P148" s="29">
        <f t="shared" si="49"/>
        <v>74</v>
      </c>
      <c r="Q148" s="28">
        <f t="shared" si="57"/>
        <v>4.2983805668015682</v>
      </c>
      <c r="R148" s="29">
        <f t="shared" si="50"/>
        <v>80</v>
      </c>
      <c r="S148" s="85">
        <f t="shared" si="58"/>
        <v>0.80368277291136825</v>
      </c>
      <c r="T148" s="29">
        <f t="shared" si="51"/>
        <v>12</v>
      </c>
      <c r="U148" s="85">
        <f t="shared" si="59"/>
        <v>8.4769708957333587E-2</v>
      </c>
      <c r="V148" s="29">
        <f t="shared" si="52"/>
        <v>155</v>
      </c>
      <c r="W148" s="85">
        <f t="shared" si="60"/>
        <v>0.11154751813129818</v>
      </c>
      <c r="X148" s="29">
        <f t="shared" si="53"/>
        <v>57</v>
      </c>
      <c r="Y148" s="24" t="str">
        <f t="shared" si="61"/>
        <v>TX</v>
      </c>
      <c r="Z148" s="24" t="str">
        <f t="shared" si="61"/>
        <v>SW</v>
      </c>
      <c r="AA148" s="24" t="str">
        <f t="shared" si="61"/>
        <v>DAL</v>
      </c>
    </row>
    <row r="149" spans="1:27" ht="15">
      <c r="A149" s="24">
        <f>IF(OtherInfo!AD146="","",OtherInfo!AD146)</f>
        <v>158</v>
      </c>
      <c r="B149" s="24" t="str">
        <f>IF($A149="","",IF(VLOOKUP($A149,OtherInfo!$AD$4:$AH$172,4,FALSE)="","",VLOOKUP($A149,OtherInfo!$AD$4:$AH$172,4,FALSE)))</f>
        <v>Times Square</v>
      </c>
      <c r="C149" s="27">
        <f>IF($A149="","",DCOUNT(RevenueRange,C$1,$A$6:$A149)-SUM(C$6:C148))</f>
        <v>23</v>
      </c>
      <c r="D149" s="27">
        <f>IF($A149="","",DSUM(RevenueRange,D$1,$A$6:$A149)-SUM(D$6:D148))</f>
        <v>534</v>
      </c>
      <c r="E149" s="27">
        <f>IF($A149="","",DSUM(RevenueRange,E$1,$A$6:$A149)-SUM(E$6:E148))</f>
        <v>6320</v>
      </c>
      <c r="F149" s="28">
        <f>IF($A149="","",DSUM(RevenueRange,F$1,$A$6:$A149)-SUM(F$6:F148))</f>
        <v>1139.1399999999267</v>
      </c>
      <c r="G149" s="29">
        <f t="shared" si="45"/>
        <v>104</v>
      </c>
      <c r="H149" s="28">
        <f>IF($A149="","",DSUM(RevenueRange,H$1,$A$6:$A149)-SUM(H$6:H148))</f>
        <v>345</v>
      </c>
      <c r="I149" s="29">
        <f t="shared" si="46"/>
        <v>34</v>
      </c>
      <c r="J149" s="28">
        <f>IF($A149="","",DSUM(RevenueRange,J$1,$A$6:$A149)-SUM(J$6:J148))</f>
        <v>209.55000000001019</v>
      </c>
      <c r="K149" s="28">
        <f t="shared" si="54"/>
        <v>1693.6899999999368</v>
      </c>
      <c r="L149" s="29">
        <f t="shared" si="47"/>
        <v>94</v>
      </c>
      <c r="M149" s="28">
        <f t="shared" si="55"/>
        <v>0.26798892405062291</v>
      </c>
      <c r="N149" s="29">
        <f t="shared" si="48"/>
        <v>128</v>
      </c>
      <c r="O149" s="28">
        <f t="shared" si="56"/>
        <v>0.18024367088606436</v>
      </c>
      <c r="P149" s="29">
        <f t="shared" si="49"/>
        <v>130</v>
      </c>
      <c r="Q149" s="28">
        <f t="shared" si="57"/>
        <v>3.1717041198500691</v>
      </c>
      <c r="R149" s="29">
        <f t="shared" si="50"/>
        <v>125</v>
      </c>
      <c r="S149" s="85">
        <f t="shared" si="58"/>
        <v>0.67257880721972096</v>
      </c>
      <c r="T149" s="29">
        <f t="shared" si="51"/>
        <v>136</v>
      </c>
      <c r="U149" s="85">
        <f t="shared" si="59"/>
        <v>0.20369725274401623</v>
      </c>
      <c r="V149" s="29">
        <f t="shared" si="52"/>
        <v>42</v>
      </c>
      <c r="W149" s="85">
        <f t="shared" si="60"/>
        <v>0.12372394003626283</v>
      </c>
      <c r="X149" s="29">
        <f t="shared" si="53"/>
        <v>7</v>
      </c>
      <c r="Y149" s="24" t="str">
        <f t="shared" si="61"/>
        <v>NY</v>
      </c>
      <c r="Z149" s="24" t="str">
        <f t="shared" si="61"/>
        <v>NY</v>
      </c>
      <c r="AA149" s="24" t="str">
        <f t="shared" si="61"/>
        <v>MID</v>
      </c>
    </row>
    <row r="150" spans="1:27" ht="15">
      <c r="A150" s="24">
        <f>IF(OtherInfo!AD147="","",OtherInfo!AD147)</f>
        <v>159</v>
      </c>
      <c r="B150" s="24" t="str">
        <f>IF($A150="","",IF(VLOOKUP($A150,OtherInfo!$AD$4:$AH$172,4,FALSE)="","",VLOOKUP($A150,OtherInfo!$AD$4:$AH$172,4,FALSE)))</f>
        <v>The Domain</v>
      </c>
      <c r="C150" s="27">
        <f>IF($A150="","",DCOUNT(RevenueRange,C$1,$A$6:$A150)-SUM(C$6:C149))</f>
        <v>12</v>
      </c>
      <c r="D150" s="27">
        <f>IF($A150="","",DSUM(RevenueRange,D$1,$A$6:$A150)-SUM(D$6:D149))</f>
        <v>373</v>
      </c>
      <c r="E150" s="27">
        <f>IF($A150="","",DSUM(RevenueRange,E$1,$A$6:$A150)-SUM(E$6:E149))</f>
        <v>4433</v>
      </c>
      <c r="F150" s="28">
        <f>IF($A150="","",DSUM(RevenueRange,F$1,$A$6:$A150)-SUM(F$6:F149))</f>
        <v>1410.9499999999534</v>
      </c>
      <c r="G150" s="29">
        <f t="shared" si="45"/>
        <v>78</v>
      </c>
      <c r="H150" s="28">
        <f>IF($A150="","",DSUM(RevenueRange,H$1,$A$6:$A150)-SUM(H$6:H149))</f>
        <v>180</v>
      </c>
      <c r="I150" s="29">
        <f t="shared" si="46"/>
        <v>131</v>
      </c>
      <c r="J150" s="28">
        <f>IF($A150="","",DSUM(RevenueRange,J$1,$A$6:$A150)-SUM(J$6:J149))</f>
        <v>200.48000000001048</v>
      </c>
      <c r="K150" s="28">
        <f t="shared" si="54"/>
        <v>1791.4299999999639</v>
      </c>
      <c r="L150" s="29">
        <f t="shared" si="47"/>
        <v>90</v>
      </c>
      <c r="M150" s="28">
        <f t="shared" si="55"/>
        <v>0.40411233927362145</v>
      </c>
      <c r="N150" s="29">
        <f t="shared" si="48"/>
        <v>54</v>
      </c>
      <c r="O150" s="28">
        <f t="shared" si="56"/>
        <v>0.31828332957364164</v>
      </c>
      <c r="P150" s="29">
        <f t="shared" si="49"/>
        <v>36</v>
      </c>
      <c r="Q150" s="28">
        <f t="shared" si="57"/>
        <v>4.8027613941017799</v>
      </c>
      <c r="R150" s="29">
        <f t="shared" si="50"/>
        <v>49</v>
      </c>
      <c r="S150" s="85">
        <f t="shared" si="58"/>
        <v>0.78761101466425254</v>
      </c>
      <c r="T150" s="29">
        <f t="shared" si="51"/>
        <v>27</v>
      </c>
      <c r="U150" s="85">
        <f t="shared" si="59"/>
        <v>0.10047838877321671</v>
      </c>
      <c r="V150" s="29">
        <f t="shared" si="52"/>
        <v>143</v>
      </c>
      <c r="W150" s="85">
        <f t="shared" si="60"/>
        <v>0.11191059656253079</v>
      </c>
      <c r="X150" s="29">
        <f t="shared" si="53"/>
        <v>53</v>
      </c>
      <c r="Y150" s="24" t="str">
        <f t="shared" si="61"/>
        <v>TX</v>
      </c>
      <c r="Z150" s="24" t="str">
        <f t="shared" si="61"/>
        <v>SW</v>
      </c>
      <c r="AA150" s="24" t="str">
        <f t="shared" si="61"/>
        <v>DAL</v>
      </c>
    </row>
    <row r="151" spans="1:27" ht="15">
      <c r="A151" s="24">
        <f>IF(OtherInfo!AD148="","",OtherInfo!AD148)</f>
        <v>160</v>
      </c>
      <c r="B151" s="24" t="str">
        <f>IF($A151="","",IF(VLOOKUP($A151,OtherInfo!$AD$4:$AH$172,4,FALSE)="","",VLOOKUP($A151,OtherInfo!$AD$4:$AH$172,4,FALSE)))</f>
        <v>Pointe Orlando</v>
      </c>
      <c r="C151" s="27">
        <f>IF($A151="","",DCOUNT(RevenueRange,C$1,$A$6:$A151)-SUM(C$6:C150))</f>
        <v>5</v>
      </c>
      <c r="D151" s="27">
        <f>IF($A151="","",DSUM(RevenueRange,D$1,$A$6:$A151)-SUM(D$6:D150))</f>
        <v>43</v>
      </c>
      <c r="E151" s="27">
        <f>IF($A151="","",DSUM(RevenueRange,E$1,$A$6:$A151)-SUM(E$6:E150))</f>
        <v>407</v>
      </c>
      <c r="F151" s="28">
        <f>IF($A151="","",DSUM(RevenueRange,F$1,$A$6:$A151)-SUM(F$6:F150))</f>
        <v>198.88000000000466</v>
      </c>
      <c r="G151" s="29">
        <f t="shared" si="45"/>
        <v>167</v>
      </c>
      <c r="H151" s="28">
        <f>IF($A151="","",DSUM(RevenueRange,H$1,$A$6:$A151)-SUM(H$6:H150))</f>
        <v>75</v>
      </c>
      <c r="I151" s="29">
        <f t="shared" si="46"/>
        <v>164</v>
      </c>
      <c r="J151" s="28">
        <f>IF($A151="","",DSUM(RevenueRange,J$1,$A$6:$A151)-SUM(J$6:J150))</f>
        <v>26.980000000003201</v>
      </c>
      <c r="K151" s="28">
        <f t="shared" si="54"/>
        <v>300.86000000000786</v>
      </c>
      <c r="L151" s="29">
        <f t="shared" si="47"/>
        <v>167</v>
      </c>
      <c r="M151" s="28">
        <f t="shared" si="55"/>
        <v>0.73921375921377852</v>
      </c>
      <c r="N151" s="29">
        <f t="shared" si="48"/>
        <v>5</v>
      </c>
      <c r="O151" s="28">
        <f t="shared" si="56"/>
        <v>0.48864864864866009</v>
      </c>
      <c r="P151" s="29">
        <f t="shared" si="49"/>
        <v>5</v>
      </c>
      <c r="Q151" s="28">
        <f t="shared" si="57"/>
        <v>6.9967441860466941</v>
      </c>
      <c r="R151" s="29">
        <f t="shared" si="50"/>
        <v>11</v>
      </c>
      <c r="S151" s="85">
        <f t="shared" si="58"/>
        <v>0.66103835671076072</v>
      </c>
      <c r="T151" s="29">
        <f t="shared" si="51"/>
        <v>141</v>
      </c>
      <c r="U151" s="85">
        <f t="shared" si="59"/>
        <v>0.24928538190519856</v>
      </c>
      <c r="V151" s="29">
        <f t="shared" si="52"/>
        <v>25</v>
      </c>
      <c r="W151" s="85">
        <f t="shared" si="60"/>
        <v>8.9676261384040737E-2</v>
      </c>
      <c r="X151" s="29">
        <f t="shared" si="53"/>
        <v>150</v>
      </c>
      <c r="Y151" s="24" t="str">
        <f t="shared" si="61"/>
        <v>FL</v>
      </c>
      <c r="Z151" s="24" t="str">
        <f t="shared" si="61"/>
        <v>SE</v>
      </c>
      <c r="AA151" s="24" t="str">
        <f t="shared" si="61"/>
        <v>NFL</v>
      </c>
    </row>
    <row r="152" spans="1:27" ht="15">
      <c r="A152" s="24">
        <f>IF(OtherInfo!AD149="","",OtherInfo!AD149)</f>
        <v>161</v>
      </c>
      <c r="B152" s="24" t="str">
        <f>IF($A152="","",IF(VLOOKUP($A152,OtherInfo!$AD$4:$AH$172,4,FALSE)="","",VLOOKUP($A152,OtherInfo!$AD$4:$AH$172,4,FALSE)))</f>
        <v>Southpoint</v>
      </c>
      <c r="C152" s="27">
        <f>IF($A152="","",DCOUNT(RevenueRange,C$1,$A$6:$A152)-SUM(C$6:C151))</f>
        <v>12</v>
      </c>
      <c r="D152" s="27">
        <f>IF($A152="","",DSUM(RevenueRange,D$1,$A$6:$A152)-SUM(D$6:D151))</f>
        <v>355</v>
      </c>
      <c r="E152" s="27">
        <f>IF($A152="","",DSUM(RevenueRange,E$1,$A$6:$A152)-SUM(E$6:E151))</f>
        <v>4148</v>
      </c>
      <c r="F152" s="28">
        <f>IF($A152="","",DSUM(RevenueRange,F$1,$A$6:$A152)-SUM(F$6:F151))</f>
        <v>910.29000000006636</v>
      </c>
      <c r="G152" s="29">
        <f t="shared" si="45"/>
        <v>131</v>
      </c>
      <c r="H152" s="28">
        <f>IF($A152="","",DSUM(RevenueRange,H$1,$A$6:$A152)-SUM(H$6:H151))</f>
        <v>180</v>
      </c>
      <c r="I152" s="29">
        <f t="shared" si="46"/>
        <v>131</v>
      </c>
      <c r="J152" s="28">
        <f>IF($A152="","",DSUM(RevenueRange,J$1,$A$6:$A152)-SUM(J$6:J151))</f>
        <v>127.12999999999738</v>
      </c>
      <c r="K152" s="28">
        <f t="shared" si="54"/>
        <v>1217.4200000000637</v>
      </c>
      <c r="L152" s="29">
        <f t="shared" si="47"/>
        <v>137</v>
      </c>
      <c r="M152" s="28">
        <f t="shared" si="55"/>
        <v>0.29349566055932108</v>
      </c>
      <c r="N152" s="29">
        <f t="shared" si="48"/>
        <v>110</v>
      </c>
      <c r="O152" s="28">
        <f t="shared" si="56"/>
        <v>0.21945274831245573</v>
      </c>
      <c r="P152" s="29">
        <f t="shared" si="49"/>
        <v>105</v>
      </c>
      <c r="Q152" s="28">
        <f t="shared" si="57"/>
        <v>3.4293521126762361</v>
      </c>
      <c r="R152" s="29">
        <f t="shared" si="50"/>
        <v>110</v>
      </c>
      <c r="S152" s="85">
        <f t="shared" si="58"/>
        <v>0.74772058944326425</v>
      </c>
      <c r="T152" s="29">
        <f t="shared" si="51"/>
        <v>80</v>
      </c>
      <c r="U152" s="85">
        <f t="shared" si="59"/>
        <v>0.14785365773520279</v>
      </c>
      <c r="V152" s="29">
        <f t="shared" si="52"/>
        <v>89</v>
      </c>
      <c r="W152" s="85">
        <f t="shared" si="60"/>
        <v>0.10442575282153302</v>
      </c>
      <c r="X152" s="29">
        <f t="shared" si="53"/>
        <v>103</v>
      </c>
      <c r="Y152" s="24" t="str">
        <f t="shared" si="61"/>
        <v>NC</v>
      </c>
      <c r="Z152" s="24" t="str">
        <f t="shared" si="61"/>
        <v>SE</v>
      </c>
      <c r="AA152" s="24" t="str">
        <f t="shared" si="61"/>
        <v>NC</v>
      </c>
    </row>
    <row r="153" spans="1:27" ht="15">
      <c r="A153" s="24">
        <f>IF(OtherInfo!AD150="","",OtherInfo!AD150)</f>
        <v>163</v>
      </c>
      <c r="B153" s="24" t="str">
        <f>IF($A153="","",IF(VLOOKUP($A153,OtherInfo!$AD$4:$AH$172,4,FALSE)="","",VLOOKUP($A153,OtherInfo!$AD$4:$AH$172,4,FALSE)))</f>
        <v>Oxmoor</v>
      </c>
      <c r="C153" s="27">
        <f>IF($A153="","",DCOUNT(RevenueRange,C$1,$A$6:$A153)-SUM(C$6:C152))</f>
        <v>13</v>
      </c>
      <c r="D153" s="27">
        <f>IF($A153="","",DSUM(RevenueRange,D$1,$A$6:$A153)-SUM(D$6:D152))</f>
        <v>274</v>
      </c>
      <c r="E153" s="27">
        <f>IF($A153="","",DSUM(RevenueRange,E$1,$A$6:$A153)-SUM(E$6:E152))</f>
        <v>3139</v>
      </c>
      <c r="F153" s="28">
        <f>IF($A153="","",DSUM(RevenueRange,F$1,$A$6:$A153)-SUM(F$6:F152))</f>
        <v>908.21999999985565</v>
      </c>
      <c r="G153" s="29">
        <f t="shared" si="45"/>
        <v>132</v>
      </c>
      <c r="H153" s="28">
        <f>IF($A153="","",DSUM(RevenueRange,H$1,$A$6:$A153)-SUM(H$6:H152))</f>
        <v>195</v>
      </c>
      <c r="I153" s="29">
        <f t="shared" si="46"/>
        <v>120</v>
      </c>
      <c r="J153" s="28">
        <f>IF($A153="","",DSUM(RevenueRange,J$1,$A$6:$A153)-SUM(J$6:J152))</f>
        <v>123.38000000002648</v>
      </c>
      <c r="K153" s="28">
        <f t="shared" si="54"/>
        <v>1226.5999999998821</v>
      </c>
      <c r="L153" s="29">
        <f t="shared" si="47"/>
        <v>135</v>
      </c>
      <c r="M153" s="28">
        <f t="shared" si="55"/>
        <v>0.3907613889773438</v>
      </c>
      <c r="N153" s="29">
        <f t="shared" si="48"/>
        <v>64</v>
      </c>
      <c r="O153" s="28">
        <f t="shared" si="56"/>
        <v>0.2893341828607377</v>
      </c>
      <c r="P153" s="29">
        <f t="shared" si="49"/>
        <v>59</v>
      </c>
      <c r="Q153" s="28">
        <f t="shared" si="57"/>
        <v>4.4766423357659928</v>
      </c>
      <c r="R153" s="29">
        <f t="shared" si="50"/>
        <v>67</v>
      </c>
      <c r="S153" s="85">
        <f t="shared" si="58"/>
        <v>0.74043698027062033</v>
      </c>
      <c r="T153" s="29">
        <f t="shared" si="51"/>
        <v>83</v>
      </c>
      <c r="U153" s="85">
        <f t="shared" si="59"/>
        <v>0.15897603130606452</v>
      </c>
      <c r="V153" s="29">
        <f t="shared" si="52"/>
        <v>85</v>
      </c>
      <c r="W153" s="85">
        <f t="shared" si="60"/>
        <v>0.10058698842331514</v>
      </c>
      <c r="X153" s="29">
        <f t="shared" si="53"/>
        <v>123</v>
      </c>
      <c r="Y153" s="24" t="str">
        <f t="shared" si="61"/>
        <v>KY</v>
      </c>
      <c r="Z153" s="24" t="str">
        <f t="shared" si="61"/>
        <v>MW</v>
      </c>
      <c r="AA153" s="24" t="str">
        <f t="shared" si="61"/>
        <v>GL</v>
      </c>
    </row>
    <row r="154" spans="1:27" ht="15">
      <c r="A154" s="24">
        <f>IF(OtherInfo!AD151="","",OtherInfo!AD151)</f>
        <v>165</v>
      </c>
      <c r="B154" s="24" t="str">
        <f>IF($A154="","",IF(VLOOKUP($A154,OtherInfo!$AD$4:$AH$172,4,FALSE)="","",VLOOKUP($A154,OtherInfo!$AD$4:$AH$172,4,FALSE)))</f>
        <v>Crocker Park</v>
      </c>
      <c r="C154" s="27">
        <f>IF($A154="","",DCOUNT(RevenueRange,C$1,$A$6:$A154)-SUM(C$6:C153))</f>
        <v>12</v>
      </c>
      <c r="D154" s="27">
        <f>IF($A154="","",DSUM(RevenueRange,D$1,$A$6:$A154)-SUM(D$6:D153))</f>
        <v>237</v>
      </c>
      <c r="E154" s="27">
        <f>IF($A154="","",DSUM(RevenueRange,E$1,$A$6:$A154)-SUM(E$6:E153))</f>
        <v>2585</v>
      </c>
      <c r="F154" s="28">
        <f>IF($A154="","",DSUM(RevenueRange,F$1,$A$6:$A154)-SUM(F$6:F153))</f>
        <v>678.4100000000908</v>
      </c>
      <c r="G154" s="29">
        <f t="shared" si="45"/>
        <v>151</v>
      </c>
      <c r="H154" s="28">
        <f>IF($A154="","",DSUM(RevenueRange,H$1,$A$6:$A154)-SUM(H$6:H153))</f>
        <v>180</v>
      </c>
      <c r="I154" s="29">
        <f t="shared" si="46"/>
        <v>131</v>
      </c>
      <c r="J154" s="28">
        <f>IF($A154="","",DSUM(RevenueRange,J$1,$A$6:$A154)-SUM(J$6:J153))</f>
        <v>94.269999999982247</v>
      </c>
      <c r="K154" s="28">
        <f t="shared" si="54"/>
        <v>952.68000000007305</v>
      </c>
      <c r="L154" s="29">
        <f t="shared" si="47"/>
        <v>154</v>
      </c>
      <c r="M154" s="28">
        <f t="shared" si="55"/>
        <v>0.36854158607352921</v>
      </c>
      <c r="N154" s="29">
        <f t="shared" si="48"/>
        <v>78</v>
      </c>
      <c r="O154" s="28">
        <f t="shared" si="56"/>
        <v>0.26244100580274304</v>
      </c>
      <c r="P154" s="29">
        <f t="shared" si="49"/>
        <v>81</v>
      </c>
      <c r="Q154" s="28">
        <f t="shared" si="57"/>
        <v>4.0197468354433461</v>
      </c>
      <c r="R154" s="29">
        <f t="shared" si="50"/>
        <v>90</v>
      </c>
      <c r="S154" s="85">
        <f t="shared" si="58"/>
        <v>0.71210689843393249</v>
      </c>
      <c r="T154" s="29">
        <f t="shared" si="51"/>
        <v>105</v>
      </c>
      <c r="U154" s="85">
        <f t="shared" si="59"/>
        <v>0.18894067262878006</v>
      </c>
      <c r="V154" s="29">
        <f t="shared" si="52"/>
        <v>57</v>
      </c>
      <c r="W154" s="85">
        <f t="shared" si="60"/>
        <v>9.8952428937287465E-2</v>
      </c>
      <c r="X154" s="29">
        <f t="shared" si="53"/>
        <v>131</v>
      </c>
      <c r="Y154" s="24" t="str">
        <f t="shared" si="61"/>
        <v>OH</v>
      </c>
      <c r="Z154" s="24" t="str">
        <f t="shared" si="61"/>
        <v>MW</v>
      </c>
      <c r="AA154" s="24" t="str">
        <f t="shared" si="61"/>
        <v>MW</v>
      </c>
    </row>
    <row r="155" spans="1:27" ht="15">
      <c r="A155" s="24">
        <f>IF(OtherInfo!AD152="","",OtherInfo!AD152)</f>
        <v>166</v>
      </c>
      <c r="B155" s="24" t="str">
        <f>IF($A155="","",IF(VLOOKUP($A155,OtherInfo!$AD$4:$AH$172,4,FALSE)="","",VLOOKUP($A155,OtherInfo!$AD$4:$AH$172,4,FALSE)))</f>
        <v>Natick Mall</v>
      </c>
      <c r="C155" s="27">
        <f>IF($A155="","",DCOUNT(RevenueRange,C$1,$A$6:$A155)-SUM(C$6:C154))</f>
        <v>11</v>
      </c>
      <c r="D155" s="27">
        <f>IF($A155="","",DSUM(RevenueRange,D$1,$A$6:$A155)-SUM(D$6:D154))</f>
        <v>367</v>
      </c>
      <c r="E155" s="27">
        <f>IF($A155="","",DSUM(RevenueRange,E$1,$A$6:$A155)-SUM(E$6:E154))</f>
        <v>4464</v>
      </c>
      <c r="F155" s="28">
        <f>IF($A155="","",DSUM(RevenueRange,F$1,$A$6:$A155)-SUM(F$6:F154))</f>
        <v>1475.6100000001315</v>
      </c>
      <c r="G155" s="29">
        <f t="shared" si="45"/>
        <v>70</v>
      </c>
      <c r="H155" s="28">
        <f>IF($A155="","",DSUM(RevenueRange,H$1,$A$6:$A155)-SUM(H$6:H154))</f>
        <v>165</v>
      </c>
      <c r="I155" s="29">
        <f t="shared" si="46"/>
        <v>151</v>
      </c>
      <c r="J155" s="28">
        <f>IF($A155="","",DSUM(RevenueRange,J$1,$A$6:$A155)-SUM(J$6:J154))</f>
        <v>205.42000000001281</v>
      </c>
      <c r="K155" s="28">
        <f t="shared" si="54"/>
        <v>1846.0300000001444</v>
      </c>
      <c r="L155" s="29">
        <f t="shared" si="47"/>
        <v>87</v>
      </c>
      <c r="M155" s="28">
        <f t="shared" si="55"/>
        <v>0.41353718637996068</v>
      </c>
      <c r="N155" s="29">
        <f t="shared" si="48"/>
        <v>50</v>
      </c>
      <c r="O155" s="28">
        <f t="shared" si="56"/>
        <v>0.33055779569895422</v>
      </c>
      <c r="P155" s="29">
        <f t="shared" si="49"/>
        <v>26</v>
      </c>
      <c r="Q155" s="28">
        <f t="shared" si="57"/>
        <v>5.0300544959132001</v>
      </c>
      <c r="R155" s="29">
        <f t="shared" si="50"/>
        <v>37</v>
      </c>
      <c r="S155" s="85">
        <f t="shared" si="58"/>
        <v>0.79934237255083407</v>
      </c>
      <c r="T155" s="29">
        <f t="shared" si="51"/>
        <v>17</v>
      </c>
      <c r="U155" s="85">
        <f t="shared" si="59"/>
        <v>8.9380995975139682E-2</v>
      </c>
      <c r="V155" s="29">
        <f t="shared" si="52"/>
        <v>150</v>
      </c>
      <c r="W155" s="85">
        <f t="shared" si="60"/>
        <v>0.11127663147402629</v>
      </c>
      <c r="X155" s="29">
        <f t="shared" si="53"/>
        <v>60</v>
      </c>
      <c r="Y155" s="24" t="str">
        <f t="shared" si="61"/>
        <v>MA</v>
      </c>
      <c r="Z155" s="24" t="str">
        <f t="shared" si="61"/>
        <v>NE</v>
      </c>
      <c r="AA155" s="24" t="str">
        <f t="shared" si="61"/>
        <v>MA</v>
      </c>
    </row>
    <row r="156" spans="1:27" ht="15">
      <c r="A156" s="24">
        <f>IF(OtherInfo!AD153="","",OtherInfo!AD153)</f>
        <v>167</v>
      </c>
      <c r="B156" s="24" t="str">
        <f>IF($A156="","",IF(VLOOKUP($A156,OtherInfo!$AD$4:$AH$172,4,FALSE)="","",VLOOKUP($A156,OtherInfo!$AD$4:$AH$172,4,FALSE)))</f>
        <v>1 Pacific Place</v>
      </c>
      <c r="C156" s="27">
        <f>IF($A156="","",DCOUNT(RevenueRange,C$1,$A$6:$A156)-SUM(C$6:C155))</f>
        <v>15</v>
      </c>
      <c r="D156" s="27">
        <f>IF($A156="","",DSUM(RevenueRange,D$1,$A$6:$A156)-SUM(D$6:D155))</f>
        <v>293</v>
      </c>
      <c r="E156" s="27">
        <f>IF($A156="","",DSUM(RevenueRange,E$1,$A$6:$A156)-SUM(E$6:E155))</f>
        <v>3232</v>
      </c>
      <c r="F156" s="28">
        <f>IF($A156="","",DSUM(RevenueRange,F$1,$A$6:$A156)-SUM(F$6:F155))</f>
        <v>985.88000000003376</v>
      </c>
      <c r="G156" s="29">
        <f t="shared" si="45"/>
        <v>121</v>
      </c>
      <c r="H156" s="28">
        <f>IF($A156="","",DSUM(RevenueRange,H$1,$A$6:$A156)-SUM(H$6:H155))</f>
        <v>225</v>
      </c>
      <c r="I156" s="29">
        <f t="shared" si="46"/>
        <v>101</v>
      </c>
      <c r="J156" s="28">
        <f>IF($A156="","",DSUM(RevenueRange,J$1,$A$6:$A156)-SUM(J$6:J155))</f>
        <v>135.73000000001048</v>
      </c>
      <c r="K156" s="28">
        <f t="shared" si="54"/>
        <v>1346.6100000000442</v>
      </c>
      <c r="L156" s="29">
        <f t="shared" si="47"/>
        <v>125</v>
      </c>
      <c r="M156" s="28">
        <f t="shared" si="55"/>
        <v>0.41664913366338002</v>
      </c>
      <c r="N156" s="29">
        <f t="shared" si="48"/>
        <v>47</v>
      </c>
      <c r="O156" s="28">
        <f t="shared" si="56"/>
        <v>0.30503712871288174</v>
      </c>
      <c r="P156" s="29">
        <f t="shared" si="49"/>
        <v>48</v>
      </c>
      <c r="Q156" s="28">
        <f t="shared" si="57"/>
        <v>4.5959385665530519</v>
      </c>
      <c r="R156" s="29">
        <f t="shared" si="50"/>
        <v>62</v>
      </c>
      <c r="S156" s="85">
        <f t="shared" si="58"/>
        <v>0.73211991593705783</v>
      </c>
      <c r="T156" s="29">
        <f t="shared" si="51"/>
        <v>91</v>
      </c>
      <c r="U156" s="85">
        <f t="shared" si="59"/>
        <v>0.16708623877736881</v>
      </c>
      <c r="V156" s="29">
        <f t="shared" si="52"/>
        <v>74</v>
      </c>
      <c r="W156" s="85">
        <f t="shared" si="60"/>
        <v>0.10079384528557342</v>
      </c>
      <c r="X156" s="29">
        <f t="shared" si="53"/>
        <v>121</v>
      </c>
      <c r="Y156" s="24" t="str">
        <f t="shared" si="61"/>
        <v>NE</v>
      </c>
      <c r="Z156" s="24" t="str">
        <f t="shared" si="61"/>
        <v>MW</v>
      </c>
      <c r="AA156" s="24" t="str">
        <f t="shared" si="61"/>
        <v>TRI</v>
      </c>
    </row>
    <row r="157" spans="1:27" ht="15">
      <c r="A157" s="24">
        <f>IF(OtherInfo!AD154="","",OtherInfo!AD154)</f>
        <v>168</v>
      </c>
      <c r="B157" s="24" t="str">
        <f>IF($A157="","",IF(VLOOKUP($A157,OtherInfo!$AD$4:$AH$172,4,FALSE)="","",VLOOKUP($A157,OtherInfo!$AD$4:$AH$172,4,FALSE)))</f>
        <v>ABQ Uptown</v>
      </c>
      <c r="C157" s="27">
        <f>IF($A157="","",DCOUNT(RevenueRange,C$1,$A$6:$A157)-SUM(C$6:C156))</f>
        <v>12</v>
      </c>
      <c r="D157" s="27">
        <f>IF($A157="","",DSUM(RevenueRange,D$1,$A$6:$A157)-SUM(D$6:D156))</f>
        <v>375</v>
      </c>
      <c r="E157" s="27">
        <f>IF($A157="","",DSUM(RevenueRange,E$1,$A$6:$A157)-SUM(E$6:E156))</f>
        <v>4374</v>
      </c>
      <c r="F157" s="28">
        <f>IF($A157="","",DSUM(RevenueRange,F$1,$A$6:$A157)-SUM(F$6:F156))</f>
        <v>1163.5999999999476</v>
      </c>
      <c r="G157" s="29">
        <f t="shared" si="45"/>
        <v>94</v>
      </c>
      <c r="H157" s="28">
        <f>IF($A157="","",DSUM(RevenueRange,H$1,$A$6:$A157)-SUM(H$6:H156))</f>
        <v>180</v>
      </c>
      <c r="I157" s="29">
        <f t="shared" si="46"/>
        <v>131</v>
      </c>
      <c r="J157" s="28">
        <f>IF($A157="","",DSUM(RevenueRange,J$1,$A$6:$A157)-SUM(J$6:J156))</f>
        <v>161.27000000000407</v>
      </c>
      <c r="K157" s="28">
        <f t="shared" si="54"/>
        <v>1504.8699999999517</v>
      </c>
      <c r="L157" s="29">
        <f t="shared" si="47"/>
        <v>113</v>
      </c>
      <c r="M157" s="28">
        <f t="shared" si="55"/>
        <v>0.3440489254686675</v>
      </c>
      <c r="N157" s="29">
        <f t="shared" si="48"/>
        <v>91</v>
      </c>
      <c r="O157" s="28">
        <f t="shared" si="56"/>
        <v>0.26602652034749602</v>
      </c>
      <c r="P157" s="29">
        <f t="shared" si="49"/>
        <v>80</v>
      </c>
      <c r="Q157" s="28">
        <f t="shared" si="57"/>
        <v>4.0129866666665377</v>
      </c>
      <c r="R157" s="29">
        <f t="shared" si="50"/>
        <v>91</v>
      </c>
      <c r="S157" s="85">
        <f t="shared" si="58"/>
        <v>0.77322293620045912</v>
      </c>
      <c r="T157" s="29">
        <f t="shared" si="51"/>
        <v>47</v>
      </c>
      <c r="U157" s="85">
        <f t="shared" si="59"/>
        <v>0.11961166080791416</v>
      </c>
      <c r="V157" s="29">
        <f t="shared" si="52"/>
        <v>120</v>
      </c>
      <c r="W157" s="85">
        <f t="shared" si="60"/>
        <v>0.10716540299162669</v>
      </c>
      <c r="X157" s="29">
        <f t="shared" si="53"/>
        <v>88</v>
      </c>
      <c r="Y157" s="24" t="str">
        <f t="shared" si="61"/>
        <v>NM</v>
      </c>
      <c r="Z157" s="24" t="str">
        <f t="shared" si="61"/>
        <v>SW</v>
      </c>
      <c r="AA157" s="24" t="str">
        <f t="shared" si="61"/>
        <v>AZ</v>
      </c>
    </row>
    <row r="158" spans="1:27" ht="15">
      <c r="A158" s="24">
        <f>IF(OtherInfo!AD155="","",OtherInfo!AD155)</f>
        <v>170</v>
      </c>
      <c r="B158" s="24" t="str">
        <f>IF($A158="","",IF(VLOOKUP($A158,OtherInfo!$AD$4:$AH$172,4,FALSE)="","",VLOOKUP($A158,OtherInfo!$AD$4:$AH$172,4,FALSE)))</f>
        <v>Miami Airport</v>
      </c>
      <c r="C158" s="27">
        <f>IF($A158="","",DCOUNT(RevenueRange,C$1,$A$6:$A158)-SUM(C$6:C157))</f>
        <v>13</v>
      </c>
      <c r="D158" s="27">
        <f>IF($A158="","",DSUM(RevenueRange,D$1,$A$6:$A158)-SUM(D$6:D157))</f>
        <v>352</v>
      </c>
      <c r="E158" s="27">
        <f>IF($A158="","",DSUM(RevenueRange,E$1,$A$6:$A158)-SUM(E$6:E157))</f>
        <v>3852</v>
      </c>
      <c r="F158" s="28">
        <f>IF($A158="","",DSUM(RevenueRange,F$1,$A$6:$A158)-SUM(F$6:F157))</f>
        <v>1475.4700000000303</v>
      </c>
      <c r="G158" s="29">
        <f t="shared" si="45"/>
        <v>71</v>
      </c>
      <c r="H158" s="28">
        <f>IF($A158="","",DSUM(RevenueRange,H$1,$A$6:$A158)-SUM(H$6:H157))</f>
        <v>195</v>
      </c>
      <c r="I158" s="29">
        <f t="shared" si="46"/>
        <v>120</v>
      </c>
      <c r="J158" s="28">
        <f>IF($A158="","",DSUM(RevenueRange,J$1,$A$6:$A158)-SUM(J$6:J157))</f>
        <v>230.79000000000087</v>
      </c>
      <c r="K158" s="28">
        <f t="shared" si="54"/>
        <v>1901.2600000000311</v>
      </c>
      <c r="L158" s="29">
        <f t="shared" si="47"/>
        <v>82</v>
      </c>
      <c r="M158" s="28">
        <f t="shared" si="55"/>
        <v>0.49357736240914618</v>
      </c>
      <c r="N158" s="29">
        <f t="shared" si="48"/>
        <v>20</v>
      </c>
      <c r="O158" s="28">
        <f t="shared" si="56"/>
        <v>0.3830399792315759</v>
      </c>
      <c r="P158" s="29">
        <f t="shared" si="49"/>
        <v>9</v>
      </c>
      <c r="Q158" s="28">
        <f t="shared" si="57"/>
        <v>5.4013068181819071</v>
      </c>
      <c r="R158" s="29">
        <f t="shared" si="50"/>
        <v>30</v>
      </c>
      <c r="S158" s="85">
        <f t="shared" si="58"/>
        <v>0.77604851519518958</v>
      </c>
      <c r="T158" s="29">
        <f t="shared" si="51"/>
        <v>43</v>
      </c>
      <c r="U158" s="85">
        <f t="shared" si="59"/>
        <v>0.10256356311077748</v>
      </c>
      <c r="V158" s="29">
        <f t="shared" si="52"/>
        <v>138</v>
      </c>
      <c r="W158" s="85">
        <f t="shared" si="60"/>
        <v>0.12138792169403295</v>
      </c>
      <c r="X158" s="29">
        <f t="shared" si="53"/>
        <v>35</v>
      </c>
      <c r="Y158" s="24" t="str">
        <f t="shared" si="61"/>
        <v>FL</v>
      </c>
      <c r="Z158" s="24" t="str">
        <f t="shared" si="61"/>
        <v>SE</v>
      </c>
      <c r="AA158" s="24" t="str">
        <f t="shared" si="61"/>
        <v>MIAMI</v>
      </c>
    </row>
    <row r="159" spans="1:27" ht="15">
      <c r="A159" s="24">
        <f>IF(OtherInfo!AD156="","",OtherInfo!AD156)</f>
        <v>171</v>
      </c>
      <c r="B159" s="24" t="str">
        <f>IF($A159="","",IF(VLOOKUP($A159,OtherInfo!$AD$4:$AH$172,4,FALSE)="","",VLOOKUP($A159,OtherInfo!$AD$4:$AH$172,4,FALSE)))</f>
        <v>Annapolis</v>
      </c>
      <c r="C159" s="27">
        <f>IF($A159="","",DCOUNT(RevenueRange,C$1,$A$6:$A159)-SUM(C$6:C158))</f>
        <v>14</v>
      </c>
      <c r="D159" s="27">
        <f>IF($A159="","",DSUM(RevenueRange,D$1,$A$6:$A159)-SUM(D$6:D158))</f>
        <v>319</v>
      </c>
      <c r="E159" s="27">
        <f>IF($A159="","",DSUM(RevenueRange,E$1,$A$6:$A159)-SUM(E$6:E158))</f>
        <v>3668</v>
      </c>
      <c r="F159" s="28">
        <f>IF($A159="","",DSUM(RevenueRange,F$1,$A$6:$A159)-SUM(F$6:F158))</f>
        <v>743.29999999995925</v>
      </c>
      <c r="G159" s="29">
        <f t="shared" si="45"/>
        <v>145</v>
      </c>
      <c r="H159" s="28">
        <f>IF($A159="","",DSUM(RevenueRange,H$1,$A$6:$A159)-SUM(H$6:H158))</f>
        <v>210</v>
      </c>
      <c r="I159" s="29">
        <f t="shared" si="46"/>
        <v>108</v>
      </c>
      <c r="J159" s="28">
        <f>IF($A159="","",DSUM(RevenueRange,J$1,$A$6:$A159)-SUM(J$6:J158))</f>
        <v>102.36000000000786</v>
      </c>
      <c r="K159" s="28">
        <f t="shared" si="54"/>
        <v>1055.6599999999671</v>
      </c>
      <c r="L159" s="29">
        <f t="shared" si="47"/>
        <v>147</v>
      </c>
      <c r="M159" s="28">
        <f t="shared" si="55"/>
        <v>0.28780261723008915</v>
      </c>
      <c r="N159" s="29">
        <f t="shared" si="48"/>
        <v>115</v>
      </c>
      <c r="O159" s="28">
        <f t="shared" si="56"/>
        <v>0.20264449291165737</v>
      </c>
      <c r="P159" s="29">
        <f t="shared" si="49"/>
        <v>113</v>
      </c>
      <c r="Q159" s="28">
        <f t="shared" si="57"/>
        <v>3.3092789968651006</v>
      </c>
      <c r="R159" s="29">
        <f t="shared" si="50"/>
        <v>117</v>
      </c>
      <c r="S159" s="85">
        <f t="shared" si="58"/>
        <v>0.70410927760830422</v>
      </c>
      <c r="T159" s="29">
        <f t="shared" si="51"/>
        <v>115</v>
      </c>
      <c r="U159" s="85">
        <f t="shared" si="59"/>
        <v>0.19892768505011701</v>
      </c>
      <c r="V159" s="29">
        <f t="shared" si="52"/>
        <v>44</v>
      </c>
      <c r="W159" s="85">
        <f t="shared" si="60"/>
        <v>9.6963037341578767E-2</v>
      </c>
      <c r="X159" s="29">
        <f t="shared" si="53"/>
        <v>142</v>
      </c>
      <c r="Y159" s="24" t="str">
        <f t="shared" si="61"/>
        <v>MD</v>
      </c>
      <c r="Z159" s="24" t="str">
        <f t="shared" si="61"/>
        <v>NE</v>
      </c>
      <c r="AA159" s="24" t="str">
        <f t="shared" si="61"/>
        <v>MD</v>
      </c>
    </row>
    <row r="160" spans="1:27" ht="15">
      <c r="A160" s="24">
        <f>IF(OtherInfo!AD157="","",OtherInfo!AD157)</f>
        <v>172</v>
      </c>
      <c r="B160" s="24" t="str">
        <f>IF($A160="","",IF(VLOOKUP($A160,OtherInfo!$AD$4:$AH$172,4,FALSE)="","",VLOOKUP($A160,OtherInfo!$AD$4:$AH$172,4,FALSE)))</f>
        <v>Carmel Plaza</v>
      </c>
      <c r="C160" s="27">
        <f>IF($A160="","",DCOUNT(RevenueRange,C$1,$A$6:$A160)-SUM(C$6:C159))</f>
        <v>13</v>
      </c>
      <c r="D160" s="27">
        <f>IF($A160="","",DSUM(RevenueRange,D$1,$A$6:$A160)-SUM(D$6:D159))</f>
        <v>299</v>
      </c>
      <c r="E160" s="27">
        <f>IF($A160="","",DSUM(RevenueRange,E$1,$A$6:$A160)-SUM(E$6:E159))</f>
        <v>3408</v>
      </c>
      <c r="F160" s="28">
        <f>IF($A160="","",DSUM(RevenueRange,F$1,$A$6:$A160)-SUM(F$6:F159))</f>
        <v>1089.0699999999779</v>
      </c>
      <c r="G160" s="29">
        <f t="shared" si="45"/>
        <v>111</v>
      </c>
      <c r="H160" s="28">
        <f>IF($A160="","",DSUM(RevenueRange,H$1,$A$6:$A160)-SUM(H$6:H159))</f>
        <v>195</v>
      </c>
      <c r="I160" s="29">
        <f t="shared" si="46"/>
        <v>120</v>
      </c>
      <c r="J160" s="28">
        <f>IF($A160="","",DSUM(RevenueRange,J$1,$A$6:$A160)-SUM(J$6:J159))</f>
        <v>155.38000000000466</v>
      </c>
      <c r="K160" s="28">
        <f t="shared" si="54"/>
        <v>1439.4499999999825</v>
      </c>
      <c r="L160" s="29">
        <f t="shared" si="47"/>
        <v>121</v>
      </c>
      <c r="M160" s="28">
        <f t="shared" si="55"/>
        <v>0.42237382629107467</v>
      </c>
      <c r="N160" s="29">
        <f t="shared" si="48"/>
        <v>43</v>
      </c>
      <c r="O160" s="28">
        <f t="shared" si="56"/>
        <v>0.31956279342722355</v>
      </c>
      <c r="P160" s="29">
        <f t="shared" si="49"/>
        <v>33</v>
      </c>
      <c r="Q160" s="28">
        <f t="shared" si="57"/>
        <v>4.8142140468226842</v>
      </c>
      <c r="R160" s="29">
        <f t="shared" si="50"/>
        <v>48</v>
      </c>
      <c r="S160" s="85">
        <f t="shared" si="58"/>
        <v>0.75658758553613614</v>
      </c>
      <c r="T160" s="29">
        <f t="shared" si="51"/>
        <v>72</v>
      </c>
      <c r="U160" s="85">
        <f t="shared" si="59"/>
        <v>0.13546840807252936</v>
      </c>
      <c r="V160" s="29">
        <f t="shared" si="52"/>
        <v>99</v>
      </c>
      <c r="W160" s="85">
        <f t="shared" si="60"/>
        <v>0.10794400639133457</v>
      </c>
      <c r="X160" s="29">
        <f t="shared" si="53"/>
        <v>82</v>
      </c>
      <c r="Y160" s="24" t="str">
        <f t="shared" si="61"/>
        <v>CA</v>
      </c>
      <c r="Z160" s="24" t="str">
        <f t="shared" si="61"/>
        <v>NW</v>
      </c>
      <c r="AA160" s="24" t="str">
        <f t="shared" si="61"/>
        <v>SF</v>
      </c>
    </row>
    <row r="161" spans="1:27" ht="15">
      <c r="A161" s="24">
        <f>IF(OtherInfo!AD158="","",OtherInfo!AD158)</f>
        <v>173</v>
      </c>
      <c r="B161" s="24" t="str">
        <f>IF($A161="","",IF(VLOOKUP($A161,OtherInfo!$AD$4:$AH$172,4,FALSE)="","",VLOOKUP($A161,OtherInfo!$AD$4:$AH$172,4,FALSE)))</f>
        <v>Walden Galleria</v>
      </c>
      <c r="C161" s="27">
        <f>IF($A161="","",DCOUNT(RevenueRange,C$1,$A$6:$A161)-SUM(C$6:C160))</f>
        <v>11</v>
      </c>
      <c r="D161" s="27">
        <f>IF($A161="","",DSUM(RevenueRange,D$1,$A$6:$A161)-SUM(D$6:D160))</f>
        <v>252</v>
      </c>
      <c r="E161" s="27">
        <f>IF($A161="","",DSUM(RevenueRange,E$1,$A$6:$A161)-SUM(E$6:E160))</f>
        <v>2696</v>
      </c>
      <c r="F161" s="28">
        <f>IF($A161="","",DSUM(RevenueRange,F$1,$A$6:$A161)-SUM(F$6:F160))</f>
        <v>453.62999999997555</v>
      </c>
      <c r="G161" s="29">
        <f t="shared" si="45"/>
        <v>166</v>
      </c>
      <c r="H161" s="28">
        <f>IF($A161="","",DSUM(RevenueRange,H$1,$A$6:$A161)-SUM(H$6:H160))</f>
        <v>165</v>
      </c>
      <c r="I161" s="29">
        <f t="shared" si="46"/>
        <v>151</v>
      </c>
      <c r="J161" s="28">
        <f>IF($A161="","",DSUM(RevenueRange,J$1,$A$6:$A161)-SUM(J$6:J160))</f>
        <v>63.529999999998836</v>
      </c>
      <c r="K161" s="28">
        <f t="shared" si="54"/>
        <v>682.15999999997439</v>
      </c>
      <c r="L161" s="29">
        <f t="shared" si="47"/>
        <v>166</v>
      </c>
      <c r="M161" s="28">
        <f t="shared" si="55"/>
        <v>0.25302670623144452</v>
      </c>
      <c r="N161" s="29">
        <f t="shared" si="48"/>
        <v>142</v>
      </c>
      <c r="O161" s="28">
        <f t="shared" si="56"/>
        <v>0.16826038575666749</v>
      </c>
      <c r="P161" s="29">
        <f t="shared" si="49"/>
        <v>158</v>
      </c>
      <c r="Q161" s="28">
        <f t="shared" si="57"/>
        <v>2.7069841269840254</v>
      </c>
      <c r="R161" s="29">
        <f t="shared" si="50"/>
        <v>163</v>
      </c>
      <c r="S161" s="85">
        <f t="shared" si="58"/>
        <v>0.66499061803681336</v>
      </c>
      <c r="T161" s="29">
        <f t="shared" si="51"/>
        <v>138</v>
      </c>
      <c r="U161" s="85">
        <f t="shared" si="59"/>
        <v>0.24187873812596195</v>
      </c>
      <c r="V161" s="29">
        <f t="shared" si="52"/>
        <v>27</v>
      </c>
      <c r="W161" s="85">
        <f t="shared" si="60"/>
        <v>9.3130643837224733E-2</v>
      </c>
      <c r="X161" s="29">
        <f t="shared" si="53"/>
        <v>145</v>
      </c>
      <c r="Y161" s="24" t="str">
        <f t="shared" si="61"/>
        <v>NY</v>
      </c>
      <c r="Z161" s="24" t="str">
        <f t="shared" si="61"/>
        <v>NY</v>
      </c>
      <c r="AA161" s="24" t="str">
        <f t="shared" si="61"/>
        <v>LI</v>
      </c>
    </row>
    <row r="162" spans="1:27" ht="15">
      <c r="A162" s="24">
        <f>IF(OtherInfo!AD159="","",OtherInfo!AD159)</f>
        <v>174</v>
      </c>
      <c r="B162" s="24" t="str">
        <f>IF($A162="","",IF(VLOOKUP($A162,OtherInfo!$AD$4:$AH$172,4,FALSE)="","",VLOOKUP($A162,OtherInfo!$AD$4:$AH$172,4,FALSE)))</f>
        <v>Garden St Plaza</v>
      </c>
      <c r="C162" s="27">
        <f>IF($A162="","",DCOUNT(RevenueRange,C$1,$A$6:$A162)-SUM(C$6:C161))</f>
        <v>14</v>
      </c>
      <c r="D162" s="27">
        <f>IF($A162="","",DSUM(RevenueRange,D$1,$A$6:$A162)-SUM(D$6:D161))</f>
        <v>314</v>
      </c>
      <c r="E162" s="27">
        <f>IF($A162="","",DSUM(RevenueRange,E$1,$A$6:$A162)-SUM(E$6:E161))</f>
        <v>3747</v>
      </c>
      <c r="F162" s="28">
        <f>IF($A162="","",DSUM(RevenueRange,F$1,$A$6:$A162)-SUM(F$6:F161))</f>
        <v>624.44999999998254</v>
      </c>
      <c r="G162" s="29">
        <f t="shared" si="45"/>
        <v>157</v>
      </c>
      <c r="H162" s="28">
        <f>IF($A162="","",DSUM(RevenueRange,H$1,$A$6:$A162)-SUM(H$6:H161))</f>
        <v>210</v>
      </c>
      <c r="I162" s="29">
        <f t="shared" si="46"/>
        <v>108</v>
      </c>
      <c r="J162" s="28">
        <f>IF($A162="","",DSUM(RevenueRange,J$1,$A$6:$A162)-SUM(J$6:J161))</f>
        <v>114.64000000000669</v>
      </c>
      <c r="K162" s="28">
        <f t="shared" si="54"/>
        <v>949.08999999998923</v>
      </c>
      <c r="L162" s="29">
        <f t="shared" si="47"/>
        <v>156</v>
      </c>
      <c r="M162" s="28">
        <f t="shared" si="55"/>
        <v>0.25329330130770994</v>
      </c>
      <c r="N162" s="29">
        <f t="shared" si="48"/>
        <v>141</v>
      </c>
      <c r="O162" s="28">
        <f t="shared" si="56"/>
        <v>0.16665332265812183</v>
      </c>
      <c r="P162" s="29">
        <f t="shared" si="49"/>
        <v>164</v>
      </c>
      <c r="Q162" s="28">
        <f t="shared" si="57"/>
        <v>3.0225796178343605</v>
      </c>
      <c r="R162" s="29">
        <f t="shared" si="50"/>
        <v>139</v>
      </c>
      <c r="S162" s="85">
        <f t="shared" si="58"/>
        <v>0.65794603251534589</v>
      </c>
      <c r="T162" s="29">
        <f t="shared" si="51"/>
        <v>143</v>
      </c>
      <c r="U162" s="85">
        <f t="shared" si="59"/>
        <v>0.22126457975534711</v>
      </c>
      <c r="V162" s="29">
        <f t="shared" si="52"/>
        <v>29</v>
      </c>
      <c r="W162" s="85">
        <f t="shared" si="60"/>
        <v>0.12078938772930702</v>
      </c>
      <c r="X162" s="29">
        <f t="shared" si="53"/>
        <v>39</v>
      </c>
      <c r="Y162" s="24" t="str">
        <f t="shared" si="61"/>
        <v>NJ</v>
      </c>
      <c r="Z162" s="24" t="str">
        <f t="shared" si="61"/>
        <v>NE</v>
      </c>
      <c r="AA162" s="24" t="str">
        <f t="shared" si="61"/>
        <v>NJ</v>
      </c>
    </row>
    <row r="163" spans="1:27" ht="15">
      <c r="A163" s="24">
        <f>IF(OtherInfo!AD160="","",OtherInfo!AD160)</f>
        <v>175</v>
      </c>
      <c r="B163" s="24" t="str">
        <f>IF($A163="","",IF(VLOOKUP($A163,OtherInfo!$AD$4:$AH$172,4,FALSE)="","",VLOOKUP($A163,OtherInfo!$AD$4:$AH$172,4,FALSE)))</f>
        <v>Biltmore</v>
      </c>
      <c r="C163" s="27">
        <f>IF($A163="","",DCOUNT(RevenueRange,C$1,$A$6:$A163)-SUM(C$6:C162))</f>
        <v>13</v>
      </c>
      <c r="D163" s="27">
        <f>IF($A163="","",DSUM(RevenueRange,D$1,$A$6:$A163)-SUM(D$6:D162))</f>
        <v>332</v>
      </c>
      <c r="E163" s="27">
        <f>IF($A163="","",DSUM(RevenueRange,E$1,$A$6:$A163)-SUM(E$6:E162))</f>
        <v>3870</v>
      </c>
      <c r="F163" s="28">
        <f>IF($A163="","",DSUM(RevenueRange,F$1,$A$6:$A163)-SUM(F$6:F162))</f>
        <v>995.92000000001281</v>
      </c>
      <c r="G163" s="29">
        <f t="shared" si="45"/>
        <v>117</v>
      </c>
      <c r="H163" s="28">
        <f>IF($A163="","",DSUM(RevenueRange,H$1,$A$6:$A163)-SUM(H$6:H162))</f>
        <v>390</v>
      </c>
      <c r="I163" s="29">
        <f t="shared" si="46"/>
        <v>31</v>
      </c>
      <c r="J163" s="28">
        <f>IF($A163="","",DSUM(RevenueRange,J$1,$A$6:$A163)-SUM(J$6:J162))</f>
        <v>142.25</v>
      </c>
      <c r="K163" s="28">
        <f t="shared" si="54"/>
        <v>1528.1700000000128</v>
      </c>
      <c r="L163" s="29">
        <f t="shared" si="47"/>
        <v>107</v>
      </c>
      <c r="M163" s="28">
        <f t="shared" si="55"/>
        <v>0.39487596899225136</v>
      </c>
      <c r="N163" s="29">
        <f t="shared" si="48"/>
        <v>61</v>
      </c>
      <c r="O163" s="28">
        <f t="shared" si="56"/>
        <v>0.25734366925064928</v>
      </c>
      <c r="P163" s="29">
        <f t="shared" si="49"/>
        <v>84</v>
      </c>
      <c r="Q163" s="28">
        <f t="shared" si="57"/>
        <v>4.6029216867470266</v>
      </c>
      <c r="R163" s="29">
        <f t="shared" si="50"/>
        <v>61</v>
      </c>
      <c r="S163" s="85">
        <f t="shared" si="58"/>
        <v>0.65170759797666777</v>
      </c>
      <c r="T163" s="29">
        <f t="shared" si="51"/>
        <v>145</v>
      </c>
      <c r="U163" s="85">
        <f t="shared" si="59"/>
        <v>0.25520720862207524</v>
      </c>
      <c r="V163" s="29">
        <f t="shared" si="52"/>
        <v>24</v>
      </c>
      <c r="W163" s="85">
        <f t="shared" si="60"/>
        <v>9.3085193401256927E-2</v>
      </c>
      <c r="X163" s="29">
        <f t="shared" si="53"/>
        <v>146</v>
      </c>
      <c r="Y163" s="24" t="str">
        <f t="shared" si="61"/>
        <v>AZ</v>
      </c>
      <c r="Z163" s="24" t="str">
        <f t="shared" si="61"/>
        <v>SW</v>
      </c>
      <c r="AA163" s="24" t="str">
        <f t="shared" si="61"/>
        <v>AZ</v>
      </c>
    </row>
    <row r="164" spans="1:27" ht="15">
      <c r="A164" s="24">
        <f>IF(OtherInfo!AD161="","",OtherInfo!AD161)</f>
        <v>176</v>
      </c>
      <c r="B164" s="24" t="str">
        <f>IF($A164="","",IF(VLOOKUP($A164,OtherInfo!$AD$4:$AH$172,4,FALSE)="","",VLOOKUP($A164,OtherInfo!$AD$4:$AH$172,4,FALSE)))</f>
        <v>Hilldale</v>
      </c>
      <c r="C164" s="27">
        <f>IF($A164="","",DCOUNT(RevenueRange,C$1,$A$6:$A164)-SUM(C$6:C163))</f>
        <v>11</v>
      </c>
      <c r="D164" s="27">
        <f>IF($A164="","",DSUM(RevenueRange,D$1,$A$6:$A164)-SUM(D$6:D163))</f>
        <v>257</v>
      </c>
      <c r="E164" s="27">
        <f>IF($A164="","",DSUM(RevenueRange,E$1,$A$6:$A164)-SUM(E$6:E163))</f>
        <v>2904</v>
      </c>
      <c r="F164" s="28">
        <f>IF($A164="","",DSUM(RevenueRange,F$1,$A$6:$A164)-SUM(F$6:F163))</f>
        <v>986.06000000005588</v>
      </c>
      <c r="G164" s="29">
        <f t="shared" si="45"/>
        <v>120</v>
      </c>
      <c r="H164" s="28">
        <f>IF($A164="","",DSUM(RevenueRange,H$1,$A$6:$A164)-SUM(H$6:H163))</f>
        <v>165</v>
      </c>
      <c r="I164" s="29">
        <f t="shared" si="46"/>
        <v>151</v>
      </c>
      <c r="J164" s="28">
        <f>IF($A164="","",DSUM(RevenueRange,J$1,$A$6:$A164)-SUM(J$6:J163))</f>
        <v>138.88999999999214</v>
      </c>
      <c r="K164" s="28">
        <f t="shared" si="54"/>
        <v>1289.950000000048</v>
      </c>
      <c r="L164" s="29">
        <f t="shared" si="47"/>
        <v>128</v>
      </c>
      <c r="M164" s="28">
        <f t="shared" si="55"/>
        <v>0.44419765840222042</v>
      </c>
      <c r="N164" s="29">
        <f t="shared" si="48"/>
        <v>34</v>
      </c>
      <c r="O164" s="28">
        <f t="shared" si="56"/>
        <v>0.33955234159781539</v>
      </c>
      <c r="P164" s="29">
        <f t="shared" si="49"/>
        <v>21</v>
      </c>
      <c r="Q164" s="28">
        <f t="shared" si="57"/>
        <v>5.0192607003892915</v>
      </c>
      <c r="R164" s="29">
        <f t="shared" si="50"/>
        <v>39</v>
      </c>
      <c r="S164" s="85">
        <f t="shared" si="58"/>
        <v>0.76441722547387048</v>
      </c>
      <c r="T164" s="29">
        <f t="shared" si="51"/>
        <v>61</v>
      </c>
      <c r="U164" s="85">
        <f t="shared" si="59"/>
        <v>0.12791193457110264</v>
      </c>
      <c r="V164" s="29">
        <f t="shared" si="52"/>
        <v>108</v>
      </c>
      <c r="W164" s="85">
        <f t="shared" si="60"/>
        <v>0.10767083995502692</v>
      </c>
      <c r="X164" s="29">
        <f t="shared" si="53"/>
        <v>85</v>
      </c>
      <c r="Y164" s="24" t="str">
        <f t="shared" si="61"/>
        <v>WI</v>
      </c>
      <c r="Z164" s="24" t="str">
        <f t="shared" si="61"/>
        <v>MW</v>
      </c>
      <c r="AA164" s="24" t="str">
        <f t="shared" si="61"/>
        <v>NCHI</v>
      </c>
    </row>
    <row r="165" spans="1:27" ht="15">
      <c r="A165" s="24">
        <f>IF(OtherInfo!AD162="","",OtherInfo!AD162)</f>
        <v>177</v>
      </c>
      <c r="B165" s="24" t="str">
        <f>IF($A165="","",IF(VLOOKUP($A165,OtherInfo!$AD$4:$AH$172,4,FALSE)="","",VLOOKUP($A165,OtherInfo!$AD$4:$AH$172,4,FALSE)))</f>
        <v>Summit</v>
      </c>
      <c r="C165" s="27">
        <f>IF($A165="","",DCOUNT(RevenueRange,C$1,$A$6:$A165)-SUM(C$6:C164))</f>
        <v>11</v>
      </c>
      <c r="D165" s="27">
        <f>IF($A165="","",DSUM(RevenueRange,D$1,$A$6:$A165)-SUM(D$6:D164))</f>
        <v>297</v>
      </c>
      <c r="E165" s="27">
        <f>IF($A165="","",DSUM(RevenueRange,E$1,$A$6:$A165)-SUM(E$6:E164))</f>
        <v>3443</v>
      </c>
      <c r="F165" s="28">
        <f>IF($A165="","",DSUM(RevenueRange,F$1,$A$6:$A165)-SUM(F$6:F164))</f>
        <v>754.25</v>
      </c>
      <c r="G165" s="29">
        <f t="shared" si="45"/>
        <v>143</v>
      </c>
      <c r="H165" s="28">
        <f>IF($A165="","",DSUM(RevenueRange,H$1,$A$6:$A165)-SUM(H$6:H164))</f>
        <v>165</v>
      </c>
      <c r="I165" s="29">
        <f t="shared" si="46"/>
        <v>151</v>
      </c>
      <c r="J165" s="28">
        <f>IF($A165="","",DSUM(RevenueRange,J$1,$A$6:$A165)-SUM(J$6:J164))</f>
        <v>105.90999999998166</v>
      </c>
      <c r="K165" s="28">
        <f t="shared" si="54"/>
        <v>1025.1599999999817</v>
      </c>
      <c r="L165" s="29">
        <f t="shared" si="47"/>
        <v>149</v>
      </c>
      <c r="M165" s="28">
        <f t="shared" si="55"/>
        <v>0.29775196049955899</v>
      </c>
      <c r="N165" s="29">
        <f t="shared" si="48"/>
        <v>109</v>
      </c>
      <c r="O165" s="28">
        <f t="shared" si="56"/>
        <v>0.21906767354051698</v>
      </c>
      <c r="P165" s="29">
        <f t="shared" si="49"/>
        <v>106</v>
      </c>
      <c r="Q165" s="28">
        <f t="shared" si="57"/>
        <v>3.4517171717171098</v>
      </c>
      <c r="R165" s="29">
        <f t="shared" si="50"/>
        <v>109</v>
      </c>
      <c r="S165" s="85">
        <f t="shared" si="58"/>
        <v>0.73573881150260789</v>
      </c>
      <c r="T165" s="29">
        <f t="shared" si="51"/>
        <v>88</v>
      </c>
      <c r="U165" s="85">
        <f t="shared" si="59"/>
        <v>0.16095048577783269</v>
      </c>
      <c r="V165" s="29">
        <f t="shared" si="52"/>
        <v>79</v>
      </c>
      <c r="W165" s="85">
        <f t="shared" si="60"/>
        <v>0.10331070271955944</v>
      </c>
      <c r="X165" s="29">
        <f t="shared" si="53"/>
        <v>109</v>
      </c>
      <c r="Y165" s="24" t="str">
        <f t="shared" si="61"/>
        <v>AL</v>
      </c>
      <c r="Z165" s="24" t="str">
        <f t="shared" si="61"/>
        <v>SE</v>
      </c>
      <c r="AA165" s="24" t="str">
        <f t="shared" si="61"/>
        <v>ATL</v>
      </c>
    </row>
    <row r="166" spans="1:27" ht="15">
      <c r="A166" s="24">
        <f>IF(OtherInfo!AD163="","",OtherInfo!AD163)</f>
        <v>178</v>
      </c>
      <c r="B166" s="24" t="str">
        <f>IF($A166="","",IF(VLOOKUP($A166,OtherInfo!$AD$4:$AH$172,4,FALSE)="","",VLOOKUP($A166,OtherInfo!$AD$4:$AH$172,4,FALSE)))</f>
        <v>Baton Rouge</v>
      </c>
      <c r="C166" s="27">
        <f>IF($A166="","",DCOUNT(RevenueRange,C$1,$A$6:$A166)-SUM(C$6:C165))</f>
        <v>12</v>
      </c>
      <c r="D166" s="27">
        <f>IF($A166="","",DSUM(RevenueRange,D$1,$A$6:$A166)-SUM(D$6:D165))</f>
        <v>353</v>
      </c>
      <c r="E166" s="27">
        <f>IF($A166="","",DSUM(RevenueRange,E$1,$A$6:$A166)-SUM(E$6:E165))</f>
        <v>3947</v>
      </c>
      <c r="F166" s="28">
        <f>IF($A166="","",DSUM(RevenueRange,F$1,$A$6:$A166)-SUM(F$6:F165))</f>
        <v>788.759999999922</v>
      </c>
      <c r="G166" s="29">
        <f t="shared" si="45"/>
        <v>139</v>
      </c>
      <c r="H166" s="28">
        <f>IF($A166="","",DSUM(RevenueRange,H$1,$A$6:$A166)-SUM(H$6:H165))</f>
        <v>180</v>
      </c>
      <c r="I166" s="29">
        <f t="shared" si="46"/>
        <v>131</v>
      </c>
      <c r="J166" s="28">
        <f>IF($A166="","",DSUM(RevenueRange,J$1,$A$6:$A166)-SUM(J$6:J165))</f>
        <v>109.02999999998428</v>
      </c>
      <c r="K166" s="28">
        <f t="shared" si="54"/>
        <v>1077.7899999999063</v>
      </c>
      <c r="L166" s="29">
        <f t="shared" si="47"/>
        <v>146</v>
      </c>
      <c r="M166" s="28">
        <f t="shared" si="55"/>
        <v>0.27306561945779234</v>
      </c>
      <c r="N166" s="29">
        <f t="shared" si="48"/>
        <v>125</v>
      </c>
      <c r="O166" s="28">
        <f t="shared" si="56"/>
        <v>0.19983785153278996</v>
      </c>
      <c r="P166" s="29">
        <f t="shared" si="49"/>
        <v>115</v>
      </c>
      <c r="Q166" s="28">
        <f t="shared" si="57"/>
        <v>3.0532294617561084</v>
      </c>
      <c r="R166" s="29">
        <f t="shared" si="50"/>
        <v>134</v>
      </c>
      <c r="S166" s="85">
        <f t="shared" si="58"/>
        <v>0.73183087614469478</v>
      </c>
      <c r="T166" s="29">
        <f t="shared" si="51"/>
        <v>92</v>
      </c>
      <c r="U166" s="85">
        <f t="shared" si="59"/>
        <v>0.16700841536850003</v>
      </c>
      <c r="V166" s="29">
        <f t="shared" si="52"/>
        <v>75</v>
      </c>
      <c r="W166" s="85">
        <f t="shared" si="60"/>
        <v>0.1011607084868052</v>
      </c>
      <c r="X166" s="29">
        <f t="shared" si="53"/>
        <v>119</v>
      </c>
      <c r="Y166" s="24" t="str">
        <f t="shared" si="61"/>
        <v>LA</v>
      </c>
      <c r="Z166" s="24" t="str">
        <f t="shared" si="61"/>
        <v>SW</v>
      </c>
      <c r="AA166" s="24" t="str">
        <f t="shared" si="61"/>
        <v>SW</v>
      </c>
    </row>
    <row r="167" spans="1:27" ht="15">
      <c r="A167" s="24">
        <f>IF(OtherInfo!AD164="","",OtherInfo!AD164)</f>
        <v>179</v>
      </c>
      <c r="B167" s="24" t="str">
        <f>IF($A167="","",IF(VLOOKUP($A167,OtherInfo!$AD$4:$AH$172,4,FALSE)="","",VLOOKUP($A167,OtherInfo!$AD$4:$AH$172,4,FALSE)))</f>
        <v>King's Shops</v>
      </c>
      <c r="C167" s="27">
        <f>IF($A167="","",DCOUNT(RevenueRange,C$1,$A$6:$A167)-SUM(C$6:C166))</f>
        <v>15</v>
      </c>
      <c r="D167" s="27">
        <f>IF($A167="","",DSUM(RevenueRange,D$1,$A$6:$A167)-SUM(D$6:D166))</f>
        <v>317</v>
      </c>
      <c r="E167" s="27">
        <f>IF($A167="","",DSUM(RevenueRange,E$1,$A$6:$A167)-SUM(E$6:E166))</f>
        <v>3607</v>
      </c>
      <c r="F167" s="28">
        <f>IF($A167="","",DSUM(RevenueRange,F$1,$A$6:$A167)-SUM(F$6:F166))</f>
        <v>3111.2200000000594</v>
      </c>
      <c r="G167" s="29">
        <f t="shared" si="45"/>
        <v>12</v>
      </c>
      <c r="H167" s="28">
        <f>IF($A167="","",DSUM(RevenueRange,H$1,$A$6:$A167)-SUM(H$6:H166))</f>
        <v>0</v>
      </c>
      <c r="I167" s="29">
        <f t="shared" si="46"/>
        <v>167</v>
      </c>
      <c r="J167" s="28">
        <f>IF($A167="","",DSUM(RevenueRange,J$1,$A$6:$A167)-SUM(J$6:J166))</f>
        <v>441.68999999999505</v>
      </c>
      <c r="K167" s="28">
        <f t="shared" si="54"/>
        <v>3552.9100000000544</v>
      </c>
      <c r="L167" s="29">
        <f t="shared" si="47"/>
        <v>20</v>
      </c>
      <c r="M167" s="28">
        <f t="shared" si="55"/>
        <v>0.9850041585805529</v>
      </c>
      <c r="N167" s="29">
        <f t="shared" si="48"/>
        <v>2</v>
      </c>
      <c r="O167" s="28">
        <f t="shared" si="56"/>
        <v>0.86255059606322693</v>
      </c>
      <c r="P167" s="29">
        <f t="shared" si="49"/>
        <v>1</v>
      </c>
      <c r="Q167" s="28">
        <f t="shared" si="57"/>
        <v>11.207917981072727</v>
      </c>
      <c r="R167" s="29">
        <f t="shared" si="50"/>
        <v>2</v>
      </c>
      <c r="S167" s="85">
        <f t="shared" si="58"/>
        <v>0.87568218727747449</v>
      </c>
      <c r="T167" s="29">
        <f t="shared" si="51"/>
        <v>1</v>
      </c>
      <c r="U167" s="85">
        <f t="shared" si="59"/>
        <v>0</v>
      </c>
      <c r="V167" s="29">
        <f t="shared" si="52"/>
        <v>167</v>
      </c>
      <c r="W167" s="85">
        <f t="shared" si="60"/>
        <v>0.12431781272252555</v>
      </c>
      <c r="X167" s="29">
        <f t="shared" si="53"/>
        <v>5</v>
      </c>
      <c r="Y167" s="24" t="str">
        <f t="shared" ref="Y167:AA186" si="62">IF($A167="","",IF(VLOOKUP($A167,RevenueRange,Y$1,FALSE)="","",VLOOKUP($A167,RevenueRange,Y$1,FALSE)))</f>
        <v>HI</v>
      </c>
      <c r="Z167" s="24" t="str">
        <f t="shared" si="62"/>
        <v>NW</v>
      </c>
      <c r="AA167" s="24" t="str">
        <f t="shared" si="62"/>
        <v>HI</v>
      </c>
    </row>
    <row r="168" spans="1:27" ht="15">
      <c r="A168" s="24">
        <f>IF(OtherInfo!AD165="","",OtherInfo!AD165)</f>
        <v>180</v>
      </c>
      <c r="B168" s="24" t="str">
        <f>IF($A168="","",IF(VLOOKUP($A168,OtherInfo!$AD$4:$AH$172,4,FALSE)="","",VLOOKUP($A168,OtherInfo!$AD$4:$AH$172,4,FALSE)))</f>
        <v>F Street</v>
      </c>
      <c r="C168" s="27">
        <f>IF($A168="","",DCOUNT(RevenueRange,C$1,$A$6:$A168)-SUM(C$6:C167))</f>
        <v>13</v>
      </c>
      <c r="D168" s="27">
        <f>IF($A168="","",DSUM(RevenueRange,D$1,$A$6:$A168)-SUM(D$6:D167))</f>
        <v>230</v>
      </c>
      <c r="E168" s="27">
        <f>IF($A168="","",DSUM(RevenueRange,E$1,$A$6:$A168)-SUM(E$6:E167))</f>
        <v>2696</v>
      </c>
      <c r="F168" s="28">
        <f>IF($A168="","",DSUM(RevenueRange,F$1,$A$6:$A168)-SUM(F$6:F167))</f>
        <v>674.08999999999651</v>
      </c>
      <c r="G168" s="29">
        <f t="shared" si="45"/>
        <v>154</v>
      </c>
      <c r="H168" s="28">
        <f>IF($A168="","",DSUM(RevenueRange,H$1,$A$6:$A168)-SUM(H$6:H167))</f>
        <v>2080</v>
      </c>
      <c r="I168" s="29">
        <f t="shared" si="46"/>
        <v>5</v>
      </c>
      <c r="J168" s="28">
        <f>IF($A168="","",DSUM(RevenueRange,J$1,$A$6:$A168)-SUM(J$6:J167))</f>
        <v>94.660000000010768</v>
      </c>
      <c r="K168" s="28">
        <f t="shared" si="54"/>
        <v>2848.7500000000073</v>
      </c>
      <c r="L168" s="29">
        <f t="shared" si="47"/>
        <v>37</v>
      </c>
      <c r="M168" s="28">
        <f t="shared" si="55"/>
        <v>1.0566580118694389</v>
      </c>
      <c r="N168" s="29">
        <f t="shared" si="48"/>
        <v>1</v>
      </c>
      <c r="O168" s="28">
        <f t="shared" si="56"/>
        <v>0.25003338278931619</v>
      </c>
      <c r="P168" s="29">
        <f t="shared" si="49"/>
        <v>89</v>
      </c>
      <c r="Q168" s="28">
        <f t="shared" si="57"/>
        <v>12.385869565217423</v>
      </c>
      <c r="R168" s="29">
        <f t="shared" si="50"/>
        <v>1</v>
      </c>
      <c r="S168" s="85">
        <f t="shared" si="58"/>
        <v>0.23662659060991481</v>
      </c>
      <c r="T168" s="29">
        <f t="shared" si="51"/>
        <v>169</v>
      </c>
      <c r="U168" s="85">
        <f t="shared" si="59"/>
        <v>0.73014480035102924</v>
      </c>
      <c r="V168" s="29">
        <f t="shared" si="52"/>
        <v>1</v>
      </c>
      <c r="W168" s="85">
        <f t="shared" si="60"/>
        <v>3.3228609039055911E-2</v>
      </c>
      <c r="X168" s="29">
        <f t="shared" si="53"/>
        <v>169</v>
      </c>
      <c r="Y168" s="24" t="str">
        <f t="shared" si="62"/>
        <v>DC</v>
      </c>
      <c r="Z168" s="24" t="str">
        <f t="shared" si="62"/>
        <v>NE</v>
      </c>
      <c r="AA168" s="24" t="str">
        <f t="shared" si="62"/>
        <v>DC</v>
      </c>
    </row>
    <row r="169" spans="1:27" ht="15">
      <c r="A169" s="24">
        <f>IF(OtherInfo!AD166="","",OtherInfo!AD166)</f>
        <v>181</v>
      </c>
      <c r="B169" s="24" t="str">
        <f>IF($A169="","",IF(VLOOKUP($A169,OtherInfo!$AD$4:$AH$172,4,FALSE)="","",VLOOKUP($A169,OtherInfo!$AD$4:$AH$172,4,FALSE)))</f>
        <v>Plaza Las Americas</v>
      </c>
      <c r="C169" s="27">
        <f>IF($A169="","",DCOUNT(RevenueRange,C$1,$A$6:$A169)-SUM(C$6:C168))</f>
        <v>18</v>
      </c>
      <c r="D169" s="27">
        <f>IF($A169="","",DSUM(RevenueRange,D$1,$A$6:$A169)-SUM(D$6:D168))</f>
        <v>912</v>
      </c>
      <c r="E169" s="27">
        <f>IF($A169="","",DSUM(RevenueRange,E$1,$A$6:$A169)-SUM(E$6:E168))</f>
        <v>11294</v>
      </c>
      <c r="F169" s="28">
        <f>IF($A169="","",DSUM(RevenueRange,F$1,$A$6:$A169)-SUM(F$6:F168))</f>
        <v>3606.12000000017</v>
      </c>
      <c r="G169" s="29">
        <f t="shared" si="45"/>
        <v>9</v>
      </c>
      <c r="H169" s="28">
        <f>IF($A169="","",DSUM(RevenueRange,H$1,$A$6:$A169)-SUM(H$6:H168))</f>
        <v>3750</v>
      </c>
      <c r="I169" s="29">
        <f t="shared" si="46"/>
        <v>1</v>
      </c>
      <c r="J169" s="28">
        <f>IF($A169="","",DSUM(RevenueRange,J$1,$A$6:$A169)-SUM(J$6:J168))</f>
        <v>491.0800000000163</v>
      </c>
      <c r="K169" s="28">
        <f t="shared" si="54"/>
        <v>7847.2000000001863</v>
      </c>
      <c r="L169" s="29">
        <f t="shared" si="47"/>
        <v>3</v>
      </c>
      <c r="M169" s="28">
        <f t="shared" si="55"/>
        <v>0.69481140428547783</v>
      </c>
      <c r="N169" s="29">
        <f t="shared" si="48"/>
        <v>6</v>
      </c>
      <c r="O169" s="28">
        <f t="shared" si="56"/>
        <v>0.31929520099169206</v>
      </c>
      <c r="P169" s="29">
        <f t="shared" si="49"/>
        <v>34</v>
      </c>
      <c r="Q169" s="28">
        <f t="shared" si="57"/>
        <v>8.6043859649124848</v>
      </c>
      <c r="R169" s="29">
        <f t="shared" si="50"/>
        <v>5</v>
      </c>
      <c r="S169" s="85">
        <f t="shared" si="58"/>
        <v>0.45954225711082736</v>
      </c>
      <c r="T169" s="29">
        <f t="shared" si="51"/>
        <v>163</v>
      </c>
      <c r="U169" s="85">
        <f t="shared" si="59"/>
        <v>0.47787745947598009</v>
      </c>
      <c r="V169" s="29">
        <f t="shared" si="52"/>
        <v>7</v>
      </c>
      <c r="W169" s="85">
        <f t="shared" si="60"/>
        <v>6.2580283413192564E-2</v>
      </c>
      <c r="X169" s="29">
        <f t="shared" si="53"/>
        <v>163</v>
      </c>
      <c r="Y169" s="24" t="str">
        <f t="shared" si="62"/>
        <v>PR</v>
      </c>
      <c r="Z169" s="24" t="str">
        <f t="shared" si="62"/>
        <v>SE</v>
      </c>
      <c r="AA169" s="24" t="str">
        <f t="shared" si="62"/>
        <v>SE</v>
      </c>
    </row>
    <row r="170" spans="1:27" ht="15">
      <c r="A170" s="24">
        <f>IF(OtherInfo!AD167="","",OtherInfo!AD167)</f>
        <v>183</v>
      </c>
      <c r="B170" s="24" t="str">
        <f>IF($A170="","",IF(VLOOKUP($A170,OtherInfo!$AD$4:$AH$172,4,FALSE)="","",VLOOKUP($A170,OtherInfo!$AD$4:$AH$172,4,FALSE)))</f>
        <v>Orlando Outlet</v>
      </c>
      <c r="C170" s="27">
        <f>IF($A170="","",DCOUNT(RevenueRange,C$1,$A$6:$A170)-SUM(C$6:C169))</f>
        <v>17</v>
      </c>
      <c r="D170" s="27">
        <f>IF($A170="","",DSUM(RevenueRange,D$1,$A$6:$A170)-SUM(D$6:D169))</f>
        <v>1259</v>
      </c>
      <c r="E170" s="27">
        <f>IF($A170="","",DSUM(RevenueRange,E$1,$A$6:$A170)-SUM(E$6:E169))</f>
        <v>12350</v>
      </c>
      <c r="F170" s="28">
        <f>IF($A170="","",DSUM(RevenueRange,F$1,$A$6:$A170)-SUM(F$6:F169))</f>
        <v>3866.7899999999499</v>
      </c>
      <c r="G170" s="29">
        <f t="shared" si="45"/>
        <v>8</v>
      </c>
      <c r="H170" s="28">
        <f>IF($A170="","",DSUM(RevenueRange,H$1,$A$6:$A170)-SUM(H$6:H169))</f>
        <v>255</v>
      </c>
      <c r="I170" s="29">
        <f t="shared" si="46"/>
        <v>88</v>
      </c>
      <c r="J170" s="28">
        <f>IF($A170="","",DSUM(RevenueRange,J$1,$A$6:$A170)-SUM(J$6:J169))</f>
        <v>553.89000000000669</v>
      </c>
      <c r="K170" s="28">
        <f t="shared" si="54"/>
        <v>4675.6799999999566</v>
      </c>
      <c r="L170" s="29">
        <f t="shared" si="47"/>
        <v>10</v>
      </c>
      <c r="M170" s="28">
        <f t="shared" si="55"/>
        <v>0.37859757085019891</v>
      </c>
      <c r="N170" s="29">
        <f t="shared" si="48"/>
        <v>69</v>
      </c>
      <c r="O170" s="28">
        <f t="shared" si="56"/>
        <v>0.31310040485829554</v>
      </c>
      <c r="P170" s="29">
        <f t="shared" si="49"/>
        <v>40</v>
      </c>
      <c r="Q170" s="28">
        <f t="shared" si="57"/>
        <v>3.7138046068307835</v>
      </c>
      <c r="R170" s="29">
        <f t="shared" si="50"/>
        <v>100</v>
      </c>
      <c r="S170" s="85">
        <f t="shared" si="58"/>
        <v>0.82700056462375227</v>
      </c>
      <c r="T170" s="29">
        <f t="shared" si="51"/>
        <v>7</v>
      </c>
      <c r="U170" s="85">
        <f t="shared" si="59"/>
        <v>5.4537521815009232E-2</v>
      </c>
      <c r="V170" s="29">
        <f t="shared" si="52"/>
        <v>163</v>
      </c>
      <c r="W170" s="85">
        <f t="shared" si="60"/>
        <v>0.11846191356123854</v>
      </c>
      <c r="X170" s="29">
        <f t="shared" si="53"/>
        <v>42</v>
      </c>
      <c r="Y170" s="24" t="str">
        <f t="shared" si="62"/>
        <v>FL</v>
      </c>
      <c r="Z170" s="24" t="str">
        <f t="shared" si="62"/>
        <v>OUT</v>
      </c>
      <c r="AA170" s="24" t="str">
        <f t="shared" si="62"/>
        <v>OUT</v>
      </c>
    </row>
    <row r="171" spans="1:27" ht="15">
      <c r="A171" s="24">
        <f>IF(OtherInfo!AD168="","",OtherInfo!AD168)</f>
        <v>185</v>
      </c>
      <c r="B171" s="24" t="str">
        <f>IF($A171="","",IF(VLOOKUP($A171,OtherInfo!$AD$4:$AH$172,4,FALSE)="","",VLOOKUP($A171,OtherInfo!$AD$4:$AH$172,4,FALSE)))</f>
        <v>Edina</v>
      </c>
      <c r="C171" s="27">
        <f>IF($A171="","",DCOUNT(RevenueRange,C$1,$A$6:$A171)-SUM(C$6:C170))</f>
        <v>19</v>
      </c>
      <c r="D171" s="27">
        <f>IF($A171="","",DSUM(RevenueRange,D$1,$A$6:$A171)-SUM(D$6:D170))</f>
        <v>605</v>
      </c>
      <c r="E171" s="27">
        <f>IF($A171="","",DSUM(RevenueRange,E$1,$A$6:$A171)-SUM(E$6:E170))</f>
        <v>7208</v>
      </c>
      <c r="F171" s="28">
        <f>IF($A171="","",DSUM(RevenueRange,F$1,$A$6:$A171)-SUM(F$6:F170))</f>
        <v>1276.789999999979</v>
      </c>
      <c r="G171" s="29">
        <f t="shared" si="45"/>
        <v>84</v>
      </c>
      <c r="H171" s="28">
        <f>IF($A171="","",DSUM(RevenueRange,H$1,$A$6:$A171)-SUM(H$6:H170))</f>
        <v>570</v>
      </c>
      <c r="I171" s="29">
        <f t="shared" si="46"/>
        <v>19</v>
      </c>
      <c r="J171" s="28">
        <f>IF($A171="","",DSUM(RevenueRange,J$1,$A$6:$A171)-SUM(J$6:J170))</f>
        <v>178.97000000000844</v>
      </c>
      <c r="K171" s="28">
        <f t="shared" si="54"/>
        <v>2025.7599999999875</v>
      </c>
      <c r="L171" s="29">
        <f t="shared" si="47"/>
        <v>73</v>
      </c>
      <c r="M171" s="28">
        <f t="shared" si="55"/>
        <v>0.28104328523862204</v>
      </c>
      <c r="N171" s="29">
        <f t="shared" si="48"/>
        <v>120</v>
      </c>
      <c r="O171" s="28">
        <f t="shared" si="56"/>
        <v>0.17713512763595712</v>
      </c>
      <c r="P171" s="29">
        <f t="shared" si="49"/>
        <v>135</v>
      </c>
      <c r="Q171" s="28">
        <f t="shared" si="57"/>
        <v>3.3483636363636156</v>
      </c>
      <c r="R171" s="29">
        <f t="shared" si="50"/>
        <v>116</v>
      </c>
      <c r="S171" s="85">
        <f t="shared" si="58"/>
        <v>0.63027703183002282</v>
      </c>
      <c r="T171" s="29">
        <f t="shared" si="51"/>
        <v>151</v>
      </c>
      <c r="U171" s="85">
        <f t="shared" si="59"/>
        <v>0.28137587868257025</v>
      </c>
      <c r="V171" s="29">
        <f t="shared" si="52"/>
        <v>19</v>
      </c>
      <c r="W171" s="85">
        <f t="shared" si="60"/>
        <v>8.8347089487406966E-2</v>
      </c>
      <c r="X171" s="29">
        <f t="shared" si="53"/>
        <v>152</v>
      </c>
      <c r="Y171" s="24" t="str">
        <f t="shared" si="62"/>
        <v>MN</v>
      </c>
      <c r="Z171" s="24" t="str">
        <f t="shared" si="62"/>
        <v>MW</v>
      </c>
      <c r="AA171" s="24" t="str">
        <f t="shared" si="62"/>
        <v>MW</v>
      </c>
    </row>
    <row r="172" spans="1:27" ht="15">
      <c r="A172" s="24">
        <f>IF(OtherInfo!AD169="","",OtherInfo!AD169)</f>
        <v>187</v>
      </c>
      <c r="B172" s="24" t="str">
        <f>IF($A172="","",IF(VLOOKUP($A172,OtherInfo!$AD$4:$AH$172,4,FALSE)="","",VLOOKUP($A172,OtherInfo!$AD$4:$AH$172,4,FALSE)))</f>
        <v>Irvine</v>
      </c>
      <c r="C172" s="27">
        <f>IF($A172="","",DCOUNT(RevenueRange,C$1,$A$6:$A172)-SUM(C$6:C171))</f>
        <v>16</v>
      </c>
      <c r="D172" s="27">
        <f>IF($A172="","",DSUM(RevenueRange,D$1,$A$6:$A172)-SUM(D$6:D171))</f>
        <v>448</v>
      </c>
      <c r="E172" s="27">
        <f>IF($A172="","",DSUM(RevenueRange,E$1,$A$6:$A172)-SUM(E$6:E171))</f>
        <v>5156</v>
      </c>
      <c r="F172" s="28">
        <f>IF($A172="","",DSUM(RevenueRange,F$1,$A$6:$A172)-SUM(F$6:F171))</f>
        <v>1474.0800000000163</v>
      </c>
      <c r="G172" s="29">
        <f t="shared" si="45"/>
        <v>72</v>
      </c>
      <c r="H172" s="28">
        <f>IF($A172="","",DSUM(RevenueRange,H$1,$A$6:$A172)-SUM(H$6:H171))</f>
        <v>1020</v>
      </c>
      <c r="I172" s="29">
        <f t="shared" si="46"/>
        <v>13</v>
      </c>
      <c r="J172" s="28">
        <f>IF($A172="","",DSUM(RevenueRange,J$1,$A$6:$A172)-SUM(J$6:J171))</f>
        <v>205.34999999999854</v>
      </c>
      <c r="K172" s="28">
        <f t="shared" si="54"/>
        <v>2699.4300000000148</v>
      </c>
      <c r="L172" s="29">
        <f t="shared" si="47"/>
        <v>42</v>
      </c>
      <c r="M172" s="28">
        <f t="shared" si="55"/>
        <v>0.5235512024825475</v>
      </c>
      <c r="N172" s="29">
        <f t="shared" si="48"/>
        <v>17</v>
      </c>
      <c r="O172" s="28">
        <f t="shared" si="56"/>
        <v>0.28589604344453379</v>
      </c>
      <c r="P172" s="29">
        <f t="shared" si="49"/>
        <v>63</v>
      </c>
      <c r="Q172" s="28">
        <f t="shared" si="57"/>
        <v>6.0255133928571762</v>
      </c>
      <c r="R172" s="29">
        <f t="shared" si="50"/>
        <v>17</v>
      </c>
      <c r="S172" s="85">
        <f t="shared" si="58"/>
        <v>0.54607083717674032</v>
      </c>
      <c r="T172" s="29">
        <f t="shared" si="51"/>
        <v>157</v>
      </c>
      <c r="U172" s="85">
        <f t="shared" si="59"/>
        <v>0.3778575477045133</v>
      </c>
      <c r="V172" s="29">
        <f t="shared" si="52"/>
        <v>13</v>
      </c>
      <c r="W172" s="85">
        <f t="shared" si="60"/>
        <v>7.6071615118746327E-2</v>
      </c>
      <c r="X172" s="29">
        <f t="shared" si="53"/>
        <v>158</v>
      </c>
      <c r="Y172" s="24" t="str">
        <f t="shared" si="62"/>
        <v>CA</v>
      </c>
      <c r="Z172" s="24" t="str">
        <f t="shared" si="62"/>
        <v>LA</v>
      </c>
      <c r="AA172" s="24" t="str">
        <f t="shared" si="62"/>
        <v>SD</v>
      </c>
    </row>
    <row r="173" spans="1:27" ht="15">
      <c r="A173" s="24">
        <f>IF(OtherInfo!AD170="","",OtherInfo!AD170)</f>
        <v>188</v>
      </c>
      <c r="B173" s="24" t="str">
        <f>IF($A173="","",IF(VLOOKUP($A173,OtherInfo!$AD$4:$AH$172,4,FALSE)="","",VLOOKUP($A173,OtherInfo!$AD$4:$AH$172,4,FALSE)))</f>
        <v>Atlanta Airport</v>
      </c>
      <c r="C173" s="27">
        <f>IF($A173="","",DCOUNT(RevenueRange,C$1,$A$6:$A173)-SUM(C$6:C172))</f>
        <v>18</v>
      </c>
      <c r="D173" s="27">
        <f>IF($A173="","",DSUM(RevenueRange,D$1,$A$6:$A173)-SUM(D$6:D172))</f>
        <v>757</v>
      </c>
      <c r="E173" s="27">
        <f>IF($A173="","",DSUM(RevenueRange,E$1,$A$6:$A173)-SUM(E$6:E172))</f>
        <v>8438</v>
      </c>
      <c r="F173" s="28">
        <f>IF($A173="","",DSUM(RevenueRange,F$1,$A$6:$A173)-SUM(F$6:F172))</f>
        <v>1465.9700000002049</v>
      </c>
      <c r="G173" s="29">
        <f t="shared" si="45"/>
        <v>73</v>
      </c>
      <c r="H173" s="28">
        <f>IF($A173="","",DSUM(RevenueRange,H$1,$A$6:$A173)-SUM(H$6:H172))</f>
        <v>270</v>
      </c>
      <c r="I173" s="29">
        <f t="shared" si="46"/>
        <v>69</v>
      </c>
      <c r="J173" s="28">
        <f>IF($A173="","",DSUM(RevenueRange,J$1,$A$6:$A173)-SUM(J$6:J172))</f>
        <v>203.79000000000815</v>
      </c>
      <c r="K173" s="28">
        <f t="shared" si="54"/>
        <v>1939.760000000213</v>
      </c>
      <c r="L173" s="29">
        <f t="shared" si="47"/>
        <v>79</v>
      </c>
      <c r="M173" s="28">
        <f t="shared" si="55"/>
        <v>0.22988385873432249</v>
      </c>
      <c r="N173" s="29">
        <f t="shared" si="48"/>
        <v>165</v>
      </c>
      <c r="O173" s="28">
        <f t="shared" si="56"/>
        <v>0.17373429722685529</v>
      </c>
      <c r="P173" s="29">
        <f t="shared" si="49"/>
        <v>142</v>
      </c>
      <c r="Q173" s="28">
        <f t="shared" si="57"/>
        <v>2.5624306472922234</v>
      </c>
      <c r="R173" s="29">
        <f t="shared" si="50"/>
        <v>165</v>
      </c>
      <c r="S173" s="85">
        <f t="shared" si="58"/>
        <v>0.75574813378976979</v>
      </c>
      <c r="T173" s="29">
        <f t="shared" si="51"/>
        <v>74</v>
      </c>
      <c r="U173" s="85">
        <f t="shared" si="59"/>
        <v>0.1391924774198717</v>
      </c>
      <c r="V173" s="29">
        <f t="shared" si="52"/>
        <v>96</v>
      </c>
      <c r="W173" s="85">
        <f t="shared" si="60"/>
        <v>0.10505938879035848</v>
      </c>
      <c r="X173" s="29">
        <f t="shared" si="53"/>
        <v>98</v>
      </c>
      <c r="Y173" s="24" t="str">
        <f t="shared" si="62"/>
        <v>GA</v>
      </c>
      <c r="Z173" s="24" t="str">
        <f t="shared" si="62"/>
        <v>SE</v>
      </c>
      <c r="AA173" s="24" t="str">
        <f t="shared" si="62"/>
        <v>ATL</v>
      </c>
    </row>
    <row r="174" spans="1:27" ht="15">
      <c r="A174" s="24">
        <f>IF(OtherInfo!AD171="","",OtherInfo!AD171)</f>
        <v>189</v>
      </c>
      <c r="B174" s="24" t="str">
        <f>IF($A174="","",IF(VLOOKUP($A174,OtherInfo!$AD$4:$AH$172,4,FALSE)="","",VLOOKUP($A174,OtherInfo!$AD$4:$AH$172,4,FALSE)))</f>
        <v>Grand Central</v>
      </c>
      <c r="C174" s="27">
        <f>IF($A174="","",DCOUNT(RevenueRange,C$1,$A$6:$A174)-SUM(C$6:C173))</f>
        <v>38</v>
      </c>
      <c r="D174" s="27">
        <f>IF($A174="","",DSUM(RevenueRange,D$1,$A$6:$A174)-SUM(D$6:D173))</f>
        <v>1335</v>
      </c>
      <c r="E174" s="27">
        <f>IF($A174="","",DSUM(RevenueRange,E$1,$A$6:$A174)-SUM(E$6:E173))</f>
        <v>16444</v>
      </c>
      <c r="F174" s="28">
        <f>IF($A174="","",DSUM(RevenueRange,F$1,$A$6:$A174)-SUM(F$6:F173))</f>
        <v>2768.5699999998906</v>
      </c>
      <c r="G174" s="29">
        <f t="shared" si="45"/>
        <v>17</v>
      </c>
      <c r="H174" s="28">
        <f>IF($A174="","",DSUM(RevenueRange,H$1,$A$6:$A174)-SUM(H$6:H173))</f>
        <v>570</v>
      </c>
      <c r="I174" s="29">
        <f t="shared" si="46"/>
        <v>19</v>
      </c>
      <c r="J174" s="28">
        <f>IF($A174="","",DSUM(RevenueRange,J$1,$A$6:$A174)-SUM(J$6:J173))</f>
        <v>467.629999999961</v>
      </c>
      <c r="K174" s="28">
        <f t="shared" si="54"/>
        <v>3806.1999999998516</v>
      </c>
      <c r="L174" s="29">
        <f t="shared" si="47"/>
        <v>17</v>
      </c>
      <c r="M174" s="28">
        <f t="shared" si="55"/>
        <v>0.23146436390171804</v>
      </c>
      <c r="N174" s="29">
        <f t="shared" si="48"/>
        <v>163</v>
      </c>
      <c r="O174" s="28">
        <f t="shared" si="56"/>
        <v>0.16836353685234071</v>
      </c>
      <c r="P174" s="29">
        <f t="shared" si="49"/>
        <v>157</v>
      </c>
      <c r="Q174" s="28">
        <f t="shared" si="57"/>
        <v>2.8510861423219862</v>
      </c>
      <c r="R174" s="29">
        <f t="shared" si="50"/>
        <v>157</v>
      </c>
      <c r="S174" s="85">
        <f t="shared" si="58"/>
        <v>0.72738426777363208</v>
      </c>
      <c r="T174" s="29">
        <f t="shared" si="51"/>
        <v>96</v>
      </c>
      <c r="U174" s="85">
        <f t="shared" si="59"/>
        <v>0.14975566181493938</v>
      </c>
      <c r="V174" s="29">
        <f t="shared" si="52"/>
        <v>87</v>
      </c>
      <c r="W174" s="85">
        <f t="shared" si="60"/>
        <v>0.12286007041142852</v>
      </c>
      <c r="X174" s="29">
        <f t="shared" si="53"/>
        <v>16</v>
      </c>
      <c r="Y174" s="24" t="str">
        <f t="shared" si="62"/>
        <v>NY</v>
      </c>
      <c r="Z174" s="24" t="str">
        <f t="shared" si="62"/>
        <v>NY</v>
      </c>
      <c r="AA174" s="24" t="str">
        <f t="shared" si="62"/>
        <v>DOWN</v>
      </c>
    </row>
    <row r="175" spans="1:27" ht="15">
      <c r="A175" s="24">
        <f>IF(OtherInfo!AD172="","",OtherInfo!AD172)</f>
        <v>201</v>
      </c>
      <c r="B175" s="24" t="str">
        <f>IF($A175="","",IF(VLOOKUP($A175,OtherInfo!$AD$4:$AH$172,4,FALSE)="","",VLOOKUP($A175,OtherInfo!$AD$4:$AH$172,4,FALSE)))</f>
        <v>Lyndhurst</v>
      </c>
      <c r="C175" s="27">
        <f>IF($A175="","",DCOUNT(RevenueRange,C$1,$A$6:$A175)-SUM(C$6:C174))</f>
        <v>1</v>
      </c>
      <c r="D175" s="27">
        <f>IF($A175="","",DSUM(RevenueRange,D$1,$A$6:$A175)-SUM(D$6:D174))</f>
        <v>12</v>
      </c>
      <c r="E175" s="27">
        <f>IF($A175="","",DSUM(RevenueRange,E$1,$A$6:$A175)-SUM(E$6:E174))</f>
        <v>98</v>
      </c>
      <c r="F175" s="28">
        <f>IF($A175="","",DSUM(RevenueRange,F$1,$A$6:$A175)-SUM(F$6:F174))</f>
        <v>17.330000000016298</v>
      </c>
      <c r="G175" s="29">
        <f t="shared" si="45"/>
        <v>169</v>
      </c>
      <c r="H175" s="28">
        <f>IF($A175="","",DSUM(RevenueRange,H$1,$A$6:$A175)-SUM(H$6:H174))</f>
        <v>15</v>
      </c>
      <c r="I175" s="29">
        <f t="shared" si="46"/>
        <v>166</v>
      </c>
      <c r="J175" s="28">
        <f>IF($A175="","",DSUM(RevenueRange,J$1,$A$6:$A175)-SUM(J$6:J174))</f>
        <v>4.2000000000043656</v>
      </c>
      <c r="K175" s="28">
        <f t="shared" si="54"/>
        <v>36.530000000020664</v>
      </c>
      <c r="L175" s="29">
        <f t="shared" si="47"/>
        <v>169</v>
      </c>
      <c r="M175" s="28">
        <f t="shared" si="55"/>
        <v>0.37275510204102719</v>
      </c>
      <c r="N175" s="29">
        <f t="shared" si="48"/>
        <v>73</v>
      </c>
      <c r="O175" s="28">
        <f t="shared" si="56"/>
        <v>0.17683673469404385</v>
      </c>
      <c r="P175" s="29">
        <f t="shared" si="49"/>
        <v>136</v>
      </c>
      <c r="Q175" s="28">
        <f t="shared" si="57"/>
        <v>3.0441666666683886</v>
      </c>
      <c r="R175" s="29">
        <f t="shared" si="50"/>
        <v>135</v>
      </c>
      <c r="S175" s="85">
        <f t="shared" si="58"/>
        <v>0.47440459895993692</v>
      </c>
      <c r="T175" s="29">
        <f t="shared" si="51"/>
        <v>160</v>
      </c>
      <c r="U175" s="85">
        <f t="shared" si="59"/>
        <v>0.41062140706245592</v>
      </c>
      <c r="V175" s="29">
        <f t="shared" si="52"/>
        <v>11</v>
      </c>
      <c r="W175" s="85">
        <f t="shared" si="60"/>
        <v>0.11497399397760717</v>
      </c>
      <c r="X175" s="29">
        <f t="shared" si="53"/>
        <v>45</v>
      </c>
      <c r="Y175" s="24" t="str">
        <f t="shared" si="62"/>
        <v>NJ</v>
      </c>
      <c r="Z175" s="24" t="str">
        <f t="shared" si="62"/>
        <v>NE</v>
      </c>
      <c r="AA175" s="24" t="str">
        <f t="shared" si="62"/>
        <v>NJ</v>
      </c>
    </row>
    <row r="176" spans="1:27" ht="15">
      <c r="A176" s="24" t="str">
        <f>IF(OtherInfo!AD173="","",OtherInfo!AD173)</f>
        <v/>
      </c>
      <c r="B176" s="24" t="str">
        <f>IF($A176="","",IF(VLOOKUP($A176,OtherInfo!$AD$4:$AH$172,4,FALSE)="","",VLOOKUP($A176,OtherInfo!$AD$4:$AH$172,4,FALSE)))</f>
        <v/>
      </c>
      <c r="C176" s="27" t="str">
        <f>IF($A176="","",DCOUNT(RevenueRange,C$1,$A$6:$A176)-SUM(C$6:C175))</f>
        <v/>
      </c>
      <c r="D176" s="27" t="str">
        <f>IF($A176="","",DSUM(RevenueRange,D$1,$A$6:$A176)-SUM(D$6:D175))</f>
        <v/>
      </c>
      <c r="E176" s="27" t="str">
        <f>IF($A176="","",DSUM(RevenueRange,E$1,$A$6:$A176)-SUM(E$6:E175))</f>
        <v/>
      </c>
      <c r="F176" s="28" t="str">
        <f>IF($A176="","",DSUM(RevenueRange,F$1,$A$6:$A176)-SUM(F$6:F175))</f>
        <v/>
      </c>
      <c r="G176" s="29" t="str">
        <f t="shared" si="45"/>
        <v/>
      </c>
      <c r="H176" s="28" t="str">
        <f>IF($A176="","",DSUM(RevenueRange,H$1,$A$6:$A176)-SUM(H$6:H175))</f>
        <v/>
      </c>
      <c r="I176" s="29" t="str">
        <f t="shared" si="46"/>
        <v/>
      </c>
      <c r="J176" s="28" t="str">
        <f>IF($A176="","",DSUM(RevenueRange,J$1,$A$6:$A176)-SUM(J$6:J175))</f>
        <v/>
      </c>
      <c r="K176" s="28" t="str">
        <f t="shared" si="54"/>
        <v/>
      </c>
      <c r="L176" s="29" t="str">
        <f t="shared" si="47"/>
        <v/>
      </c>
      <c r="M176" s="28" t="str">
        <f t="shared" si="55"/>
        <v/>
      </c>
      <c r="N176" s="29" t="str">
        <f t="shared" si="48"/>
        <v/>
      </c>
      <c r="O176" s="28" t="str">
        <f t="shared" si="56"/>
        <v/>
      </c>
      <c r="P176" s="29" t="str">
        <f t="shared" si="49"/>
        <v/>
      </c>
      <c r="Q176" s="28" t="str">
        <f t="shared" si="57"/>
        <v/>
      </c>
      <c r="R176" s="29" t="str">
        <f t="shared" si="50"/>
        <v/>
      </c>
      <c r="S176" s="85" t="str">
        <f t="shared" si="58"/>
        <v/>
      </c>
      <c r="T176" s="29" t="str">
        <f t="shared" si="51"/>
        <v/>
      </c>
      <c r="U176" s="85" t="str">
        <f t="shared" si="59"/>
        <v/>
      </c>
      <c r="V176" s="29" t="str">
        <f t="shared" si="52"/>
        <v/>
      </c>
      <c r="W176" s="85" t="str">
        <f t="shared" si="60"/>
        <v/>
      </c>
      <c r="X176" s="29" t="str">
        <f t="shared" si="53"/>
        <v/>
      </c>
      <c r="Y176" s="24" t="str">
        <f t="shared" si="62"/>
        <v/>
      </c>
      <c r="Z176" s="24" t="str">
        <f t="shared" si="62"/>
        <v/>
      </c>
      <c r="AA176" s="24" t="str">
        <f t="shared" si="62"/>
        <v/>
      </c>
    </row>
    <row r="177" spans="1:27" ht="15">
      <c r="A177" s="24" t="str">
        <f>IF(OtherInfo!AD174="","",OtherInfo!AD174)</f>
        <v/>
      </c>
      <c r="B177" s="24" t="str">
        <f>IF($A177="","",IF(VLOOKUP($A177,OtherInfo!$AD$4:$AH$172,4,FALSE)="","",VLOOKUP($A177,OtherInfo!$AD$4:$AH$172,4,FALSE)))</f>
        <v/>
      </c>
      <c r="C177" s="27" t="str">
        <f>IF($A177="","",DCOUNT(RevenueRange,C$1,$A$6:$A177)-SUM(C$6:C176))</f>
        <v/>
      </c>
      <c r="D177" s="27" t="str">
        <f>IF($A177="","",DSUM(RevenueRange,D$1,$A$6:$A177)-SUM(D$6:D176))</f>
        <v/>
      </c>
      <c r="E177" s="27" t="str">
        <f>IF($A177="","",DSUM(RevenueRange,E$1,$A$6:$A177)-SUM(E$6:E176))</f>
        <v/>
      </c>
      <c r="F177" s="28" t="str">
        <f>IF($A177="","",DSUM(RevenueRange,F$1,$A$6:$A177)-SUM(F$6:F176))</f>
        <v/>
      </c>
      <c r="G177" s="29" t="str">
        <f t="shared" si="45"/>
        <v/>
      </c>
      <c r="H177" s="28" t="str">
        <f>IF($A177="","",DSUM(RevenueRange,H$1,$A$6:$A177)-SUM(H$6:H176))</f>
        <v/>
      </c>
      <c r="I177" s="29" t="str">
        <f t="shared" si="46"/>
        <v/>
      </c>
      <c r="J177" s="28" t="str">
        <f>IF($A177="","",DSUM(RevenueRange,J$1,$A$6:$A177)-SUM(J$6:J176))</f>
        <v/>
      </c>
      <c r="K177" s="28" t="str">
        <f t="shared" si="54"/>
        <v/>
      </c>
      <c r="L177" s="29" t="str">
        <f t="shared" si="47"/>
        <v/>
      </c>
      <c r="M177" s="28" t="str">
        <f t="shared" si="55"/>
        <v/>
      </c>
      <c r="N177" s="29" t="str">
        <f t="shared" si="48"/>
        <v/>
      </c>
      <c r="O177" s="28" t="str">
        <f t="shared" si="56"/>
        <v/>
      </c>
      <c r="P177" s="29" t="str">
        <f t="shared" si="49"/>
        <v/>
      </c>
      <c r="Q177" s="28" t="str">
        <f t="shared" si="57"/>
        <v/>
      </c>
      <c r="R177" s="29" t="str">
        <f t="shared" si="50"/>
        <v/>
      </c>
      <c r="S177" s="85" t="str">
        <f t="shared" si="58"/>
        <v/>
      </c>
      <c r="T177" s="29" t="str">
        <f t="shared" si="51"/>
        <v/>
      </c>
      <c r="U177" s="85" t="str">
        <f t="shared" si="59"/>
        <v/>
      </c>
      <c r="V177" s="29" t="str">
        <f t="shared" si="52"/>
        <v/>
      </c>
      <c r="W177" s="85" t="str">
        <f t="shared" si="60"/>
        <v/>
      </c>
      <c r="X177" s="29" t="str">
        <f t="shared" si="53"/>
        <v/>
      </c>
      <c r="Y177" s="24" t="str">
        <f t="shared" si="62"/>
        <v/>
      </c>
      <c r="Z177" s="24" t="str">
        <f t="shared" si="62"/>
        <v/>
      </c>
      <c r="AA177" s="24" t="str">
        <f t="shared" si="62"/>
        <v/>
      </c>
    </row>
    <row r="178" spans="1:27" ht="15">
      <c r="A178" s="24" t="str">
        <f>IF(OtherInfo!AD175="","",OtherInfo!AD175)</f>
        <v/>
      </c>
      <c r="B178" s="24" t="str">
        <f>IF($A178="","",IF(VLOOKUP($A178,OtherInfo!$AD$4:$AH$172,4,FALSE)="","",VLOOKUP($A178,OtherInfo!$AD$4:$AH$172,4,FALSE)))</f>
        <v/>
      </c>
      <c r="C178" s="27" t="str">
        <f>IF($A178="","",DCOUNT(RevenueRange,C$1,$A$6:$A178)-SUM(C$6:C177))</f>
        <v/>
      </c>
      <c r="D178" s="27" t="str">
        <f>IF($A178="","",DSUM(RevenueRange,D$1,$A$6:$A178)-SUM(D$6:D177))</f>
        <v/>
      </c>
      <c r="E178" s="27" t="str">
        <f>IF($A178="","",DSUM(RevenueRange,E$1,$A$6:$A178)-SUM(E$6:E177))</f>
        <v/>
      </c>
      <c r="F178" s="28" t="str">
        <f>IF($A178="","",DSUM(RevenueRange,F$1,$A$6:$A178)-SUM(F$6:F177))</f>
        <v/>
      </c>
      <c r="G178" s="29" t="str">
        <f t="shared" si="45"/>
        <v/>
      </c>
      <c r="H178" s="28" t="str">
        <f>IF($A178="","",DSUM(RevenueRange,H$1,$A$6:$A178)-SUM(H$6:H177))</f>
        <v/>
      </c>
      <c r="I178" s="29" t="str">
        <f t="shared" si="46"/>
        <v/>
      </c>
      <c r="J178" s="28" t="str">
        <f>IF($A178="","",DSUM(RevenueRange,J$1,$A$6:$A178)-SUM(J$6:J177))</f>
        <v/>
      </c>
      <c r="K178" s="28" t="str">
        <f t="shared" si="54"/>
        <v/>
      </c>
      <c r="L178" s="29" t="str">
        <f t="shared" si="47"/>
        <v/>
      </c>
      <c r="M178" s="28" t="str">
        <f t="shared" si="55"/>
        <v/>
      </c>
      <c r="N178" s="29" t="str">
        <f t="shared" si="48"/>
        <v/>
      </c>
      <c r="O178" s="28" t="str">
        <f t="shared" si="56"/>
        <v/>
      </c>
      <c r="P178" s="29" t="str">
        <f t="shared" si="49"/>
        <v/>
      </c>
      <c r="Q178" s="28" t="str">
        <f t="shared" si="57"/>
        <v/>
      </c>
      <c r="R178" s="29" t="str">
        <f t="shared" si="50"/>
        <v/>
      </c>
      <c r="S178" s="85" t="str">
        <f t="shared" si="58"/>
        <v/>
      </c>
      <c r="T178" s="29" t="str">
        <f t="shared" si="51"/>
        <v/>
      </c>
      <c r="U178" s="85" t="str">
        <f t="shared" si="59"/>
        <v/>
      </c>
      <c r="V178" s="29" t="str">
        <f t="shared" si="52"/>
        <v/>
      </c>
      <c r="W178" s="85" t="str">
        <f t="shared" si="60"/>
        <v/>
      </c>
      <c r="X178" s="29" t="str">
        <f t="shared" si="53"/>
        <v/>
      </c>
      <c r="Y178" s="24" t="str">
        <f t="shared" si="62"/>
        <v/>
      </c>
      <c r="Z178" s="24" t="str">
        <f t="shared" si="62"/>
        <v/>
      </c>
      <c r="AA178" s="24" t="str">
        <f t="shared" si="62"/>
        <v/>
      </c>
    </row>
    <row r="179" spans="1:27" ht="15">
      <c r="A179" s="24" t="str">
        <f>IF(OtherInfo!AD176="","",OtherInfo!AD176)</f>
        <v/>
      </c>
      <c r="B179" s="24" t="str">
        <f>IF($A179="","",IF(VLOOKUP($A179,OtherInfo!$AD$4:$AH$172,4,FALSE)="","",VLOOKUP($A179,OtherInfo!$AD$4:$AH$172,4,FALSE)))</f>
        <v/>
      </c>
      <c r="C179" s="27" t="str">
        <f>IF($A179="","",DCOUNT(RevenueRange,C$1,$A$6:$A179)-SUM(C$6:C178))</f>
        <v/>
      </c>
      <c r="D179" s="27" t="str">
        <f>IF($A179="","",DSUM(RevenueRange,D$1,$A$6:$A179)-SUM(D$6:D178))</f>
        <v/>
      </c>
      <c r="E179" s="27" t="str">
        <f>IF($A179="","",DSUM(RevenueRange,E$1,$A$6:$A179)-SUM(E$6:E178))</f>
        <v/>
      </c>
      <c r="F179" s="28" t="str">
        <f>IF($A179="","",DSUM(RevenueRange,F$1,$A$6:$A179)-SUM(F$6:F178))</f>
        <v/>
      </c>
      <c r="G179" s="29" t="str">
        <f t="shared" si="45"/>
        <v/>
      </c>
      <c r="H179" s="28" t="str">
        <f>IF($A179="","",DSUM(RevenueRange,H$1,$A$6:$A179)-SUM(H$6:H178))</f>
        <v/>
      </c>
      <c r="I179" s="29" t="str">
        <f t="shared" si="46"/>
        <v/>
      </c>
      <c r="J179" s="28" t="str">
        <f>IF($A179="","",DSUM(RevenueRange,J$1,$A$6:$A179)-SUM(J$6:J178))</f>
        <v/>
      </c>
      <c r="K179" s="28" t="str">
        <f t="shared" si="54"/>
        <v/>
      </c>
      <c r="L179" s="29" t="str">
        <f t="shared" si="47"/>
        <v/>
      </c>
      <c r="M179" s="28" t="str">
        <f t="shared" si="55"/>
        <v/>
      </c>
      <c r="N179" s="29" t="str">
        <f t="shared" si="48"/>
        <v/>
      </c>
      <c r="O179" s="28" t="str">
        <f t="shared" si="56"/>
        <v/>
      </c>
      <c r="P179" s="29" t="str">
        <f t="shared" si="49"/>
        <v/>
      </c>
      <c r="Q179" s="28" t="str">
        <f t="shared" si="57"/>
        <v/>
      </c>
      <c r="R179" s="29" t="str">
        <f t="shared" si="50"/>
        <v/>
      </c>
      <c r="S179" s="85" t="str">
        <f t="shared" si="58"/>
        <v/>
      </c>
      <c r="T179" s="29" t="str">
        <f t="shared" si="51"/>
        <v/>
      </c>
      <c r="U179" s="85" t="str">
        <f t="shared" si="59"/>
        <v/>
      </c>
      <c r="V179" s="29" t="str">
        <f t="shared" si="52"/>
        <v/>
      </c>
      <c r="W179" s="85" t="str">
        <f t="shared" si="60"/>
        <v/>
      </c>
      <c r="X179" s="29" t="str">
        <f t="shared" si="53"/>
        <v/>
      </c>
      <c r="Y179" s="24" t="str">
        <f t="shared" si="62"/>
        <v/>
      </c>
      <c r="Z179" s="24" t="str">
        <f t="shared" si="62"/>
        <v/>
      </c>
      <c r="AA179" s="24" t="str">
        <f t="shared" si="62"/>
        <v/>
      </c>
    </row>
    <row r="180" spans="1:27" ht="15">
      <c r="A180" s="24" t="str">
        <f>IF(OtherInfo!AD177="","",OtherInfo!AD177)</f>
        <v/>
      </c>
      <c r="B180" s="24" t="str">
        <f>IF($A180="","",IF(VLOOKUP($A180,OtherInfo!$AD$4:$AH$172,4,FALSE)="","",VLOOKUP($A180,OtherInfo!$AD$4:$AH$172,4,FALSE)))</f>
        <v/>
      </c>
      <c r="C180" s="27" t="str">
        <f>IF($A180="","",DCOUNT(RevenueRange,C$1,$A$6:$A180)-SUM(C$6:C179))</f>
        <v/>
      </c>
      <c r="D180" s="27" t="str">
        <f>IF($A180="","",DSUM(RevenueRange,D$1,$A$6:$A180)-SUM(D$6:D179))</f>
        <v/>
      </c>
      <c r="E180" s="27" t="str">
        <f>IF($A180="","",DSUM(RevenueRange,E$1,$A$6:$A180)-SUM(E$6:E179))</f>
        <v/>
      </c>
      <c r="F180" s="28" t="str">
        <f>IF($A180="","",DSUM(RevenueRange,F$1,$A$6:$A180)-SUM(F$6:F179))</f>
        <v/>
      </c>
      <c r="G180" s="29" t="str">
        <f t="shared" si="45"/>
        <v/>
      </c>
      <c r="H180" s="28" t="str">
        <f>IF($A180="","",DSUM(RevenueRange,H$1,$A$6:$A180)-SUM(H$6:H179))</f>
        <v/>
      </c>
      <c r="I180" s="29" t="str">
        <f t="shared" si="46"/>
        <v/>
      </c>
      <c r="J180" s="28" t="str">
        <f>IF($A180="","",DSUM(RevenueRange,J$1,$A$6:$A180)-SUM(J$6:J179))</f>
        <v/>
      </c>
      <c r="K180" s="28" t="str">
        <f t="shared" si="54"/>
        <v/>
      </c>
      <c r="L180" s="29" t="str">
        <f t="shared" si="47"/>
        <v/>
      </c>
      <c r="M180" s="28" t="str">
        <f t="shared" si="55"/>
        <v/>
      </c>
      <c r="N180" s="29" t="str">
        <f t="shared" si="48"/>
        <v/>
      </c>
      <c r="O180" s="28" t="str">
        <f t="shared" si="56"/>
        <v/>
      </c>
      <c r="P180" s="29" t="str">
        <f t="shared" si="49"/>
        <v/>
      </c>
      <c r="Q180" s="28" t="str">
        <f t="shared" si="57"/>
        <v/>
      </c>
      <c r="R180" s="29" t="str">
        <f t="shared" si="50"/>
        <v/>
      </c>
      <c r="S180" s="85" t="str">
        <f t="shared" si="58"/>
        <v/>
      </c>
      <c r="T180" s="29" t="str">
        <f t="shared" si="51"/>
        <v/>
      </c>
      <c r="U180" s="85" t="str">
        <f t="shared" si="59"/>
        <v/>
      </c>
      <c r="V180" s="29" t="str">
        <f t="shared" si="52"/>
        <v/>
      </c>
      <c r="W180" s="85" t="str">
        <f t="shared" si="60"/>
        <v/>
      </c>
      <c r="X180" s="29" t="str">
        <f t="shared" si="53"/>
        <v/>
      </c>
      <c r="Y180" s="24" t="str">
        <f t="shared" si="62"/>
        <v/>
      </c>
      <c r="Z180" s="24" t="str">
        <f t="shared" si="62"/>
        <v/>
      </c>
      <c r="AA180" s="24" t="str">
        <f t="shared" si="62"/>
        <v/>
      </c>
    </row>
    <row r="181" spans="1:27" ht="15">
      <c r="A181" s="24" t="str">
        <f>IF(OtherInfo!AD178="","",OtherInfo!AD178)</f>
        <v/>
      </c>
      <c r="B181" s="24" t="str">
        <f>IF($A181="","",IF(VLOOKUP($A181,OtherInfo!$AD$4:$AH$172,4,FALSE)="","",VLOOKUP($A181,OtherInfo!$AD$4:$AH$172,4,FALSE)))</f>
        <v/>
      </c>
      <c r="C181" s="27" t="str">
        <f>IF($A181="","",DCOUNT(RevenueRange,C$1,$A$6:$A181)-SUM(C$6:C180))</f>
        <v/>
      </c>
      <c r="D181" s="27" t="str">
        <f>IF($A181="","",DSUM(RevenueRange,D$1,$A$6:$A181)-SUM(D$6:D180))</f>
        <v/>
      </c>
      <c r="E181" s="27" t="str">
        <f>IF($A181="","",DSUM(RevenueRange,E$1,$A$6:$A181)-SUM(E$6:E180))</f>
        <v/>
      </c>
      <c r="F181" s="28" t="str">
        <f>IF($A181="","",DSUM(RevenueRange,F$1,$A$6:$A181)-SUM(F$6:F180))</f>
        <v/>
      </c>
      <c r="G181" s="29" t="str">
        <f t="shared" si="45"/>
        <v/>
      </c>
      <c r="H181" s="28" t="str">
        <f>IF($A181="","",DSUM(RevenueRange,H$1,$A$6:$A181)-SUM(H$6:H180))</f>
        <v/>
      </c>
      <c r="I181" s="29" t="str">
        <f t="shared" si="46"/>
        <v/>
      </c>
      <c r="J181" s="28" t="str">
        <f>IF($A181="","",DSUM(RevenueRange,J$1,$A$6:$A181)-SUM(J$6:J180))</f>
        <v/>
      </c>
      <c r="K181" s="28" t="str">
        <f t="shared" si="54"/>
        <v/>
      </c>
      <c r="L181" s="29" t="str">
        <f t="shared" si="47"/>
        <v/>
      </c>
      <c r="M181" s="28" t="str">
        <f t="shared" si="55"/>
        <v/>
      </c>
      <c r="N181" s="29" t="str">
        <f t="shared" si="48"/>
        <v/>
      </c>
      <c r="O181" s="28" t="str">
        <f t="shared" si="56"/>
        <v/>
      </c>
      <c r="P181" s="29" t="str">
        <f t="shared" si="49"/>
        <v/>
      </c>
      <c r="Q181" s="28" t="str">
        <f t="shared" si="57"/>
        <v/>
      </c>
      <c r="R181" s="29" t="str">
        <f t="shared" si="50"/>
        <v/>
      </c>
      <c r="S181" s="85" t="str">
        <f t="shared" si="58"/>
        <v/>
      </c>
      <c r="T181" s="29" t="str">
        <f t="shared" si="51"/>
        <v/>
      </c>
      <c r="U181" s="85" t="str">
        <f t="shared" si="59"/>
        <v/>
      </c>
      <c r="V181" s="29" t="str">
        <f t="shared" si="52"/>
        <v/>
      </c>
      <c r="W181" s="85" t="str">
        <f t="shared" si="60"/>
        <v/>
      </c>
      <c r="X181" s="29" t="str">
        <f t="shared" si="53"/>
        <v/>
      </c>
      <c r="Y181" s="24" t="str">
        <f t="shared" si="62"/>
        <v/>
      </c>
      <c r="Z181" s="24" t="str">
        <f t="shared" si="62"/>
        <v/>
      </c>
      <c r="AA181" s="24" t="str">
        <f t="shared" si="62"/>
        <v/>
      </c>
    </row>
    <row r="182" spans="1:27" ht="15">
      <c r="A182" s="24" t="str">
        <f>IF(OtherInfo!AD179="","",OtherInfo!AD179)</f>
        <v/>
      </c>
      <c r="B182" s="24" t="str">
        <f>IF($A182="","",IF(VLOOKUP($A182,OtherInfo!$AD$4:$AH$172,4,FALSE)="","",VLOOKUP($A182,OtherInfo!$AD$4:$AH$172,4,FALSE)))</f>
        <v/>
      </c>
      <c r="C182" s="27" t="str">
        <f>IF($A182="","",DCOUNT(RevenueRange,C$1,$A$6:$A182)-SUM(C$6:C181))</f>
        <v/>
      </c>
      <c r="D182" s="27" t="str">
        <f>IF($A182="","",DSUM(RevenueRange,D$1,$A$6:$A182)-SUM(D$6:D181))</f>
        <v/>
      </c>
      <c r="E182" s="27" t="str">
        <f>IF($A182="","",DSUM(RevenueRange,E$1,$A$6:$A182)-SUM(E$6:E181))</f>
        <v/>
      </c>
      <c r="F182" s="28" t="str">
        <f>IF($A182="","",DSUM(RevenueRange,F$1,$A$6:$A182)-SUM(F$6:F181))</f>
        <v/>
      </c>
      <c r="G182" s="29" t="str">
        <f t="shared" si="45"/>
        <v/>
      </c>
      <c r="H182" s="28" t="str">
        <f>IF($A182="","",DSUM(RevenueRange,H$1,$A$6:$A182)-SUM(H$6:H181))</f>
        <v/>
      </c>
      <c r="I182" s="29" t="str">
        <f t="shared" si="46"/>
        <v/>
      </c>
      <c r="J182" s="28" t="str">
        <f>IF($A182="","",DSUM(RevenueRange,J$1,$A$6:$A182)-SUM(J$6:J181))</f>
        <v/>
      </c>
      <c r="K182" s="28" t="str">
        <f t="shared" si="54"/>
        <v/>
      </c>
      <c r="L182" s="29" t="str">
        <f t="shared" si="47"/>
        <v/>
      </c>
      <c r="M182" s="28" t="str">
        <f t="shared" si="55"/>
        <v/>
      </c>
      <c r="N182" s="29" t="str">
        <f t="shared" si="48"/>
        <v/>
      </c>
      <c r="O182" s="28" t="str">
        <f t="shared" si="56"/>
        <v/>
      </c>
      <c r="P182" s="29" t="str">
        <f t="shared" si="49"/>
        <v/>
      </c>
      <c r="Q182" s="28" t="str">
        <f t="shared" si="57"/>
        <v/>
      </c>
      <c r="R182" s="29" t="str">
        <f t="shared" si="50"/>
        <v/>
      </c>
      <c r="S182" s="85" t="str">
        <f t="shared" si="58"/>
        <v/>
      </c>
      <c r="T182" s="29" t="str">
        <f t="shared" si="51"/>
        <v/>
      </c>
      <c r="U182" s="85" t="str">
        <f t="shared" si="59"/>
        <v/>
      </c>
      <c r="V182" s="29" t="str">
        <f t="shared" si="52"/>
        <v/>
      </c>
      <c r="W182" s="85" t="str">
        <f t="shared" si="60"/>
        <v/>
      </c>
      <c r="X182" s="29" t="str">
        <f t="shared" si="53"/>
        <v/>
      </c>
      <c r="Y182" s="24" t="str">
        <f t="shared" si="62"/>
        <v/>
      </c>
      <c r="Z182" s="24" t="str">
        <f t="shared" si="62"/>
        <v/>
      </c>
      <c r="AA182" s="24" t="str">
        <f t="shared" si="62"/>
        <v/>
      </c>
    </row>
    <row r="183" spans="1:27" ht="15">
      <c r="A183" s="24" t="str">
        <f>IF(OtherInfo!AD180="","",OtherInfo!AD180)</f>
        <v/>
      </c>
      <c r="B183" s="24" t="str">
        <f>IF($A183="","",IF(VLOOKUP($A183,OtherInfo!$AD$4:$AH$172,4,FALSE)="","",VLOOKUP($A183,OtherInfo!$AD$4:$AH$172,4,FALSE)))</f>
        <v/>
      </c>
      <c r="C183" s="27" t="str">
        <f>IF($A183="","",DCOUNT(RevenueRange,C$1,$A$6:$A183)-SUM(C$6:C182))</f>
        <v/>
      </c>
      <c r="D183" s="27" t="str">
        <f>IF($A183="","",DSUM(RevenueRange,D$1,$A$6:$A183)-SUM(D$6:D182))</f>
        <v/>
      </c>
      <c r="E183" s="27" t="str">
        <f>IF($A183="","",DSUM(RevenueRange,E$1,$A$6:$A183)-SUM(E$6:E182))</f>
        <v/>
      </c>
      <c r="F183" s="28" t="str">
        <f>IF($A183="","",DSUM(RevenueRange,F$1,$A$6:$A183)-SUM(F$6:F182))</f>
        <v/>
      </c>
      <c r="G183" s="29" t="str">
        <f t="shared" si="45"/>
        <v/>
      </c>
      <c r="H183" s="28" t="str">
        <f>IF($A183="","",DSUM(RevenueRange,H$1,$A$6:$A183)-SUM(H$6:H182))</f>
        <v/>
      </c>
      <c r="I183" s="29" t="str">
        <f t="shared" si="46"/>
        <v/>
      </c>
      <c r="J183" s="28" t="str">
        <f>IF($A183="","",DSUM(RevenueRange,J$1,$A$6:$A183)-SUM(J$6:J182))</f>
        <v/>
      </c>
      <c r="K183" s="28" t="str">
        <f t="shared" si="54"/>
        <v/>
      </c>
      <c r="L183" s="29" t="str">
        <f t="shared" si="47"/>
        <v/>
      </c>
      <c r="M183" s="28" t="str">
        <f t="shared" si="55"/>
        <v/>
      </c>
      <c r="N183" s="29" t="str">
        <f t="shared" si="48"/>
        <v/>
      </c>
      <c r="O183" s="28" t="str">
        <f t="shared" si="56"/>
        <v/>
      </c>
      <c r="P183" s="29" t="str">
        <f t="shared" si="49"/>
        <v/>
      </c>
      <c r="Q183" s="28" t="str">
        <f t="shared" si="57"/>
        <v/>
      </c>
      <c r="R183" s="29" t="str">
        <f t="shared" si="50"/>
        <v/>
      </c>
      <c r="S183" s="85" t="str">
        <f t="shared" si="58"/>
        <v/>
      </c>
      <c r="T183" s="29" t="str">
        <f t="shared" si="51"/>
        <v/>
      </c>
      <c r="U183" s="85" t="str">
        <f t="shared" si="59"/>
        <v/>
      </c>
      <c r="V183" s="29" t="str">
        <f t="shared" si="52"/>
        <v/>
      </c>
      <c r="W183" s="85" t="str">
        <f t="shared" si="60"/>
        <v/>
      </c>
      <c r="X183" s="29" t="str">
        <f t="shared" si="53"/>
        <v/>
      </c>
      <c r="Y183" s="24" t="str">
        <f t="shared" si="62"/>
        <v/>
      </c>
      <c r="Z183" s="24" t="str">
        <f t="shared" si="62"/>
        <v/>
      </c>
      <c r="AA183" s="24" t="str">
        <f t="shared" si="62"/>
        <v/>
      </c>
    </row>
    <row r="184" spans="1:27" ht="15">
      <c r="A184" s="24" t="str">
        <f>IF(OtherInfo!AD181="","",OtherInfo!AD181)</f>
        <v/>
      </c>
      <c r="B184" s="24" t="str">
        <f>IF($A184="","",IF(VLOOKUP($A184,OtherInfo!$AD$4:$AH$172,4,FALSE)="","",VLOOKUP($A184,OtherInfo!$AD$4:$AH$172,4,FALSE)))</f>
        <v/>
      </c>
      <c r="C184" s="27" t="str">
        <f>IF($A184="","",DCOUNT(RevenueRange,C$1,$A$6:$A184)-SUM(C$6:C183))</f>
        <v/>
      </c>
      <c r="D184" s="27" t="str">
        <f>IF($A184="","",DSUM(RevenueRange,D$1,$A$6:$A184)-SUM(D$6:D183))</f>
        <v/>
      </c>
      <c r="E184" s="27" t="str">
        <f>IF($A184="","",DSUM(RevenueRange,E$1,$A$6:$A184)-SUM(E$6:E183))</f>
        <v/>
      </c>
      <c r="F184" s="28" t="str">
        <f>IF($A184="","",DSUM(RevenueRange,F$1,$A$6:$A184)-SUM(F$6:F183))</f>
        <v/>
      </c>
      <c r="G184" s="29" t="str">
        <f t="shared" si="45"/>
        <v/>
      </c>
      <c r="H184" s="28" t="str">
        <f>IF($A184="","",DSUM(RevenueRange,H$1,$A$6:$A184)-SUM(H$6:H183))</f>
        <v/>
      </c>
      <c r="I184" s="29" t="str">
        <f t="shared" si="46"/>
        <v/>
      </c>
      <c r="J184" s="28" t="str">
        <f>IF($A184="","",DSUM(RevenueRange,J$1,$A$6:$A184)-SUM(J$6:J183))</f>
        <v/>
      </c>
      <c r="K184" s="28" t="str">
        <f t="shared" si="54"/>
        <v/>
      </c>
      <c r="L184" s="29" t="str">
        <f t="shared" si="47"/>
        <v/>
      </c>
      <c r="M184" s="28" t="str">
        <f t="shared" si="55"/>
        <v/>
      </c>
      <c r="N184" s="29" t="str">
        <f t="shared" si="48"/>
        <v/>
      </c>
      <c r="O184" s="28" t="str">
        <f t="shared" si="56"/>
        <v/>
      </c>
      <c r="P184" s="29" t="str">
        <f t="shared" si="49"/>
        <v/>
      </c>
      <c r="Q184" s="28" t="str">
        <f t="shared" si="57"/>
        <v/>
      </c>
      <c r="R184" s="29" t="str">
        <f t="shared" si="50"/>
        <v/>
      </c>
      <c r="S184" s="85" t="str">
        <f t="shared" si="58"/>
        <v/>
      </c>
      <c r="T184" s="29" t="str">
        <f t="shared" si="51"/>
        <v/>
      </c>
      <c r="U184" s="85" t="str">
        <f t="shared" si="59"/>
        <v/>
      </c>
      <c r="V184" s="29" t="str">
        <f t="shared" si="52"/>
        <v/>
      </c>
      <c r="W184" s="85" t="str">
        <f t="shared" si="60"/>
        <v/>
      </c>
      <c r="X184" s="29" t="str">
        <f t="shared" si="53"/>
        <v/>
      </c>
      <c r="Y184" s="24" t="str">
        <f t="shared" si="62"/>
        <v/>
      </c>
      <c r="Z184" s="24" t="str">
        <f t="shared" si="62"/>
        <v/>
      </c>
      <c r="AA184" s="24" t="str">
        <f t="shared" si="62"/>
        <v/>
      </c>
    </row>
    <row r="185" spans="1:27" ht="15">
      <c r="A185" s="24" t="str">
        <f>IF(OtherInfo!AD182="","",OtherInfo!AD182)</f>
        <v/>
      </c>
      <c r="B185" s="24" t="str">
        <f>IF($A185="","",IF(VLOOKUP($A185,OtherInfo!$AD$4:$AH$172,4,FALSE)="","",VLOOKUP($A185,OtherInfo!$AD$4:$AH$172,4,FALSE)))</f>
        <v/>
      </c>
      <c r="C185" s="27" t="str">
        <f>IF($A185="","",DCOUNT(RevenueRange,C$1,$A$6:$A185)-SUM(C$6:C184))</f>
        <v/>
      </c>
      <c r="D185" s="27" t="str">
        <f>IF($A185="","",DSUM(RevenueRange,D$1,$A$6:$A185)-SUM(D$6:D184))</f>
        <v/>
      </c>
      <c r="E185" s="27" t="str">
        <f>IF($A185="","",DSUM(RevenueRange,E$1,$A$6:$A185)-SUM(E$6:E184))</f>
        <v/>
      </c>
      <c r="F185" s="28" t="str">
        <f>IF($A185="","",DSUM(RevenueRange,F$1,$A$6:$A185)-SUM(F$6:F184))</f>
        <v/>
      </c>
      <c r="G185" s="29" t="str">
        <f t="shared" si="45"/>
        <v/>
      </c>
      <c r="H185" s="28" t="str">
        <f>IF($A185="","",DSUM(RevenueRange,H$1,$A$6:$A185)-SUM(H$6:H184))</f>
        <v/>
      </c>
      <c r="I185" s="29" t="str">
        <f t="shared" si="46"/>
        <v/>
      </c>
      <c r="J185" s="28" t="str">
        <f>IF($A185="","",DSUM(RevenueRange,J$1,$A$6:$A185)-SUM(J$6:J184))</f>
        <v/>
      </c>
      <c r="K185" s="28" t="str">
        <f t="shared" si="54"/>
        <v/>
      </c>
      <c r="L185" s="29" t="str">
        <f t="shared" si="47"/>
        <v/>
      </c>
      <c r="M185" s="28" t="str">
        <f t="shared" si="55"/>
        <v/>
      </c>
      <c r="N185" s="29" t="str">
        <f t="shared" si="48"/>
        <v/>
      </c>
      <c r="O185" s="28" t="str">
        <f t="shared" si="56"/>
        <v/>
      </c>
      <c r="P185" s="29" t="str">
        <f t="shared" si="49"/>
        <v/>
      </c>
      <c r="Q185" s="28" t="str">
        <f t="shared" si="57"/>
        <v/>
      </c>
      <c r="R185" s="29" t="str">
        <f t="shared" si="50"/>
        <v/>
      </c>
      <c r="S185" s="85" t="str">
        <f t="shared" si="58"/>
        <v/>
      </c>
      <c r="T185" s="29" t="str">
        <f t="shared" si="51"/>
        <v/>
      </c>
      <c r="U185" s="85" t="str">
        <f t="shared" si="59"/>
        <v/>
      </c>
      <c r="V185" s="29" t="str">
        <f t="shared" si="52"/>
        <v/>
      </c>
      <c r="W185" s="85" t="str">
        <f t="shared" si="60"/>
        <v/>
      </c>
      <c r="X185" s="29" t="str">
        <f t="shared" si="53"/>
        <v/>
      </c>
      <c r="Y185" s="24" t="str">
        <f t="shared" si="62"/>
        <v/>
      </c>
      <c r="Z185" s="24" t="str">
        <f t="shared" si="62"/>
        <v/>
      </c>
      <c r="AA185" s="24" t="str">
        <f t="shared" si="62"/>
        <v/>
      </c>
    </row>
    <row r="186" spans="1:27" ht="15">
      <c r="A186" s="24" t="str">
        <f>IF(OtherInfo!AD183="","",OtherInfo!AD183)</f>
        <v/>
      </c>
      <c r="B186" s="24" t="str">
        <f>IF($A186="","",IF(VLOOKUP($A186,OtherInfo!$AD$4:$AH$172,4,FALSE)="","",VLOOKUP($A186,OtherInfo!$AD$4:$AH$172,4,FALSE)))</f>
        <v/>
      </c>
      <c r="C186" s="27" t="str">
        <f>IF($A186="","",DCOUNT(RevenueRange,C$1,$A$6:$A186)-SUM(C$6:C185))</f>
        <v/>
      </c>
      <c r="D186" s="27" t="str">
        <f>IF($A186="","",DSUM(RevenueRange,D$1,$A$6:$A186)-SUM(D$6:D185))</f>
        <v/>
      </c>
      <c r="E186" s="27" t="str">
        <f>IF($A186="","",DSUM(RevenueRange,E$1,$A$6:$A186)-SUM(E$6:E185))</f>
        <v/>
      </c>
      <c r="F186" s="28" t="str">
        <f>IF($A186="","",DSUM(RevenueRange,F$1,$A$6:$A186)-SUM(F$6:F185))</f>
        <v/>
      </c>
      <c r="G186" s="29" t="str">
        <f t="shared" si="45"/>
        <v/>
      </c>
      <c r="H186" s="28" t="str">
        <f>IF($A186="","",DSUM(RevenueRange,H$1,$A$6:$A186)-SUM(H$6:H185))</f>
        <v/>
      </c>
      <c r="I186" s="29" t="str">
        <f t="shared" si="46"/>
        <v/>
      </c>
      <c r="J186" s="28" t="str">
        <f>IF($A186="","",DSUM(RevenueRange,J$1,$A$6:$A186)-SUM(J$6:J185))</f>
        <v/>
      </c>
      <c r="K186" s="28" t="str">
        <f t="shared" si="54"/>
        <v/>
      </c>
      <c r="L186" s="29" t="str">
        <f t="shared" si="47"/>
        <v/>
      </c>
      <c r="M186" s="28" t="str">
        <f t="shared" si="55"/>
        <v/>
      </c>
      <c r="N186" s="29" t="str">
        <f t="shared" si="48"/>
        <v/>
      </c>
      <c r="O186" s="28" t="str">
        <f t="shared" si="56"/>
        <v/>
      </c>
      <c r="P186" s="29" t="str">
        <f t="shared" si="49"/>
        <v/>
      </c>
      <c r="Q186" s="28" t="str">
        <f t="shared" si="57"/>
        <v/>
      </c>
      <c r="R186" s="29" t="str">
        <f t="shared" si="50"/>
        <v/>
      </c>
      <c r="S186" s="85" t="str">
        <f t="shared" si="58"/>
        <v/>
      </c>
      <c r="T186" s="29" t="str">
        <f t="shared" si="51"/>
        <v/>
      </c>
      <c r="U186" s="85" t="str">
        <f t="shared" si="59"/>
        <v/>
      </c>
      <c r="V186" s="29" t="str">
        <f t="shared" si="52"/>
        <v/>
      </c>
      <c r="W186" s="85" t="str">
        <f t="shared" si="60"/>
        <v/>
      </c>
      <c r="X186" s="29" t="str">
        <f t="shared" si="53"/>
        <v/>
      </c>
      <c r="Y186" s="24" t="str">
        <f t="shared" si="62"/>
        <v/>
      </c>
      <c r="Z186" s="24" t="str">
        <f t="shared" si="62"/>
        <v/>
      </c>
      <c r="AA186" s="24" t="str">
        <f t="shared" si="62"/>
        <v/>
      </c>
    </row>
    <row r="187" spans="1:27" ht="15">
      <c r="A187" s="24" t="str">
        <f>IF(OtherInfo!AD184="","",OtherInfo!AD184)</f>
        <v/>
      </c>
      <c r="B187" s="24" t="str">
        <f>IF($A187="","",IF(VLOOKUP($A187,OtherInfo!$AD$4:$AH$172,4,FALSE)="","",VLOOKUP($A187,OtherInfo!$AD$4:$AH$172,4,FALSE)))</f>
        <v/>
      </c>
      <c r="C187" s="27" t="str">
        <f>IF($A187="","",DCOUNT(RevenueRange,C$1,$A$6:$A187)-SUM(C$6:C186))</f>
        <v/>
      </c>
      <c r="D187" s="27" t="str">
        <f>IF($A187="","",DSUM(RevenueRange,D$1,$A$6:$A187)-SUM(D$6:D186))</f>
        <v/>
      </c>
      <c r="E187" s="27" t="str">
        <f>IF($A187="","",DSUM(RevenueRange,E$1,$A$6:$A187)-SUM(E$6:E186))</f>
        <v/>
      </c>
      <c r="F187" s="28" t="str">
        <f>IF($A187="","",DSUM(RevenueRange,F$1,$A$6:$A187)-SUM(F$6:F186))</f>
        <v/>
      </c>
      <c r="G187" s="29" t="str">
        <f t="shared" si="45"/>
        <v/>
      </c>
      <c r="H187" s="28" t="str">
        <f>IF($A187="","",DSUM(RevenueRange,H$1,$A$6:$A187)-SUM(H$6:H186))</f>
        <v/>
      </c>
      <c r="I187" s="29" t="str">
        <f t="shared" si="46"/>
        <v/>
      </c>
      <c r="J187" s="28" t="str">
        <f>IF($A187="","",DSUM(RevenueRange,J$1,$A$6:$A187)-SUM(J$6:J186))</f>
        <v/>
      </c>
      <c r="K187" s="28" t="str">
        <f t="shared" si="54"/>
        <v/>
      </c>
      <c r="L187" s="29" t="str">
        <f t="shared" si="47"/>
        <v/>
      </c>
      <c r="M187" s="28" t="str">
        <f t="shared" si="55"/>
        <v/>
      </c>
      <c r="N187" s="29" t="str">
        <f t="shared" si="48"/>
        <v/>
      </c>
      <c r="O187" s="28" t="str">
        <f t="shared" si="56"/>
        <v/>
      </c>
      <c r="P187" s="29" t="str">
        <f t="shared" si="49"/>
        <v/>
      </c>
      <c r="Q187" s="28" t="str">
        <f t="shared" si="57"/>
        <v/>
      </c>
      <c r="R187" s="29" t="str">
        <f t="shared" si="50"/>
        <v/>
      </c>
      <c r="S187" s="85" t="str">
        <f t="shared" si="58"/>
        <v/>
      </c>
      <c r="T187" s="29" t="str">
        <f t="shared" si="51"/>
        <v/>
      </c>
      <c r="U187" s="85" t="str">
        <f t="shared" si="59"/>
        <v/>
      </c>
      <c r="V187" s="29" t="str">
        <f t="shared" si="52"/>
        <v/>
      </c>
      <c r="W187" s="85" t="str">
        <f t="shared" si="60"/>
        <v/>
      </c>
      <c r="X187" s="29" t="str">
        <f t="shared" si="53"/>
        <v/>
      </c>
      <c r="Y187" s="24" t="str">
        <f t="shared" ref="Y187:AA206" si="63">IF($A187="","",IF(VLOOKUP($A187,RevenueRange,Y$1,FALSE)="","",VLOOKUP($A187,RevenueRange,Y$1,FALSE)))</f>
        <v/>
      </c>
      <c r="Z187" s="24" t="str">
        <f t="shared" si="63"/>
        <v/>
      </c>
      <c r="AA187" s="24" t="str">
        <f t="shared" si="63"/>
        <v/>
      </c>
    </row>
    <row r="188" spans="1:27" ht="15">
      <c r="A188" s="24" t="str">
        <f>IF(OtherInfo!AD185="","",OtherInfo!AD185)</f>
        <v/>
      </c>
      <c r="B188" s="24" t="str">
        <f>IF($A188="","",IF(VLOOKUP($A188,OtherInfo!$AD$4:$AH$172,4,FALSE)="","",VLOOKUP($A188,OtherInfo!$AD$4:$AH$172,4,FALSE)))</f>
        <v/>
      </c>
      <c r="C188" s="27" t="str">
        <f>IF($A188="","",DCOUNT(RevenueRange,C$1,$A$6:$A188)-SUM(C$6:C187))</f>
        <v/>
      </c>
      <c r="D188" s="27" t="str">
        <f>IF($A188="","",DSUM(RevenueRange,D$1,$A$6:$A188)-SUM(D$6:D187))</f>
        <v/>
      </c>
      <c r="E188" s="27" t="str">
        <f>IF($A188="","",DSUM(RevenueRange,E$1,$A$6:$A188)-SUM(E$6:E187))</f>
        <v/>
      </c>
      <c r="F188" s="28" t="str">
        <f>IF($A188="","",DSUM(RevenueRange,F$1,$A$6:$A188)-SUM(F$6:F187))</f>
        <v/>
      </c>
      <c r="G188" s="29" t="str">
        <f t="shared" si="45"/>
        <v/>
      </c>
      <c r="H188" s="28" t="str">
        <f>IF($A188="","",DSUM(RevenueRange,H$1,$A$6:$A188)-SUM(H$6:H187))</f>
        <v/>
      </c>
      <c r="I188" s="29" t="str">
        <f t="shared" si="46"/>
        <v/>
      </c>
      <c r="J188" s="28" t="str">
        <f>IF($A188="","",DSUM(RevenueRange,J$1,$A$6:$A188)-SUM(J$6:J187))</f>
        <v/>
      </c>
      <c r="K188" s="28" t="str">
        <f t="shared" si="54"/>
        <v/>
      </c>
      <c r="L188" s="29" t="str">
        <f t="shared" si="47"/>
        <v/>
      </c>
      <c r="M188" s="28" t="str">
        <f t="shared" si="55"/>
        <v/>
      </c>
      <c r="N188" s="29" t="str">
        <f t="shared" si="48"/>
        <v/>
      </c>
      <c r="O188" s="28" t="str">
        <f t="shared" si="56"/>
        <v/>
      </c>
      <c r="P188" s="29" t="str">
        <f t="shared" si="49"/>
        <v/>
      </c>
      <c r="Q188" s="28" t="str">
        <f t="shared" si="57"/>
        <v/>
      </c>
      <c r="R188" s="29" t="str">
        <f t="shared" si="50"/>
        <v/>
      </c>
      <c r="S188" s="85" t="str">
        <f t="shared" si="58"/>
        <v/>
      </c>
      <c r="T188" s="29" t="str">
        <f t="shared" si="51"/>
        <v/>
      </c>
      <c r="U188" s="85" t="str">
        <f t="shared" si="59"/>
        <v/>
      </c>
      <c r="V188" s="29" t="str">
        <f t="shared" si="52"/>
        <v/>
      </c>
      <c r="W188" s="85" t="str">
        <f t="shared" si="60"/>
        <v/>
      </c>
      <c r="X188" s="29" t="str">
        <f t="shared" si="53"/>
        <v/>
      </c>
      <c r="Y188" s="24" t="str">
        <f t="shared" si="63"/>
        <v/>
      </c>
      <c r="Z188" s="24" t="str">
        <f t="shared" si="63"/>
        <v/>
      </c>
      <c r="AA188" s="24" t="str">
        <f t="shared" si="63"/>
        <v/>
      </c>
    </row>
    <row r="189" spans="1:27" ht="15">
      <c r="A189" s="24" t="str">
        <f>IF(OtherInfo!AD186="","",OtherInfo!AD186)</f>
        <v/>
      </c>
      <c r="B189" s="24" t="str">
        <f>IF($A189="","",IF(VLOOKUP($A189,OtherInfo!$AD$4:$AH$172,4,FALSE)="","",VLOOKUP($A189,OtherInfo!$AD$4:$AH$172,4,FALSE)))</f>
        <v/>
      </c>
      <c r="C189" s="27" t="str">
        <f>IF($A189="","",DCOUNT(RevenueRange,C$1,$A$6:$A189)-SUM(C$6:C188))</f>
        <v/>
      </c>
      <c r="D189" s="27" t="str">
        <f>IF($A189="","",DSUM(RevenueRange,D$1,$A$6:$A189)-SUM(D$6:D188))</f>
        <v/>
      </c>
      <c r="E189" s="27" t="str">
        <f>IF($A189="","",DSUM(RevenueRange,E$1,$A$6:$A189)-SUM(E$6:E188))</f>
        <v/>
      </c>
      <c r="F189" s="28" t="str">
        <f>IF($A189="","",DSUM(RevenueRange,F$1,$A$6:$A189)-SUM(F$6:F188))</f>
        <v/>
      </c>
      <c r="G189" s="29" t="str">
        <f t="shared" si="45"/>
        <v/>
      </c>
      <c r="H189" s="28" t="str">
        <f>IF($A189="","",DSUM(RevenueRange,H$1,$A$6:$A189)-SUM(H$6:H188))</f>
        <v/>
      </c>
      <c r="I189" s="29" t="str">
        <f t="shared" si="46"/>
        <v/>
      </c>
      <c r="J189" s="28" t="str">
        <f>IF($A189="","",DSUM(RevenueRange,J$1,$A$6:$A189)-SUM(J$6:J188))</f>
        <v/>
      </c>
      <c r="K189" s="28" t="str">
        <f t="shared" si="54"/>
        <v/>
      </c>
      <c r="L189" s="29" t="str">
        <f t="shared" si="47"/>
        <v/>
      </c>
      <c r="M189" s="28" t="str">
        <f t="shared" si="55"/>
        <v/>
      </c>
      <c r="N189" s="29" t="str">
        <f t="shared" si="48"/>
        <v/>
      </c>
      <c r="O189" s="28" t="str">
        <f t="shared" si="56"/>
        <v/>
      </c>
      <c r="P189" s="29" t="str">
        <f t="shared" si="49"/>
        <v/>
      </c>
      <c r="Q189" s="28" t="str">
        <f t="shared" si="57"/>
        <v/>
      </c>
      <c r="R189" s="29" t="str">
        <f t="shared" si="50"/>
        <v/>
      </c>
      <c r="S189" s="85" t="str">
        <f t="shared" si="58"/>
        <v/>
      </c>
      <c r="T189" s="29" t="str">
        <f t="shared" si="51"/>
        <v/>
      </c>
      <c r="U189" s="85" t="str">
        <f t="shared" si="59"/>
        <v/>
      </c>
      <c r="V189" s="29" t="str">
        <f t="shared" si="52"/>
        <v/>
      </c>
      <c r="W189" s="85" t="str">
        <f t="shared" si="60"/>
        <v/>
      </c>
      <c r="X189" s="29" t="str">
        <f t="shared" si="53"/>
        <v/>
      </c>
      <c r="Y189" s="24" t="str">
        <f t="shared" si="63"/>
        <v/>
      </c>
      <c r="Z189" s="24" t="str">
        <f t="shared" si="63"/>
        <v/>
      </c>
      <c r="AA189" s="24" t="str">
        <f t="shared" si="63"/>
        <v/>
      </c>
    </row>
    <row r="190" spans="1:27" ht="15">
      <c r="A190" s="24" t="str">
        <f>IF(OtherInfo!AD187="","",OtherInfo!AD187)</f>
        <v/>
      </c>
      <c r="B190" s="24" t="str">
        <f>IF($A190="","",IF(VLOOKUP($A190,OtherInfo!$AD$4:$AH$172,4,FALSE)="","",VLOOKUP($A190,OtherInfo!$AD$4:$AH$172,4,FALSE)))</f>
        <v/>
      </c>
      <c r="C190" s="27" t="str">
        <f>IF($A190="","",DCOUNT(RevenueRange,C$1,$A$6:$A190)-SUM(C$6:C189))</f>
        <v/>
      </c>
      <c r="D190" s="27" t="str">
        <f>IF($A190="","",DSUM(RevenueRange,D$1,$A$6:$A190)-SUM(D$6:D189))</f>
        <v/>
      </c>
      <c r="E190" s="27" t="str">
        <f>IF($A190="","",DSUM(RevenueRange,E$1,$A$6:$A190)-SUM(E$6:E189))</f>
        <v/>
      </c>
      <c r="F190" s="28" t="str">
        <f>IF($A190="","",DSUM(RevenueRange,F$1,$A$6:$A190)-SUM(F$6:F189))</f>
        <v/>
      </c>
      <c r="G190" s="29" t="str">
        <f t="shared" si="45"/>
        <v/>
      </c>
      <c r="H190" s="28" t="str">
        <f>IF($A190="","",DSUM(RevenueRange,H$1,$A$6:$A190)-SUM(H$6:H189))</f>
        <v/>
      </c>
      <c r="I190" s="29" t="str">
        <f t="shared" si="46"/>
        <v/>
      </c>
      <c r="J190" s="28" t="str">
        <f>IF($A190="","",DSUM(RevenueRange,J$1,$A$6:$A190)-SUM(J$6:J189))</f>
        <v/>
      </c>
      <c r="K190" s="28" t="str">
        <f t="shared" si="54"/>
        <v/>
      </c>
      <c r="L190" s="29" t="str">
        <f t="shared" si="47"/>
        <v/>
      </c>
      <c r="M190" s="28" t="str">
        <f t="shared" si="55"/>
        <v/>
      </c>
      <c r="N190" s="29" t="str">
        <f t="shared" si="48"/>
        <v/>
      </c>
      <c r="O190" s="28" t="str">
        <f t="shared" si="56"/>
        <v/>
      </c>
      <c r="P190" s="29" t="str">
        <f t="shared" si="49"/>
        <v/>
      </c>
      <c r="Q190" s="28" t="str">
        <f t="shared" si="57"/>
        <v/>
      </c>
      <c r="R190" s="29" t="str">
        <f t="shared" si="50"/>
        <v/>
      </c>
      <c r="S190" s="85" t="str">
        <f t="shared" si="58"/>
        <v/>
      </c>
      <c r="T190" s="29" t="str">
        <f t="shared" si="51"/>
        <v/>
      </c>
      <c r="U190" s="85" t="str">
        <f t="shared" si="59"/>
        <v/>
      </c>
      <c r="V190" s="29" t="str">
        <f t="shared" si="52"/>
        <v/>
      </c>
      <c r="W190" s="85" t="str">
        <f t="shared" si="60"/>
        <v/>
      </c>
      <c r="X190" s="29" t="str">
        <f t="shared" si="53"/>
        <v/>
      </c>
      <c r="Y190" s="24" t="str">
        <f t="shared" si="63"/>
        <v/>
      </c>
      <c r="Z190" s="24" t="str">
        <f t="shared" si="63"/>
        <v/>
      </c>
      <c r="AA190" s="24" t="str">
        <f t="shared" si="63"/>
        <v/>
      </c>
    </row>
    <row r="191" spans="1:27" ht="15">
      <c r="A191" s="24" t="str">
        <f>IF(OtherInfo!AD188="","",OtherInfo!AD188)</f>
        <v/>
      </c>
      <c r="B191" s="24" t="str">
        <f>IF($A191="","",IF(VLOOKUP($A191,OtherInfo!$AD$4:$AH$172,4,FALSE)="","",VLOOKUP($A191,OtherInfo!$AD$4:$AH$172,4,FALSE)))</f>
        <v/>
      </c>
      <c r="C191" s="27" t="str">
        <f>IF($A191="","",DCOUNT(RevenueRange,C$1,$A$6:$A191)-SUM(C$6:C190))</f>
        <v/>
      </c>
      <c r="D191" s="27" t="str">
        <f>IF($A191="","",DSUM(RevenueRange,D$1,$A$6:$A191)-SUM(D$6:D190))</f>
        <v/>
      </c>
      <c r="E191" s="27" t="str">
        <f>IF($A191="","",DSUM(RevenueRange,E$1,$A$6:$A191)-SUM(E$6:E190))</f>
        <v/>
      </c>
      <c r="F191" s="28" t="str">
        <f>IF($A191="","",DSUM(RevenueRange,F$1,$A$6:$A191)-SUM(F$6:F190))</f>
        <v/>
      </c>
      <c r="G191" s="29" t="str">
        <f t="shared" si="45"/>
        <v/>
      </c>
      <c r="H191" s="28" t="str">
        <f>IF($A191="","",DSUM(RevenueRange,H$1,$A$6:$A191)-SUM(H$6:H190))</f>
        <v/>
      </c>
      <c r="I191" s="29" t="str">
        <f t="shared" si="46"/>
        <v/>
      </c>
      <c r="J191" s="28" t="str">
        <f>IF($A191="","",DSUM(RevenueRange,J$1,$A$6:$A191)-SUM(J$6:J190))</f>
        <v/>
      </c>
      <c r="K191" s="28" t="str">
        <f t="shared" si="54"/>
        <v/>
      </c>
      <c r="L191" s="29" t="str">
        <f t="shared" si="47"/>
        <v/>
      </c>
      <c r="M191" s="28" t="str">
        <f t="shared" si="55"/>
        <v/>
      </c>
      <c r="N191" s="29" t="str">
        <f t="shared" si="48"/>
        <v/>
      </c>
      <c r="O191" s="28" t="str">
        <f t="shared" si="56"/>
        <v/>
      </c>
      <c r="P191" s="29" t="str">
        <f t="shared" si="49"/>
        <v/>
      </c>
      <c r="Q191" s="28" t="str">
        <f t="shared" si="57"/>
        <v/>
      </c>
      <c r="R191" s="29" t="str">
        <f t="shared" si="50"/>
        <v/>
      </c>
      <c r="S191" s="85" t="str">
        <f t="shared" si="58"/>
        <v/>
      </c>
      <c r="T191" s="29" t="str">
        <f t="shared" si="51"/>
        <v/>
      </c>
      <c r="U191" s="85" t="str">
        <f t="shared" si="59"/>
        <v/>
      </c>
      <c r="V191" s="29" t="str">
        <f t="shared" si="52"/>
        <v/>
      </c>
      <c r="W191" s="85" t="str">
        <f t="shared" si="60"/>
        <v/>
      </c>
      <c r="X191" s="29" t="str">
        <f t="shared" si="53"/>
        <v/>
      </c>
      <c r="Y191" s="24" t="str">
        <f t="shared" si="63"/>
        <v/>
      </c>
      <c r="Z191" s="24" t="str">
        <f t="shared" si="63"/>
        <v/>
      </c>
      <c r="AA191" s="24" t="str">
        <f t="shared" si="63"/>
        <v/>
      </c>
    </row>
    <row r="192" spans="1:27" ht="15">
      <c r="A192" s="24" t="str">
        <f>IF(OtherInfo!AD189="","",OtherInfo!AD189)</f>
        <v/>
      </c>
      <c r="B192" s="24" t="str">
        <f>IF($A192="","",IF(VLOOKUP($A192,OtherInfo!$AD$4:$AH$172,4,FALSE)="","",VLOOKUP($A192,OtherInfo!$AD$4:$AH$172,4,FALSE)))</f>
        <v/>
      </c>
      <c r="C192" s="27" t="str">
        <f>IF($A192="","",DCOUNT(RevenueRange,C$1,$A$6:$A192)-SUM(C$6:C191))</f>
        <v/>
      </c>
      <c r="D192" s="27" t="str">
        <f>IF($A192="","",DSUM(RevenueRange,D$1,$A$6:$A192)-SUM(D$6:D191))</f>
        <v/>
      </c>
      <c r="E192" s="27" t="str">
        <f>IF($A192="","",DSUM(RevenueRange,E$1,$A$6:$A192)-SUM(E$6:E191))</f>
        <v/>
      </c>
      <c r="F192" s="28" t="str">
        <f>IF($A192="","",DSUM(RevenueRange,F$1,$A$6:$A192)-SUM(F$6:F191))</f>
        <v/>
      </c>
      <c r="G192" s="29" t="str">
        <f t="shared" si="45"/>
        <v/>
      </c>
      <c r="H192" s="28" t="str">
        <f>IF($A192="","",DSUM(RevenueRange,H$1,$A$6:$A192)-SUM(H$6:H191))</f>
        <v/>
      </c>
      <c r="I192" s="29" t="str">
        <f t="shared" si="46"/>
        <v/>
      </c>
      <c r="J192" s="28" t="str">
        <f>IF($A192="","",DSUM(RevenueRange,J$1,$A$6:$A192)-SUM(J$6:J191))</f>
        <v/>
      </c>
      <c r="K192" s="28" t="str">
        <f t="shared" si="54"/>
        <v/>
      </c>
      <c r="L192" s="29" t="str">
        <f t="shared" si="47"/>
        <v/>
      </c>
      <c r="M192" s="28" t="str">
        <f t="shared" si="55"/>
        <v/>
      </c>
      <c r="N192" s="29" t="str">
        <f t="shared" si="48"/>
        <v/>
      </c>
      <c r="O192" s="28" t="str">
        <f t="shared" si="56"/>
        <v/>
      </c>
      <c r="P192" s="29" t="str">
        <f t="shared" si="49"/>
        <v/>
      </c>
      <c r="Q192" s="28" t="str">
        <f t="shared" si="57"/>
        <v/>
      </c>
      <c r="R192" s="29" t="str">
        <f t="shared" si="50"/>
        <v/>
      </c>
      <c r="S192" s="85" t="str">
        <f t="shared" si="58"/>
        <v/>
      </c>
      <c r="T192" s="29" t="str">
        <f t="shared" si="51"/>
        <v/>
      </c>
      <c r="U192" s="85" t="str">
        <f t="shared" si="59"/>
        <v/>
      </c>
      <c r="V192" s="29" t="str">
        <f t="shared" si="52"/>
        <v/>
      </c>
      <c r="W192" s="85" t="str">
        <f t="shared" si="60"/>
        <v/>
      </c>
      <c r="X192" s="29" t="str">
        <f t="shared" si="53"/>
        <v/>
      </c>
      <c r="Y192" s="24" t="str">
        <f t="shared" si="63"/>
        <v/>
      </c>
      <c r="Z192" s="24" t="str">
        <f t="shared" si="63"/>
        <v/>
      </c>
      <c r="AA192" s="24" t="str">
        <f t="shared" si="63"/>
        <v/>
      </c>
    </row>
    <row r="193" spans="1:27" ht="15">
      <c r="A193" s="24" t="str">
        <f>IF(OtherInfo!AD190="","",OtherInfo!AD190)</f>
        <v/>
      </c>
      <c r="B193" s="24" t="str">
        <f>IF($A193="","",IF(VLOOKUP($A193,OtherInfo!$AD$4:$AH$172,4,FALSE)="","",VLOOKUP($A193,OtherInfo!$AD$4:$AH$172,4,FALSE)))</f>
        <v/>
      </c>
      <c r="C193" s="27" t="str">
        <f>IF($A193="","",DCOUNT(RevenueRange,C$1,$A$6:$A193)-SUM(C$6:C192))</f>
        <v/>
      </c>
      <c r="D193" s="27" t="str">
        <f>IF($A193="","",DSUM(RevenueRange,D$1,$A$6:$A193)-SUM(D$6:D192))</f>
        <v/>
      </c>
      <c r="E193" s="27" t="str">
        <f>IF($A193="","",DSUM(RevenueRange,E$1,$A$6:$A193)-SUM(E$6:E192))</f>
        <v/>
      </c>
      <c r="F193" s="28" t="str">
        <f>IF($A193="","",DSUM(RevenueRange,F$1,$A$6:$A193)-SUM(F$6:F192))</f>
        <v/>
      </c>
      <c r="G193" s="29" t="str">
        <f t="shared" si="45"/>
        <v/>
      </c>
      <c r="H193" s="28" t="str">
        <f>IF($A193="","",DSUM(RevenueRange,H$1,$A$6:$A193)-SUM(H$6:H192))</f>
        <v/>
      </c>
      <c r="I193" s="29" t="str">
        <f t="shared" si="46"/>
        <v/>
      </c>
      <c r="J193" s="28" t="str">
        <f>IF($A193="","",DSUM(RevenueRange,J$1,$A$6:$A193)-SUM(J$6:J192))</f>
        <v/>
      </c>
      <c r="K193" s="28" t="str">
        <f t="shared" si="54"/>
        <v/>
      </c>
      <c r="L193" s="29" t="str">
        <f t="shared" si="47"/>
        <v/>
      </c>
      <c r="M193" s="28" t="str">
        <f t="shared" si="55"/>
        <v/>
      </c>
      <c r="N193" s="29" t="str">
        <f t="shared" si="48"/>
        <v/>
      </c>
      <c r="O193" s="28" t="str">
        <f t="shared" si="56"/>
        <v/>
      </c>
      <c r="P193" s="29" t="str">
        <f t="shared" si="49"/>
        <v/>
      </c>
      <c r="Q193" s="28" t="str">
        <f t="shared" si="57"/>
        <v/>
      </c>
      <c r="R193" s="29" t="str">
        <f t="shared" si="50"/>
        <v/>
      </c>
      <c r="S193" s="85" t="str">
        <f t="shared" si="58"/>
        <v/>
      </c>
      <c r="T193" s="29" t="str">
        <f t="shared" si="51"/>
        <v/>
      </c>
      <c r="U193" s="85" t="str">
        <f t="shared" si="59"/>
        <v/>
      </c>
      <c r="V193" s="29" t="str">
        <f t="shared" si="52"/>
        <v/>
      </c>
      <c r="W193" s="85" t="str">
        <f t="shared" si="60"/>
        <v/>
      </c>
      <c r="X193" s="29" t="str">
        <f t="shared" si="53"/>
        <v/>
      </c>
      <c r="Y193" s="24" t="str">
        <f t="shared" si="63"/>
        <v/>
      </c>
      <c r="Z193" s="24" t="str">
        <f t="shared" si="63"/>
        <v/>
      </c>
      <c r="AA193" s="24" t="str">
        <f t="shared" si="63"/>
        <v/>
      </c>
    </row>
    <row r="194" spans="1:27" ht="15">
      <c r="A194" s="24" t="str">
        <f>IF(OtherInfo!AD191="","",OtherInfo!AD191)</f>
        <v/>
      </c>
      <c r="B194" s="24" t="str">
        <f>IF($A194="","",IF(VLOOKUP($A194,OtherInfo!$AD$4:$AH$172,4,FALSE)="","",VLOOKUP($A194,OtherInfo!$AD$4:$AH$172,4,FALSE)))</f>
        <v/>
      </c>
      <c r="C194" s="27" t="str">
        <f>IF($A194="","",DCOUNT(RevenueRange,C$1,$A$6:$A194)-SUM(C$6:C193))</f>
        <v/>
      </c>
      <c r="D194" s="27" t="str">
        <f>IF($A194="","",DSUM(RevenueRange,D$1,$A$6:$A194)-SUM(D$6:D193))</f>
        <v/>
      </c>
      <c r="E194" s="27" t="str">
        <f>IF($A194="","",DSUM(RevenueRange,E$1,$A$6:$A194)-SUM(E$6:E193))</f>
        <v/>
      </c>
      <c r="F194" s="28" t="str">
        <f>IF($A194="","",DSUM(RevenueRange,F$1,$A$6:$A194)-SUM(F$6:F193))</f>
        <v/>
      </c>
      <c r="G194" s="29" t="str">
        <f t="shared" si="45"/>
        <v/>
      </c>
      <c r="H194" s="28" t="str">
        <f>IF($A194="","",DSUM(RevenueRange,H$1,$A$6:$A194)-SUM(H$6:H193))</f>
        <v/>
      </c>
      <c r="I194" s="29" t="str">
        <f t="shared" si="46"/>
        <v/>
      </c>
      <c r="J194" s="28" t="str">
        <f>IF($A194="","",DSUM(RevenueRange,J$1,$A$6:$A194)-SUM(J$6:J193))</f>
        <v/>
      </c>
      <c r="K194" s="28" t="str">
        <f t="shared" si="54"/>
        <v/>
      </c>
      <c r="L194" s="29" t="str">
        <f t="shared" si="47"/>
        <v/>
      </c>
      <c r="M194" s="28" t="str">
        <f t="shared" si="55"/>
        <v/>
      </c>
      <c r="N194" s="29" t="str">
        <f t="shared" si="48"/>
        <v/>
      </c>
      <c r="O194" s="28" t="str">
        <f t="shared" si="56"/>
        <v/>
      </c>
      <c r="P194" s="29" t="str">
        <f t="shared" si="49"/>
        <v/>
      </c>
      <c r="Q194" s="28" t="str">
        <f t="shared" si="57"/>
        <v/>
      </c>
      <c r="R194" s="29" t="str">
        <f t="shared" si="50"/>
        <v/>
      </c>
      <c r="S194" s="85" t="str">
        <f t="shared" si="58"/>
        <v/>
      </c>
      <c r="T194" s="29" t="str">
        <f t="shared" si="51"/>
        <v/>
      </c>
      <c r="U194" s="85" t="str">
        <f t="shared" si="59"/>
        <v/>
      </c>
      <c r="V194" s="29" t="str">
        <f t="shared" si="52"/>
        <v/>
      </c>
      <c r="W194" s="85" t="str">
        <f t="shared" si="60"/>
        <v/>
      </c>
      <c r="X194" s="29" t="str">
        <f t="shared" si="53"/>
        <v/>
      </c>
      <c r="Y194" s="24" t="str">
        <f t="shared" si="63"/>
        <v/>
      </c>
      <c r="Z194" s="24" t="str">
        <f t="shared" si="63"/>
        <v/>
      </c>
      <c r="AA194" s="24" t="str">
        <f t="shared" si="63"/>
        <v/>
      </c>
    </row>
    <row r="195" spans="1:27" ht="15">
      <c r="A195" s="24" t="str">
        <f>IF(OtherInfo!AD192="","",OtherInfo!AD192)</f>
        <v/>
      </c>
      <c r="B195" s="24" t="str">
        <f>IF($A195="","",IF(VLOOKUP($A195,OtherInfo!$AD$4:$AH$172,4,FALSE)="","",VLOOKUP($A195,OtherInfo!$AD$4:$AH$172,4,FALSE)))</f>
        <v/>
      </c>
      <c r="C195" s="27" t="str">
        <f>IF($A195="","",DCOUNT(RevenueRange,C$1,$A$6:$A195)-SUM(C$6:C194))</f>
        <v/>
      </c>
      <c r="D195" s="27" t="str">
        <f>IF($A195="","",DSUM(RevenueRange,D$1,$A$6:$A195)-SUM(D$6:D194))</f>
        <v/>
      </c>
      <c r="E195" s="27" t="str">
        <f>IF($A195="","",DSUM(RevenueRange,E$1,$A$6:$A195)-SUM(E$6:E194))</f>
        <v/>
      </c>
      <c r="F195" s="28" t="str">
        <f>IF($A195="","",DSUM(RevenueRange,F$1,$A$6:$A195)-SUM(F$6:F194))</f>
        <v/>
      </c>
      <c r="G195" s="29" t="str">
        <f t="shared" si="45"/>
        <v/>
      </c>
      <c r="H195" s="28" t="str">
        <f>IF($A195="","",DSUM(RevenueRange,H$1,$A$6:$A195)-SUM(H$6:H194))</f>
        <v/>
      </c>
      <c r="I195" s="29" t="str">
        <f t="shared" si="46"/>
        <v/>
      </c>
      <c r="J195" s="28" t="str">
        <f>IF($A195="","",DSUM(RevenueRange,J$1,$A$6:$A195)-SUM(J$6:J194))</f>
        <v/>
      </c>
      <c r="K195" s="28" t="str">
        <f t="shared" si="54"/>
        <v/>
      </c>
      <c r="L195" s="29" t="str">
        <f t="shared" si="47"/>
        <v/>
      </c>
      <c r="M195" s="28" t="str">
        <f t="shared" si="55"/>
        <v/>
      </c>
      <c r="N195" s="29" t="str">
        <f t="shared" si="48"/>
        <v/>
      </c>
      <c r="O195" s="28" t="str">
        <f t="shared" si="56"/>
        <v/>
      </c>
      <c r="P195" s="29" t="str">
        <f t="shared" si="49"/>
        <v/>
      </c>
      <c r="Q195" s="28" t="str">
        <f t="shared" si="57"/>
        <v/>
      </c>
      <c r="R195" s="29" t="str">
        <f t="shared" si="50"/>
        <v/>
      </c>
      <c r="S195" s="85" t="str">
        <f t="shared" si="58"/>
        <v/>
      </c>
      <c r="T195" s="29" t="str">
        <f t="shared" si="51"/>
        <v/>
      </c>
      <c r="U195" s="85" t="str">
        <f t="shared" si="59"/>
        <v/>
      </c>
      <c r="V195" s="29" t="str">
        <f t="shared" si="52"/>
        <v/>
      </c>
      <c r="W195" s="85" t="str">
        <f t="shared" si="60"/>
        <v/>
      </c>
      <c r="X195" s="29" t="str">
        <f t="shared" si="53"/>
        <v/>
      </c>
      <c r="Y195" s="24" t="str">
        <f t="shared" si="63"/>
        <v/>
      </c>
      <c r="Z195" s="24" t="str">
        <f t="shared" si="63"/>
        <v/>
      </c>
      <c r="AA195" s="24" t="str">
        <f t="shared" si="63"/>
        <v/>
      </c>
    </row>
    <row r="196" spans="1:27" ht="15">
      <c r="A196" s="24" t="str">
        <f>IF(OtherInfo!AD193="","",OtherInfo!AD193)</f>
        <v/>
      </c>
      <c r="B196" s="24" t="str">
        <f>IF($A196="","",IF(VLOOKUP($A196,OtherInfo!$AD$4:$AH$172,4,FALSE)="","",VLOOKUP($A196,OtherInfo!$AD$4:$AH$172,4,FALSE)))</f>
        <v/>
      </c>
      <c r="C196" s="27" t="str">
        <f>IF($A196="","",DCOUNT(RevenueRange,C$1,$A$6:$A196)-SUM(C$6:C195))</f>
        <v/>
      </c>
      <c r="D196" s="27" t="str">
        <f>IF($A196="","",DSUM(RevenueRange,D$1,$A$6:$A196)-SUM(D$6:D195))</f>
        <v/>
      </c>
      <c r="E196" s="27" t="str">
        <f>IF($A196="","",DSUM(RevenueRange,E$1,$A$6:$A196)-SUM(E$6:E195))</f>
        <v/>
      </c>
      <c r="F196" s="28" t="str">
        <f>IF($A196="","",DSUM(RevenueRange,F$1,$A$6:$A196)-SUM(F$6:F195))</f>
        <v/>
      </c>
      <c r="G196" s="29" t="str">
        <f t="shared" si="45"/>
        <v/>
      </c>
      <c r="H196" s="28" t="str">
        <f>IF($A196="","",DSUM(RevenueRange,H$1,$A$6:$A196)-SUM(H$6:H195))</f>
        <v/>
      </c>
      <c r="I196" s="29" t="str">
        <f t="shared" si="46"/>
        <v/>
      </c>
      <c r="J196" s="28" t="str">
        <f>IF($A196="","",DSUM(RevenueRange,J$1,$A$6:$A196)-SUM(J$6:J195))</f>
        <v/>
      </c>
      <c r="K196" s="28" t="str">
        <f t="shared" si="54"/>
        <v/>
      </c>
      <c r="L196" s="29" t="str">
        <f t="shared" si="47"/>
        <v/>
      </c>
      <c r="M196" s="28" t="str">
        <f t="shared" si="55"/>
        <v/>
      </c>
      <c r="N196" s="29" t="str">
        <f t="shared" si="48"/>
        <v/>
      </c>
      <c r="O196" s="28" t="str">
        <f t="shared" si="56"/>
        <v/>
      </c>
      <c r="P196" s="29" t="str">
        <f t="shared" si="49"/>
        <v/>
      </c>
      <c r="Q196" s="28" t="str">
        <f t="shared" si="57"/>
        <v/>
      </c>
      <c r="R196" s="29" t="str">
        <f t="shared" si="50"/>
        <v/>
      </c>
      <c r="S196" s="85" t="str">
        <f t="shared" si="58"/>
        <v/>
      </c>
      <c r="T196" s="29" t="str">
        <f t="shared" si="51"/>
        <v/>
      </c>
      <c r="U196" s="85" t="str">
        <f t="shared" si="59"/>
        <v/>
      </c>
      <c r="V196" s="29" t="str">
        <f t="shared" si="52"/>
        <v/>
      </c>
      <c r="W196" s="85" t="str">
        <f t="shared" si="60"/>
        <v/>
      </c>
      <c r="X196" s="29" t="str">
        <f t="shared" si="53"/>
        <v/>
      </c>
      <c r="Y196" s="24" t="str">
        <f t="shared" si="63"/>
        <v/>
      </c>
      <c r="Z196" s="24" t="str">
        <f t="shared" si="63"/>
        <v/>
      </c>
      <c r="AA196" s="24" t="str">
        <f t="shared" si="63"/>
        <v/>
      </c>
    </row>
    <row r="197" spans="1:27" ht="15">
      <c r="A197" s="24" t="str">
        <f>IF(OtherInfo!AD194="","",OtherInfo!AD194)</f>
        <v/>
      </c>
      <c r="B197" s="24" t="str">
        <f>IF($A197="","",IF(VLOOKUP($A197,OtherInfo!$AD$4:$AH$172,4,FALSE)="","",VLOOKUP($A197,OtherInfo!$AD$4:$AH$172,4,FALSE)))</f>
        <v/>
      </c>
      <c r="C197" s="27" t="str">
        <f>IF($A197="","",DCOUNT(RevenueRange,C$1,$A$6:$A197)-SUM(C$6:C196))</f>
        <v/>
      </c>
      <c r="D197" s="27" t="str">
        <f>IF($A197="","",DSUM(RevenueRange,D$1,$A$6:$A197)-SUM(D$6:D196))</f>
        <v/>
      </c>
      <c r="E197" s="27" t="str">
        <f>IF($A197="","",DSUM(RevenueRange,E$1,$A$6:$A197)-SUM(E$6:E196))</f>
        <v/>
      </c>
      <c r="F197" s="28" t="str">
        <f>IF($A197="","",DSUM(RevenueRange,F$1,$A$6:$A197)-SUM(F$6:F196))</f>
        <v/>
      </c>
      <c r="G197" s="29" t="str">
        <f t="shared" si="45"/>
        <v/>
      </c>
      <c r="H197" s="28" t="str">
        <f>IF($A197="","",DSUM(RevenueRange,H$1,$A$6:$A197)-SUM(H$6:H196))</f>
        <v/>
      </c>
      <c r="I197" s="29" t="str">
        <f t="shared" si="46"/>
        <v/>
      </c>
      <c r="J197" s="28" t="str">
        <f>IF($A197="","",DSUM(RevenueRange,J$1,$A$6:$A197)-SUM(J$6:J196))</f>
        <v/>
      </c>
      <c r="K197" s="28" t="str">
        <f t="shared" si="54"/>
        <v/>
      </c>
      <c r="L197" s="29" t="str">
        <f t="shared" si="47"/>
        <v/>
      </c>
      <c r="M197" s="28" t="str">
        <f t="shared" si="55"/>
        <v/>
      </c>
      <c r="N197" s="29" t="str">
        <f t="shared" si="48"/>
        <v/>
      </c>
      <c r="O197" s="28" t="str">
        <f t="shared" si="56"/>
        <v/>
      </c>
      <c r="P197" s="29" t="str">
        <f t="shared" si="49"/>
        <v/>
      </c>
      <c r="Q197" s="28" t="str">
        <f t="shared" si="57"/>
        <v/>
      </c>
      <c r="R197" s="29" t="str">
        <f t="shared" si="50"/>
        <v/>
      </c>
      <c r="S197" s="85" t="str">
        <f t="shared" si="58"/>
        <v/>
      </c>
      <c r="T197" s="29" t="str">
        <f t="shared" si="51"/>
        <v/>
      </c>
      <c r="U197" s="85" t="str">
        <f t="shared" si="59"/>
        <v/>
      </c>
      <c r="V197" s="29" t="str">
        <f t="shared" si="52"/>
        <v/>
      </c>
      <c r="W197" s="85" t="str">
        <f t="shared" si="60"/>
        <v/>
      </c>
      <c r="X197" s="29" t="str">
        <f t="shared" si="53"/>
        <v/>
      </c>
      <c r="Y197" s="24" t="str">
        <f t="shared" si="63"/>
        <v/>
      </c>
      <c r="Z197" s="24" t="str">
        <f t="shared" si="63"/>
        <v/>
      </c>
      <c r="AA197" s="24" t="str">
        <f t="shared" si="63"/>
        <v/>
      </c>
    </row>
    <row r="198" spans="1:27" ht="15">
      <c r="A198" s="24" t="str">
        <f>IF(OtherInfo!AD195="","",OtherInfo!AD195)</f>
        <v/>
      </c>
      <c r="B198" s="24" t="str">
        <f>IF($A198="","",IF(VLOOKUP($A198,OtherInfo!$AD$4:$AH$172,4,FALSE)="","",VLOOKUP($A198,OtherInfo!$AD$4:$AH$172,4,FALSE)))</f>
        <v/>
      </c>
      <c r="C198" s="27" t="str">
        <f>IF($A198="","",DCOUNT(RevenueRange,C$1,$A$6:$A198)-SUM(C$6:C197))</f>
        <v/>
      </c>
      <c r="D198" s="27" t="str">
        <f>IF($A198="","",DSUM(RevenueRange,D$1,$A$6:$A198)-SUM(D$6:D197))</f>
        <v/>
      </c>
      <c r="E198" s="27" t="str">
        <f>IF($A198="","",DSUM(RevenueRange,E$1,$A$6:$A198)-SUM(E$6:E197))</f>
        <v/>
      </c>
      <c r="F198" s="28" t="str">
        <f>IF($A198="","",DSUM(RevenueRange,F$1,$A$6:$A198)-SUM(F$6:F197))</f>
        <v/>
      </c>
      <c r="G198" s="29" t="str">
        <f t="shared" si="45"/>
        <v/>
      </c>
      <c r="H198" s="28" t="str">
        <f>IF($A198="","",DSUM(RevenueRange,H$1,$A$6:$A198)-SUM(H$6:H197))</f>
        <v/>
      </c>
      <c r="I198" s="29" t="str">
        <f t="shared" si="46"/>
        <v/>
      </c>
      <c r="J198" s="28" t="str">
        <f>IF($A198="","",DSUM(RevenueRange,J$1,$A$6:$A198)-SUM(J$6:J197))</f>
        <v/>
      </c>
      <c r="K198" s="28" t="str">
        <f t="shared" si="54"/>
        <v/>
      </c>
      <c r="L198" s="29" t="str">
        <f t="shared" si="47"/>
        <v/>
      </c>
      <c r="M198" s="28" t="str">
        <f t="shared" si="55"/>
        <v/>
      </c>
      <c r="N198" s="29" t="str">
        <f t="shared" si="48"/>
        <v/>
      </c>
      <c r="O198" s="28" t="str">
        <f t="shared" si="56"/>
        <v/>
      </c>
      <c r="P198" s="29" t="str">
        <f t="shared" si="49"/>
        <v/>
      </c>
      <c r="Q198" s="28" t="str">
        <f t="shared" si="57"/>
        <v/>
      </c>
      <c r="R198" s="29" t="str">
        <f t="shared" si="50"/>
        <v/>
      </c>
      <c r="S198" s="85" t="str">
        <f t="shared" si="58"/>
        <v/>
      </c>
      <c r="T198" s="29" t="str">
        <f t="shared" si="51"/>
        <v/>
      </c>
      <c r="U198" s="85" t="str">
        <f t="shared" si="59"/>
        <v/>
      </c>
      <c r="V198" s="29" t="str">
        <f t="shared" si="52"/>
        <v/>
      </c>
      <c r="W198" s="85" t="str">
        <f t="shared" si="60"/>
        <v/>
      </c>
      <c r="X198" s="29" t="str">
        <f t="shared" si="53"/>
        <v/>
      </c>
      <c r="Y198" s="24" t="str">
        <f t="shared" si="63"/>
        <v/>
      </c>
      <c r="Z198" s="24" t="str">
        <f t="shared" si="63"/>
        <v/>
      </c>
      <c r="AA198" s="24" t="str">
        <f t="shared" si="63"/>
        <v/>
      </c>
    </row>
    <row r="199" spans="1:27" ht="15">
      <c r="A199" s="24" t="str">
        <f>IF(OtherInfo!AD196="","",OtherInfo!AD196)</f>
        <v/>
      </c>
      <c r="B199" s="24" t="str">
        <f>IF($A199="","",IF(VLOOKUP($A199,OtherInfo!$AD$4:$AH$172,4,FALSE)="","",VLOOKUP($A199,OtherInfo!$AD$4:$AH$172,4,FALSE)))</f>
        <v/>
      </c>
      <c r="C199" s="27" t="str">
        <f>IF($A199="","",DCOUNT(RevenueRange,C$1,$A$6:$A199)-SUM(C$6:C198))</f>
        <v/>
      </c>
      <c r="D199" s="27" t="str">
        <f>IF($A199="","",DSUM(RevenueRange,D$1,$A$6:$A199)-SUM(D$6:D198))</f>
        <v/>
      </c>
      <c r="E199" s="27" t="str">
        <f>IF($A199="","",DSUM(RevenueRange,E$1,$A$6:$A199)-SUM(E$6:E198))</f>
        <v/>
      </c>
      <c r="F199" s="28" t="str">
        <f>IF($A199="","",DSUM(RevenueRange,F$1,$A$6:$A199)-SUM(F$6:F198))</f>
        <v/>
      </c>
      <c r="G199" s="29" t="str">
        <f t="shared" ref="G199:G253" si="64">IF($A199="","",RANK(F199,F$7:F$253,RankOrder))</f>
        <v/>
      </c>
      <c r="H199" s="28" t="str">
        <f>IF($A199="","",DSUM(RevenueRange,H$1,$A$6:$A199)-SUM(H$6:H198))</f>
        <v/>
      </c>
      <c r="I199" s="29" t="str">
        <f t="shared" ref="I199:I253" si="65">IF($A199="","",RANK(H199,H$7:H$253,RankOrder))</f>
        <v/>
      </c>
      <c r="J199" s="28" t="str">
        <f>IF($A199="","",DSUM(RevenueRange,J$1,$A$6:$A199)-SUM(J$6:J198))</f>
        <v/>
      </c>
      <c r="K199" s="28" t="str">
        <f t="shared" si="54"/>
        <v/>
      </c>
      <c r="L199" s="29" t="str">
        <f t="shared" ref="L199:L253" si="66">IF($A199="","",RANK(K199,K$7:K$253,RankOrder))</f>
        <v/>
      </c>
      <c r="M199" s="28" t="str">
        <f t="shared" si="55"/>
        <v/>
      </c>
      <c r="N199" s="29" t="str">
        <f t="shared" ref="N199:N253" si="67">IF($A199="","",RANK(M199,M$7:M$253,RankOrder))</f>
        <v/>
      </c>
      <c r="O199" s="28" t="str">
        <f t="shared" si="56"/>
        <v/>
      </c>
      <c r="P199" s="29" t="str">
        <f t="shared" ref="P199:P253" si="68">IF($A199="","",RANK(O199,O$7:O$253,RankOrder))</f>
        <v/>
      </c>
      <c r="Q199" s="28" t="str">
        <f t="shared" si="57"/>
        <v/>
      </c>
      <c r="R199" s="29" t="str">
        <f t="shared" ref="R199:R253" si="69">IF($A199="","",RANK(Q199,Q$7:Q$253,RankOrder))</f>
        <v/>
      </c>
      <c r="S199" s="85" t="str">
        <f t="shared" si="58"/>
        <v/>
      </c>
      <c r="T199" s="29" t="str">
        <f t="shared" ref="T199:T253" si="70">IF($A199="","",RANK(S199,S$7:S$253,RankOrder))</f>
        <v/>
      </c>
      <c r="U199" s="85" t="str">
        <f t="shared" si="59"/>
        <v/>
      </c>
      <c r="V199" s="29" t="str">
        <f t="shared" ref="V199:V253" si="71">IF($A199="","",RANK(U199,U$7:U$253,RankOrder))</f>
        <v/>
      </c>
      <c r="W199" s="85" t="str">
        <f t="shared" si="60"/>
        <v/>
      </c>
      <c r="X199" s="29" t="str">
        <f t="shared" ref="X199:X253" si="72">IF($A199="","",RANK(W199,W$7:W$253,RankOrder))</f>
        <v/>
      </c>
      <c r="Y199" s="24" t="str">
        <f t="shared" si="63"/>
        <v/>
      </c>
      <c r="Z199" s="24" t="str">
        <f t="shared" si="63"/>
        <v/>
      </c>
      <c r="AA199" s="24" t="str">
        <f t="shared" si="63"/>
        <v/>
      </c>
    </row>
    <row r="200" spans="1:27" ht="15">
      <c r="A200" s="24" t="str">
        <f>IF(OtherInfo!AD197="","",OtherInfo!AD197)</f>
        <v/>
      </c>
      <c r="B200" s="24" t="str">
        <f>IF($A200="","",IF(VLOOKUP($A200,OtherInfo!$AD$4:$AH$172,4,FALSE)="","",VLOOKUP($A200,OtherInfo!$AD$4:$AH$172,4,FALSE)))</f>
        <v/>
      </c>
      <c r="C200" s="27" t="str">
        <f>IF($A200="","",DCOUNT(RevenueRange,C$1,$A$6:$A200)-SUM(C$6:C199))</f>
        <v/>
      </c>
      <c r="D200" s="27" t="str">
        <f>IF($A200="","",DSUM(RevenueRange,D$1,$A$6:$A200)-SUM(D$6:D199))</f>
        <v/>
      </c>
      <c r="E200" s="27" t="str">
        <f>IF($A200="","",DSUM(RevenueRange,E$1,$A$6:$A200)-SUM(E$6:E199))</f>
        <v/>
      </c>
      <c r="F200" s="28" t="str">
        <f>IF($A200="","",DSUM(RevenueRange,F$1,$A$6:$A200)-SUM(F$6:F199))</f>
        <v/>
      </c>
      <c r="G200" s="29" t="str">
        <f t="shared" si="64"/>
        <v/>
      </c>
      <c r="H200" s="28" t="str">
        <f>IF($A200="","",DSUM(RevenueRange,H$1,$A$6:$A200)-SUM(H$6:H199))</f>
        <v/>
      </c>
      <c r="I200" s="29" t="str">
        <f t="shared" si="65"/>
        <v/>
      </c>
      <c r="J200" s="28" t="str">
        <f>IF($A200="","",DSUM(RevenueRange,J$1,$A$6:$A200)-SUM(J$6:J199))</f>
        <v/>
      </c>
      <c r="K200" s="28" t="str">
        <f t="shared" ref="K200:K253" si="73">IF($A200="","",SUM(J200,H200,F200))</f>
        <v/>
      </c>
      <c r="L200" s="29" t="str">
        <f t="shared" si="66"/>
        <v/>
      </c>
      <c r="M200" s="28" t="str">
        <f t="shared" ref="M200:M253" si="74">IF($A200="","",IF($E200=0,0,K200/E200))</f>
        <v/>
      </c>
      <c r="N200" s="29" t="str">
        <f t="shared" si="67"/>
        <v/>
      </c>
      <c r="O200" s="28" t="str">
        <f t="shared" ref="O200:O253" si="75">IF($A200="","",IF($E200=0,0,F200/E200))</f>
        <v/>
      </c>
      <c r="P200" s="29" t="str">
        <f t="shared" si="68"/>
        <v/>
      </c>
      <c r="Q200" s="28" t="str">
        <f t="shared" ref="Q200:Q253" si="76">IF($A200="","",IF($D200=0,0,K200/D200))</f>
        <v/>
      </c>
      <c r="R200" s="29" t="str">
        <f t="shared" si="69"/>
        <v/>
      </c>
      <c r="S200" s="85" t="str">
        <f t="shared" ref="S200:S253" si="77">IF($A200="","",IF($K200=0,0,F200/K200))</f>
        <v/>
      </c>
      <c r="T200" s="29" t="str">
        <f t="shared" si="70"/>
        <v/>
      </c>
      <c r="U200" s="85" t="str">
        <f t="shared" ref="U200:U253" si="78">IF($A200="","",IF($K200=0,0,H200/K200))</f>
        <v/>
      </c>
      <c r="V200" s="29" t="str">
        <f t="shared" si="71"/>
        <v/>
      </c>
      <c r="W200" s="85" t="str">
        <f t="shared" ref="W200:W253" si="79">IF($A200="","",IF($K200=0,0,J200/K200))</f>
        <v/>
      </c>
      <c r="X200" s="29" t="str">
        <f t="shared" si="72"/>
        <v/>
      </c>
      <c r="Y200" s="24" t="str">
        <f t="shared" si="63"/>
        <v/>
      </c>
      <c r="Z200" s="24" t="str">
        <f t="shared" si="63"/>
        <v/>
      </c>
      <c r="AA200" s="24" t="str">
        <f t="shared" si="63"/>
        <v/>
      </c>
    </row>
    <row r="201" spans="1:27" ht="15">
      <c r="A201" s="24" t="str">
        <f>IF(OtherInfo!AD198="","",OtherInfo!AD198)</f>
        <v/>
      </c>
      <c r="B201" s="24" t="str">
        <f>IF($A201="","",IF(VLOOKUP($A201,OtherInfo!$AD$4:$AH$172,4,FALSE)="","",VLOOKUP($A201,OtherInfo!$AD$4:$AH$172,4,FALSE)))</f>
        <v/>
      </c>
      <c r="C201" s="27" t="str">
        <f>IF($A201="","",DCOUNT(RevenueRange,C$1,$A$6:$A201)-SUM(C$6:C200))</f>
        <v/>
      </c>
      <c r="D201" s="27" t="str">
        <f>IF($A201="","",DSUM(RevenueRange,D$1,$A$6:$A201)-SUM(D$6:D200))</f>
        <v/>
      </c>
      <c r="E201" s="27" t="str">
        <f>IF($A201="","",DSUM(RevenueRange,E$1,$A$6:$A201)-SUM(E$6:E200))</f>
        <v/>
      </c>
      <c r="F201" s="28" t="str">
        <f>IF($A201="","",DSUM(RevenueRange,F$1,$A$6:$A201)-SUM(F$6:F200))</f>
        <v/>
      </c>
      <c r="G201" s="29" t="str">
        <f t="shared" si="64"/>
        <v/>
      </c>
      <c r="H201" s="28" t="str">
        <f>IF($A201="","",DSUM(RevenueRange,H$1,$A$6:$A201)-SUM(H$6:H200))</f>
        <v/>
      </c>
      <c r="I201" s="29" t="str">
        <f t="shared" si="65"/>
        <v/>
      </c>
      <c r="J201" s="28" t="str">
        <f>IF($A201="","",DSUM(RevenueRange,J$1,$A$6:$A201)-SUM(J$6:J200))</f>
        <v/>
      </c>
      <c r="K201" s="28" t="str">
        <f t="shared" si="73"/>
        <v/>
      </c>
      <c r="L201" s="29" t="str">
        <f t="shared" si="66"/>
        <v/>
      </c>
      <c r="M201" s="28" t="str">
        <f t="shared" si="74"/>
        <v/>
      </c>
      <c r="N201" s="29" t="str">
        <f t="shared" si="67"/>
        <v/>
      </c>
      <c r="O201" s="28" t="str">
        <f t="shared" si="75"/>
        <v/>
      </c>
      <c r="P201" s="29" t="str">
        <f t="shared" si="68"/>
        <v/>
      </c>
      <c r="Q201" s="28" t="str">
        <f t="shared" si="76"/>
        <v/>
      </c>
      <c r="R201" s="29" t="str">
        <f t="shared" si="69"/>
        <v/>
      </c>
      <c r="S201" s="85" t="str">
        <f t="shared" si="77"/>
        <v/>
      </c>
      <c r="T201" s="29" t="str">
        <f t="shared" si="70"/>
        <v/>
      </c>
      <c r="U201" s="85" t="str">
        <f t="shared" si="78"/>
        <v/>
      </c>
      <c r="V201" s="29" t="str">
        <f t="shared" si="71"/>
        <v/>
      </c>
      <c r="W201" s="85" t="str">
        <f t="shared" si="79"/>
        <v/>
      </c>
      <c r="X201" s="29" t="str">
        <f t="shared" si="72"/>
        <v/>
      </c>
      <c r="Y201" s="24" t="str">
        <f t="shared" si="63"/>
        <v/>
      </c>
      <c r="Z201" s="24" t="str">
        <f t="shared" si="63"/>
        <v/>
      </c>
      <c r="AA201" s="24" t="str">
        <f t="shared" si="63"/>
        <v/>
      </c>
    </row>
    <row r="202" spans="1:27" ht="15">
      <c r="A202" s="24" t="str">
        <f>IF(OtherInfo!AD199="","",OtherInfo!AD199)</f>
        <v/>
      </c>
      <c r="B202" s="24" t="str">
        <f>IF($A202="","",IF(VLOOKUP($A202,OtherInfo!$AD$4:$AH$172,4,FALSE)="","",VLOOKUP($A202,OtherInfo!$AD$4:$AH$172,4,FALSE)))</f>
        <v/>
      </c>
      <c r="C202" s="27" t="str">
        <f>IF($A202="","",DCOUNT(RevenueRange,C$1,$A$6:$A202)-SUM(C$6:C201))</f>
        <v/>
      </c>
      <c r="D202" s="27" t="str">
        <f>IF($A202="","",DSUM(RevenueRange,D$1,$A$6:$A202)-SUM(D$6:D201))</f>
        <v/>
      </c>
      <c r="E202" s="27" t="str">
        <f>IF($A202="","",DSUM(RevenueRange,E$1,$A$6:$A202)-SUM(E$6:E201))</f>
        <v/>
      </c>
      <c r="F202" s="28" t="str">
        <f>IF($A202="","",DSUM(RevenueRange,F$1,$A$6:$A202)-SUM(F$6:F201))</f>
        <v/>
      </c>
      <c r="G202" s="29" t="str">
        <f t="shared" si="64"/>
        <v/>
      </c>
      <c r="H202" s="28" t="str">
        <f>IF($A202="","",DSUM(RevenueRange,H$1,$A$6:$A202)-SUM(H$6:H201))</f>
        <v/>
      </c>
      <c r="I202" s="29" t="str">
        <f t="shared" si="65"/>
        <v/>
      </c>
      <c r="J202" s="28" t="str">
        <f>IF($A202="","",DSUM(RevenueRange,J$1,$A$6:$A202)-SUM(J$6:J201))</f>
        <v/>
      </c>
      <c r="K202" s="28" t="str">
        <f t="shared" si="73"/>
        <v/>
      </c>
      <c r="L202" s="29" t="str">
        <f t="shared" si="66"/>
        <v/>
      </c>
      <c r="M202" s="28" t="str">
        <f t="shared" si="74"/>
        <v/>
      </c>
      <c r="N202" s="29" t="str">
        <f t="shared" si="67"/>
        <v/>
      </c>
      <c r="O202" s="28" t="str">
        <f t="shared" si="75"/>
        <v/>
      </c>
      <c r="P202" s="29" t="str">
        <f t="shared" si="68"/>
        <v/>
      </c>
      <c r="Q202" s="28" t="str">
        <f t="shared" si="76"/>
        <v/>
      </c>
      <c r="R202" s="29" t="str">
        <f t="shared" si="69"/>
        <v/>
      </c>
      <c r="S202" s="85" t="str">
        <f t="shared" si="77"/>
        <v/>
      </c>
      <c r="T202" s="29" t="str">
        <f t="shared" si="70"/>
        <v/>
      </c>
      <c r="U202" s="85" t="str">
        <f t="shared" si="78"/>
        <v/>
      </c>
      <c r="V202" s="29" t="str">
        <f t="shared" si="71"/>
        <v/>
      </c>
      <c r="W202" s="85" t="str">
        <f t="shared" si="79"/>
        <v/>
      </c>
      <c r="X202" s="29" t="str">
        <f t="shared" si="72"/>
        <v/>
      </c>
      <c r="Y202" s="24" t="str">
        <f t="shared" si="63"/>
        <v/>
      </c>
      <c r="Z202" s="24" t="str">
        <f t="shared" si="63"/>
        <v/>
      </c>
      <c r="AA202" s="24" t="str">
        <f t="shared" si="63"/>
        <v/>
      </c>
    </row>
    <row r="203" spans="1:27" ht="15">
      <c r="A203" s="24" t="str">
        <f>IF(OtherInfo!AD200="","",OtherInfo!AD200)</f>
        <v/>
      </c>
      <c r="B203" s="24" t="str">
        <f>IF($A203="","",IF(VLOOKUP($A203,OtherInfo!$AD$4:$AH$172,4,FALSE)="","",VLOOKUP($A203,OtherInfo!$AD$4:$AH$172,4,FALSE)))</f>
        <v/>
      </c>
      <c r="C203" s="27" t="str">
        <f>IF($A203="","",DCOUNT(RevenueRange,C$1,$A$6:$A203)-SUM(C$6:C202))</f>
        <v/>
      </c>
      <c r="D203" s="27" t="str">
        <f>IF($A203="","",DSUM(RevenueRange,D$1,$A$6:$A203)-SUM(D$6:D202))</f>
        <v/>
      </c>
      <c r="E203" s="27" t="str">
        <f>IF($A203="","",DSUM(RevenueRange,E$1,$A$6:$A203)-SUM(E$6:E202))</f>
        <v/>
      </c>
      <c r="F203" s="28" t="str">
        <f>IF($A203="","",DSUM(RevenueRange,F$1,$A$6:$A203)-SUM(F$6:F202))</f>
        <v/>
      </c>
      <c r="G203" s="29" t="str">
        <f t="shared" si="64"/>
        <v/>
      </c>
      <c r="H203" s="28" t="str">
        <f>IF($A203="","",DSUM(RevenueRange,H$1,$A$6:$A203)-SUM(H$6:H202))</f>
        <v/>
      </c>
      <c r="I203" s="29" t="str">
        <f t="shared" si="65"/>
        <v/>
      </c>
      <c r="J203" s="28" t="str">
        <f>IF($A203="","",DSUM(RevenueRange,J$1,$A$6:$A203)-SUM(J$6:J202))</f>
        <v/>
      </c>
      <c r="K203" s="28" t="str">
        <f t="shared" si="73"/>
        <v/>
      </c>
      <c r="L203" s="29" t="str">
        <f t="shared" si="66"/>
        <v/>
      </c>
      <c r="M203" s="28" t="str">
        <f t="shared" si="74"/>
        <v/>
      </c>
      <c r="N203" s="29" t="str">
        <f t="shared" si="67"/>
        <v/>
      </c>
      <c r="O203" s="28" t="str">
        <f t="shared" si="75"/>
        <v/>
      </c>
      <c r="P203" s="29" t="str">
        <f t="shared" si="68"/>
        <v/>
      </c>
      <c r="Q203" s="28" t="str">
        <f t="shared" si="76"/>
        <v/>
      </c>
      <c r="R203" s="29" t="str">
        <f t="shared" si="69"/>
        <v/>
      </c>
      <c r="S203" s="85" t="str">
        <f t="shared" si="77"/>
        <v/>
      </c>
      <c r="T203" s="29" t="str">
        <f t="shared" si="70"/>
        <v/>
      </c>
      <c r="U203" s="85" t="str">
        <f t="shared" si="78"/>
        <v/>
      </c>
      <c r="V203" s="29" t="str">
        <f t="shared" si="71"/>
        <v/>
      </c>
      <c r="W203" s="85" t="str">
        <f t="shared" si="79"/>
        <v/>
      </c>
      <c r="X203" s="29" t="str">
        <f t="shared" si="72"/>
        <v/>
      </c>
      <c r="Y203" s="24" t="str">
        <f t="shared" si="63"/>
        <v/>
      </c>
      <c r="Z203" s="24" t="str">
        <f t="shared" si="63"/>
        <v/>
      </c>
      <c r="AA203" s="24" t="str">
        <f t="shared" si="63"/>
        <v/>
      </c>
    </row>
    <row r="204" spans="1:27" ht="15">
      <c r="A204" s="24" t="str">
        <f>IF(OtherInfo!AD201="","",OtherInfo!AD201)</f>
        <v/>
      </c>
      <c r="B204" s="24" t="str">
        <f>IF($A204="","",IF(VLOOKUP($A204,OtherInfo!$AD$4:$AH$172,4,FALSE)="","",VLOOKUP($A204,OtherInfo!$AD$4:$AH$172,4,FALSE)))</f>
        <v/>
      </c>
      <c r="C204" s="27" t="str">
        <f>IF($A204="","",DCOUNT(RevenueRange,C$1,$A$6:$A204)-SUM(C$6:C203))</f>
        <v/>
      </c>
      <c r="D204" s="27" t="str">
        <f>IF($A204="","",DSUM(RevenueRange,D$1,$A$6:$A204)-SUM(D$6:D203))</f>
        <v/>
      </c>
      <c r="E204" s="27" t="str">
        <f>IF($A204="","",DSUM(RevenueRange,E$1,$A$6:$A204)-SUM(E$6:E203))</f>
        <v/>
      </c>
      <c r="F204" s="28" t="str">
        <f>IF($A204="","",DSUM(RevenueRange,F$1,$A$6:$A204)-SUM(F$6:F203))</f>
        <v/>
      </c>
      <c r="G204" s="29" t="str">
        <f t="shared" si="64"/>
        <v/>
      </c>
      <c r="H204" s="28" t="str">
        <f>IF($A204="","",DSUM(RevenueRange,H$1,$A$6:$A204)-SUM(H$6:H203))</f>
        <v/>
      </c>
      <c r="I204" s="29" t="str">
        <f t="shared" si="65"/>
        <v/>
      </c>
      <c r="J204" s="28" t="str">
        <f>IF($A204="","",DSUM(RevenueRange,J$1,$A$6:$A204)-SUM(J$6:J203))</f>
        <v/>
      </c>
      <c r="K204" s="28" t="str">
        <f t="shared" si="73"/>
        <v/>
      </c>
      <c r="L204" s="29" t="str">
        <f t="shared" si="66"/>
        <v/>
      </c>
      <c r="M204" s="28" t="str">
        <f t="shared" si="74"/>
        <v/>
      </c>
      <c r="N204" s="29" t="str">
        <f t="shared" si="67"/>
        <v/>
      </c>
      <c r="O204" s="28" t="str">
        <f t="shared" si="75"/>
        <v/>
      </c>
      <c r="P204" s="29" t="str">
        <f t="shared" si="68"/>
        <v/>
      </c>
      <c r="Q204" s="28" t="str">
        <f t="shared" si="76"/>
        <v/>
      </c>
      <c r="R204" s="29" t="str">
        <f t="shared" si="69"/>
        <v/>
      </c>
      <c r="S204" s="85" t="str">
        <f t="shared" si="77"/>
        <v/>
      </c>
      <c r="T204" s="29" t="str">
        <f t="shared" si="70"/>
        <v/>
      </c>
      <c r="U204" s="85" t="str">
        <f t="shared" si="78"/>
        <v/>
      </c>
      <c r="V204" s="29" t="str">
        <f t="shared" si="71"/>
        <v/>
      </c>
      <c r="W204" s="85" t="str">
        <f t="shared" si="79"/>
        <v/>
      </c>
      <c r="X204" s="29" t="str">
        <f t="shared" si="72"/>
        <v/>
      </c>
      <c r="Y204" s="24" t="str">
        <f t="shared" si="63"/>
        <v/>
      </c>
      <c r="Z204" s="24" t="str">
        <f t="shared" si="63"/>
        <v/>
      </c>
      <c r="AA204" s="24" t="str">
        <f t="shared" si="63"/>
        <v/>
      </c>
    </row>
    <row r="205" spans="1:27" ht="15">
      <c r="A205" s="24" t="str">
        <f>IF(OtherInfo!AD202="","",OtherInfo!AD202)</f>
        <v/>
      </c>
      <c r="B205" s="24" t="str">
        <f>IF($A205="","",IF(VLOOKUP($A205,OtherInfo!$AD$4:$AH$172,4,FALSE)="","",VLOOKUP($A205,OtherInfo!$AD$4:$AH$172,4,FALSE)))</f>
        <v/>
      </c>
      <c r="C205" s="27" t="str">
        <f>IF($A205="","",DCOUNT(RevenueRange,C$1,$A$6:$A205)-SUM(C$6:C204))</f>
        <v/>
      </c>
      <c r="D205" s="27" t="str">
        <f>IF($A205="","",DSUM(RevenueRange,D$1,$A$6:$A205)-SUM(D$6:D204))</f>
        <v/>
      </c>
      <c r="E205" s="27" t="str">
        <f>IF($A205="","",DSUM(RevenueRange,E$1,$A$6:$A205)-SUM(E$6:E204))</f>
        <v/>
      </c>
      <c r="F205" s="28" t="str">
        <f>IF($A205="","",DSUM(RevenueRange,F$1,$A$6:$A205)-SUM(F$6:F204))</f>
        <v/>
      </c>
      <c r="G205" s="29" t="str">
        <f t="shared" si="64"/>
        <v/>
      </c>
      <c r="H205" s="28" t="str">
        <f>IF($A205="","",DSUM(RevenueRange,H$1,$A$6:$A205)-SUM(H$6:H204))</f>
        <v/>
      </c>
      <c r="I205" s="29" t="str">
        <f t="shared" si="65"/>
        <v/>
      </c>
      <c r="J205" s="28" t="str">
        <f>IF($A205="","",DSUM(RevenueRange,J$1,$A$6:$A205)-SUM(J$6:J204))</f>
        <v/>
      </c>
      <c r="K205" s="28" t="str">
        <f t="shared" si="73"/>
        <v/>
      </c>
      <c r="L205" s="29" t="str">
        <f t="shared" si="66"/>
        <v/>
      </c>
      <c r="M205" s="28" t="str">
        <f t="shared" si="74"/>
        <v/>
      </c>
      <c r="N205" s="29" t="str">
        <f t="shared" si="67"/>
        <v/>
      </c>
      <c r="O205" s="28" t="str">
        <f t="shared" si="75"/>
        <v/>
      </c>
      <c r="P205" s="29" t="str">
        <f t="shared" si="68"/>
        <v/>
      </c>
      <c r="Q205" s="28" t="str">
        <f t="shared" si="76"/>
        <v/>
      </c>
      <c r="R205" s="29" t="str">
        <f t="shared" si="69"/>
        <v/>
      </c>
      <c r="S205" s="85" t="str">
        <f t="shared" si="77"/>
        <v/>
      </c>
      <c r="T205" s="29" t="str">
        <f t="shared" si="70"/>
        <v/>
      </c>
      <c r="U205" s="85" t="str">
        <f t="shared" si="78"/>
        <v/>
      </c>
      <c r="V205" s="29" t="str">
        <f t="shared" si="71"/>
        <v/>
      </c>
      <c r="W205" s="85" t="str">
        <f t="shared" si="79"/>
        <v/>
      </c>
      <c r="X205" s="29" t="str">
        <f t="shared" si="72"/>
        <v/>
      </c>
      <c r="Y205" s="24" t="str">
        <f t="shared" si="63"/>
        <v/>
      </c>
      <c r="Z205" s="24" t="str">
        <f t="shared" si="63"/>
        <v/>
      </c>
      <c r="AA205" s="24" t="str">
        <f t="shared" si="63"/>
        <v/>
      </c>
    </row>
    <row r="206" spans="1:27" ht="15">
      <c r="A206" s="24" t="str">
        <f>IF(OtherInfo!AD203="","",OtherInfo!AD203)</f>
        <v/>
      </c>
      <c r="B206" s="24" t="str">
        <f>IF($A206="","",IF(VLOOKUP($A206,OtherInfo!$AD$4:$AH$172,4,FALSE)="","",VLOOKUP($A206,OtherInfo!$AD$4:$AH$172,4,FALSE)))</f>
        <v/>
      </c>
      <c r="C206" s="27" t="str">
        <f>IF($A206="","",DCOUNT(RevenueRange,C$1,$A$6:$A206)-SUM(C$6:C205))</f>
        <v/>
      </c>
      <c r="D206" s="27" t="str">
        <f>IF($A206="","",DSUM(RevenueRange,D$1,$A$6:$A206)-SUM(D$6:D205))</f>
        <v/>
      </c>
      <c r="E206" s="27" t="str">
        <f>IF($A206="","",DSUM(RevenueRange,E$1,$A$6:$A206)-SUM(E$6:E205))</f>
        <v/>
      </c>
      <c r="F206" s="28" t="str">
        <f>IF($A206="","",DSUM(RevenueRange,F$1,$A$6:$A206)-SUM(F$6:F205))</f>
        <v/>
      </c>
      <c r="G206" s="29" t="str">
        <f t="shared" si="64"/>
        <v/>
      </c>
      <c r="H206" s="28" t="str">
        <f>IF($A206="","",DSUM(RevenueRange,H$1,$A$6:$A206)-SUM(H$6:H205))</f>
        <v/>
      </c>
      <c r="I206" s="29" t="str">
        <f t="shared" si="65"/>
        <v/>
      </c>
      <c r="J206" s="28" t="str">
        <f>IF($A206="","",DSUM(RevenueRange,J$1,$A$6:$A206)-SUM(J$6:J205))</f>
        <v/>
      </c>
      <c r="K206" s="28" t="str">
        <f t="shared" si="73"/>
        <v/>
      </c>
      <c r="L206" s="29" t="str">
        <f t="shared" si="66"/>
        <v/>
      </c>
      <c r="M206" s="28" t="str">
        <f t="shared" si="74"/>
        <v/>
      </c>
      <c r="N206" s="29" t="str">
        <f t="shared" si="67"/>
        <v/>
      </c>
      <c r="O206" s="28" t="str">
        <f t="shared" si="75"/>
        <v/>
      </c>
      <c r="P206" s="29" t="str">
        <f t="shared" si="68"/>
        <v/>
      </c>
      <c r="Q206" s="28" t="str">
        <f t="shared" si="76"/>
        <v/>
      </c>
      <c r="R206" s="29" t="str">
        <f t="shared" si="69"/>
        <v/>
      </c>
      <c r="S206" s="85" t="str">
        <f t="shared" si="77"/>
        <v/>
      </c>
      <c r="T206" s="29" t="str">
        <f t="shared" si="70"/>
        <v/>
      </c>
      <c r="U206" s="85" t="str">
        <f t="shared" si="78"/>
        <v/>
      </c>
      <c r="V206" s="29" t="str">
        <f t="shared" si="71"/>
        <v/>
      </c>
      <c r="W206" s="85" t="str">
        <f t="shared" si="79"/>
        <v/>
      </c>
      <c r="X206" s="29" t="str">
        <f t="shared" si="72"/>
        <v/>
      </c>
      <c r="Y206" s="24" t="str">
        <f t="shared" si="63"/>
        <v/>
      </c>
      <c r="Z206" s="24" t="str">
        <f t="shared" si="63"/>
        <v/>
      </c>
      <c r="AA206" s="24" t="str">
        <f t="shared" si="63"/>
        <v/>
      </c>
    </row>
    <row r="207" spans="1:27" ht="15">
      <c r="A207" s="24" t="str">
        <f>IF(OtherInfo!AD204="","",OtherInfo!AD204)</f>
        <v/>
      </c>
      <c r="B207" s="24" t="str">
        <f>IF($A207="","",IF(VLOOKUP($A207,OtherInfo!$AD$4:$AH$172,4,FALSE)="","",VLOOKUP($A207,OtherInfo!$AD$4:$AH$172,4,FALSE)))</f>
        <v/>
      </c>
      <c r="C207" s="27" t="str">
        <f>IF($A207="","",DCOUNT(RevenueRange,C$1,$A$6:$A207)-SUM(C$6:C206))</f>
        <v/>
      </c>
      <c r="D207" s="27" t="str">
        <f>IF($A207="","",DSUM(RevenueRange,D$1,$A$6:$A207)-SUM(D$6:D206))</f>
        <v/>
      </c>
      <c r="E207" s="27" t="str">
        <f>IF($A207="","",DSUM(RevenueRange,E$1,$A$6:$A207)-SUM(E$6:E206))</f>
        <v/>
      </c>
      <c r="F207" s="28" t="str">
        <f>IF($A207="","",DSUM(RevenueRange,F$1,$A$6:$A207)-SUM(F$6:F206))</f>
        <v/>
      </c>
      <c r="G207" s="29" t="str">
        <f t="shared" si="64"/>
        <v/>
      </c>
      <c r="H207" s="28" t="str">
        <f>IF($A207="","",DSUM(RevenueRange,H$1,$A$6:$A207)-SUM(H$6:H206))</f>
        <v/>
      </c>
      <c r="I207" s="29" t="str">
        <f t="shared" si="65"/>
        <v/>
      </c>
      <c r="J207" s="28" t="str">
        <f>IF($A207="","",DSUM(RevenueRange,J$1,$A$6:$A207)-SUM(J$6:J206))</f>
        <v/>
      </c>
      <c r="K207" s="28" t="str">
        <f t="shared" si="73"/>
        <v/>
      </c>
      <c r="L207" s="29" t="str">
        <f t="shared" si="66"/>
        <v/>
      </c>
      <c r="M207" s="28" t="str">
        <f t="shared" si="74"/>
        <v/>
      </c>
      <c r="N207" s="29" t="str">
        <f t="shared" si="67"/>
        <v/>
      </c>
      <c r="O207" s="28" t="str">
        <f t="shared" si="75"/>
        <v/>
      </c>
      <c r="P207" s="29" t="str">
        <f t="shared" si="68"/>
        <v/>
      </c>
      <c r="Q207" s="28" t="str">
        <f t="shared" si="76"/>
        <v/>
      </c>
      <c r="R207" s="29" t="str">
        <f t="shared" si="69"/>
        <v/>
      </c>
      <c r="S207" s="85" t="str">
        <f t="shared" si="77"/>
        <v/>
      </c>
      <c r="T207" s="29" t="str">
        <f t="shared" si="70"/>
        <v/>
      </c>
      <c r="U207" s="85" t="str">
        <f t="shared" si="78"/>
        <v/>
      </c>
      <c r="V207" s="29" t="str">
        <f t="shared" si="71"/>
        <v/>
      </c>
      <c r="W207" s="85" t="str">
        <f t="shared" si="79"/>
        <v/>
      </c>
      <c r="X207" s="29" t="str">
        <f t="shared" si="72"/>
        <v/>
      </c>
      <c r="Y207" s="24" t="str">
        <f t="shared" ref="Y207:AA226" si="80">IF($A207="","",IF(VLOOKUP($A207,RevenueRange,Y$1,FALSE)="","",VLOOKUP($A207,RevenueRange,Y$1,FALSE)))</f>
        <v/>
      </c>
      <c r="Z207" s="24" t="str">
        <f t="shared" si="80"/>
        <v/>
      </c>
      <c r="AA207" s="24" t="str">
        <f t="shared" si="80"/>
        <v/>
      </c>
    </row>
    <row r="208" spans="1:27" ht="15">
      <c r="A208" s="24" t="str">
        <f>IF(OtherInfo!AD205="","",OtherInfo!AD205)</f>
        <v/>
      </c>
      <c r="B208" s="24" t="str">
        <f>IF($A208="","",IF(VLOOKUP($A208,OtherInfo!$AD$4:$AH$172,4,FALSE)="","",VLOOKUP($A208,OtherInfo!$AD$4:$AH$172,4,FALSE)))</f>
        <v/>
      </c>
      <c r="C208" s="27" t="str">
        <f>IF($A208="","",DCOUNT(RevenueRange,C$1,$A$6:$A208)-SUM(C$6:C207))</f>
        <v/>
      </c>
      <c r="D208" s="27" t="str">
        <f>IF($A208="","",DSUM(RevenueRange,D$1,$A$6:$A208)-SUM(D$6:D207))</f>
        <v/>
      </c>
      <c r="E208" s="27" t="str">
        <f>IF($A208="","",DSUM(RevenueRange,E$1,$A$6:$A208)-SUM(E$6:E207))</f>
        <v/>
      </c>
      <c r="F208" s="28" t="str">
        <f>IF($A208="","",DSUM(RevenueRange,F$1,$A$6:$A208)-SUM(F$6:F207))</f>
        <v/>
      </c>
      <c r="G208" s="29" t="str">
        <f t="shared" si="64"/>
        <v/>
      </c>
      <c r="H208" s="28" t="str">
        <f>IF($A208="","",DSUM(RevenueRange,H$1,$A$6:$A208)-SUM(H$6:H207))</f>
        <v/>
      </c>
      <c r="I208" s="29" t="str">
        <f t="shared" si="65"/>
        <v/>
      </c>
      <c r="J208" s="28" t="str">
        <f>IF($A208="","",DSUM(RevenueRange,J$1,$A$6:$A208)-SUM(J$6:J207))</f>
        <v/>
      </c>
      <c r="K208" s="28" t="str">
        <f t="shared" si="73"/>
        <v/>
      </c>
      <c r="L208" s="29" t="str">
        <f t="shared" si="66"/>
        <v/>
      </c>
      <c r="M208" s="28" t="str">
        <f t="shared" si="74"/>
        <v/>
      </c>
      <c r="N208" s="29" t="str">
        <f t="shared" si="67"/>
        <v/>
      </c>
      <c r="O208" s="28" t="str">
        <f t="shared" si="75"/>
        <v/>
      </c>
      <c r="P208" s="29" t="str">
        <f t="shared" si="68"/>
        <v/>
      </c>
      <c r="Q208" s="28" t="str">
        <f t="shared" si="76"/>
        <v/>
      </c>
      <c r="R208" s="29" t="str">
        <f t="shared" si="69"/>
        <v/>
      </c>
      <c r="S208" s="85" t="str">
        <f t="shared" si="77"/>
        <v/>
      </c>
      <c r="T208" s="29" t="str">
        <f t="shared" si="70"/>
        <v/>
      </c>
      <c r="U208" s="85" t="str">
        <f t="shared" si="78"/>
        <v/>
      </c>
      <c r="V208" s="29" t="str">
        <f t="shared" si="71"/>
        <v/>
      </c>
      <c r="W208" s="85" t="str">
        <f t="shared" si="79"/>
        <v/>
      </c>
      <c r="X208" s="29" t="str">
        <f t="shared" si="72"/>
        <v/>
      </c>
      <c r="Y208" s="24" t="str">
        <f t="shared" si="80"/>
        <v/>
      </c>
      <c r="Z208" s="24" t="str">
        <f t="shared" si="80"/>
        <v/>
      </c>
      <c r="AA208" s="24" t="str">
        <f t="shared" si="80"/>
        <v/>
      </c>
    </row>
    <row r="209" spans="1:27" ht="15">
      <c r="A209" s="24" t="str">
        <f>IF(OtherInfo!AD206="","",OtherInfo!AD206)</f>
        <v/>
      </c>
      <c r="B209" s="24" t="str">
        <f>IF($A209="","",IF(VLOOKUP($A209,OtherInfo!$AD$4:$AH$172,4,FALSE)="","",VLOOKUP($A209,OtherInfo!$AD$4:$AH$172,4,FALSE)))</f>
        <v/>
      </c>
      <c r="C209" s="27" t="str">
        <f>IF($A209="","",DCOUNT(RevenueRange,C$1,$A$6:$A209)-SUM(C$6:C208))</f>
        <v/>
      </c>
      <c r="D209" s="27" t="str">
        <f>IF($A209="","",DSUM(RevenueRange,D$1,$A$6:$A209)-SUM(D$6:D208))</f>
        <v/>
      </c>
      <c r="E209" s="27" t="str">
        <f>IF($A209="","",DSUM(RevenueRange,E$1,$A$6:$A209)-SUM(E$6:E208))</f>
        <v/>
      </c>
      <c r="F209" s="28" t="str">
        <f>IF($A209="","",DSUM(RevenueRange,F$1,$A$6:$A209)-SUM(F$6:F208))</f>
        <v/>
      </c>
      <c r="G209" s="29" t="str">
        <f t="shared" si="64"/>
        <v/>
      </c>
      <c r="H209" s="28" t="str">
        <f>IF($A209="","",DSUM(RevenueRange,H$1,$A$6:$A209)-SUM(H$6:H208))</f>
        <v/>
      </c>
      <c r="I209" s="29" t="str">
        <f t="shared" si="65"/>
        <v/>
      </c>
      <c r="J209" s="28" t="str">
        <f>IF($A209="","",DSUM(RevenueRange,J$1,$A$6:$A209)-SUM(J$6:J208))</f>
        <v/>
      </c>
      <c r="K209" s="28" t="str">
        <f t="shared" si="73"/>
        <v/>
      </c>
      <c r="L209" s="29" t="str">
        <f t="shared" si="66"/>
        <v/>
      </c>
      <c r="M209" s="28" t="str">
        <f t="shared" si="74"/>
        <v/>
      </c>
      <c r="N209" s="29" t="str">
        <f t="shared" si="67"/>
        <v/>
      </c>
      <c r="O209" s="28" t="str">
        <f t="shared" si="75"/>
        <v/>
      </c>
      <c r="P209" s="29" t="str">
        <f t="shared" si="68"/>
        <v/>
      </c>
      <c r="Q209" s="28" t="str">
        <f t="shared" si="76"/>
        <v/>
      </c>
      <c r="R209" s="29" t="str">
        <f t="shared" si="69"/>
        <v/>
      </c>
      <c r="S209" s="85" t="str">
        <f t="shared" si="77"/>
        <v/>
      </c>
      <c r="T209" s="29" t="str">
        <f t="shared" si="70"/>
        <v/>
      </c>
      <c r="U209" s="85" t="str">
        <f t="shared" si="78"/>
        <v/>
      </c>
      <c r="V209" s="29" t="str">
        <f t="shared" si="71"/>
        <v/>
      </c>
      <c r="W209" s="85" t="str">
        <f t="shared" si="79"/>
        <v/>
      </c>
      <c r="X209" s="29" t="str">
        <f t="shared" si="72"/>
        <v/>
      </c>
      <c r="Y209" s="24" t="str">
        <f t="shared" si="80"/>
        <v/>
      </c>
      <c r="Z209" s="24" t="str">
        <f t="shared" si="80"/>
        <v/>
      </c>
      <c r="AA209" s="24" t="str">
        <f t="shared" si="80"/>
        <v/>
      </c>
    </row>
    <row r="210" spans="1:27" ht="15">
      <c r="A210" s="24" t="str">
        <f>IF(OtherInfo!AD207="","",OtherInfo!AD207)</f>
        <v/>
      </c>
      <c r="B210" s="24" t="str">
        <f>IF($A210="","",IF(VLOOKUP($A210,OtherInfo!$AD$4:$AH$172,4,FALSE)="","",VLOOKUP($A210,OtherInfo!$AD$4:$AH$172,4,FALSE)))</f>
        <v/>
      </c>
      <c r="C210" s="27" t="str">
        <f>IF($A210="","",DCOUNT(RevenueRange,C$1,$A$6:$A210)-SUM(C$6:C209))</f>
        <v/>
      </c>
      <c r="D210" s="27" t="str">
        <f>IF($A210="","",DSUM(RevenueRange,D$1,$A$6:$A210)-SUM(D$6:D209))</f>
        <v/>
      </c>
      <c r="E210" s="27" t="str">
        <f>IF($A210="","",DSUM(RevenueRange,E$1,$A$6:$A210)-SUM(E$6:E209))</f>
        <v/>
      </c>
      <c r="F210" s="28" t="str">
        <f>IF($A210="","",DSUM(RevenueRange,F$1,$A$6:$A210)-SUM(F$6:F209))</f>
        <v/>
      </c>
      <c r="G210" s="29" t="str">
        <f t="shared" si="64"/>
        <v/>
      </c>
      <c r="H210" s="28" t="str">
        <f>IF($A210="","",DSUM(RevenueRange,H$1,$A$6:$A210)-SUM(H$6:H209))</f>
        <v/>
      </c>
      <c r="I210" s="29" t="str">
        <f t="shared" si="65"/>
        <v/>
      </c>
      <c r="J210" s="28" t="str">
        <f>IF($A210="","",DSUM(RevenueRange,J$1,$A$6:$A210)-SUM(J$6:J209))</f>
        <v/>
      </c>
      <c r="K210" s="28" t="str">
        <f t="shared" si="73"/>
        <v/>
      </c>
      <c r="L210" s="29" t="str">
        <f t="shared" si="66"/>
        <v/>
      </c>
      <c r="M210" s="28" t="str">
        <f t="shared" si="74"/>
        <v/>
      </c>
      <c r="N210" s="29" t="str">
        <f t="shared" si="67"/>
        <v/>
      </c>
      <c r="O210" s="28" t="str">
        <f t="shared" si="75"/>
        <v/>
      </c>
      <c r="P210" s="29" t="str">
        <f t="shared" si="68"/>
        <v/>
      </c>
      <c r="Q210" s="28" t="str">
        <f t="shared" si="76"/>
        <v/>
      </c>
      <c r="R210" s="29" t="str">
        <f t="shared" si="69"/>
        <v/>
      </c>
      <c r="S210" s="85" t="str">
        <f t="shared" si="77"/>
        <v/>
      </c>
      <c r="T210" s="29" t="str">
        <f t="shared" si="70"/>
        <v/>
      </c>
      <c r="U210" s="85" t="str">
        <f t="shared" si="78"/>
        <v/>
      </c>
      <c r="V210" s="29" t="str">
        <f t="shared" si="71"/>
        <v/>
      </c>
      <c r="W210" s="85" t="str">
        <f t="shared" si="79"/>
        <v/>
      </c>
      <c r="X210" s="29" t="str">
        <f t="shared" si="72"/>
        <v/>
      </c>
      <c r="Y210" s="24" t="str">
        <f t="shared" si="80"/>
        <v/>
      </c>
      <c r="Z210" s="24" t="str">
        <f t="shared" si="80"/>
        <v/>
      </c>
      <c r="AA210" s="24" t="str">
        <f t="shared" si="80"/>
        <v/>
      </c>
    </row>
    <row r="211" spans="1:27" ht="15">
      <c r="A211" s="24" t="str">
        <f>IF(OtherInfo!AD208="","",OtherInfo!AD208)</f>
        <v/>
      </c>
      <c r="B211" s="24" t="str">
        <f>IF($A211="","",IF(VLOOKUP($A211,OtherInfo!$AD$4:$AH$172,4,FALSE)="","",VLOOKUP($A211,OtherInfo!$AD$4:$AH$172,4,FALSE)))</f>
        <v/>
      </c>
      <c r="C211" s="27" t="str">
        <f>IF($A211="","",DCOUNT(RevenueRange,C$1,$A$6:$A211)-SUM(C$6:C210))</f>
        <v/>
      </c>
      <c r="D211" s="27" t="str">
        <f>IF($A211="","",DSUM(RevenueRange,D$1,$A$6:$A211)-SUM(D$6:D210))</f>
        <v/>
      </c>
      <c r="E211" s="27" t="str">
        <f>IF($A211="","",DSUM(RevenueRange,E$1,$A$6:$A211)-SUM(E$6:E210))</f>
        <v/>
      </c>
      <c r="F211" s="28" t="str">
        <f>IF($A211="","",DSUM(RevenueRange,F$1,$A$6:$A211)-SUM(F$6:F210))</f>
        <v/>
      </c>
      <c r="G211" s="29" t="str">
        <f t="shared" si="64"/>
        <v/>
      </c>
      <c r="H211" s="28" t="str">
        <f>IF($A211="","",DSUM(RevenueRange,H$1,$A$6:$A211)-SUM(H$6:H210))</f>
        <v/>
      </c>
      <c r="I211" s="29" t="str">
        <f t="shared" si="65"/>
        <v/>
      </c>
      <c r="J211" s="28" t="str">
        <f>IF($A211="","",DSUM(RevenueRange,J$1,$A$6:$A211)-SUM(J$6:J210))</f>
        <v/>
      </c>
      <c r="K211" s="28" t="str">
        <f t="shared" si="73"/>
        <v/>
      </c>
      <c r="L211" s="29" t="str">
        <f t="shared" si="66"/>
        <v/>
      </c>
      <c r="M211" s="28" t="str">
        <f t="shared" si="74"/>
        <v/>
      </c>
      <c r="N211" s="29" t="str">
        <f t="shared" si="67"/>
        <v/>
      </c>
      <c r="O211" s="28" t="str">
        <f t="shared" si="75"/>
        <v/>
      </c>
      <c r="P211" s="29" t="str">
        <f t="shared" si="68"/>
        <v/>
      </c>
      <c r="Q211" s="28" t="str">
        <f t="shared" si="76"/>
        <v/>
      </c>
      <c r="R211" s="29" t="str">
        <f t="shared" si="69"/>
        <v/>
      </c>
      <c r="S211" s="85" t="str">
        <f t="shared" si="77"/>
        <v/>
      </c>
      <c r="T211" s="29" t="str">
        <f t="shared" si="70"/>
        <v/>
      </c>
      <c r="U211" s="85" t="str">
        <f t="shared" si="78"/>
        <v/>
      </c>
      <c r="V211" s="29" t="str">
        <f t="shared" si="71"/>
        <v/>
      </c>
      <c r="W211" s="85" t="str">
        <f t="shared" si="79"/>
        <v/>
      </c>
      <c r="X211" s="29" t="str">
        <f t="shared" si="72"/>
        <v/>
      </c>
      <c r="Y211" s="24" t="str">
        <f t="shared" si="80"/>
        <v/>
      </c>
      <c r="Z211" s="24" t="str">
        <f t="shared" si="80"/>
        <v/>
      </c>
      <c r="AA211" s="24" t="str">
        <f t="shared" si="80"/>
        <v/>
      </c>
    </row>
    <row r="212" spans="1:27" ht="15">
      <c r="A212" s="24" t="str">
        <f>IF(OtherInfo!AD209="","",OtherInfo!AD209)</f>
        <v/>
      </c>
      <c r="B212" s="24" t="str">
        <f>IF($A212="","",IF(VLOOKUP($A212,OtherInfo!$AD$4:$AH$172,4,FALSE)="","",VLOOKUP($A212,OtherInfo!$AD$4:$AH$172,4,FALSE)))</f>
        <v/>
      </c>
      <c r="C212" s="27" t="str">
        <f>IF($A212="","",DCOUNT(RevenueRange,C$1,$A$6:$A212)-SUM(C$6:C211))</f>
        <v/>
      </c>
      <c r="D212" s="27" t="str">
        <f>IF($A212="","",DSUM(RevenueRange,D$1,$A$6:$A212)-SUM(D$6:D211))</f>
        <v/>
      </c>
      <c r="E212" s="27" t="str">
        <f>IF($A212="","",DSUM(RevenueRange,E$1,$A$6:$A212)-SUM(E$6:E211))</f>
        <v/>
      </c>
      <c r="F212" s="28" t="str">
        <f>IF($A212="","",DSUM(RevenueRange,F$1,$A$6:$A212)-SUM(F$6:F211))</f>
        <v/>
      </c>
      <c r="G212" s="29" t="str">
        <f t="shared" si="64"/>
        <v/>
      </c>
      <c r="H212" s="28" t="str">
        <f>IF($A212="","",DSUM(RevenueRange,H$1,$A$6:$A212)-SUM(H$6:H211))</f>
        <v/>
      </c>
      <c r="I212" s="29" t="str">
        <f t="shared" si="65"/>
        <v/>
      </c>
      <c r="J212" s="28" t="str">
        <f>IF($A212="","",DSUM(RevenueRange,J$1,$A$6:$A212)-SUM(J$6:J211))</f>
        <v/>
      </c>
      <c r="K212" s="28" t="str">
        <f t="shared" si="73"/>
        <v/>
      </c>
      <c r="L212" s="29" t="str">
        <f t="shared" si="66"/>
        <v/>
      </c>
      <c r="M212" s="28" t="str">
        <f t="shared" si="74"/>
        <v/>
      </c>
      <c r="N212" s="29" t="str">
        <f t="shared" si="67"/>
        <v/>
      </c>
      <c r="O212" s="28" t="str">
        <f t="shared" si="75"/>
        <v/>
      </c>
      <c r="P212" s="29" t="str">
        <f t="shared" si="68"/>
        <v/>
      </c>
      <c r="Q212" s="28" t="str">
        <f t="shared" si="76"/>
        <v/>
      </c>
      <c r="R212" s="29" t="str">
        <f t="shared" si="69"/>
        <v/>
      </c>
      <c r="S212" s="85" t="str">
        <f t="shared" si="77"/>
        <v/>
      </c>
      <c r="T212" s="29" t="str">
        <f t="shared" si="70"/>
        <v/>
      </c>
      <c r="U212" s="85" t="str">
        <f t="shared" si="78"/>
        <v/>
      </c>
      <c r="V212" s="29" t="str">
        <f t="shared" si="71"/>
        <v/>
      </c>
      <c r="W212" s="85" t="str">
        <f t="shared" si="79"/>
        <v/>
      </c>
      <c r="X212" s="29" t="str">
        <f t="shared" si="72"/>
        <v/>
      </c>
      <c r="Y212" s="24" t="str">
        <f t="shared" si="80"/>
        <v/>
      </c>
      <c r="Z212" s="24" t="str">
        <f t="shared" si="80"/>
        <v/>
      </c>
      <c r="AA212" s="24" t="str">
        <f t="shared" si="80"/>
        <v/>
      </c>
    </row>
    <row r="213" spans="1:27" ht="15">
      <c r="A213" s="24" t="str">
        <f>IF(OtherInfo!AD210="","",OtherInfo!AD210)</f>
        <v/>
      </c>
      <c r="B213" s="24" t="str">
        <f>IF($A213="","",IF(VLOOKUP($A213,OtherInfo!$AD$4:$AH$172,4,FALSE)="","",VLOOKUP($A213,OtherInfo!$AD$4:$AH$172,4,FALSE)))</f>
        <v/>
      </c>
      <c r="C213" s="27" t="str">
        <f>IF($A213="","",DCOUNT(RevenueRange,C$1,$A$6:$A213)-SUM(C$6:C212))</f>
        <v/>
      </c>
      <c r="D213" s="27" t="str">
        <f>IF($A213="","",DSUM(RevenueRange,D$1,$A$6:$A213)-SUM(D$6:D212))</f>
        <v/>
      </c>
      <c r="E213" s="27" t="str">
        <f>IF($A213="","",DSUM(RevenueRange,E$1,$A$6:$A213)-SUM(E$6:E212))</f>
        <v/>
      </c>
      <c r="F213" s="28" t="str">
        <f>IF($A213="","",DSUM(RevenueRange,F$1,$A$6:$A213)-SUM(F$6:F212))</f>
        <v/>
      </c>
      <c r="G213" s="29" t="str">
        <f t="shared" si="64"/>
        <v/>
      </c>
      <c r="H213" s="28" t="str">
        <f>IF($A213="","",DSUM(RevenueRange,H$1,$A$6:$A213)-SUM(H$6:H212))</f>
        <v/>
      </c>
      <c r="I213" s="29" t="str">
        <f t="shared" si="65"/>
        <v/>
      </c>
      <c r="J213" s="28" t="str">
        <f>IF($A213="","",DSUM(RevenueRange,J$1,$A$6:$A213)-SUM(J$6:J212))</f>
        <v/>
      </c>
      <c r="K213" s="28" t="str">
        <f t="shared" si="73"/>
        <v/>
      </c>
      <c r="L213" s="29" t="str">
        <f t="shared" si="66"/>
        <v/>
      </c>
      <c r="M213" s="28" t="str">
        <f t="shared" si="74"/>
        <v/>
      </c>
      <c r="N213" s="29" t="str">
        <f t="shared" si="67"/>
        <v/>
      </c>
      <c r="O213" s="28" t="str">
        <f t="shared" si="75"/>
        <v/>
      </c>
      <c r="P213" s="29" t="str">
        <f t="shared" si="68"/>
        <v/>
      </c>
      <c r="Q213" s="28" t="str">
        <f t="shared" si="76"/>
        <v/>
      </c>
      <c r="R213" s="29" t="str">
        <f t="shared" si="69"/>
        <v/>
      </c>
      <c r="S213" s="85" t="str">
        <f t="shared" si="77"/>
        <v/>
      </c>
      <c r="T213" s="29" t="str">
        <f t="shared" si="70"/>
        <v/>
      </c>
      <c r="U213" s="85" t="str">
        <f t="shared" si="78"/>
        <v/>
      </c>
      <c r="V213" s="29" t="str">
        <f t="shared" si="71"/>
        <v/>
      </c>
      <c r="W213" s="85" t="str">
        <f t="shared" si="79"/>
        <v/>
      </c>
      <c r="X213" s="29" t="str">
        <f t="shared" si="72"/>
        <v/>
      </c>
      <c r="Y213" s="24" t="str">
        <f t="shared" si="80"/>
        <v/>
      </c>
      <c r="Z213" s="24" t="str">
        <f t="shared" si="80"/>
        <v/>
      </c>
      <c r="AA213" s="24" t="str">
        <f t="shared" si="80"/>
        <v/>
      </c>
    </row>
    <row r="214" spans="1:27" ht="15">
      <c r="A214" s="24" t="str">
        <f>IF(OtherInfo!AD211="","",OtherInfo!AD211)</f>
        <v/>
      </c>
      <c r="B214" s="24" t="str">
        <f>IF($A214="","",IF(VLOOKUP($A214,OtherInfo!$AD$4:$AH$172,4,FALSE)="","",VLOOKUP($A214,OtherInfo!$AD$4:$AH$172,4,FALSE)))</f>
        <v/>
      </c>
      <c r="C214" s="27" t="str">
        <f>IF($A214="","",DCOUNT(RevenueRange,C$1,$A$6:$A214)-SUM(C$6:C213))</f>
        <v/>
      </c>
      <c r="D214" s="27" t="str">
        <f>IF($A214="","",DSUM(RevenueRange,D$1,$A$6:$A214)-SUM(D$6:D213))</f>
        <v/>
      </c>
      <c r="E214" s="27" t="str">
        <f>IF($A214="","",DSUM(RevenueRange,E$1,$A$6:$A214)-SUM(E$6:E213))</f>
        <v/>
      </c>
      <c r="F214" s="28" t="str">
        <f>IF($A214="","",DSUM(RevenueRange,F$1,$A$6:$A214)-SUM(F$6:F213))</f>
        <v/>
      </c>
      <c r="G214" s="29" t="str">
        <f t="shared" si="64"/>
        <v/>
      </c>
      <c r="H214" s="28" t="str">
        <f>IF($A214="","",DSUM(RevenueRange,H$1,$A$6:$A214)-SUM(H$6:H213))</f>
        <v/>
      </c>
      <c r="I214" s="29" t="str">
        <f t="shared" si="65"/>
        <v/>
      </c>
      <c r="J214" s="28" t="str">
        <f>IF($A214="","",DSUM(RevenueRange,J$1,$A$6:$A214)-SUM(J$6:J213))</f>
        <v/>
      </c>
      <c r="K214" s="28" t="str">
        <f t="shared" si="73"/>
        <v/>
      </c>
      <c r="L214" s="29" t="str">
        <f t="shared" si="66"/>
        <v/>
      </c>
      <c r="M214" s="28" t="str">
        <f t="shared" si="74"/>
        <v/>
      </c>
      <c r="N214" s="29" t="str">
        <f t="shared" si="67"/>
        <v/>
      </c>
      <c r="O214" s="28" t="str">
        <f t="shared" si="75"/>
        <v/>
      </c>
      <c r="P214" s="29" t="str">
        <f t="shared" si="68"/>
        <v/>
      </c>
      <c r="Q214" s="28" t="str">
        <f t="shared" si="76"/>
        <v/>
      </c>
      <c r="R214" s="29" t="str">
        <f t="shared" si="69"/>
        <v/>
      </c>
      <c r="S214" s="85" t="str">
        <f t="shared" si="77"/>
        <v/>
      </c>
      <c r="T214" s="29" t="str">
        <f t="shared" si="70"/>
        <v/>
      </c>
      <c r="U214" s="85" t="str">
        <f t="shared" si="78"/>
        <v/>
      </c>
      <c r="V214" s="29" t="str">
        <f t="shared" si="71"/>
        <v/>
      </c>
      <c r="W214" s="85" t="str">
        <f t="shared" si="79"/>
        <v/>
      </c>
      <c r="X214" s="29" t="str">
        <f t="shared" si="72"/>
        <v/>
      </c>
      <c r="Y214" s="24" t="str">
        <f t="shared" si="80"/>
        <v/>
      </c>
      <c r="Z214" s="24" t="str">
        <f t="shared" si="80"/>
        <v/>
      </c>
      <c r="AA214" s="24" t="str">
        <f t="shared" si="80"/>
        <v/>
      </c>
    </row>
    <row r="215" spans="1:27" ht="15">
      <c r="A215" s="24" t="str">
        <f>IF(OtherInfo!AD212="","",OtherInfo!AD212)</f>
        <v/>
      </c>
      <c r="B215" s="24" t="str">
        <f>IF($A215="","",IF(VLOOKUP($A215,OtherInfo!$AD$4:$AH$172,4,FALSE)="","",VLOOKUP($A215,OtherInfo!$AD$4:$AH$172,4,FALSE)))</f>
        <v/>
      </c>
      <c r="C215" s="27" t="str">
        <f>IF($A215="","",DCOUNT(RevenueRange,C$1,$A$6:$A215)-SUM(C$6:C214))</f>
        <v/>
      </c>
      <c r="D215" s="27" t="str">
        <f>IF($A215="","",DSUM(RevenueRange,D$1,$A$6:$A215)-SUM(D$6:D214))</f>
        <v/>
      </c>
      <c r="E215" s="27" t="str">
        <f>IF($A215="","",DSUM(RevenueRange,E$1,$A$6:$A215)-SUM(E$6:E214))</f>
        <v/>
      </c>
      <c r="F215" s="28" t="str">
        <f>IF($A215="","",DSUM(RevenueRange,F$1,$A$6:$A215)-SUM(F$6:F214))</f>
        <v/>
      </c>
      <c r="G215" s="29" t="str">
        <f t="shared" si="64"/>
        <v/>
      </c>
      <c r="H215" s="28" t="str">
        <f>IF($A215="","",DSUM(RevenueRange,H$1,$A$6:$A215)-SUM(H$6:H214))</f>
        <v/>
      </c>
      <c r="I215" s="29" t="str">
        <f t="shared" si="65"/>
        <v/>
      </c>
      <c r="J215" s="28" t="str">
        <f>IF($A215="","",DSUM(RevenueRange,J$1,$A$6:$A215)-SUM(J$6:J214))</f>
        <v/>
      </c>
      <c r="K215" s="28" t="str">
        <f t="shared" si="73"/>
        <v/>
      </c>
      <c r="L215" s="29" t="str">
        <f t="shared" si="66"/>
        <v/>
      </c>
      <c r="M215" s="28" t="str">
        <f t="shared" si="74"/>
        <v/>
      </c>
      <c r="N215" s="29" t="str">
        <f t="shared" si="67"/>
        <v/>
      </c>
      <c r="O215" s="28" t="str">
        <f t="shared" si="75"/>
        <v/>
      </c>
      <c r="P215" s="29" t="str">
        <f t="shared" si="68"/>
        <v/>
      </c>
      <c r="Q215" s="28" t="str">
        <f t="shared" si="76"/>
        <v/>
      </c>
      <c r="R215" s="29" t="str">
        <f t="shared" si="69"/>
        <v/>
      </c>
      <c r="S215" s="85" t="str">
        <f t="shared" si="77"/>
        <v/>
      </c>
      <c r="T215" s="29" t="str">
        <f t="shared" si="70"/>
        <v/>
      </c>
      <c r="U215" s="85" t="str">
        <f t="shared" si="78"/>
        <v/>
      </c>
      <c r="V215" s="29" t="str">
        <f t="shared" si="71"/>
        <v/>
      </c>
      <c r="W215" s="85" t="str">
        <f t="shared" si="79"/>
        <v/>
      </c>
      <c r="X215" s="29" t="str">
        <f t="shared" si="72"/>
        <v/>
      </c>
      <c r="Y215" s="24" t="str">
        <f t="shared" si="80"/>
        <v/>
      </c>
      <c r="Z215" s="24" t="str">
        <f t="shared" si="80"/>
        <v/>
      </c>
      <c r="AA215" s="24" t="str">
        <f t="shared" si="80"/>
        <v/>
      </c>
    </row>
    <row r="216" spans="1:27" ht="15">
      <c r="A216" s="24" t="str">
        <f>IF(OtherInfo!AD213="","",OtherInfo!AD213)</f>
        <v/>
      </c>
      <c r="B216" s="24" t="str">
        <f>IF($A216="","",IF(VLOOKUP($A216,OtherInfo!$AD$4:$AH$172,4,FALSE)="","",VLOOKUP($A216,OtherInfo!$AD$4:$AH$172,4,FALSE)))</f>
        <v/>
      </c>
      <c r="C216" s="27" t="str">
        <f>IF($A216="","",DCOUNT(RevenueRange,C$1,$A$6:$A216)-SUM(C$6:C215))</f>
        <v/>
      </c>
      <c r="D216" s="27" t="str">
        <f>IF($A216="","",DSUM(RevenueRange,D$1,$A$6:$A216)-SUM(D$6:D215))</f>
        <v/>
      </c>
      <c r="E216" s="27" t="str">
        <f>IF($A216="","",DSUM(RevenueRange,E$1,$A$6:$A216)-SUM(E$6:E215))</f>
        <v/>
      </c>
      <c r="F216" s="28" t="str">
        <f>IF($A216="","",DSUM(RevenueRange,F$1,$A$6:$A216)-SUM(F$6:F215))</f>
        <v/>
      </c>
      <c r="G216" s="29" t="str">
        <f t="shared" si="64"/>
        <v/>
      </c>
      <c r="H216" s="28" t="str">
        <f>IF($A216="","",DSUM(RevenueRange,H$1,$A$6:$A216)-SUM(H$6:H215))</f>
        <v/>
      </c>
      <c r="I216" s="29" t="str">
        <f t="shared" si="65"/>
        <v/>
      </c>
      <c r="J216" s="28" t="str">
        <f>IF($A216="","",DSUM(RevenueRange,J$1,$A$6:$A216)-SUM(J$6:J215))</f>
        <v/>
      </c>
      <c r="K216" s="28" t="str">
        <f t="shared" si="73"/>
        <v/>
      </c>
      <c r="L216" s="29" t="str">
        <f t="shared" si="66"/>
        <v/>
      </c>
      <c r="M216" s="28" t="str">
        <f t="shared" si="74"/>
        <v/>
      </c>
      <c r="N216" s="29" t="str">
        <f t="shared" si="67"/>
        <v/>
      </c>
      <c r="O216" s="28" t="str">
        <f t="shared" si="75"/>
        <v/>
      </c>
      <c r="P216" s="29" t="str">
        <f t="shared" si="68"/>
        <v/>
      </c>
      <c r="Q216" s="28" t="str">
        <f t="shared" si="76"/>
        <v/>
      </c>
      <c r="R216" s="29" t="str">
        <f t="shared" si="69"/>
        <v/>
      </c>
      <c r="S216" s="85" t="str">
        <f t="shared" si="77"/>
        <v/>
      </c>
      <c r="T216" s="29" t="str">
        <f t="shared" si="70"/>
        <v/>
      </c>
      <c r="U216" s="85" t="str">
        <f t="shared" si="78"/>
        <v/>
      </c>
      <c r="V216" s="29" t="str">
        <f t="shared" si="71"/>
        <v/>
      </c>
      <c r="W216" s="85" t="str">
        <f t="shared" si="79"/>
        <v/>
      </c>
      <c r="X216" s="29" t="str">
        <f t="shared" si="72"/>
        <v/>
      </c>
      <c r="Y216" s="24" t="str">
        <f t="shared" si="80"/>
        <v/>
      </c>
      <c r="Z216" s="24" t="str">
        <f t="shared" si="80"/>
        <v/>
      </c>
      <c r="AA216" s="24" t="str">
        <f t="shared" si="80"/>
        <v/>
      </c>
    </row>
    <row r="217" spans="1:27" ht="15">
      <c r="A217" s="24" t="str">
        <f>IF(OtherInfo!AD214="","",OtherInfo!AD214)</f>
        <v/>
      </c>
      <c r="B217" s="24" t="str">
        <f>IF($A217="","",IF(VLOOKUP($A217,OtherInfo!$AD$4:$AH$172,4,FALSE)="","",VLOOKUP($A217,OtherInfo!$AD$4:$AH$172,4,FALSE)))</f>
        <v/>
      </c>
      <c r="C217" s="27" t="str">
        <f>IF($A217="","",DCOUNT(RevenueRange,C$1,$A$6:$A217)-SUM(C$6:C216))</f>
        <v/>
      </c>
      <c r="D217" s="27" t="str">
        <f>IF($A217="","",DSUM(RevenueRange,D$1,$A$6:$A217)-SUM(D$6:D216))</f>
        <v/>
      </c>
      <c r="E217" s="27" t="str">
        <f>IF($A217="","",DSUM(RevenueRange,E$1,$A$6:$A217)-SUM(E$6:E216))</f>
        <v/>
      </c>
      <c r="F217" s="28" t="str">
        <f>IF($A217="","",DSUM(RevenueRange,F$1,$A$6:$A217)-SUM(F$6:F216))</f>
        <v/>
      </c>
      <c r="G217" s="29" t="str">
        <f t="shared" si="64"/>
        <v/>
      </c>
      <c r="H217" s="28" t="str">
        <f>IF($A217="","",DSUM(RevenueRange,H$1,$A$6:$A217)-SUM(H$6:H216))</f>
        <v/>
      </c>
      <c r="I217" s="29" t="str">
        <f t="shared" si="65"/>
        <v/>
      </c>
      <c r="J217" s="28" t="str">
        <f>IF($A217="","",DSUM(RevenueRange,J$1,$A$6:$A217)-SUM(J$6:J216))</f>
        <v/>
      </c>
      <c r="K217" s="28" t="str">
        <f t="shared" si="73"/>
        <v/>
      </c>
      <c r="L217" s="29" t="str">
        <f t="shared" si="66"/>
        <v/>
      </c>
      <c r="M217" s="28" t="str">
        <f t="shared" si="74"/>
        <v/>
      </c>
      <c r="N217" s="29" t="str">
        <f t="shared" si="67"/>
        <v/>
      </c>
      <c r="O217" s="28" t="str">
        <f t="shared" si="75"/>
        <v/>
      </c>
      <c r="P217" s="29" t="str">
        <f t="shared" si="68"/>
        <v/>
      </c>
      <c r="Q217" s="28" t="str">
        <f t="shared" si="76"/>
        <v/>
      </c>
      <c r="R217" s="29" t="str">
        <f t="shared" si="69"/>
        <v/>
      </c>
      <c r="S217" s="85" t="str">
        <f t="shared" si="77"/>
        <v/>
      </c>
      <c r="T217" s="29" t="str">
        <f t="shared" si="70"/>
        <v/>
      </c>
      <c r="U217" s="85" t="str">
        <f t="shared" si="78"/>
        <v/>
      </c>
      <c r="V217" s="29" t="str">
        <f t="shared" si="71"/>
        <v/>
      </c>
      <c r="W217" s="85" t="str">
        <f t="shared" si="79"/>
        <v/>
      </c>
      <c r="X217" s="29" t="str">
        <f t="shared" si="72"/>
        <v/>
      </c>
      <c r="Y217" s="24" t="str">
        <f t="shared" si="80"/>
        <v/>
      </c>
      <c r="Z217" s="24" t="str">
        <f t="shared" si="80"/>
        <v/>
      </c>
      <c r="AA217" s="24" t="str">
        <f t="shared" si="80"/>
        <v/>
      </c>
    </row>
    <row r="218" spans="1:27" ht="15">
      <c r="A218" s="24" t="str">
        <f>IF(OtherInfo!AD215="","",OtherInfo!AD215)</f>
        <v/>
      </c>
      <c r="B218" s="24" t="str">
        <f>IF($A218="","",IF(VLOOKUP($A218,OtherInfo!$AD$4:$AH$172,4,FALSE)="","",VLOOKUP($A218,OtherInfo!$AD$4:$AH$172,4,FALSE)))</f>
        <v/>
      </c>
      <c r="C218" s="27" t="str">
        <f>IF($A218="","",DCOUNT(RevenueRange,C$1,$A$6:$A218)-SUM(C$6:C217))</f>
        <v/>
      </c>
      <c r="D218" s="27" t="str">
        <f>IF($A218="","",DSUM(RevenueRange,D$1,$A$6:$A218)-SUM(D$6:D217))</f>
        <v/>
      </c>
      <c r="E218" s="27" t="str">
        <f>IF($A218="","",DSUM(RevenueRange,E$1,$A$6:$A218)-SUM(E$6:E217))</f>
        <v/>
      </c>
      <c r="F218" s="28" t="str">
        <f>IF($A218="","",DSUM(RevenueRange,F$1,$A$6:$A218)-SUM(F$6:F217))</f>
        <v/>
      </c>
      <c r="G218" s="29" t="str">
        <f t="shared" si="64"/>
        <v/>
      </c>
      <c r="H218" s="28" t="str">
        <f>IF($A218="","",DSUM(RevenueRange,H$1,$A$6:$A218)-SUM(H$6:H217))</f>
        <v/>
      </c>
      <c r="I218" s="29" t="str">
        <f t="shared" si="65"/>
        <v/>
      </c>
      <c r="J218" s="28" t="str">
        <f>IF($A218="","",DSUM(RevenueRange,J$1,$A$6:$A218)-SUM(J$6:J217))</f>
        <v/>
      </c>
      <c r="K218" s="28" t="str">
        <f t="shared" si="73"/>
        <v/>
      </c>
      <c r="L218" s="29" t="str">
        <f t="shared" si="66"/>
        <v/>
      </c>
      <c r="M218" s="28" t="str">
        <f t="shared" si="74"/>
        <v/>
      </c>
      <c r="N218" s="29" t="str">
        <f t="shared" si="67"/>
        <v/>
      </c>
      <c r="O218" s="28" t="str">
        <f t="shared" si="75"/>
        <v/>
      </c>
      <c r="P218" s="29" t="str">
        <f t="shared" si="68"/>
        <v/>
      </c>
      <c r="Q218" s="28" t="str">
        <f t="shared" si="76"/>
        <v/>
      </c>
      <c r="R218" s="29" t="str">
        <f t="shared" si="69"/>
        <v/>
      </c>
      <c r="S218" s="85" t="str">
        <f t="shared" si="77"/>
        <v/>
      </c>
      <c r="T218" s="29" t="str">
        <f t="shared" si="70"/>
        <v/>
      </c>
      <c r="U218" s="85" t="str">
        <f t="shared" si="78"/>
        <v/>
      </c>
      <c r="V218" s="29" t="str">
        <f t="shared" si="71"/>
        <v/>
      </c>
      <c r="W218" s="85" t="str">
        <f t="shared" si="79"/>
        <v/>
      </c>
      <c r="X218" s="29" t="str">
        <f t="shared" si="72"/>
        <v/>
      </c>
      <c r="Y218" s="24" t="str">
        <f t="shared" si="80"/>
        <v/>
      </c>
      <c r="Z218" s="24" t="str">
        <f t="shared" si="80"/>
        <v/>
      </c>
      <c r="AA218" s="24" t="str">
        <f t="shared" si="80"/>
        <v/>
      </c>
    </row>
    <row r="219" spans="1:27" ht="15">
      <c r="A219" s="24" t="str">
        <f>IF(OtherInfo!AD216="","",OtherInfo!AD216)</f>
        <v/>
      </c>
      <c r="B219" s="24" t="str">
        <f>IF($A219="","",IF(VLOOKUP($A219,OtherInfo!$AD$4:$AH$172,4,FALSE)="","",VLOOKUP($A219,OtherInfo!$AD$4:$AH$172,4,FALSE)))</f>
        <v/>
      </c>
      <c r="C219" s="27" t="str">
        <f>IF($A219="","",DCOUNT(RevenueRange,C$1,$A$6:$A219)-SUM(C$6:C218))</f>
        <v/>
      </c>
      <c r="D219" s="27" t="str">
        <f>IF($A219="","",DSUM(RevenueRange,D$1,$A$6:$A219)-SUM(D$6:D218))</f>
        <v/>
      </c>
      <c r="E219" s="27" t="str">
        <f>IF($A219="","",DSUM(RevenueRange,E$1,$A$6:$A219)-SUM(E$6:E218))</f>
        <v/>
      </c>
      <c r="F219" s="28" t="str">
        <f>IF($A219="","",DSUM(RevenueRange,F$1,$A$6:$A219)-SUM(F$6:F218))</f>
        <v/>
      </c>
      <c r="G219" s="29" t="str">
        <f t="shared" si="64"/>
        <v/>
      </c>
      <c r="H219" s="28" t="str">
        <f>IF($A219="","",DSUM(RevenueRange,H$1,$A$6:$A219)-SUM(H$6:H218))</f>
        <v/>
      </c>
      <c r="I219" s="29" t="str">
        <f t="shared" si="65"/>
        <v/>
      </c>
      <c r="J219" s="28" t="str">
        <f>IF($A219="","",DSUM(RevenueRange,J$1,$A$6:$A219)-SUM(J$6:J218))</f>
        <v/>
      </c>
      <c r="K219" s="28" t="str">
        <f t="shared" si="73"/>
        <v/>
      </c>
      <c r="L219" s="29" t="str">
        <f t="shared" si="66"/>
        <v/>
      </c>
      <c r="M219" s="28" t="str">
        <f t="shared" si="74"/>
        <v/>
      </c>
      <c r="N219" s="29" t="str">
        <f t="shared" si="67"/>
        <v/>
      </c>
      <c r="O219" s="28" t="str">
        <f t="shared" si="75"/>
        <v/>
      </c>
      <c r="P219" s="29" t="str">
        <f t="shared" si="68"/>
        <v/>
      </c>
      <c r="Q219" s="28" t="str">
        <f t="shared" si="76"/>
        <v/>
      </c>
      <c r="R219" s="29" t="str">
        <f t="shared" si="69"/>
        <v/>
      </c>
      <c r="S219" s="85" t="str">
        <f t="shared" si="77"/>
        <v/>
      </c>
      <c r="T219" s="29" t="str">
        <f t="shared" si="70"/>
        <v/>
      </c>
      <c r="U219" s="85" t="str">
        <f t="shared" si="78"/>
        <v/>
      </c>
      <c r="V219" s="29" t="str">
        <f t="shared" si="71"/>
        <v/>
      </c>
      <c r="W219" s="85" t="str">
        <f t="shared" si="79"/>
        <v/>
      </c>
      <c r="X219" s="29" t="str">
        <f t="shared" si="72"/>
        <v/>
      </c>
      <c r="Y219" s="24" t="str">
        <f t="shared" si="80"/>
        <v/>
      </c>
      <c r="Z219" s="24" t="str">
        <f t="shared" si="80"/>
        <v/>
      </c>
      <c r="AA219" s="24" t="str">
        <f t="shared" si="80"/>
        <v/>
      </c>
    </row>
    <row r="220" spans="1:27" ht="15">
      <c r="A220" s="24" t="str">
        <f>IF(OtherInfo!AD217="","",OtherInfo!AD217)</f>
        <v/>
      </c>
      <c r="B220" s="24" t="str">
        <f>IF($A220="","",IF(VLOOKUP($A220,OtherInfo!$AD$4:$AH$172,4,FALSE)="","",VLOOKUP($A220,OtherInfo!$AD$4:$AH$172,4,FALSE)))</f>
        <v/>
      </c>
      <c r="C220" s="27" t="str">
        <f>IF($A220="","",DCOUNT(RevenueRange,C$1,$A$6:$A220)-SUM(C$6:C219))</f>
        <v/>
      </c>
      <c r="D220" s="27" t="str">
        <f>IF($A220="","",DSUM(RevenueRange,D$1,$A$6:$A220)-SUM(D$6:D219))</f>
        <v/>
      </c>
      <c r="E220" s="27" t="str">
        <f>IF($A220="","",DSUM(RevenueRange,E$1,$A$6:$A220)-SUM(E$6:E219))</f>
        <v/>
      </c>
      <c r="F220" s="28" t="str">
        <f>IF($A220="","",DSUM(RevenueRange,F$1,$A$6:$A220)-SUM(F$6:F219))</f>
        <v/>
      </c>
      <c r="G220" s="29" t="str">
        <f t="shared" si="64"/>
        <v/>
      </c>
      <c r="H220" s="28" t="str">
        <f>IF($A220="","",DSUM(RevenueRange,H$1,$A$6:$A220)-SUM(H$6:H219))</f>
        <v/>
      </c>
      <c r="I220" s="29" t="str">
        <f t="shared" si="65"/>
        <v/>
      </c>
      <c r="J220" s="28" t="str">
        <f>IF($A220="","",DSUM(RevenueRange,J$1,$A$6:$A220)-SUM(J$6:J219))</f>
        <v/>
      </c>
      <c r="K220" s="28" t="str">
        <f t="shared" si="73"/>
        <v/>
      </c>
      <c r="L220" s="29" t="str">
        <f t="shared" si="66"/>
        <v/>
      </c>
      <c r="M220" s="28" t="str">
        <f t="shared" si="74"/>
        <v/>
      </c>
      <c r="N220" s="29" t="str">
        <f t="shared" si="67"/>
        <v/>
      </c>
      <c r="O220" s="28" t="str">
        <f t="shared" si="75"/>
        <v/>
      </c>
      <c r="P220" s="29" t="str">
        <f t="shared" si="68"/>
        <v/>
      </c>
      <c r="Q220" s="28" t="str">
        <f t="shared" si="76"/>
        <v/>
      </c>
      <c r="R220" s="29" t="str">
        <f t="shared" si="69"/>
        <v/>
      </c>
      <c r="S220" s="85" t="str">
        <f t="shared" si="77"/>
        <v/>
      </c>
      <c r="T220" s="29" t="str">
        <f t="shared" si="70"/>
        <v/>
      </c>
      <c r="U220" s="85" t="str">
        <f t="shared" si="78"/>
        <v/>
      </c>
      <c r="V220" s="29" t="str">
        <f t="shared" si="71"/>
        <v/>
      </c>
      <c r="W220" s="85" t="str">
        <f t="shared" si="79"/>
        <v/>
      </c>
      <c r="X220" s="29" t="str">
        <f t="shared" si="72"/>
        <v/>
      </c>
      <c r="Y220" s="24" t="str">
        <f t="shared" si="80"/>
        <v/>
      </c>
      <c r="Z220" s="24" t="str">
        <f t="shared" si="80"/>
        <v/>
      </c>
      <c r="AA220" s="24" t="str">
        <f t="shared" si="80"/>
        <v/>
      </c>
    </row>
    <row r="221" spans="1:27" ht="15">
      <c r="A221" s="24" t="str">
        <f>IF(OtherInfo!AD218="","",OtherInfo!AD218)</f>
        <v/>
      </c>
      <c r="B221" s="24" t="str">
        <f>IF($A221="","",IF(VLOOKUP($A221,OtherInfo!$AD$4:$AH$172,4,FALSE)="","",VLOOKUP($A221,OtherInfo!$AD$4:$AH$172,4,FALSE)))</f>
        <v/>
      </c>
      <c r="C221" s="27" t="str">
        <f>IF($A221="","",DCOUNT(RevenueRange,C$1,$A$6:$A221)-SUM(C$6:C220))</f>
        <v/>
      </c>
      <c r="D221" s="27" t="str">
        <f>IF($A221="","",DSUM(RevenueRange,D$1,$A$6:$A221)-SUM(D$6:D220))</f>
        <v/>
      </c>
      <c r="E221" s="27" t="str">
        <f>IF($A221="","",DSUM(RevenueRange,E$1,$A$6:$A221)-SUM(E$6:E220))</f>
        <v/>
      </c>
      <c r="F221" s="28" t="str">
        <f>IF($A221="","",DSUM(RevenueRange,F$1,$A$6:$A221)-SUM(F$6:F220))</f>
        <v/>
      </c>
      <c r="G221" s="29" t="str">
        <f t="shared" si="64"/>
        <v/>
      </c>
      <c r="H221" s="28" t="str">
        <f>IF($A221="","",DSUM(RevenueRange,H$1,$A$6:$A221)-SUM(H$6:H220))</f>
        <v/>
      </c>
      <c r="I221" s="29" t="str">
        <f t="shared" si="65"/>
        <v/>
      </c>
      <c r="J221" s="28" t="str">
        <f>IF($A221="","",DSUM(RevenueRange,J$1,$A$6:$A221)-SUM(J$6:J220))</f>
        <v/>
      </c>
      <c r="K221" s="28" t="str">
        <f t="shared" si="73"/>
        <v/>
      </c>
      <c r="L221" s="29" t="str">
        <f t="shared" si="66"/>
        <v/>
      </c>
      <c r="M221" s="28" t="str">
        <f t="shared" si="74"/>
        <v/>
      </c>
      <c r="N221" s="29" t="str">
        <f t="shared" si="67"/>
        <v/>
      </c>
      <c r="O221" s="28" t="str">
        <f t="shared" si="75"/>
        <v/>
      </c>
      <c r="P221" s="29" t="str">
        <f t="shared" si="68"/>
        <v/>
      </c>
      <c r="Q221" s="28" t="str">
        <f t="shared" si="76"/>
        <v/>
      </c>
      <c r="R221" s="29" t="str">
        <f t="shared" si="69"/>
        <v/>
      </c>
      <c r="S221" s="85" t="str">
        <f t="shared" si="77"/>
        <v/>
      </c>
      <c r="T221" s="29" t="str">
        <f t="shared" si="70"/>
        <v/>
      </c>
      <c r="U221" s="85" t="str">
        <f t="shared" si="78"/>
        <v/>
      </c>
      <c r="V221" s="29" t="str">
        <f t="shared" si="71"/>
        <v/>
      </c>
      <c r="W221" s="85" t="str">
        <f t="shared" si="79"/>
        <v/>
      </c>
      <c r="X221" s="29" t="str">
        <f t="shared" si="72"/>
        <v/>
      </c>
      <c r="Y221" s="24" t="str">
        <f t="shared" si="80"/>
        <v/>
      </c>
      <c r="Z221" s="24" t="str">
        <f t="shared" si="80"/>
        <v/>
      </c>
      <c r="AA221" s="24" t="str">
        <f t="shared" si="80"/>
        <v/>
      </c>
    </row>
    <row r="222" spans="1:27" ht="15">
      <c r="A222" s="24" t="str">
        <f>IF(OtherInfo!AD219="","",OtherInfo!AD219)</f>
        <v/>
      </c>
      <c r="B222" s="24" t="str">
        <f>IF($A222="","",IF(VLOOKUP($A222,OtherInfo!$AD$4:$AH$172,4,FALSE)="","",VLOOKUP($A222,OtherInfo!$AD$4:$AH$172,4,FALSE)))</f>
        <v/>
      </c>
      <c r="C222" s="27" t="str">
        <f>IF($A222="","",DCOUNT(RevenueRange,C$1,$A$6:$A222)-SUM(C$6:C221))</f>
        <v/>
      </c>
      <c r="D222" s="27" t="str">
        <f>IF($A222="","",DSUM(RevenueRange,D$1,$A$6:$A222)-SUM(D$6:D221))</f>
        <v/>
      </c>
      <c r="E222" s="27" t="str">
        <f>IF($A222="","",DSUM(RevenueRange,E$1,$A$6:$A222)-SUM(E$6:E221))</f>
        <v/>
      </c>
      <c r="F222" s="28" t="str">
        <f>IF($A222="","",DSUM(RevenueRange,F$1,$A$6:$A222)-SUM(F$6:F221))</f>
        <v/>
      </c>
      <c r="G222" s="29" t="str">
        <f t="shared" si="64"/>
        <v/>
      </c>
      <c r="H222" s="28" t="str">
        <f>IF($A222="","",DSUM(RevenueRange,H$1,$A$6:$A222)-SUM(H$6:H221))</f>
        <v/>
      </c>
      <c r="I222" s="29" t="str">
        <f t="shared" si="65"/>
        <v/>
      </c>
      <c r="J222" s="28" t="str">
        <f>IF($A222="","",DSUM(RevenueRange,J$1,$A$6:$A222)-SUM(J$6:J221))</f>
        <v/>
      </c>
      <c r="K222" s="28" t="str">
        <f t="shared" si="73"/>
        <v/>
      </c>
      <c r="L222" s="29" t="str">
        <f t="shared" si="66"/>
        <v/>
      </c>
      <c r="M222" s="28" t="str">
        <f t="shared" si="74"/>
        <v/>
      </c>
      <c r="N222" s="29" t="str">
        <f t="shared" si="67"/>
        <v/>
      </c>
      <c r="O222" s="28" t="str">
        <f t="shared" si="75"/>
        <v/>
      </c>
      <c r="P222" s="29" t="str">
        <f t="shared" si="68"/>
        <v/>
      </c>
      <c r="Q222" s="28" t="str">
        <f t="shared" si="76"/>
        <v/>
      </c>
      <c r="R222" s="29" t="str">
        <f t="shared" si="69"/>
        <v/>
      </c>
      <c r="S222" s="85" t="str">
        <f t="shared" si="77"/>
        <v/>
      </c>
      <c r="T222" s="29" t="str">
        <f t="shared" si="70"/>
        <v/>
      </c>
      <c r="U222" s="85" t="str">
        <f t="shared" si="78"/>
        <v/>
      </c>
      <c r="V222" s="29" t="str">
        <f t="shared" si="71"/>
        <v/>
      </c>
      <c r="W222" s="85" t="str">
        <f t="shared" si="79"/>
        <v/>
      </c>
      <c r="X222" s="29" t="str">
        <f t="shared" si="72"/>
        <v/>
      </c>
      <c r="Y222" s="24" t="str">
        <f t="shared" si="80"/>
        <v/>
      </c>
      <c r="Z222" s="24" t="str">
        <f t="shared" si="80"/>
        <v/>
      </c>
      <c r="AA222" s="24" t="str">
        <f t="shared" si="80"/>
        <v/>
      </c>
    </row>
    <row r="223" spans="1:27" ht="15">
      <c r="A223" s="24" t="str">
        <f>IF(OtherInfo!AD220="","",OtherInfo!AD220)</f>
        <v/>
      </c>
      <c r="B223" s="24" t="str">
        <f>IF($A223="","",IF(VLOOKUP($A223,OtherInfo!$AD$4:$AH$172,4,FALSE)="","",VLOOKUP($A223,OtherInfo!$AD$4:$AH$172,4,FALSE)))</f>
        <v/>
      </c>
      <c r="C223" s="27" t="str">
        <f>IF($A223="","",DCOUNT(RevenueRange,C$1,$A$6:$A223)-SUM(C$6:C222))</f>
        <v/>
      </c>
      <c r="D223" s="27" t="str">
        <f>IF($A223="","",DSUM(RevenueRange,D$1,$A$6:$A223)-SUM(D$6:D222))</f>
        <v/>
      </c>
      <c r="E223" s="27" t="str">
        <f>IF($A223="","",DSUM(RevenueRange,E$1,$A$6:$A223)-SUM(E$6:E222))</f>
        <v/>
      </c>
      <c r="F223" s="28" t="str">
        <f>IF($A223="","",DSUM(RevenueRange,F$1,$A$6:$A223)-SUM(F$6:F222))</f>
        <v/>
      </c>
      <c r="G223" s="29" t="str">
        <f t="shared" si="64"/>
        <v/>
      </c>
      <c r="H223" s="28" t="str">
        <f>IF($A223="","",DSUM(RevenueRange,H$1,$A$6:$A223)-SUM(H$6:H222))</f>
        <v/>
      </c>
      <c r="I223" s="29" t="str">
        <f t="shared" si="65"/>
        <v/>
      </c>
      <c r="J223" s="28" t="str">
        <f>IF($A223="","",DSUM(RevenueRange,J$1,$A$6:$A223)-SUM(J$6:J222))</f>
        <v/>
      </c>
      <c r="K223" s="28" t="str">
        <f t="shared" si="73"/>
        <v/>
      </c>
      <c r="L223" s="29" t="str">
        <f t="shared" si="66"/>
        <v/>
      </c>
      <c r="M223" s="28" t="str">
        <f t="shared" si="74"/>
        <v/>
      </c>
      <c r="N223" s="29" t="str">
        <f t="shared" si="67"/>
        <v/>
      </c>
      <c r="O223" s="28" t="str">
        <f t="shared" si="75"/>
        <v/>
      </c>
      <c r="P223" s="29" t="str">
        <f t="shared" si="68"/>
        <v/>
      </c>
      <c r="Q223" s="28" t="str">
        <f t="shared" si="76"/>
        <v/>
      </c>
      <c r="R223" s="29" t="str">
        <f t="shared" si="69"/>
        <v/>
      </c>
      <c r="S223" s="85" t="str">
        <f t="shared" si="77"/>
        <v/>
      </c>
      <c r="T223" s="29" t="str">
        <f t="shared" si="70"/>
        <v/>
      </c>
      <c r="U223" s="85" t="str">
        <f t="shared" si="78"/>
        <v/>
      </c>
      <c r="V223" s="29" t="str">
        <f t="shared" si="71"/>
        <v/>
      </c>
      <c r="W223" s="85" t="str">
        <f t="shared" si="79"/>
        <v/>
      </c>
      <c r="X223" s="29" t="str">
        <f t="shared" si="72"/>
        <v/>
      </c>
      <c r="Y223" s="24" t="str">
        <f t="shared" si="80"/>
        <v/>
      </c>
      <c r="Z223" s="24" t="str">
        <f t="shared" si="80"/>
        <v/>
      </c>
      <c r="AA223" s="24" t="str">
        <f t="shared" si="80"/>
        <v/>
      </c>
    </row>
    <row r="224" spans="1:27" ht="15">
      <c r="A224" s="24" t="str">
        <f>IF(OtherInfo!AD221="","",OtherInfo!AD221)</f>
        <v/>
      </c>
      <c r="B224" s="24" t="str">
        <f>IF($A224="","",IF(VLOOKUP($A224,OtherInfo!$AD$4:$AH$172,4,FALSE)="","",VLOOKUP($A224,OtherInfo!$AD$4:$AH$172,4,FALSE)))</f>
        <v/>
      </c>
      <c r="C224" s="27" t="str">
        <f>IF($A224="","",DCOUNT(RevenueRange,C$1,$A$6:$A224)-SUM(C$6:C223))</f>
        <v/>
      </c>
      <c r="D224" s="27" t="str">
        <f>IF($A224="","",DSUM(RevenueRange,D$1,$A$6:$A224)-SUM(D$6:D223))</f>
        <v/>
      </c>
      <c r="E224" s="27" t="str">
        <f>IF($A224="","",DSUM(RevenueRange,E$1,$A$6:$A224)-SUM(E$6:E223))</f>
        <v/>
      </c>
      <c r="F224" s="28" t="str">
        <f>IF($A224="","",DSUM(RevenueRange,F$1,$A$6:$A224)-SUM(F$6:F223))</f>
        <v/>
      </c>
      <c r="G224" s="29" t="str">
        <f t="shared" si="64"/>
        <v/>
      </c>
      <c r="H224" s="28" t="str">
        <f>IF($A224="","",DSUM(RevenueRange,H$1,$A$6:$A224)-SUM(H$6:H223))</f>
        <v/>
      </c>
      <c r="I224" s="29" t="str">
        <f t="shared" si="65"/>
        <v/>
      </c>
      <c r="J224" s="28" t="str">
        <f>IF($A224="","",DSUM(RevenueRange,J$1,$A$6:$A224)-SUM(J$6:J223))</f>
        <v/>
      </c>
      <c r="K224" s="28" t="str">
        <f t="shared" si="73"/>
        <v/>
      </c>
      <c r="L224" s="29" t="str">
        <f t="shared" si="66"/>
        <v/>
      </c>
      <c r="M224" s="28" t="str">
        <f t="shared" si="74"/>
        <v/>
      </c>
      <c r="N224" s="29" t="str">
        <f t="shared" si="67"/>
        <v/>
      </c>
      <c r="O224" s="28" t="str">
        <f t="shared" si="75"/>
        <v/>
      </c>
      <c r="P224" s="29" t="str">
        <f t="shared" si="68"/>
        <v/>
      </c>
      <c r="Q224" s="28" t="str">
        <f t="shared" si="76"/>
        <v/>
      </c>
      <c r="R224" s="29" t="str">
        <f t="shared" si="69"/>
        <v/>
      </c>
      <c r="S224" s="85" t="str">
        <f t="shared" si="77"/>
        <v/>
      </c>
      <c r="T224" s="29" t="str">
        <f t="shared" si="70"/>
        <v/>
      </c>
      <c r="U224" s="85" t="str">
        <f t="shared" si="78"/>
        <v/>
      </c>
      <c r="V224" s="29" t="str">
        <f t="shared" si="71"/>
        <v/>
      </c>
      <c r="W224" s="85" t="str">
        <f t="shared" si="79"/>
        <v/>
      </c>
      <c r="X224" s="29" t="str">
        <f t="shared" si="72"/>
        <v/>
      </c>
      <c r="Y224" s="24" t="str">
        <f t="shared" si="80"/>
        <v/>
      </c>
      <c r="Z224" s="24" t="str">
        <f t="shared" si="80"/>
        <v/>
      </c>
      <c r="AA224" s="24" t="str">
        <f t="shared" si="80"/>
        <v/>
      </c>
    </row>
    <row r="225" spans="1:27" ht="15">
      <c r="A225" s="24" t="str">
        <f>IF(OtherInfo!AD222="","",OtherInfo!AD222)</f>
        <v/>
      </c>
      <c r="B225" s="24" t="str">
        <f>IF($A225="","",IF(VLOOKUP($A225,OtherInfo!$AD$4:$AH$172,4,FALSE)="","",VLOOKUP($A225,OtherInfo!$AD$4:$AH$172,4,FALSE)))</f>
        <v/>
      </c>
      <c r="C225" s="27" t="str">
        <f>IF($A225="","",DCOUNT(RevenueRange,C$1,$A$6:$A225)-SUM(C$6:C224))</f>
        <v/>
      </c>
      <c r="D225" s="27" t="str">
        <f>IF($A225="","",DSUM(RevenueRange,D$1,$A$6:$A225)-SUM(D$6:D224))</f>
        <v/>
      </c>
      <c r="E225" s="27" t="str">
        <f>IF($A225="","",DSUM(RevenueRange,E$1,$A$6:$A225)-SUM(E$6:E224))</f>
        <v/>
      </c>
      <c r="F225" s="28" t="str">
        <f>IF($A225="","",DSUM(RevenueRange,F$1,$A$6:$A225)-SUM(F$6:F224))</f>
        <v/>
      </c>
      <c r="G225" s="29" t="str">
        <f t="shared" si="64"/>
        <v/>
      </c>
      <c r="H225" s="28" t="str">
        <f>IF($A225="","",DSUM(RevenueRange,H$1,$A$6:$A225)-SUM(H$6:H224))</f>
        <v/>
      </c>
      <c r="I225" s="29" t="str">
        <f t="shared" si="65"/>
        <v/>
      </c>
      <c r="J225" s="28" t="str">
        <f>IF($A225="","",DSUM(RevenueRange,J$1,$A$6:$A225)-SUM(J$6:J224))</f>
        <v/>
      </c>
      <c r="K225" s="28" t="str">
        <f t="shared" si="73"/>
        <v/>
      </c>
      <c r="L225" s="29" t="str">
        <f t="shared" si="66"/>
        <v/>
      </c>
      <c r="M225" s="28" t="str">
        <f t="shared" si="74"/>
        <v/>
      </c>
      <c r="N225" s="29" t="str">
        <f t="shared" si="67"/>
        <v/>
      </c>
      <c r="O225" s="28" t="str">
        <f t="shared" si="75"/>
        <v/>
      </c>
      <c r="P225" s="29" t="str">
        <f t="shared" si="68"/>
        <v/>
      </c>
      <c r="Q225" s="28" t="str">
        <f t="shared" si="76"/>
        <v/>
      </c>
      <c r="R225" s="29" t="str">
        <f t="shared" si="69"/>
        <v/>
      </c>
      <c r="S225" s="85" t="str">
        <f t="shared" si="77"/>
        <v/>
      </c>
      <c r="T225" s="29" t="str">
        <f t="shared" si="70"/>
        <v/>
      </c>
      <c r="U225" s="85" t="str">
        <f t="shared" si="78"/>
        <v/>
      </c>
      <c r="V225" s="29" t="str">
        <f t="shared" si="71"/>
        <v/>
      </c>
      <c r="W225" s="85" t="str">
        <f t="shared" si="79"/>
        <v/>
      </c>
      <c r="X225" s="29" t="str">
        <f t="shared" si="72"/>
        <v/>
      </c>
      <c r="Y225" s="24" t="str">
        <f t="shared" si="80"/>
        <v/>
      </c>
      <c r="Z225" s="24" t="str">
        <f t="shared" si="80"/>
        <v/>
      </c>
      <c r="AA225" s="24" t="str">
        <f t="shared" si="80"/>
        <v/>
      </c>
    </row>
    <row r="226" spans="1:27" ht="15">
      <c r="A226" s="24" t="str">
        <f>IF(OtherInfo!AD223="","",OtherInfo!AD223)</f>
        <v/>
      </c>
      <c r="B226" s="24" t="str">
        <f>IF($A226="","",IF(VLOOKUP($A226,OtherInfo!$AD$4:$AH$172,4,FALSE)="","",VLOOKUP($A226,OtherInfo!$AD$4:$AH$172,4,FALSE)))</f>
        <v/>
      </c>
      <c r="C226" s="27" t="str">
        <f>IF($A226="","",DCOUNT(RevenueRange,C$1,$A$6:$A226)-SUM(C$6:C225))</f>
        <v/>
      </c>
      <c r="D226" s="27" t="str">
        <f>IF($A226="","",DSUM(RevenueRange,D$1,$A$6:$A226)-SUM(D$6:D225))</f>
        <v/>
      </c>
      <c r="E226" s="27" t="str">
        <f>IF($A226="","",DSUM(RevenueRange,E$1,$A$6:$A226)-SUM(E$6:E225))</f>
        <v/>
      </c>
      <c r="F226" s="28" t="str">
        <f>IF($A226="","",DSUM(RevenueRange,F$1,$A$6:$A226)-SUM(F$6:F225))</f>
        <v/>
      </c>
      <c r="G226" s="29" t="str">
        <f t="shared" si="64"/>
        <v/>
      </c>
      <c r="H226" s="28" t="str">
        <f>IF($A226="","",DSUM(RevenueRange,H$1,$A$6:$A226)-SUM(H$6:H225))</f>
        <v/>
      </c>
      <c r="I226" s="29" t="str">
        <f t="shared" si="65"/>
        <v/>
      </c>
      <c r="J226" s="28" t="str">
        <f>IF($A226="","",DSUM(RevenueRange,J$1,$A$6:$A226)-SUM(J$6:J225))</f>
        <v/>
      </c>
      <c r="K226" s="28" t="str">
        <f t="shared" si="73"/>
        <v/>
      </c>
      <c r="L226" s="29" t="str">
        <f t="shared" si="66"/>
        <v/>
      </c>
      <c r="M226" s="28" t="str">
        <f t="shared" si="74"/>
        <v/>
      </c>
      <c r="N226" s="29" t="str">
        <f t="shared" si="67"/>
        <v/>
      </c>
      <c r="O226" s="28" t="str">
        <f t="shared" si="75"/>
        <v/>
      </c>
      <c r="P226" s="29" t="str">
        <f t="shared" si="68"/>
        <v/>
      </c>
      <c r="Q226" s="28" t="str">
        <f t="shared" si="76"/>
        <v/>
      </c>
      <c r="R226" s="29" t="str">
        <f t="shared" si="69"/>
        <v/>
      </c>
      <c r="S226" s="85" t="str">
        <f t="shared" si="77"/>
        <v/>
      </c>
      <c r="T226" s="29" t="str">
        <f t="shared" si="70"/>
        <v/>
      </c>
      <c r="U226" s="85" t="str">
        <f t="shared" si="78"/>
        <v/>
      </c>
      <c r="V226" s="29" t="str">
        <f t="shared" si="71"/>
        <v/>
      </c>
      <c r="W226" s="85" t="str">
        <f t="shared" si="79"/>
        <v/>
      </c>
      <c r="X226" s="29" t="str">
        <f t="shared" si="72"/>
        <v/>
      </c>
      <c r="Y226" s="24" t="str">
        <f t="shared" si="80"/>
        <v/>
      </c>
      <c r="Z226" s="24" t="str">
        <f t="shared" si="80"/>
        <v/>
      </c>
      <c r="AA226" s="24" t="str">
        <f t="shared" si="80"/>
        <v/>
      </c>
    </row>
    <row r="227" spans="1:27" ht="15">
      <c r="A227" s="24" t="str">
        <f>IF(OtherInfo!AD224="","",OtherInfo!AD224)</f>
        <v/>
      </c>
      <c r="B227" s="24" t="str">
        <f>IF($A227="","",IF(VLOOKUP($A227,OtherInfo!$AD$4:$AH$172,4,FALSE)="","",VLOOKUP($A227,OtherInfo!$AD$4:$AH$172,4,FALSE)))</f>
        <v/>
      </c>
      <c r="C227" s="27" t="str">
        <f>IF($A227="","",DCOUNT(RevenueRange,C$1,$A$6:$A227)-SUM(C$6:C226))</f>
        <v/>
      </c>
      <c r="D227" s="27" t="str">
        <f>IF($A227="","",DSUM(RevenueRange,D$1,$A$6:$A227)-SUM(D$6:D226))</f>
        <v/>
      </c>
      <c r="E227" s="27" t="str">
        <f>IF($A227="","",DSUM(RevenueRange,E$1,$A$6:$A227)-SUM(E$6:E226))</f>
        <v/>
      </c>
      <c r="F227" s="28" t="str">
        <f>IF($A227="","",DSUM(RevenueRange,F$1,$A$6:$A227)-SUM(F$6:F226))</f>
        <v/>
      </c>
      <c r="G227" s="29" t="str">
        <f t="shared" si="64"/>
        <v/>
      </c>
      <c r="H227" s="28" t="str">
        <f>IF($A227="","",DSUM(RevenueRange,H$1,$A$6:$A227)-SUM(H$6:H226))</f>
        <v/>
      </c>
      <c r="I227" s="29" t="str">
        <f t="shared" si="65"/>
        <v/>
      </c>
      <c r="J227" s="28" t="str">
        <f>IF($A227="","",DSUM(RevenueRange,J$1,$A$6:$A227)-SUM(J$6:J226))</f>
        <v/>
      </c>
      <c r="K227" s="28" t="str">
        <f t="shared" si="73"/>
        <v/>
      </c>
      <c r="L227" s="29" t="str">
        <f t="shared" si="66"/>
        <v/>
      </c>
      <c r="M227" s="28" t="str">
        <f t="shared" si="74"/>
        <v/>
      </c>
      <c r="N227" s="29" t="str">
        <f t="shared" si="67"/>
        <v/>
      </c>
      <c r="O227" s="28" t="str">
        <f t="shared" si="75"/>
        <v/>
      </c>
      <c r="P227" s="29" t="str">
        <f t="shared" si="68"/>
        <v/>
      </c>
      <c r="Q227" s="28" t="str">
        <f t="shared" si="76"/>
        <v/>
      </c>
      <c r="R227" s="29" t="str">
        <f t="shared" si="69"/>
        <v/>
      </c>
      <c r="S227" s="85" t="str">
        <f t="shared" si="77"/>
        <v/>
      </c>
      <c r="T227" s="29" t="str">
        <f t="shared" si="70"/>
        <v/>
      </c>
      <c r="U227" s="85" t="str">
        <f t="shared" si="78"/>
        <v/>
      </c>
      <c r="V227" s="29" t="str">
        <f t="shared" si="71"/>
        <v/>
      </c>
      <c r="W227" s="85" t="str">
        <f t="shared" si="79"/>
        <v/>
      </c>
      <c r="X227" s="29" t="str">
        <f t="shared" si="72"/>
        <v/>
      </c>
      <c r="Y227" s="24" t="str">
        <f t="shared" ref="Y227:AA246" si="81">IF($A227="","",IF(VLOOKUP($A227,RevenueRange,Y$1,FALSE)="","",VLOOKUP($A227,RevenueRange,Y$1,FALSE)))</f>
        <v/>
      </c>
      <c r="Z227" s="24" t="str">
        <f t="shared" si="81"/>
        <v/>
      </c>
      <c r="AA227" s="24" t="str">
        <f t="shared" si="81"/>
        <v/>
      </c>
    </row>
    <row r="228" spans="1:27" ht="15">
      <c r="A228" s="24" t="str">
        <f>IF(OtherInfo!AD225="","",OtherInfo!AD225)</f>
        <v/>
      </c>
      <c r="B228" s="24" t="str">
        <f>IF($A228="","",IF(VLOOKUP($A228,OtherInfo!$AD$4:$AH$172,4,FALSE)="","",VLOOKUP($A228,OtherInfo!$AD$4:$AH$172,4,FALSE)))</f>
        <v/>
      </c>
      <c r="C228" s="27" t="str">
        <f>IF($A228="","",DCOUNT(RevenueRange,C$1,$A$6:$A228)-SUM(C$6:C227))</f>
        <v/>
      </c>
      <c r="D228" s="27" t="str">
        <f>IF($A228="","",DSUM(RevenueRange,D$1,$A$6:$A228)-SUM(D$6:D227))</f>
        <v/>
      </c>
      <c r="E228" s="27" t="str">
        <f>IF($A228="","",DSUM(RevenueRange,E$1,$A$6:$A228)-SUM(E$6:E227))</f>
        <v/>
      </c>
      <c r="F228" s="28" t="str">
        <f>IF($A228="","",DSUM(RevenueRange,F$1,$A$6:$A228)-SUM(F$6:F227))</f>
        <v/>
      </c>
      <c r="G228" s="29" t="str">
        <f t="shared" si="64"/>
        <v/>
      </c>
      <c r="H228" s="28" t="str">
        <f>IF($A228="","",DSUM(RevenueRange,H$1,$A$6:$A228)-SUM(H$6:H227))</f>
        <v/>
      </c>
      <c r="I228" s="29" t="str">
        <f t="shared" si="65"/>
        <v/>
      </c>
      <c r="J228" s="28" t="str">
        <f>IF($A228="","",DSUM(RevenueRange,J$1,$A$6:$A228)-SUM(J$6:J227))</f>
        <v/>
      </c>
      <c r="K228" s="28" t="str">
        <f t="shared" si="73"/>
        <v/>
      </c>
      <c r="L228" s="29" t="str">
        <f t="shared" si="66"/>
        <v/>
      </c>
      <c r="M228" s="28" t="str">
        <f t="shared" si="74"/>
        <v/>
      </c>
      <c r="N228" s="29" t="str">
        <f t="shared" si="67"/>
        <v/>
      </c>
      <c r="O228" s="28" t="str">
        <f t="shared" si="75"/>
        <v/>
      </c>
      <c r="P228" s="29" t="str">
        <f t="shared" si="68"/>
        <v/>
      </c>
      <c r="Q228" s="28" t="str">
        <f t="shared" si="76"/>
        <v/>
      </c>
      <c r="R228" s="29" t="str">
        <f t="shared" si="69"/>
        <v/>
      </c>
      <c r="S228" s="85" t="str">
        <f t="shared" si="77"/>
        <v/>
      </c>
      <c r="T228" s="29" t="str">
        <f t="shared" si="70"/>
        <v/>
      </c>
      <c r="U228" s="85" t="str">
        <f t="shared" si="78"/>
        <v/>
      </c>
      <c r="V228" s="29" t="str">
        <f t="shared" si="71"/>
        <v/>
      </c>
      <c r="W228" s="85" t="str">
        <f t="shared" si="79"/>
        <v/>
      </c>
      <c r="X228" s="29" t="str">
        <f t="shared" si="72"/>
        <v/>
      </c>
      <c r="Y228" s="24" t="str">
        <f t="shared" si="81"/>
        <v/>
      </c>
      <c r="Z228" s="24" t="str">
        <f t="shared" si="81"/>
        <v/>
      </c>
      <c r="AA228" s="24" t="str">
        <f t="shared" si="81"/>
        <v/>
      </c>
    </row>
    <row r="229" spans="1:27" ht="15">
      <c r="A229" s="24" t="str">
        <f>IF(OtherInfo!AD226="","",OtherInfo!AD226)</f>
        <v/>
      </c>
      <c r="B229" s="24" t="str">
        <f>IF($A229="","",IF(VLOOKUP($A229,OtherInfo!$AD$4:$AH$172,4,FALSE)="","",VLOOKUP($A229,OtherInfo!$AD$4:$AH$172,4,FALSE)))</f>
        <v/>
      </c>
      <c r="C229" s="27" t="str">
        <f>IF($A229="","",DCOUNT(RevenueRange,C$1,$A$6:$A229)-SUM(C$6:C228))</f>
        <v/>
      </c>
      <c r="D229" s="27" t="str">
        <f>IF($A229="","",DSUM(RevenueRange,D$1,$A$6:$A229)-SUM(D$6:D228))</f>
        <v/>
      </c>
      <c r="E229" s="27" t="str">
        <f>IF($A229="","",DSUM(RevenueRange,E$1,$A$6:$A229)-SUM(E$6:E228))</f>
        <v/>
      </c>
      <c r="F229" s="28" t="str">
        <f>IF($A229="","",DSUM(RevenueRange,F$1,$A$6:$A229)-SUM(F$6:F228))</f>
        <v/>
      </c>
      <c r="G229" s="29" t="str">
        <f t="shared" si="64"/>
        <v/>
      </c>
      <c r="H229" s="28" t="str">
        <f>IF($A229="","",DSUM(RevenueRange,H$1,$A$6:$A229)-SUM(H$6:H228))</f>
        <v/>
      </c>
      <c r="I229" s="29" t="str">
        <f t="shared" si="65"/>
        <v/>
      </c>
      <c r="J229" s="28" t="str">
        <f>IF($A229="","",DSUM(RevenueRange,J$1,$A$6:$A229)-SUM(J$6:J228))</f>
        <v/>
      </c>
      <c r="K229" s="28" t="str">
        <f t="shared" si="73"/>
        <v/>
      </c>
      <c r="L229" s="29" t="str">
        <f t="shared" si="66"/>
        <v/>
      </c>
      <c r="M229" s="28" t="str">
        <f t="shared" si="74"/>
        <v/>
      </c>
      <c r="N229" s="29" t="str">
        <f t="shared" si="67"/>
        <v/>
      </c>
      <c r="O229" s="28" t="str">
        <f t="shared" si="75"/>
        <v/>
      </c>
      <c r="P229" s="29" t="str">
        <f t="shared" si="68"/>
        <v/>
      </c>
      <c r="Q229" s="28" t="str">
        <f t="shared" si="76"/>
        <v/>
      </c>
      <c r="R229" s="29" t="str">
        <f t="shared" si="69"/>
        <v/>
      </c>
      <c r="S229" s="85" t="str">
        <f t="shared" si="77"/>
        <v/>
      </c>
      <c r="T229" s="29" t="str">
        <f t="shared" si="70"/>
        <v/>
      </c>
      <c r="U229" s="85" t="str">
        <f t="shared" si="78"/>
        <v/>
      </c>
      <c r="V229" s="29" t="str">
        <f t="shared" si="71"/>
        <v/>
      </c>
      <c r="W229" s="85" t="str">
        <f t="shared" si="79"/>
        <v/>
      </c>
      <c r="X229" s="29" t="str">
        <f t="shared" si="72"/>
        <v/>
      </c>
      <c r="Y229" s="24" t="str">
        <f t="shared" si="81"/>
        <v/>
      </c>
      <c r="Z229" s="24" t="str">
        <f t="shared" si="81"/>
        <v/>
      </c>
      <c r="AA229" s="24" t="str">
        <f t="shared" si="81"/>
        <v/>
      </c>
    </row>
    <row r="230" spans="1:27" ht="15">
      <c r="A230" s="24" t="str">
        <f>IF(OtherInfo!AD227="","",OtherInfo!AD227)</f>
        <v/>
      </c>
      <c r="B230" s="24" t="str">
        <f>IF($A230="","",IF(VLOOKUP($A230,OtherInfo!$AD$4:$AH$172,4,FALSE)="","",VLOOKUP($A230,OtherInfo!$AD$4:$AH$172,4,FALSE)))</f>
        <v/>
      </c>
      <c r="C230" s="27" t="str">
        <f>IF($A230="","",DCOUNT(RevenueRange,C$1,$A$6:$A230)-SUM(C$6:C229))</f>
        <v/>
      </c>
      <c r="D230" s="27" t="str">
        <f>IF($A230="","",DSUM(RevenueRange,D$1,$A$6:$A230)-SUM(D$6:D229))</f>
        <v/>
      </c>
      <c r="E230" s="27" t="str">
        <f>IF($A230="","",DSUM(RevenueRange,E$1,$A$6:$A230)-SUM(E$6:E229))</f>
        <v/>
      </c>
      <c r="F230" s="28" t="str">
        <f>IF($A230="","",DSUM(RevenueRange,F$1,$A$6:$A230)-SUM(F$6:F229))</f>
        <v/>
      </c>
      <c r="G230" s="29" t="str">
        <f t="shared" si="64"/>
        <v/>
      </c>
      <c r="H230" s="28" t="str">
        <f>IF($A230="","",DSUM(RevenueRange,H$1,$A$6:$A230)-SUM(H$6:H229))</f>
        <v/>
      </c>
      <c r="I230" s="29" t="str">
        <f t="shared" si="65"/>
        <v/>
      </c>
      <c r="J230" s="28" t="str">
        <f>IF($A230="","",DSUM(RevenueRange,J$1,$A$6:$A230)-SUM(J$6:J229))</f>
        <v/>
      </c>
      <c r="K230" s="28" t="str">
        <f t="shared" si="73"/>
        <v/>
      </c>
      <c r="L230" s="29" t="str">
        <f t="shared" si="66"/>
        <v/>
      </c>
      <c r="M230" s="28" t="str">
        <f t="shared" si="74"/>
        <v/>
      </c>
      <c r="N230" s="29" t="str">
        <f t="shared" si="67"/>
        <v/>
      </c>
      <c r="O230" s="28" t="str">
        <f t="shared" si="75"/>
        <v/>
      </c>
      <c r="P230" s="29" t="str">
        <f t="shared" si="68"/>
        <v/>
      </c>
      <c r="Q230" s="28" t="str">
        <f t="shared" si="76"/>
        <v/>
      </c>
      <c r="R230" s="29" t="str">
        <f t="shared" si="69"/>
        <v/>
      </c>
      <c r="S230" s="85" t="str">
        <f t="shared" si="77"/>
        <v/>
      </c>
      <c r="T230" s="29" t="str">
        <f t="shared" si="70"/>
        <v/>
      </c>
      <c r="U230" s="85" t="str">
        <f t="shared" si="78"/>
        <v/>
      </c>
      <c r="V230" s="29" t="str">
        <f t="shared" si="71"/>
        <v/>
      </c>
      <c r="W230" s="85" t="str">
        <f t="shared" si="79"/>
        <v/>
      </c>
      <c r="X230" s="29" t="str">
        <f t="shared" si="72"/>
        <v/>
      </c>
      <c r="Y230" s="24" t="str">
        <f t="shared" si="81"/>
        <v/>
      </c>
      <c r="Z230" s="24" t="str">
        <f t="shared" si="81"/>
        <v/>
      </c>
      <c r="AA230" s="24" t="str">
        <f t="shared" si="81"/>
        <v/>
      </c>
    </row>
    <row r="231" spans="1:27" ht="15">
      <c r="A231" s="24" t="str">
        <f>IF(OtherInfo!AD228="","",OtherInfo!AD228)</f>
        <v/>
      </c>
      <c r="B231" s="24" t="str">
        <f>IF($A231="","",IF(VLOOKUP($A231,OtherInfo!$AD$4:$AH$172,4,FALSE)="","",VLOOKUP($A231,OtherInfo!$AD$4:$AH$172,4,FALSE)))</f>
        <v/>
      </c>
      <c r="C231" s="27" t="str">
        <f>IF($A231="","",DCOUNT(RevenueRange,C$1,$A$6:$A231)-SUM(C$6:C230))</f>
        <v/>
      </c>
      <c r="D231" s="27" t="str">
        <f>IF($A231="","",DSUM(RevenueRange,D$1,$A$6:$A231)-SUM(D$6:D230))</f>
        <v/>
      </c>
      <c r="E231" s="27" t="str">
        <f>IF($A231="","",DSUM(RevenueRange,E$1,$A$6:$A231)-SUM(E$6:E230))</f>
        <v/>
      </c>
      <c r="F231" s="28" t="str">
        <f>IF($A231="","",DSUM(RevenueRange,F$1,$A$6:$A231)-SUM(F$6:F230))</f>
        <v/>
      </c>
      <c r="G231" s="29" t="str">
        <f t="shared" si="64"/>
        <v/>
      </c>
      <c r="H231" s="28" t="str">
        <f>IF($A231="","",DSUM(RevenueRange,H$1,$A$6:$A231)-SUM(H$6:H230))</f>
        <v/>
      </c>
      <c r="I231" s="29" t="str">
        <f t="shared" si="65"/>
        <v/>
      </c>
      <c r="J231" s="28" t="str">
        <f>IF($A231="","",DSUM(RevenueRange,J$1,$A$6:$A231)-SUM(J$6:J230))</f>
        <v/>
      </c>
      <c r="K231" s="28" t="str">
        <f t="shared" si="73"/>
        <v/>
      </c>
      <c r="L231" s="29" t="str">
        <f t="shared" si="66"/>
        <v/>
      </c>
      <c r="M231" s="28" t="str">
        <f t="shared" si="74"/>
        <v/>
      </c>
      <c r="N231" s="29" t="str">
        <f t="shared" si="67"/>
        <v/>
      </c>
      <c r="O231" s="28" t="str">
        <f t="shared" si="75"/>
        <v/>
      </c>
      <c r="P231" s="29" t="str">
        <f t="shared" si="68"/>
        <v/>
      </c>
      <c r="Q231" s="28" t="str">
        <f t="shared" si="76"/>
        <v/>
      </c>
      <c r="R231" s="29" t="str">
        <f t="shared" si="69"/>
        <v/>
      </c>
      <c r="S231" s="85" t="str">
        <f t="shared" si="77"/>
        <v/>
      </c>
      <c r="T231" s="29" t="str">
        <f t="shared" si="70"/>
        <v/>
      </c>
      <c r="U231" s="85" t="str">
        <f t="shared" si="78"/>
        <v/>
      </c>
      <c r="V231" s="29" t="str">
        <f t="shared" si="71"/>
        <v/>
      </c>
      <c r="W231" s="85" t="str">
        <f t="shared" si="79"/>
        <v/>
      </c>
      <c r="X231" s="29" t="str">
        <f t="shared" si="72"/>
        <v/>
      </c>
      <c r="Y231" s="24" t="str">
        <f t="shared" si="81"/>
        <v/>
      </c>
      <c r="Z231" s="24" t="str">
        <f t="shared" si="81"/>
        <v/>
      </c>
      <c r="AA231" s="24" t="str">
        <f t="shared" si="81"/>
        <v/>
      </c>
    </row>
    <row r="232" spans="1:27" ht="15">
      <c r="A232" s="24" t="str">
        <f>IF(OtherInfo!AD229="","",OtherInfo!AD229)</f>
        <v/>
      </c>
      <c r="B232" s="24" t="str">
        <f>IF($A232="","",IF(VLOOKUP($A232,OtherInfo!$AD$4:$AH$172,4,FALSE)="","",VLOOKUP($A232,OtherInfo!$AD$4:$AH$172,4,FALSE)))</f>
        <v/>
      </c>
      <c r="C232" s="27" t="str">
        <f>IF($A232="","",DCOUNT(RevenueRange,C$1,$A$6:$A232)-SUM(C$6:C231))</f>
        <v/>
      </c>
      <c r="D232" s="27" t="str">
        <f>IF($A232="","",DSUM(RevenueRange,D$1,$A$6:$A232)-SUM(D$6:D231))</f>
        <v/>
      </c>
      <c r="E232" s="27" t="str">
        <f>IF($A232="","",DSUM(RevenueRange,E$1,$A$6:$A232)-SUM(E$6:E231))</f>
        <v/>
      </c>
      <c r="F232" s="28" t="str">
        <f>IF($A232="","",DSUM(RevenueRange,F$1,$A$6:$A232)-SUM(F$6:F231))</f>
        <v/>
      </c>
      <c r="G232" s="29" t="str">
        <f t="shared" si="64"/>
        <v/>
      </c>
      <c r="H232" s="28" t="str">
        <f>IF($A232="","",DSUM(RevenueRange,H$1,$A$6:$A232)-SUM(H$6:H231))</f>
        <v/>
      </c>
      <c r="I232" s="29" t="str">
        <f t="shared" si="65"/>
        <v/>
      </c>
      <c r="J232" s="28" t="str">
        <f>IF($A232="","",DSUM(RevenueRange,J$1,$A$6:$A232)-SUM(J$6:J231))</f>
        <v/>
      </c>
      <c r="K232" s="28" t="str">
        <f t="shared" si="73"/>
        <v/>
      </c>
      <c r="L232" s="29" t="str">
        <f t="shared" si="66"/>
        <v/>
      </c>
      <c r="M232" s="28" t="str">
        <f t="shared" si="74"/>
        <v/>
      </c>
      <c r="N232" s="29" t="str">
        <f t="shared" si="67"/>
        <v/>
      </c>
      <c r="O232" s="28" t="str">
        <f t="shared" si="75"/>
        <v/>
      </c>
      <c r="P232" s="29" t="str">
        <f t="shared" si="68"/>
        <v/>
      </c>
      <c r="Q232" s="28" t="str">
        <f t="shared" si="76"/>
        <v/>
      </c>
      <c r="R232" s="29" t="str">
        <f t="shared" si="69"/>
        <v/>
      </c>
      <c r="S232" s="85" t="str">
        <f t="shared" si="77"/>
        <v/>
      </c>
      <c r="T232" s="29" t="str">
        <f t="shared" si="70"/>
        <v/>
      </c>
      <c r="U232" s="85" t="str">
        <f t="shared" si="78"/>
        <v/>
      </c>
      <c r="V232" s="29" t="str">
        <f t="shared" si="71"/>
        <v/>
      </c>
      <c r="W232" s="85" t="str">
        <f t="shared" si="79"/>
        <v/>
      </c>
      <c r="X232" s="29" t="str">
        <f t="shared" si="72"/>
        <v/>
      </c>
      <c r="Y232" s="24" t="str">
        <f t="shared" si="81"/>
        <v/>
      </c>
      <c r="Z232" s="24" t="str">
        <f t="shared" si="81"/>
        <v/>
      </c>
      <c r="AA232" s="24" t="str">
        <f t="shared" si="81"/>
        <v/>
      </c>
    </row>
    <row r="233" spans="1:27" ht="15">
      <c r="A233" s="24" t="str">
        <f>IF(OtherInfo!AD230="","",OtherInfo!AD230)</f>
        <v/>
      </c>
      <c r="B233" s="24" t="str">
        <f>IF($A233="","",IF(VLOOKUP($A233,OtherInfo!$AD$4:$AH$172,4,FALSE)="","",VLOOKUP($A233,OtherInfo!$AD$4:$AH$172,4,FALSE)))</f>
        <v/>
      </c>
      <c r="C233" s="27" t="str">
        <f>IF($A233="","",DCOUNT(RevenueRange,C$1,$A$6:$A233)-SUM(C$6:C232))</f>
        <v/>
      </c>
      <c r="D233" s="27" t="str">
        <f>IF($A233="","",DSUM(RevenueRange,D$1,$A$6:$A233)-SUM(D$6:D232))</f>
        <v/>
      </c>
      <c r="E233" s="27" t="str">
        <f>IF($A233="","",DSUM(RevenueRange,E$1,$A$6:$A233)-SUM(E$6:E232))</f>
        <v/>
      </c>
      <c r="F233" s="28" t="str">
        <f>IF($A233="","",DSUM(RevenueRange,F$1,$A$6:$A233)-SUM(F$6:F232))</f>
        <v/>
      </c>
      <c r="G233" s="29" t="str">
        <f t="shared" si="64"/>
        <v/>
      </c>
      <c r="H233" s="28" t="str">
        <f>IF($A233="","",DSUM(RevenueRange,H$1,$A$6:$A233)-SUM(H$6:H232))</f>
        <v/>
      </c>
      <c r="I233" s="29" t="str">
        <f t="shared" si="65"/>
        <v/>
      </c>
      <c r="J233" s="28" t="str">
        <f>IF($A233="","",DSUM(RevenueRange,J$1,$A$6:$A233)-SUM(J$6:J232))</f>
        <v/>
      </c>
      <c r="K233" s="28" t="str">
        <f t="shared" si="73"/>
        <v/>
      </c>
      <c r="L233" s="29" t="str">
        <f t="shared" si="66"/>
        <v/>
      </c>
      <c r="M233" s="28" t="str">
        <f t="shared" si="74"/>
        <v/>
      </c>
      <c r="N233" s="29" t="str">
        <f t="shared" si="67"/>
        <v/>
      </c>
      <c r="O233" s="28" t="str">
        <f t="shared" si="75"/>
        <v/>
      </c>
      <c r="P233" s="29" t="str">
        <f t="shared" si="68"/>
        <v/>
      </c>
      <c r="Q233" s="28" t="str">
        <f t="shared" si="76"/>
        <v/>
      </c>
      <c r="R233" s="29" t="str">
        <f t="shared" si="69"/>
        <v/>
      </c>
      <c r="S233" s="85" t="str">
        <f t="shared" si="77"/>
        <v/>
      </c>
      <c r="T233" s="29" t="str">
        <f t="shared" si="70"/>
        <v/>
      </c>
      <c r="U233" s="85" t="str">
        <f t="shared" si="78"/>
        <v/>
      </c>
      <c r="V233" s="29" t="str">
        <f t="shared" si="71"/>
        <v/>
      </c>
      <c r="W233" s="85" t="str">
        <f t="shared" si="79"/>
        <v/>
      </c>
      <c r="X233" s="29" t="str">
        <f t="shared" si="72"/>
        <v/>
      </c>
      <c r="Y233" s="24" t="str">
        <f t="shared" si="81"/>
        <v/>
      </c>
      <c r="Z233" s="24" t="str">
        <f t="shared" si="81"/>
        <v/>
      </c>
      <c r="AA233" s="24" t="str">
        <f t="shared" si="81"/>
        <v/>
      </c>
    </row>
    <row r="234" spans="1:27" ht="15">
      <c r="A234" s="24" t="str">
        <f>IF(OtherInfo!AD231="","",OtherInfo!AD231)</f>
        <v/>
      </c>
      <c r="B234" s="24" t="str">
        <f>IF($A234="","",IF(VLOOKUP($A234,OtherInfo!$AD$4:$AH$172,4,FALSE)="","",VLOOKUP($A234,OtherInfo!$AD$4:$AH$172,4,FALSE)))</f>
        <v/>
      </c>
      <c r="C234" s="27" t="str">
        <f>IF($A234="","",DCOUNT(RevenueRange,C$1,$A$6:$A234)-SUM(C$6:C233))</f>
        <v/>
      </c>
      <c r="D234" s="27" t="str">
        <f>IF($A234="","",DSUM(RevenueRange,D$1,$A$6:$A234)-SUM(D$6:D233))</f>
        <v/>
      </c>
      <c r="E234" s="27" t="str">
        <f>IF($A234="","",DSUM(RevenueRange,E$1,$A$6:$A234)-SUM(E$6:E233))</f>
        <v/>
      </c>
      <c r="F234" s="28" t="str">
        <f>IF($A234="","",DSUM(RevenueRange,F$1,$A$6:$A234)-SUM(F$6:F233))</f>
        <v/>
      </c>
      <c r="G234" s="29" t="str">
        <f t="shared" si="64"/>
        <v/>
      </c>
      <c r="H234" s="28" t="str">
        <f>IF($A234="","",DSUM(RevenueRange,H$1,$A$6:$A234)-SUM(H$6:H233))</f>
        <v/>
      </c>
      <c r="I234" s="29" t="str">
        <f t="shared" si="65"/>
        <v/>
      </c>
      <c r="J234" s="28" t="str">
        <f>IF($A234="","",DSUM(RevenueRange,J$1,$A$6:$A234)-SUM(J$6:J233))</f>
        <v/>
      </c>
      <c r="K234" s="28" t="str">
        <f t="shared" si="73"/>
        <v/>
      </c>
      <c r="L234" s="29" t="str">
        <f t="shared" si="66"/>
        <v/>
      </c>
      <c r="M234" s="28" t="str">
        <f t="shared" si="74"/>
        <v/>
      </c>
      <c r="N234" s="29" t="str">
        <f t="shared" si="67"/>
        <v/>
      </c>
      <c r="O234" s="28" t="str">
        <f t="shared" si="75"/>
        <v/>
      </c>
      <c r="P234" s="29" t="str">
        <f t="shared" si="68"/>
        <v/>
      </c>
      <c r="Q234" s="28" t="str">
        <f t="shared" si="76"/>
        <v/>
      </c>
      <c r="R234" s="29" t="str">
        <f t="shared" si="69"/>
        <v/>
      </c>
      <c r="S234" s="85" t="str">
        <f t="shared" si="77"/>
        <v/>
      </c>
      <c r="T234" s="29" t="str">
        <f t="shared" si="70"/>
        <v/>
      </c>
      <c r="U234" s="85" t="str">
        <f t="shared" si="78"/>
        <v/>
      </c>
      <c r="V234" s="29" t="str">
        <f t="shared" si="71"/>
        <v/>
      </c>
      <c r="W234" s="85" t="str">
        <f t="shared" si="79"/>
        <v/>
      </c>
      <c r="X234" s="29" t="str">
        <f t="shared" si="72"/>
        <v/>
      </c>
      <c r="Y234" s="24" t="str">
        <f t="shared" si="81"/>
        <v/>
      </c>
      <c r="Z234" s="24" t="str">
        <f t="shared" si="81"/>
        <v/>
      </c>
      <c r="AA234" s="24" t="str">
        <f t="shared" si="81"/>
        <v/>
      </c>
    </row>
    <row r="235" spans="1:27" ht="15">
      <c r="A235" s="24" t="str">
        <f>IF(OtherInfo!AD232="","",OtherInfo!AD232)</f>
        <v/>
      </c>
      <c r="B235" s="24" t="str">
        <f>IF($A235="","",IF(VLOOKUP($A235,OtherInfo!$AD$4:$AH$172,4,FALSE)="","",VLOOKUP($A235,OtherInfo!$AD$4:$AH$172,4,FALSE)))</f>
        <v/>
      </c>
      <c r="C235" s="27" t="str">
        <f>IF($A235="","",DCOUNT(RevenueRange,C$1,$A$6:$A235)-SUM(C$6:C234))</f>
        <v/>
      </c>
      <c r="D235" s="27" t="str">
        <f>IF($A235="","",DSUM(RevenueRange,D$1,$A$6:$A235)-SUM(D$6:D234))</f>
        <v/>
      </c>
      <c r="E235" s="27" t="str">
        <f>IF($A235="","",DSUM(RevenueRange,E$1,$A$6:$A235)-SUM(E$6:E234))</f>
        <v/>
      </c>
      <c r="F235" s="28" t="str">
        <f>IF($A235="","",DSUM(RevenueRange,F$1,$A$6:$A235)-SUM(F$6:F234))</f>
        <v/>
      </c>
      <c r="G235" s="29" t="str">
        <f t="shared" si="64"/>
        <v/>
      </c>
      <c r="H235" s="28" t="str">
        <f>IF($A235="","",DSUM(RevenueRange,H$1,$A$6:$A235)-SUM(H$6:H234))</f>
        <v/>
      </c>
      <c r="I235" s="29" t="str">
        <f t="shared" si="65"/>
        <v/>
      </c>
      <c r="J235" s="28" t="str">
        <f>IF($A235="","",DSUM(RevenueRange,J$1,$A$6:$A235)-SUM(J$6:J234))</f>
        <v/>
      </c>
      <c r="K235" s="28" t="str">
        <f t="shared" si="73"/>
        <v/>
      </c>
      <c r="L235" s="29" t="str">
        <f t="shared" si="66"/>
        <v/>
      </c>
      <c r="M235" s="28" t="str">
        <f t="shared" si="74"/>
        <v/>
      </c>
      <c r="N235" s="29" t="str">
        <f t="shared" si="67"/>
        <v/>
      </c>
      <c r="O235" s="28" t="str">
        <f t="shared" si="75"/>
        <v/>
      </c>
      <c r="P235" s="29" t="str">
        <f t="shared" si="68"/>
        <v/>
      </c>
      <c r="Q235" s="28" t="str">
        <f t="shared" si="76"/>
        <v/>
      </c>
      <c r="R235" s="29" t="str">
        <f t="shared" si="69"/>
        <v/>
      </c>
      <c r="S235" s="85" t="str">
        <f t="shared" si="77"/>
        <v/>
      </c>
      <c r="T235" s="29" t="str">
        <f t="shared" si="70"/>
        <v/>
      </c>
      <c r="U235" s="85" t="str">
        <f t="shared" si="78"/>
        <v/>
      </c>
      <c r="V235" s="29" t="str">
        <f t="shared" si="71"/>
        <v/>
      </c>
      <c r="W235" s="85" t="str">
        <f t="shared" si="79"/>
        <v/>
      </c>
      <c r="X235" s="29" t="str">
        <f t="shared" si="72"/>
        <v/>
      </c>
      <c r="Y235" s="24" t="str">
        <f t="shared" si="81"/>
        <v/>
      </c>
      <c r="Z235" s="24" t="str">
        <f t="shared" si="81"/>
        <v/>
      </c>
      <c r="AA235" s="24" t="str">
        <f t="shared" si="81"/>
        <v/>
      </c>
    </row>
    <row r="236" spans="1:27" ht="15">
      <c r="A236" s="24" t="str">
        <f>IF(OtherInfo!AD233="","",OtherInfo!AD233)</f>
        <v/>
      </c>
      <c r="B236" s="24" t="str">
        <f>IF($A236="","",IF(VLOOKUP($A236,OtherInfo!$AD$4:$AH$172,4,FALSE)="","",VLOOKUP($A236,OtherInfo!$AD$4:$AH$172,4,FALSE)))</f>
        <v/>
      </c>
      <c r="C236" s="27" t="str">
        <f>IF($A236="","",DCOUNT(RevenueRange,C$1,$A$6:$A236)-SUM(C$6:C235))</f>
        <v/>
      </c>
      <c r="D236" s="27" t="str">
        <f>IF($A236="","",DSUM(RevenueRange,D$1,$A$6:$A236)-SUM(D$6:D235))</f>
        <v/>
      </c>
      <c r="E236" s="27" t="str">
        <f>IF($A236="","",DSUM(RevenueRange,E$1,$A$6:$A236)-SUM(E$6:E235))</f>
        <v/>
      </c>
      <c r="F236" s="28" t="str">
        <f>IF($A236="","",DSUM(RevenueRange,F$1,$A$6:$A236)-SUM(F$6:F235))</f>
        <v/>
      </c>
      <c r="G236" s="29" t="str">
        <f t="shared" si="64"/>
        <v/>
      </c>
      <c r="H236" s="28" t="str">
        <f>IF($A236="","",DSUM(RevenueRange,H$1,$A$6:$A236)-SUM(H$6:H235))</f>
        <v/>
      </c>
      <c r="I236" s="29" t="str">
        <f t="shared" si="65"/>
        <v/>
      </c>
      <c r="J236" s="28" t="str">
        <f>IF($A236="","",DSUM(RevenueRange,J$1,$A$6:$A236)-SUM(J$6:J235))</f>
        <v/>
      </c>
      <c r="K236" s="28" t="str">
        <f t="shared" si="73"/>
        <v/>
      </c>
      <c r="L236" s="29" t="str">
        <f t="shared" si="66"/>
        <v/>
      </c>
      <c r="M236" s="28" t="str">
        <f t="shared" si="74"/>
        <v/>
      </c>
      <c r="N236" s="29" t="str">
        <f t="shared" si="67"/>
        <v/>
      </c>
      <c r="O236" s="28" t="str">
        <f t="shared" si="75"/>
        <v/>
      </c>
      <c r="P236" s="29" t="str">
        <f t="shared" si="68"/>
        <v/>
      </c>
      <c r="Q236" s="28" t="str">
        <f t="shared" si="76"/>
        <v/>
      </c>
      <c r="R236" s="29" t="str">
        <f t="shared" si="69"/>
        <v/>
      </c>
      <c r="S236" s="85" t="str">
        <f t="shared" si="77"/>
        <v/>
      </c>
      <c r="T236" s="29" t="str">
        <f t="shared" si="70"/>
        <v/>
      </c>
      <c r="U236" s="85" t="str">
        <f t="shared" si="78"/>
        <v/>
      </c>
      <c r="V236" s="29" t="str">
        <f t="shared" si="71"/>
        <v/>
      </c>
      <c r="W236" s="85" t="str">
        <f t="shared" si="79"/>
        <v/>
      </c>
      <c r="X236" s="29" t="str">
        <f t="shared" si="72"/>
        <v/>
      </c>
      <c r="Y236" s="24" t="str">
        <f t="shared" si="81"/>
        <v/>
      </c>
      <c r="Z236" s="24" t="str">
        <f t="shared" si="81"/>
        <v/>
      </c>
      <c r="AA236" s="24" t="str">
        <f t="shared" si="81"/>
        <v/>
      </c>
    </row>
    <row r="237" spans="1:27" ht="15">
      <c r="A237" s="24" t="str">
        <f>IF(OtherInfo!AD234="","",OtherInfo!AD234)</f>
        <v/>
      </c>
      <c r="B237" s="24" t="str">
        <f>IF($A237="","",IF(VLOOKUP($A237,OtherInfo!$AD$4:$AH$172,4,FALSE)="","",VLOOKUP($A237,OtherInfo!$AD$4:$AH$172,4,FALSE)))</f>
        <v/>
      </c>
      <c r="C237" s="27" t="str">
        <f>IF($A237="","",DCOUNT(RevenueRange,C$1,$A$6:$A237)-SUM(C$6:C236))</f>
        <v/>
      </c>
      <c r="D237" s="27" t="str">
        <f>IF($A237="","",DSUM(RevenueRange,D$1,$A$6:$A237)-SUM(D$6:D236))</f>
        <v/>
      </c>
      <c r="E237" s="27" t="str">
        <f>IF($A237="","",DSUM(RevenueRange,E$1,$A$6:$A237)-SUM(E$6:E236))</f>
        <v/>
      </c>
      <c r="F237" s="28" t="str">
        <f>IF($A237="","",DSUM(RevenueRange,F$1,$A$6:$A237)-SUM(F$6:F236))</f>
        <v/>
      </c>
      <c r="G237" s="29" t="str">
        <f t="shared" si="64"/>
        <v/>
      </c>
      <c r="H237" s="28" t="str">
        <f>IF($A237="","",DSUM(RevenueRange,H$1,$A$6:$A237)-SUM(H$6:H236))</f>
        <v/>
      </c>
      <c r="I237" s="29" t="str">
        <f t="shared" si="65"/>
        <v/>
      </c>
      <c r="J237" s="28" t="str">
        <f>IF($A237="","",DSUM(RevenueRange,J$1,$A$6:$A237)-SUM(J$6:J236))</f>
        <v/>
      </c>
      <c r="K237" s="28" t="str">
        <f t="shared" si="73"/>
        <v/>
      </c>
      <c r="L237" s="29" t="str">
        <f t="shared" si="66"/>
        <v/>
      </c>
      <c r="M237" s="28" t="str">
        <f t="shared" si="74"/>
        <v/>
      </c>
      <c r="N237" s="29" t="str">
        <f t="shared" si="67"/>
        <v/>
      </c>
      <c r="O237" s="28" t="str">
        <f t="shared" si="75"/>
        <v/>
      </c>
      <c r="P237" s="29" t="str">
        <f t="shared" si="68"/>
        <v/>
      </c>
      <c r="Q237" s="28" t="str">
        <f t="shared" si="76"/>
        <v/>
      </c>
      <c r="R237" s="29" t="str">
        <f t="shared" si="69"/>
        <v/>
      </c>
      <c r="S237" s="85" t="str">
        <f t="shared" si="77"/>
        <v/>
      </c>
      <c r="T237" s="29" t="str">
        <f t="shared" si="70"/>
        <v/>
      </c>
      <c r="U237" s="85" t="str">
        <f t="shared" si="78"/>
        <v/>
      </c>
      <c r="V237" s="29" t="str">
        <f t="shared" si="71"/>
        <v/>
      </c>
      <c r="W237" s="85" t="str">
        <f t="shared" si="79"/>
        <v/>
      </c>
      <c r="X237" s="29" t="str">
        <f t="shared" si="72"/>
        <v/>
      </c>
      <c r="Y237" s="24" t="str">
        <f t="shared" si="81"/>
        <v/>
      </c>
      <c r="Z237" s="24" t="str">
        <f t="shared" si="81"/>
        <v/>
      </c>
      <c r="AA237" s="24" t="str">
        <f t="shared" si="81"/>
        <v/>
      </c>
    </row>
    <row r="238" spans="1:27" ht="15">
      <c r="A238" s="24" t="str">
        <f>IF(OtherInfo!AD235="","",OtherInfo!AD235)</f>
        <v/>
      </c>
      <c r="B238" s="24" t="str">
        <f>IF($A238="","",IF(VLOOKUP($A238,OtherInfo!$AD$4:$AH$172,4,FALSE)="","",VLOOKUP($A238,OtherInfo!$AD$4:$AH$172,4,FALSE)))</f>
        <v/>
      </c>
      <c r="C238" s="27" t="str">
        <f>IF($A238="","",DCOUNT(RevenueRange,C$1,$A$6:$A238)-SUM(C$6:C237))</f>
        <v/>
      </c>
      <c r="D238" s="27" t="str">
        <f>IF($A238="","",DSUM(RevenueRange,D$1,$A$6:$A238)-SUM(D$6:D237))</f>
        <v/>
      </c>
      <c r="E238" s="27" t="str">
        <f>IF($A238="","",DSUM(RevenueRange,E$1,$A$6:$A238)-SUM(E$6:E237))</f>
        <v/>
      </c>
      <c r="F238" s="28" t="str">
        <f>IF($A238="","",DSUM(RevenueRange,F$1,$A$6:$A238)-SUM(F$6:F237))</f>
        <v/>
      </c>
      <c r="G238" s="29" t="str">
        <f t="shared" si="64"/>
        <v/>
      </c>
      <c r="H238" s="28" t="str">
        <f>IF($A238="","",DSUM(RevenueRange,H$1,$A$6:$A238)-SUM(H$6:H237))</f>
        <v/>
      </c>
      <c r="I238" s="29" t="str">
        <f t="shared" si="65"/>
        <v/>
      </c>
      <c r="J238" s="28" t="str">
        <f>IF($A238="","",DSUM(RevenueRange,J$1,$A$6:$A238)-SUM(J$6:J237))</f>
        <v/>
      </c>
      <c r="K238" s="28" t="str">
        <f t="shared" si="73"/>
        <v/>
      </c>
      <c r="L238" s="29" t="str">
        <f t="shared" si="66"/>
        <v/>
      </c>
      <c r="M238" s="28" t="str">
        <f t="shared" si="74"/>
        <v/>
      </c>
      <c r="N238" s="29" t="str">
        <f t="shared" si="67"/>
        <v/>
      </c>
      <c r="O238" s="28" t="str">
        <f t="shared" si="75"/>
        <v/>
      </c>
      <c r="P238" s="29" t="str">
        <f t="shared" si="68"/>
        <v/>
      </c>
      <c r="Q238" s="28" t="str">
        <f t="shared" si="76"/>
        <v/>
      </c>
      <c r="R238" s="29" t="str">
        <f t="shared" si="69"/>
        <v/>
      </c>
      <c r="S238" s="85" t="str">
        <f t="shared" si="77"/>
        <v/>
      </c>
      <c r="T238" s="29" t="str">
        <f t="shared" si="70"/>
        <v/>
      </c>
      <c r="U238" s="85" t="str">
        <f t="shared" si="78"/>
        <v/>
      </c>
      <c r="V238" s="29" t="str">
        <f t="shared" si="71"/>
        <v/>
      </c>
      <c r="W238" s="85" t="str">
        <f t="shared" si="79"/>
        <v/>
      </c>
      <c r="X238" s="29" t="str">
        <f t="shared" si="72"/>
        <v/>
      </c>
      <c r="Y238" s="24" t="str">
        <f t="shared" si="81"/>
        <v/>
      </c>
      <c r="Z238" s="24" t="str">
        <f t="shared" si="81"/>
        <v/>
      </c>
      <c r="AA238" s="24" t="str">
        <f t="shared" si="81"/>
        <v/>
      </c>
    </row>
    <row r="239" spans="1:27" ht="15">
      <c r="A239" s="24" t="str">
        <f>IF(OtherInfo!AD236="","",OtherInfo!AD236)</f>
        <v/>
      </c>
      <c r="B239" s="24" t="str">
        <f>IF($A239="","",IF(VLOOKUP($A239,OtherInfo!$AD$4:$AH$172,4,FALSE)="","",VLOOKUP($A239,OtherInfo!$AD$4:$AH$172,4,FALSE)))</f>
        <v/>
      </c>
      <c r="C239" s="27" t="str">
        <f>IF($A239="","",DCOUNT(RevenueRange,C$1,$A$6:$A239)-SUM(C$6:C238))</f>
        <v/>
      </c>
      <c r="D239" s="27" t="str">
        <f>IF($A239="","",DSUM(RevenueRange,D$1,$A$6:$A239)-SUM(D$6:D238))</f>
        <v/>
      </c>
      <c r="E239" s="27" t="str">
        <f>IF($A239="","",DSUM(RevenueRange,E$1,$A$6:$A239)-SUM(E$6:E238))</f>
        <v/>
      </c>
      <c r="F239" s="28" t="str">
        <f>IF($A239="","",DSUM(RevenueRange,F$1,$A$6:$A239)-SUM(F$6:F238))</f>
        <v/>
      </c>
      <c r="G239" s="29" t="str">
        <f t="shared" si="64"/>
        <v/>
      </c>
      <c r="H239" s="28" t="str">
        <f>IF($A239="","",DSUM(RevenueRange,H$1,$A$6:$A239)-SUM(H$6:H238))</f>
        <v/>
      </c>
      <c r="I239" s="29" t="str">
        <f t="shared" si="65"/>
        <v/>
      </c>
      <c r="J239" s="28" t="str">
        <f>IF($A239="","",DSUM(RevenueRange,J$1,$A$6:$A239)-SUM(J$6:J238))</f>
        <v/>
      </c>
      <c r="K239" s="28" t="str">
        <f t="shared" si="73"/>
        <v/>
      </c>
      <c r="L239" s="29" t="str">
        <f t="shared" si="66"/>
        <v/>
      </c>
      <c r="M239" s="28" t="str">
        <f t="shared" si="74"/>
        <v/>
      </c>
      <c r="N239" s="29" t="str">
        <f t="shared" si="67"/>
        <v/>
      </c>
      <c r="O239" s="28" t="str">
        <f t="shared" si="75"/>
        <v/>
      </c>
      <c r="P239" s="29" t="str">
        <f t="shared" si="68"/>
        <v/>
      </c>
      <c r="Q239" s="28" t="str">
        <f t="shared" si="76"/>
        <v/>
      </c>
      <c r="R239" s="29" t="str">
        <f t="shared" si="69"/>
        <v/>
      </c>
      <c r="S239" s="85" t="str">
        <f t="shared" si="77"/>
        <v/>
      </c>
      <c r="T239" s="29" t="str">
        <f t="shared" si="70"/>
        <v/>
      </c>
      <c r="U239" s="85" t="str">
        <f t="shared" si="78"/>
        <v/>
      </c>
      <c r="V239" s="29" t="str">
        <f t="shared" si="71"/>
        <v/>
      </c>
      <c r="W239" s="85" t="str">
        <f t="shared" si="79"/>
        <v/>
      </c>
      <c r="X239" s="29" t="str">
        <f t="shared" si="72"/>
        <v/>
      </c>
      <c r="Y239" s="24" t="str">
        <f t="shared" si="81"/>
        <v/>
      </c>
      <c r="Z239" s="24" t="str">
        <f t="shared" si="81"/>
        <v/>
      </c>
      <c r="AA239" s="24" t="str">
        <f t="shared" si="81"/>
        <v/>
      </c>
    </row>
    <row r="240" spans="1:27" ht="15">
      <c r="A240" s="24" t="str">
        <f>IF(OtherInfo!AD237="","",OtherInfo!AD237)</f>
        <v/>
      </c>
      <c r="B240" s="24" t="str">
        <f>IF($A240="","",IF(VLOOKUP($A240,OtherInfo!$AD$4:$AH$172,4,FALSE)="","",VLOOKUP($A240,OtherInfo!$AD$4:$AH$172,4,FALSE)))</f>
        <v/>
      </c>
      <c r="C240" s="27" t="str">
        <f>IF($A240="","",DCOUNT(RevenueRange,C$1,$A$6:$A240)-SUM(C$6:C239))</f>
        <v/>
      </c>
      <c r="D240" s="27" t="str">
        <f>IF($A240="","",DSUM(RevenueRange,D$1,$A$6:$A240)-SUM(D$6:D239))</f>
        <v/>
      </c>
      <c r="E240" s="27" t="str">
        <f>IF($A240="","",DSUM(RevenueRange,E$1,$A$6:$A240)-SUM(E$6:E239))</f>
        <v/>
      </c>
      <c r="F240" s="28" t="str">
        <f>IF($A240="","",DSUM(RevenueRange,F$1,$A$6:$A240)-SUM(F$6:F239))</f>
        <v/>
      </c>
      <c r="G240" s="29" t="str">
        <f t="shared" si="64"/>
        <v/>
      </c>
      <c r="H240" s="28" t="str">
        <f>IF($A240="","",DSUM(RevenueRange,H$1,$A$6:$A240)-SUM(H$6:H239))</f>
        <v/>
      </c>
      <c r="I240" s="29" t="str">
        <f t="shared" si="65"/>
        <v/>
      </c>
      <c r="J240" s="28" t="str">
        <f>IF($A240="","",DSUM(RevenueRange,J$1,$A$6:$A240)-SUM(J$6:J239))</f>
        <v/>
      </c>
      <c r="K240" s="28" t="str">
        <f t="shared" si="73"/>
        <v/>
      </c>
      <c r="L240" s="29" t="str">
        <f t="shared" si="66"/>
        <v/>
      </c>
      <c r="M240" s="28" t="str">
        <f t="shared" si="74"/>
        <v/>
      </c>
      <c r="N240" s="29" t="str">
        <f t="shared" si="67"/>
        <v/>
      </c>
      <c r="O240" s="28" t="str">
        <f t="shared" si="75"/>
        <v/>
      </c>
      <c r="P240" s="29" t="str">
        <f t="shared" si="68"/>
        <v/>
      </c>
      <c r="Q240" s="28" t="str">
        <f t="shared" si="76"/>
        <v/>
      </c>
      <c r="R240" s="29" t="str">
        <f t="shared" si="69"/>
        <v/>
      </c>
      <c r="S240" s="85" t="str">
        <f t="shared" si="77"/>
        <v/>
      </c>
      <c r="T240" s="29" t="str">
        <f t="shared" si="70"/>
        <v/>
      </c>
      <c r="U240" s="85" t="str">
        <f t="shared" si="78"/>
        <v/>
      </c>
      <c r="V240" s="29" t="str">
        <f t="shared" si="71"/>
        <v/>
      </c>
      <c r="W240" s="85" t="str">
        <f t="shared" si="79"/>
        <v/>
      </c>
      <c r="X240" s="29" t="str">
        <f t="shared" si="72"/>
        <v/>
      </c>
      <c r="Y240" s="24" t="str">
        <f t="shared" si="81"/>
        <v/>
      </c>
      <c r="Z240" s="24" t="str">
        <f t="shared" si="81"/>
        <v/>
      </c>
      <c r="AA240" s="24" t="str">
        <f t="shared" si="81"/>
        <v/>
      </c>
    </row>
    <row r="241" spans="1:27" ht="15">
      <c r="A241" s="24" t="str">
        <f>IF(OtherInfo!AD238="","",OtherInfo!AD238)</f>
        <v/>
      </c>
      <c r="B241" s="24" t="str">
        <f>IF($A241="","",IF(VLOOKUP($A241,OtherInfo!$AD$4:$AH$172,4,FALSE)="","",VLOOKUP($A241,OtherInfo!$AD$4:$AH$172,4,FALSE)))</f>
        <v/>
      </c>
      <c r="C241" s="27" t="str">
        <f>IF($A241="","",DCOUNT(RevenueRange,C$1,$A$6:$A241)-SUM(C$6:C240))</f>
        <v/>
      </c>
      <c r="D241" s="27" t="str">
        <f>IF($A241="","",DSUM(RevenueRange,D$1,$A$6:$A241)-SUM(D$6:D240))</f>
        <v/>
      </c>
      <c r="E241" s="27" t="str">
        <f>IF($A241="","",DSUM(RevenueRange,E$1,$A$6:$A241)-SUM(E$6:E240))</f>
        <v/>
      </c>
      <c r="F241" s="28" t="str">
        <f>IF($A241="","",DSUM(RevenueRange,F$1,$A$6:$A241)-SUM(F$6:F240))</f>
        <v/>
      </c>
      <c r="G241" s="29" t="str">
        <f t="shared" si="64"/>
        <v/>
      </c>
      <c r="H241" s="28" t="str">
        <f>IF($A241="","",DSUM(RevenueRange,H$1,$A$6:$A241)-SUM(H$6:H240))</f>
        <v/>
      </c>
      <c r="I241" s="29" t="str">
        <f t="shared" si="65"/>
        <v/>
      </c>
      <c r="J241" s="28" t="str">
        <f>IF($A241="","",DSUM(RevenueRange,J$1,$A$6:$A241)-SUM(J$6:J240))</f>
        <v/>
      </c>
      <c r="K241" s="28" t="str">
        <f t="shared" si="73"/>
        <v/>
      </c>
      <c r="L241" s="29" t="str">
        <f t="shared" si="66"/>
        <v/>
      </c>
      <c r="M241" s="28" t="str">
        <f t="shared" si="74"/>
        <v/>
      </c>
      <c r="N241" s="29" t="str">
        <f t="shared" si="67"/>
        <v/>
      </c>
      <c r="O241" s="28" t="str">
        <f t="shared" si="75"/>
        <v/>
      </c>
      <c r="P241" s="29" t="str">
        <f t="shared" si="68"/>
        <v/>
      </c>
      <c r="Q241" s="28" t="str">
        <f t="shared" si="76"/>
        <v/>
      </c>
      <c r="R241" s="29" t="str">
        <f t="shared" si="69"/>
        <v/>
      </c>
      <c r="S241" s="85" t="str">
        <f t="shared" si="77"/>
        <v/>
      </c>
      <c r="T241" s="29" t="str">
        <f t="shared" si="70"/>
        <v/>
      </c>
      <c r="U241" s="85" t="str">
        <f t="shared" si="78"/>
        <v/>
      </c>
      <c r="V241" s="29" t="str">
        <f t="shared" si="71"/>
        <v/>
      </c>
      <c r="W241" s="85" t="str">
        <f t="shared" si="79"/>
        <v/>
      </c>
      <c r="X241" s="29" t="str">
        <f t="shared" si="72"/>
        <v/>
      </c>
      <c r="Y241" s="24" t="str">
        <f t="shared" si="81"/>
        <v/>
      </c>
      <c r="Z241" s="24" t="str">
        <f t="shared" si="81"/>
        <v/>
      </c>
      <c r="AA241" s="24" t="str">
        <f t="shared" si="81"/>
        <v/>
      </c>
    </row>
    <row r="242" spans="1:27" ht="15">
      <c r="A242" s="24" t="str">
        <f>IF(OtherInfo!AD239="","",OtherInfo!AD239)</f>
        <v/>
      </c>
      <c r="B242" s="24" t="str">
        <f>IF($A242="","",IF(VLOOKUP($A242,OtherInfo!$AD$4:$AH$172,4,FALSE)="","",VLOOKUP($A242,OtherInfo!$AD$4:$AH$172,4,FALSE)))</f>
        <v/>
      </c>
      <c r="C242" s="27" t="str">
        <f>IF($A242="","",DCOUNT(RevenueRange,C$1,$A$6:$A242)-SUM(C$6:C241))</f>
        <v/>
      </c>
      <c r="D242" s="27" t="str">
        <f>IF($A242="","",DSUM(RevenueRange,D$1,$A$6:$A242)-SUM(D$6:D241))</f>
        <v/>
      </c>
      <c r="E242" s="27" t="str">
        <f>IF($A242="","",DSUM(RevenueRange,E$1,$A$6:$A242)-SUM(E$6:E241))</f>
        <v/>
      </c>
      <c r="F242" s="28" t="str">
        <f>IF($A242="","",DSUM(RevenueRange,F$1,$A$6:$A242)-SUM(F$6:F241))</f>
        <v/>
      </c>
      <c r="G242" s="29" t="str">
        <f t="shared" si="64"/>
        <v/>
      </c>
      <c r="H242" s="28" t="str">
        <f>IF($A242="","",DSUM(RevenueRange,H$1,$A$6:$A242)-SUM(H$6:H241))</f>
        <v/>
      </c>
      <c r="I242" s="29" t="str">
        <f t="shared" si="65"/>
        <v/>
      </c>
      <c r="J242" s="28" t="str">
        <f>IF($A242="","",DSUM(RevenueRange,J$1,$A$6:$A242)-SUM(J$6:J241))</f>
        <v/>
      </c>
      <c r="K242" s="28" t="str">
        <f t="shared" si="73"/>
        <v/>
      </c>
      <c r="L242" s="29" t="str">
        <f t="shared" si="66"/>
        <v/>
      </c>
      <c r="M242" s="28" t="str">
        <f t="shared" si="74"/>
        <v/>
      </c>
      <c r="N242" s="29" t="str">
        <f t="shared" si="67"/>
        <v/>
      </c>
      <c r="O242" s="28" t="str">
        <f t="shared" si="75"/>
        <v/>
      </c>
      <c r="P242" s="29" t="str">
        <f t="shared" si="68"/>
        <v/>
      </c>
      <c r="Q242" s="28" t="str">
        <f t="shared" si="76"/>
        <v/>
      </c>
      <c r="R242" s="29" t="str">
        <f t="shared" si="69"/>
        <v/>
      </c>
      <c r="S242" s="85" t="str">
        <f t="shared" si="77"/>
        <v/>
      </c>
      <c r="T242" s="29" t="str">
        <f t="shared" si="70"/>
        <v/>
      </c>
      <c r="U242" s="85" t="str">
        <f t="shared" si="78"/>
        <v/>
      </c>
      <c r="V242" s="29" t="str">
        <f t="shared" si="71"/>
        <v/>
      </c>
      <c r="W242" s="85" t="str">
        <f t="shared" si="79"/>
        <v/>
      </c>
      <c r="X242" s="29" t="str">
        <f t="shared" si="72"/>
        <v/>
      </c>
      <c r="Y242" s="24" t="str">
        <f t="shared" si="81"/>
        <v/>
      </c>
      <c r="Z242" s="24" t="str">
        <f t="shared" si="81"/>
        <v/>
      </c>
      <c r="AA242" s="24" t="str">
        <f t="shared" si="81"/>
        <v/>
      </c>
    </row>
    <row r="243" spans="1:27" ht="15">
      <c r="A243" s="24" t="str">
        <f>IF(OtherInfo!AD240="","",OtherInfo!AD240)</f>
        <v/>
      </c>
      <c r="B243" s="24" t="str">
        <f>IF($A243="","",IF(VLOOKUP($A243,OtherInfo!$AD$4:$AH$172,4,FALSE)="","",VLOOKUP($A243,OtherInfo!$AD$4:$AH$172,4,FALSE)))</f>
        <v/>
      </c>
      <c r="C243" s="27" t="str">
        <f>IF($A243="","",DCOUNT(RevenueRange,C$1,$A$6:$A243)-SUM(C$6:C242))</f>
        <v/>
      </c>
      <c r="D243" s="27" t="str">
        <f>IF($A243="","",DSUM(RevenueRange,D$1,$A$6:$A243)-SUM(D$6:D242))</f>
        <v/>
      </c>
      <c r="E243" s="27" t="str">
        <f>IF($A243="","",DSUM(RevenueRange,E$1,$A$6:$A243)-SUM(E$6:E242))</f>
        <v/>
      </c>
      <c r="F243" s="28" t="str">
        <f>IF($A243="","",DSUM(RevenueRange,F$1,$A$6:$A243)-SUM(F$6:F242))</f>
        <v/>
      </c>
      <c r="G243" s="29" t="str">
        <f t="shared" si="64"/>
        <v/>
      </c>
      <c r="H243" s="28" t="str">
        <f>IF($A243="","",DSUM(RevenueRange,H$1,$A$6:$A243)-SUM(H$6:H242))</f>
        <v/>
      </c>
      <c r="I243" s="29" t="str">
        <f t="shared" si="65"/>
        <v/>
      </c>
      <c r="J243" s="28" t="str">
        <f>IF($A243="","",DSUM(RevenueRange,J$1,$A$6:$A243)-SUM(J$6:J242))</f>
        <v/>
      </c>
      <c r="K243" s="28" t="str">
        <f t="shared" si="73"/>
        <v/>
      </c>
      <c r="L243" s="29" t="str">
        <f t="shared" si="66"/>
        <v/>
      </c>
      <c r="M243" s="28" t="str">
        <f t="shared" si="74"/>
        <v/>
      </c>
      <c r="N243" s="29" t="str">
        <f t="shared" si="67"/>
        <v/>
      </c>
      <c r="O243" s="28" t="str">
        <f t="shared" si="75"/>
        <v/>
      </c>
      <c r="P243" s="29" t="str">
        <f t="shared" si="68"/>
        <v/>
      </c>
      <c r="Q243" s="28" t="str">
        <f t="shared" si="76"/>
        <v/>
      </c>
      <c r="R243" s="29" t="str">
        <f t="shared" si="69"/>
        <v/>
      </c>
      <c r="S243" s="85" t="str">
        <f t="shared" si="77"/>
        <v/>
      </c>
      <c r="T243" s="29" t="str">
        <f t="shared" si="70"/>
        <v/>
      </c>
      <c r="U243" s="85" t="str">
        <f t="shared" si="78"/>
        <v/>
      </c>
      <c r="V243" s="29" t="str">
        <f t="shared" si="71"/>
        <v/>
      </c>
      <c r="W243" s="85" t="str">
        <f t="shared" si="79"/>
        <v/>
      </c>
      <c r="X243" s="29" t="str">
        <f t="shared" si="72"/>
        <v/>
      </c>
      <c r="Y243" s="24" t="str">
        <f t="shared" si="81"/>
        <v/>
      </c>
      <c r="Z243" s="24" t="str">
        <f t="shared" si="81"/>
        <v/>
      </c>
      <c r="AA243" s="24" t="str">
        <f t="shared" si="81"/>
        <v/>
      </c>
    </row>
    <row r="244" spans="1:27" ht="15">
      <c r="A244" s="24" t="str">
        <f>IF(OtherInfo!AD241="","",OtherInfo!AD241)</f>
        <v/>
      </c>
      <c r="B244" s="24" t="str">
        <f>IF($A244="","",IF(VLOOKUP($A244,OtherInfo!$AD$4:$AH$172,4,FALSE)="","",VLOOKUP($A244,OtherInfo!$AD$4:$AH$172,4,FALSE)))</f>
        <v/>
      </c>
      <c r="C244" s="27" t="str">
        <f>IF($A244="","",DCOUNT(RevenueRange,C$1,$A$6:$A244)-SUM(C$6:C243))</f>
        <v/>
      </c>
      <c r="D244" s="27" t="str">
        <f>IF($A244="","",DSUM(RevenueRange,D$1,$A$6:$A244)-SUM(D$6:D243))</f>
        <v/>
      </c>
      <c r="E244" s="27" t="str">
        <f>IF($A244="","",DSUM(RevenueRange,E$1,$A$6:$A244)-SUM(E$6:E243))</f>
        <v/>
      </c>
      <c r="F244" s="28" t="str">
        <f>IF($A244="","",DSUM(RevenueRange,F$1,$A$6:$A244)-SUM(F$6:F243))</f>
        <v/>
      </c>
      <c r="G244" s="29" t="str">
        <f t="shared" si="64"/>
        <v/>
      </c>
      <c r="H244" s="28" t="str">
        <f>IF($A244="","",DSUM(RevenueRange,H$1,$A$6:$A244)-SUM(H$6:H243))</f>
        <v/>
      </c>
      <c r="I244" s="29" t="str">
        <f t="shared" si="65"/>
        <v/>
      </c>
      <c r="J244" s="28" t="str">
        <f>IF($A244="","",DSUM(RevenueRange,J$1,$A$6:$A244)-SUM(J$6:J243))</f>
        <v/>
      </c>
      <c r="K244" s="28" t="str">
        <f t="shared" si="73"/>
        <v/>
      </c>
      <c r="L244" s="29" t="str">
        <f t="shared" si="66"/>
        <v/>
      </c>
      <c r="M244" s="28" t="str">
        <f t="shared" si="74"/>
        <v/>
      </c>
      <c r="N244" s="29" t="str">
        <f t="shared" si="67"/>
        <v/>
      </c>
      <c r="O244" s="28" t="str">
        <f t="shared" si="75"/>
        <v/>
      </c>
      <c r="P244" s="29" t="str">
        <f t="shared" si="68"/>
        <v/>
      </c>
      <c r="Q244" s="28" t="str">
        <f t="shared" si="76"/>
        <v/>
      </c>
      <c r="R244" s="29" t="str">
        <f t="shared" si="69"/>
        <v/>
      </c>
      <c r="S244" s="85" t="str">
        <f t="shared" si="77"/>
        <v/>
      </c>
      <c r="T244" s="29" t="str">
        <f t="shared" si="70"/>
        <v/>
      </c>
      <c r="U244" s="85" t="str">
        <f t="shared" si="78"/>
        <v/>
      </c>
      <c r="V244" s="29" t="str">
        <f t="shared" si="71"/>
        <v/>
      </c>
      <c r="W244" s="85" t="str">
        <f t="shared" si="79"/>
        <v/>
      </c>
      <c r="X244" s="29" t="str">
        <f t="shared" si="72"/>
        <v/>
      </c>
      <c r="Y244" s="24" t="str">
        <f t="shared" si="81"/>
        <v/>
      </c>
      <c r="Z244" s="24" t="str">
        <f t="shared" si="81"/>
        <v/>
      </c>
      <c r="AA244" s="24" t="str">
        <f t="shared" si="81"/>
        <v/>
      </c>
    </row>
    <row r="245" spans="1:27" ht="15">
      <c r="A245" s="24" t="str">
        <f>IF(OtherInfo!AD242="","",OtherInfo!AD242)</f>
        <v/>
      </c>
      <c r="B245" s="24" t="str">
        <f>IF($A245="","",IF(VLOOKUP($A245,OtherInfo!$AD$4:$AH$172,4,FALSE)="","",VLOOKUP($A245,OtherInfo!$AD$4:$AH$172,4,FALSE)))</f>
        <v/>
      </c>
      <c r="C245" s="27" t="str">
        <f>IF($A245="","",DCOUNT(RevenueRange,C$1,$A$6:$A245)-SUM(C$6:C244))</f>
        <v/>
      </c>
      <c r="D245" s="27" t="str">
        <f>IF($A245="","",DSUM(RevenueRange,D$1,$A$6:$A245)-SUM(D$6:D244))</f>
        <v/>
      </c>
      <c r="E245" s="27" t="str">
        <f>IF($A245="","",DSUM(RevenueRange,E$1,$A$6:$A245)-SUM(E$6:E244))</f>
        <v/>
      </c>
      <c r="F245" s="28" t="str">
        <f>IF($A245="","",DSUM(RevenueRange,F$1,$A$6:$A245)-SUM(F$6:F244))</f>
        <v/>
      </c>
      <c r="G245" s="29" t="str">
        <f t="shared" si="64"/>
        <v/>
      </c>
      <c r="H245" s="28" t="str">
        <f>IF($A245="","",DSUM(RevenueRange,H$1,$A$6:$A245)-SUM(H$6:H244))</f>
        <v/>
      </c>
      <c r="I245" s="29" t="str">
        <f t="shared" si="65"/>
        <v/>
      </c>
      <c r="J245" s="28" t="str">
        <f>IF($A245="","",DSUM(RevenueRange,J$1,$A$6:$A245)-SUM(J$6:J244))</f>
        <v/>
      </c>
      <c r="K245" s="28" t="str">
        <f t="shared" si="73"/>
        <v/>
      </c>
      <c r="L245" s="29" t="str">
        <f t="shared" si="66"/>
        <v/>
      </c>
      <c r="M245" s="28" t="str">
        <f t="shared" si="74"/>
        <v/>
      </c>
      <c r="N245" s="29" t="str">
        <f t="shared" si="67"/>
        <v/>
      </c>
      <c r="O245" s="28" t="str">
        <f t="shared" si="75"/>
        <v/>
      </c>
      <c r="P245" s="29" t="str">
        <f t="shared" si="68"/>
        <v/>
      </c>
      <c r="Q245" s="28" t="str">
        <f t="shared" si="76"/>
        <v/>
      </c>
      <c r="R245" s="29" t="str">
        <f t="shared" si="69"/>
        <v/>
      </c>
      <c r="S245" s="85" t="str">
        <f t="shared" si="77"/>
        <v/>
      </c>
      <c r="T245" s="29" t="str">
        <f t="shared" si="70"/>
        <v/>
      </c>
      <c r="U245" s="85" t="str">
        <f t="shared" si="78"/>
        <v/>
      </c>
      <c r="V245" s="29" t="str">
        <f t="shared" si="71"/>
        <v/>
      </c>
      <c r="W245" s="85" t="str">
        <f t="shared" si="79"/>
        <v/>
      </c>
      <c r="X245" s="29" t="str">
        <f t="shared" si="72"/>
        <v/>
      </c>
      <c r="Y245" s="24" t="str">
        <f t="shared" si="81"/>
        <v/>
      </c>
      <c r="Z245" s="24" t="str">
        <f t="shared" si="81"/>
        <v/>
      </c>
      <c r="AA245" s="24" t="str">
        <f t="shared" si="81"/>
        <v/>
      </c>
    </row>
    <row r="246" spans="1:27" ht="15">
      <c r="A246" s="24" t="str">
        <f>IF(OtherInfo!AD243="","",OtherInfo!AD243)</f>
        <v/>
      </c>
      <c r="B246" s="24" t="str">
        <f>IF($A246="","",IF(VLOOKUP($A246,OtherInfo!$AD$4:$AH$172,4,FALSE)="","",VLOOKUP($A246,OtherInfo!$AD$4:$AH$172,4,FALSE)))</f>
        <v/>
      </c>
      <c r="C246" s="27" t="str">
        <f>IF($A246="","",DCOUNT(RevenueRange,C$1,$A$6:$A246)-SUM(C$6:C245))</f>
        <v/>
      </c>
      <c r="D246" s="27" t="str">
        <f>IF($A246="","",DSUM(RevenueRange,D$1,$A$6:$A246)-SUM(D$6:D245))</f>
        <v/>
      </c>
      <c r="E246" s="27" t="str">
        <f>IF($A246="","",DSUM(RevenueRange,E$1,$A$6:$A246)-SUM(E$6:E245))</f>
        <v/>
      </c>
      <c r="F246" s="28" t="str">
        <f>IF($A246="","",DSUM(RevenueRange,F$1,$A$6:$A246)-SUM(F$6:F245))</f>
        <v/>
      </c>
      <c r="G246" s="29" t="str">
        <f t="shared" si="64"/>
        <v/>
      </c>
      <c r="H246" s="28" t="str">
        <f>IF($A246="","",DSUM(RevenueRange,H$1,$A$6:$A246)-SUM(H$6:H245))</f>
        <v/>
      </c>
      <c r="I246" s="29" t="str">
        <f t="shared" si="65"/>
        <v/>
      </c>
      <c r="J246" s="28" t="str">
        <f>IF($A246="","",DSUM(RevenueRange,J$1,$A$6:$A246)-SUM(J$6:J245))</f>
        <v/>
      </c>
      <c r="K246" s="28" t="str">
        <f t="shared" si="73"/>
        <v/>
      </c>
      <c r="L246" s="29" t="str">
        <f t="shared" si="66"/>
        <v/>
      </c>
      <c r="M246" s="28" t="str">
        <f t="shared" si="74"/>
        <v/>
      </c>
      <c r="N246" s="29" t="str">
        <f t="shared" si="67"/>
        <v/>
      </c>
      <c r="O246" s="28" t="str">
        <f t="shared" si="75"/>
        <v/>
      </c>
      <c r="P246" s="29" t="str">
        <f t="shared" si="68"/>
        <v/>
      </c>
      <c r="Q246" s="28" t="str">
        <f t="shared" si="76"/>
        <v/>
      </c>
      <c r="R246" s="29" t="str">
        <f t="shared" si="69"/>
        <v/>
      </c>
      <c r="S246" s="85" t="str">
        <f t="shared" si="77"/>
        <v/>
      </c>
      <c r="T246" s="29" t="str">
        <f t="shared" si="70"/>
        <v/>
      </c>
      <c r="U246" s="85" t="str">
        <f t="shared" si="78"/>
        <v/>
      </c>
      <c r="V246" s="29" t="str">
        <f t="shared" si="71"/>
        <v/>
      </c>
      <c r="W246" s="85" t="str">
        <f t="shared" si="79"/>
        <v/>
      </c>
      <c r="X246" s="29" t="str">
        <f t="shared" si="72"/>
        <v/>
      </c>
      <c r="Y246" s="24" t="str">
        <f t="shared" si="81"/>
        <v/>
      </c>
      <c r="Z246" s="24" t="str">
        <f t="shared" si="81"/>
        <v/>
      </c>
      <c r="AA246" s="24" t="str">
        <f t="shared" si="81"/>
        <v/>
      </c>
    </row>
    <row r="247" spans="1:27" ht="15">
      <c r="A247" s="24" t="str">
        <f>IF(OtherInfo!AD244="","",OtherInfo!AD244)</f>
        <v/>
      </c>
      <c r="B247" s="24" t="str">
        <f>IF($A247="","",IF(VLOOKUP($A247,OtherInfo!$AD$4:$AH$172,4,FALSE)="","",VLOOKUP($A247,OtherInfo!$AD$4:$AH$172,4,FALSE)))</f>
        <v/>
      </c>
      <c r="C247" s="27" t="str">
        <f>IF($A247="","",DCOUNT(RevenueRange,C$1,$A$6:$A247)-SUM(C$6:C246))</f>
        <v/>
      </c>
      <c r="D247" s="27" t="str">
        <f>IF($A247="","",DSUM(RevenueRange,D$1,$A$6:$A247)-SUM(D$6:D246))</f>
        <v/>
      </c>
      <c r="E247" s="27" t="str">
        <f>IF($A247="","",DSUM(RevenueRange,E$1,$A$6:$A247)-SUM(E$6:E246))</f>
        <v/>
      </c>
      <c r="F247" s="28" t="str">
        <f>IF($A247="","",DSUM(RevenueRange,F$1,$A$6:$A247)-SUM(F$6:F246))</f>
        <v/>
      </c>
      <c r="G247" s="29" t="str">
        <f t="shared" si="64"/>
        <v/>
      </c>
      <c r="H247" s="28" t="str">
        <f>IF($A247="","",DSUM(RevenueRange,H$1,$A$6:$A247)-SUM(H$6:H246))</f>
        <v/>
      </c>
      <c r="I247" s="29" t="str">
        <f t="shared" si="65"/>
        <v/>
      </c>
      <c r="J247" s="28" t="str">
        <f>IF($A247="","",DSUM(RevenueRange,J$1,$A$6:$A247)-SUM(J$6:J246))</f>
        <v/>
      </c>
      <c r="K247" s="28" t="str">
        <f t="shared" si="73"/>
        <v/>
      </c>
      <c r="L247" s="29" t="str">
        <f t="shared" si="66"/>
        <v/>
      </c>
      <c r="M247" s="28" t="str">
        <f t="shared" si="74"/>
        <v/>
      </c>
      <c r="N247" s="29" t="str">
        <f t="shared" si="67"/>
        <v/>
      </c>
      <c r="O247" s="28" t="str">
        <f t="shared" si="75"/>
        <v/>
      </c>
      <c r="P247" s="29" t="str">
        <f t="shared" si="68"/>
        <v/>
      </c>
      <c r="Q247" s="28" t="str">
        <f t="shared" si="76"/>
        <v/>
      </c>
      <c r="R247" s="29" t="str">
        <f t="shared" si="69"/>
        <v/>
      </c>
      <c r="S247" s="85" t="str">
        <f t="shared" si="77"/>
        <v/>
      </c>
      <c r="T247" s="29" t="str">
        <f t="shared" si="70"/>
        <v/>
      </c>
      <c r="U247" s="85" t="str">
        <f t="shared" si="78"/>
        <v/>
      </c>
      <c r="V247" s="29" t="str">
        <f t="shared" si="71"/>
        <v/>
      </c>
      <c r="W247" s="85" t="str">
        <f t="shared" si="79"/>
        <v/>
      </c>
      <c r="X247" s="29" t="str">
        <f t="shared" si="72"/>
        <v/>
      </c>
      <c r="Y247" s="24" t="str">
        <f t="shared" ref="Y247:AA253" si="82">IF($A247="","",IF(VLOOKUP($A247,RevenueRange,Y$1,FALSE)="","",VLOOKUP($A247,RevenueRange,Y$1,FALSE)))</f>
        <v/>
      </c>
      <c r="Z247" s="24" t="str">
        <f t="shared" si="82"/>
        <v/>
      </c>
      <c r="AA247" s="24" t="str">
        <f t="shared" si="82"/>
        <v/>
      </c>
    </row>
    <row r="248" spans="1:27" ht="15">
      <c r="A248" s="24" t="str">
        <f>IF(OtherInfo!AD245="","",OtherInfo!AD245)</f>
        <v/>
      </c>
      <c r="B248" s="24" t="str">
        <f>IF($A248="","",IF(VLOOKUP($A248,OtherInfo!$AD$4:$AH$172,4,FALSE)="","",VLOOKUP($A248,OtherInfo!$AD$4:$AH$172,4,FALSE)))</f>
        <v/>
      </c>
      <c r="C248" s="27" t="str">
        <f>IF($A248="","",DCOUNT(RevenueRange,C$1,$A$6:$A248)-SUM(C$6:C247))</f>
        <v/>
      </c>
      <c r="D248" s="27" t="str">
        <f>IF($A248="","",DSUM(RevenueRange,D$1,$A$6:$A248)-SUM(D$6:D247))</f>
        <v/>
      </c>
      <c r="E248" s="27" t="str">
        <f>IF($A248="","",DSUM(RevenueRange,E$1,$A$6:$A248)-SUM(E$6:E247))</f>
        <v/>
      </c>
      <c r="F248" s="28" t="str">
        <f>IF($A248="","",DSUM(RevenueRange,F$1,$A$6:$A248)-SUM(F$6:F247))</f>
        <v/>
      </c>
      <c r="G248" s="29" t="str">
        <f t="shared" si="64"/>
        <v/>
      </c>
      <c r="H248" s="28" t="str">
        <f>IF($A248="","",DSUM(RevenueRange,H$1,$A$6:$A248)-SUM(H$6:H247))</f>
        <v/>
      </c>
      <c r="I248" s="29" t="str">
        <f t="shared" si="65"/>
        <v/>
      </c>
      <c r="J248" s="28" t="str">
        <f>IF($A248="","",DSUM(RevenueRange,J$1,$A$6:$A248)-SUM(J$6:J247))</f>
        <v/>
      </c>
      <c r="K248" s="28" t="str">
        <f t="shared" si="73"/>
        <v/>
      </c>
      <c r="L248" s="29" t="str">
        <f t="shared" si="66"/>
        <v/>
      </c>
      <c r="M248" s="28" t="str">
        <f t="shared" si="74"/>
        <v/>
      </c>
      <c r="N248" s="29" t="str">
        <f t="shared" si="67"/>
        <v/>
      </c>
      <c r="O248" s="28" t="str">
        <f t="shared" si="75"/>
        <v/>
      </c>
      <c r="P248" s="29" t="str">
        <f t="shared" si="68"/>
        <v/>
      </c>
      <c r="Q248" s="28" t="str">
        <f t="shared" si="76"/>
        <v/>
      </c>
      <c r="R248" s="29" t="str">
        <f t="shared" si="69"/>
        <v/>
      </c>
      <c r="S248" s="85" t="str">
        <f t="shared" si="77"/>
        <v/>
      </c>
      <c r="T248" s="29" t="str">
        <f t="shared" si="70"/>
        <v/>
      </c>
      <c r="U248" s="85" t="str">
        <f t="shared" si="78"/>
        <v/>
      </c>
      <c r="V248" s="29" t="str">
        <f t="shared" si="71"/>
        <v/>
      </c>
      <c r="W248" s="85" t="str">
        <f t="shared" si="79"/>
        <v/>
      </c>
      <c r="X248" s="29" t="str">
        <f t="shared" si="72"/>
        <v/>
      </c>
      <c r="Y248" s="24" t="str">
        <f t="shared" si="82"/>
        <v/>
      </c>
      <c r="Z248" s="24" t="str">
        <f t="shared" si="82"/>
        <v/>
      </c>
      <c r="AA248" s="24" t="str">
        <f t="shared" si="82"/>
        <v/>
      </c>
    </row>
    <row r="249" spans="1:27" ht="15">
      <c r="A249" s="24" t="str">
        <f>IF(OtherInfo!AD246="","",OtherInfo!AD246)</f>
        <v/>
      </c>
      <c r="B249" s="24" t="str">
        <f>IF($A249="","",IF(VLOOKUP($A249,OtherInfo!$AD$4:$AH$172,4,FALSE)="","",VLOOKUP($A249,OtherInfo!$AD$4:$AH$172,4,FALSE)))</f>
        <v/>
      </c>
      <c r="C249" s="27" t="str">
        <f>IF($A249="","",DCOUNT(RevenueRange,C$1,$A$6:$A249)-SUM(C$6:C248))</f>
        <v/>
      </c>
      <c r="D249" s="27" t="str">
        <f>IF($A249="","",DSUM(RevenueRange,D$1,$A$6:$A249)-SUM(D$6:D248))</f>
        <v/>
      </c>
      <c r="E249" s="27" t="str">
        <f>IF($A249="","",DSUM(RevenueRange,E$1,$A$6:$A249)-SUM(E$6:E248))</f>
        <v/>
      </c>
      <c r="F249" s="28" t="str">
        <f>IF($A249="","",DSUM(RevenueRange,F$1,$A$6:$A249)-SUM(F$6:F248))</f>
        <v/>
      </c>
      <c r="G249" s="29" t="str">
        <f t="shared" si="64"/>
        <v/>
      </c>
      <c r="H249" s="28" t="str">
        <f>IF($A249="","",DSUM(RevenueRange,H$1,$A$6:$A249)-SUM(H$6:H248))</f>
        <v/>
      </c>
      <c r="I249" s="29" t="str">
        <f t="shared" si="65"/>
        <v/>
      </c>
      <c r="J249" s="28" t="str">
        <f>IF($A249="","",DSUM(RevenueRange,J$1,$A$6:$A249)-SUM(J$6:J248))</f>
        <v/>
      </c>
      <c r="K249" s="28" t="str">
        <f t="shared" si="73"/>
        <v/>
      </c>
      <c r="L249" s="29" t="str">
        <f t="shared" si="66"/>
        <v/>
      </c>
      <c r="M249" s="28" t="str">
        <f t="shared" si="74"/>
        <v/>
      </c>
      <c r="N249" s="29" t="str">
        <f t="shared" si="67"/>
        <v/>
      </c>
      <c r="O249" s="28" t="str">
        <f t="shared" si="75"/>
        <v/>
      </c>
      <c r="P249" s="29" t="str">
        <f t="shared" si="68"/>
        <v/>
      </c>
      <c r="Q249" s="28" t="str">
        <f t="shared" si="76"/>
        <v/>
      </c>
      <c r="R249" s="29" t="str">
        <f t="shared" si="69"/>
        <v/>
      </c>
      <c r="S249" s="85" t="str">
        <f t="shared" si="77"/>
        <v/>
      </c>
      <c r="T249" s="29" t="str">
        <f t="shared" si="70"/>
        <v/>
      </c>
      <c r="U249" s="85" t="str">
        <f t="shared" si="78"/>
        <v/>
      </c>
      <c r="V249" s="29" t="str">
        <f t="shared" si="71"/>
        <v/>
      </c>
      <c r="W249" s="85" t="str">
        <f t="shared" si="79"/>
        <v/>
      </c>
      <c r="X249" s="29" t="str">
        <f t="shared" si="72"/>
        <v/>
      </c>
      <c r="Y249" s="24" t="str">
        <f t="shared" si="82"/>
        <v/>
      </c>
      <c r="Z249" s="24" t="str">
        <f t="shared" si="82"/>
        <v/>
      </c>
      <c r="AA249" s="24" t="str">
        <f t="shared" si="82"/>
        <v/>
      </c>
    </row>
    <row r="250" spans="1:27" ht="15">
      <c r="A250" s="24" t="str">
        <f>IF(OtherInfo!AD247="","",OtherInfo!AD247)</f>
        <v/>
      </c>
      <c r="B250" s="24" t="str">
        <f>IF($A250="","",IF(VLOOKUP($A250,OtherInfo!$AD$4:$AH$172,4,FALSE)="","",VLOOKUP($A250,OtherInfo!$AD$4:$AH$172,4,FALSE)))</f>
        <v/>
      </c>
      <c r="C250" s="27" t="str">
        <f>IF($A250="","",DCOUNT(RevenueRange,C$1,$A$6:$A250)-SUM(C$6:C249))</f>
        <v/>
      </c>
      <c r="D250" s="27" t="str">
        <f>IF($A250="","",DSUM(RevenueRange,D$1,$A$6:$A250)-SUM(D$6:D249))</f>
        <v/>
      </c>
      <c r="E250" s="27" t="str">
        <f>IF($A250="","",DSUM(RevenueRange,E$1,$A$6:$A250)-SUM(E$6:E249))</f>
        <v/>
      </c>
      <c r="F250" s="28" t="str">
        <f>IF($A250="","",DSUM(RevenueRange,F$1,$A$6:$A250)-SUM(F$6:F249))</f>
        <v/>
      </c>
      <c r="G250" s="29" t="str">
        <f t="shared" si="64"/>
        <v/>
      </c>
      <c r="H250" s="28" t="str">
        <f>IF($A250="","",DSUM(RevenueRange,H$1,$A$6:$A250)-SUM(H$6:H249))</f>
        <v/>
      </c>
      <c r="I250" s="29" t="str">
        <f t="shared" si="65"/>
        <v/>
      </c>
      <c r="J250" s="28" t="str">
        <f>IF($A250="","",DSUM(RevenueRange,J$1,$A$6:$A250)-SUM(J$6:J249))</f>
        <v/>
      </c>
      <c r="K250" s="28" t="str">
        <f t="shared" si="73"/>
        <v/>
      </c>
      <c r="L250" s="29" t="str">
        <f t="shared" si="66"/>
        <v/>
      </c>
      <c r="M250" s="28" t="str">
        <f t="shared" si="74"/>
        <v/>
      </c>
      <c r="N250" s="29" t="str">
        <f t="shared" si="67"/>
        <v/>
      </c>
      <c r="O250" s="28" t="str">
        <f t="shared" si="75"/>
        <v/>
      </c>
      <c r="P250" s="29" t="str">
        <f t="shared" si="68"/>
        <v/>
      </c>
      <c r="Q250" s="28" t="str">
        <f t="shared" si="76"/>
        <v/>
      </c>
      <c r="R250" s="29" t="str">
        <f t="shared" si="69"/>
        <v/>
      </c>
      <c r="S250" s="85" t="str">
        <f t="shared" si="77"/>
        <v/>
      </c>
      <c r="T250" s="29" t="str">
        <f t="shared" si="70"/>
        <v/>
      </c>
      <c r="U250" s="85" t="str">
        <f t="shared" si="78"/>
        <v/>
      </c>
      <c r="V250" s="29" t="str">
        <f t="shared" si="71"/>
        <v/>
      </c>
      <c r="W250" s="85" t="str">
        <f t="shared" si="79"/>
        <v/>
      </c>
      <c r="X250" s="29" t="str">
        <f t="shared" si="72"/>
        <v/>
      </c>
      <c r="Y250" s="24" t="str">
        <f t="shared" si="82"/>
        <v/>
      </c>
      <c r="Z250" s="24" t="str">
        <f t="shared" si="82"/>
        <v/>
      </c>
      <c r="AA250" s="24" t="str">
        <f t="shared" si="82"/>
        <v/>
      </c>
    </row>
    <row r="251" spans="1:27" ht="15">
      <c r="A251" s="24" t="str">
        <f>IF(OtherInfo!AD248="","",OtherInfo!AD248)</f>
        <v/>
      </c>
      <c r="B251" s="24" t="str">
        <f>IF($A251="","",IF(VLOOKUP($A251,OtherInfo!$AD$4:$AH$172,4,FALSE)="","",VLOOKUP($A251,OtherInfo!$AD$4:$AH$172,4,FALSE)))</f>
        <v/>
      </c>
      <c r="C251" s="27" t="str">
        <f>IF($A251="","",DCOUNT(RevenueRange,C$1,$A$6:$A251)-SUM(C$6:C250))</f>
        <v/>
      </c>
      <c r="D251" s="27" t="str">
        <f>IF($A251="","",DSUM(RevenueRange,D$1,$A$6:$A251)-SUM(D$6:D250))</f>
        <v/>
      </c>
      <c r="E251" s="27" t="str">
        <f>IF($A251="","",DSUM(RevenueRange,E$1,$A$6:$A251)-SUM(E$6:E250))</f>
        <v/>
      </c>
      <c r="F251" s="28" t="str">
        <f>IF($A251="","",DSUM(RevenueRange,F$1,$A$6:$A251)-SUM(F$6:F250))</f>
        <v/>
      </c>
      <c r="G251" s="29" t="str">
        <f t="shared" si="64"/>
        <v/>
      </c>
      <c r="H251" s="28" t="str">
        <f>IF($A251="","",DSUM(RevenueRange,H$1,$A$6:$A251)-SUM(H$6:H250))</f>
        <v/>
      </c>
      <c r="I251" s="29" t="str">
        <f t="shared" si="65"/>
        <v/>
      </c>
      <c r="J251" s="28" t="str">
        <f>IF($A251="","",DSUM(RevenueRange,J$1,$A$6:$A251)-SUM(J$6:J250))</f>
        <v/>
      </c>
      <c r="K251" s="28" t="str">
        <f t="shared" si="73"/>
        <v/>
      </c>
      <c r="L251" s="29" t="str">
        <f t="shared" si="66"/>
        <v/>
      </c>
      <c r="M251" s="28" t="str">
        <f t="shared" si="74"/>
        <v/>
      </c>
      <c r="N251" s="29" t="str">
        <f t="shared" si="67"/>
        <v/>
      </c>
      <c r="O251" s="28" t="str">
        <f t="shared" si="75"/>
        <v/>
      </c>
      <c r="P251" s="29" t="str">
        <f t="shared" si="68"/>
        <v/>
      </c>
      <c r="Q251" s="28" t="str">
        <f t="shared" si="76"/>
        <v/>
      </c>
      <c r="R251" s="29" t="str">
        <f t="shared" si="69"/>
        <v/>
      </c>
      <c r="S251" s="85" t="str">
        <f t="shared" si="77"/>
        <v/>
      </c>
      <c r="T251" s="29" t="str">
        <f t="shared" si="70"/>
        <v/>
      </c>
      <c r="U251" s="85" t="str">
        <f t="shared" si="78"/>
        <v/>
      </c>
      <c r="V251" s="29" t="str">
        <f t="shared" si="71"/>
        <v/>
      </c>
      <c r="W251" s="85" t="str">
        <f t="shared" si="79"/>
        <v/>
      </c>
      <c r="X251" s="29" t="str">
        <f t="shared" si="72"/>
        <v/>
      </c>
      <c r="Y251" s="24" t="str">
        <f t="shared" si="82"/>
        <v/>
      </c>
      <c r="Z251" s="24" t="str">
        <f t="shared" si="82"/>
        <v/>
      </c>
      <c r="AA251" s="24" t="str">
        <f t="shared" si="82"/>
        <v/>
      </c>
    </row>
    <row r="252" spans="1:27" ht="15">
      <c r="A252" s="24" t="str">
        <f>IF(OtherInfo!AD249="","",OtherInfo!AD249)</f>
        <v/>
      </c>
      <c r="B252" s="24" t="str">
        <f>IF($A252="","",IF(VLOOKUP($A252,OtherInfo!$AD$4:$AH$172,4,FALSE)="","",VLOOKUP($A252,OtherInfo!$AD$4:$AH$172,4,FALSE)))</f>
        <v/>
      </c>
      <c r="C252" s="27" t="str">
        <f>IF($A252="","",DCOUNT(RevenueRange,C$1,$A$6:$A252)-SUM(C$6:C251))</f>
        <v/>
      </c>
      <c r="D252" s="27" t="str">
        <f>IF($A252="","",DSUM(RevenueRange,D$1,$A$6:$A252)-SUM(D$6:D251))</f>
        <v/>
      </c>
      <c r="E252" s="27" t="str">
        <f>IF($A252="","",DSUM(RevenueRange,E$1,$A$6:$A252)-SUM(E$6:E251))</f>
        <v/>
      </c>
      <c r="F252" s="28" t="str">
        <f>IF($A252="","",DSUM(RevenueRange,F$1,$A$6:$A252)-SUM(F$6:F251))</f>
        <v/>
      </c>
      <c r="G252" s="29" t="str">
        <f t="shared" si="64"/>
        <v/>
      </c>
      <c r="H252" s="28" t="str">
        <f>IF($A252="","",DSUM(RevenueRange,H$1,$A$6:$A252)-SUM(H$6:H251))</f>
        <v/>
      </c>
      <c r="I252" s="29" t="str">
        <f t="shared" si="65"/>
        <v/>
      </c>
      <c r="J252" s="28" t="str">
        <f>IF($A252="","",DSUM(RevenueRange,J$1,$A$6:$A252)-SUM(J$6:J251))</f>
        <v/>
      </c>
      <c r="K252" s="28" t="str">
        <f t="shared" si="73"/>
        <v/>
      </c>
      <c r="L252" s="29" t="str">
        <f t="shared" si="66"/>
        <v/>
      </c>
      <c r="M252" s="28" t="str">
        <f t="shared" si="74"/>
        <v/>
      </c>
      <c r="N252" s="29" t="str">
        <f t="shared" si="67"/>
        <v/>
      </c>
      <c r="O252" s="28" t="str">
        <f t="shared" si="75"/>
        <v/>
      </c>
      <c r="P252" s="29" t="str">
        <f t="shared" si="68"/>
        <v/>
      </c>
      <c r="Q252" s="28" t="str">
        <f t="shared" si="76"/>
        <v/>
      </c>
      <c r="R252" s="29" t="str">
        <f t="shared" si="69"/>
        <v/>
      </c>
      <c r="S252" s="85" t="str">
        <f t="shared" si="77"/>
        <v/>
      </c>
      <c r="T252" s="29" t="str">
        <f t="shared" si="70"/>
        <v/>
      </c>
      <c r="U252" s="85" t="str">
        <f t="shared" si="78"/>
        <v/>
      </c>
      <c r="V252" s="29" t="str">
        <f t="shared" si="71"/>
        <v/>
      </c>
      <c r="W252" s="85" t="str">
        <f t="shared" si="79"/>
        <v/>
      </c>
      <c r="X252" s="29" t="str">
        <f t="shared" si="72"/>
        <v/>
      </c>
      <c r="Y252" s="24" t="str">
        <f t="shared" si="82"/>
        <v/>
      </c>
      <c r="Z252" s="24" t="str">
        <f t="shared" si="82"/>
        <v/>
      </c>
      <c r="AA252" s="24" t="str">
        <f t="shared" si="82"/>
        <v/>
      </c>
    </row>
    <row r="253" spans="1:27" ht="15">
      <c r="A253" s="24" t="str">
        <f>IF(OtherInfo!AD250="","",OtherInfo!AD250)</f>
        <v/>
      </c>
      <c r="B253" s="24" t="str">
        <f>IF($A253="","",IF(VLOOKUP($A253,OtherInfo!$AD$4:$AH$172,4,FALSE)="","",VLOOKUP($A253,OtherInfo!$AD$4:$AH$172,4,FALSE)))</f>
        <v/>
      </c>
      <c r="C253" s="27" t="str">
        <f>IF($A253="","",DCOUNT(RevenueRange,C$1,$A$6:$A253)-SUM(C$6:C252))</f>
        <v/>
      </c>
      <c r="D253" s="27" t="str">
        <f>IF($A253="","",DSUM(RevenueRange,D$1,$A$6:$A253)-SUM(D$6:D252))</f>
        <v/>
      </c>
      <c r="E253" s="27" t="str">
        <f>IF($A253="","",DSUM(RevenueRange,E$1,$A$6:$A253)-SUM(E$6:E252))</f>
        <v/>
      </c>
      <c r="F253" s="28" t="str">
        <f>IF($A253="","",DSUM(RevenueRange,F$1,$A$6:$A253)-SUM(F$6:F252))</f>
        <v/>
      </c>
      <c r="G253" s="29" t="str">
        <f t="shared" si="64"/>
        <v/>
      </c>
      <c r="H253" s="28" t="str">
        <f>IF($A253="","",DSUM(RevenueRange,H$1,$A$6:$A253)-SUM(H$6:H252))</f>
        <v/>
      </c>
      <c r="I253" s="29" t="str">
        <f t="shared" si="65"/>
        <v/>
      </c>
      <c r="J253" s="28" t="str">
        <f>IF($A253="","",DSUM(RevenueRange,J$1,$A$6:$A253)-SUM(J$6:J252))</f>
        <v/>
      </c>
      <c r="K253" s="28" t="str">
        <f t="shared" si="73"/>
        <v/>
      </c>
      <c r="L253" s="29" t="str">
        <f t="shared" si="66"/>
        <v/>
      </c>
      <c r="M253" s="28" t="str">
        <f t="shared" si="74"/>
        <v/>
      </c>
      <c r="N253" s="29" t="str">
        <f t="shared" si="67"/>
        <v/>
      </c>
      <c r="O253" s="28" t="str">
        <f t="shared" si="75"/>
        <v/>
      </c>
      <c r="P253" s="29" t="str">
        <f t="shared" si="68"/>
        <v/>
      </c>
      <c r="Q253" s="28" t="str">
        <f t="shared" si="76"/>
        <v/>
      </c>
      <c r="R253" s="29" t="str">
        <f t="shared" si="69"/>
        <v/>
      </c>
      <c r="S253" s="85" t="str">
        <f t="shared" si="77"/>
        <v/>
      </c>
      <c r="T253" s="29" t="str">
        <f t="shared" si="70"/>
        <v/>
      </c>
      <c r="U253" s="85" t="str">
        <f t="shared" si="78"/>
        <v/>
      </c>
      <c r="V253" s="29" t="str">
        <f t="shared" si="71"/>
        <v/>
      </c>
      <c r="W253" s="85" t="str">
        <f t="shared" si="79"/>
        <v/>
      </c>
      <c r="X253" s="29" t="str">
        <f t="shared" si="72"/>
        <v/>
      </c>
      <c r="Y253" s="24" t="str">
        <f t="shared" si="82"/>
        <v/>
      </c>
      <c r="Z253" s="24" t="str">
        <f t="shared" si="82"/>
        <v/>
      </c>
      <c r="AA253" s="24" t="str">
        <f t="shared" si="82"/>
        <v/>
      </c>
    </row>
  </sheetData>
  <pageMargins left="0.45" right="0.45" top="0.5" bottom="0.5" header="0.3" footer="0.3"/>
  <pageSetup scale="68" fitToHeight="6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2"/>
  <sheetViews>
    <sheetView topLeftCell="B2" workbookViewId="0">
      <selection activeCell="B6" sqref="B6"/>
    </sheetView>
  </sheetViews>
  <sheetFormatPr defaultRowHeight="12.75"/>
  <cols>
    <col min="1" max="1" width="4.140625" hidden="1" customWidth="1"/>
    <col min="2" max="2" width="10.85546875" bestFit="1" customWidth="1"/>
    <col min="3" max="3" width="10.42578125" customWidth="1"/>
    <col min="5" max="5" width="9.85546875" customWidth="1"/>
    <col min="6" max="7" width="11.85546875" customWidth="1"/>
    <col min="8" max="8" width="12" customWidth="1"/>
    <col min="9" max="9" width="13.140625" customWidth="1"/>
    <col min="10" max="10" width="9.5703125" customWidth="1"/>
    <col min="11" max="11" width="10.5703125" customWidth="1"/>
    <col min="14" max="14" width="10" customWidth="1"/>
  </cols>
  <sheetData>
    <row r="1" spans="1:15" hidden="1">
      <c r="C1">
        <v>2</v>
      </c>
      <c r="D1">
        <v>2</v>
      </c>
      <c r="E1">
        <f>D1+1</f>
        <v>3</v>
      </c>
      <c r="F1">
        <f t="shared" ref="F1:I1" si="0">E1+1</f>
        <v>4</v>
      </c>
      <c r="G1">
        <f t="shared" si="0"/>
        <v>5</v>
      </c>
      <c r="H1">
        <f t="shared" si="0"/>
        <v>6</v>
      </c>
      <c r="I1">
        <f t="shared" si="0"/>
        <v>7</v>
      </c>
    </row>
    <row r="2" spans="1:15" ht="23.25">
      <c r="B2" s="37" t="s">
        <v>103</v>
      </c>
    </row>
    <row r="4" spans="1:15" ht="45">
      <c r="A4" s="9"/>
      <c r="B4" s="18" t="s">
        <v>80</v>
      </c>
      <c r="C4" s="8" t="s">
        <v>69</v>
      </c>
      <c r="D4" s="8" t="s">
        <v>98</v>
      </c>
      <c r="E4" s="8" t="s">
        <v>99</v>
      </c>
      <c r="F4" s="8" t="s">
        <v>2</v>
      </c>
      <c r="G4" s="8" t="s">
        <v>70</v>
      </c>
      <c r="H4" s="8" t="s">
        <v>71</v>
      </c>
      <c r="I4" s="8" t="s">
        <v>72</v>
      </c>
      <c r="J4" s="8" t="s">
        <v>73</v>
      </c>
      <c r="K4" s="8" t="s">
        <v>74</v>
      </c>
      <c r="L4" s="8" t="s">
        <v>75</v>
      </c>
      <c r="M4" s="8" t="s">
        <v>76</v>
      </c>
      <c r="N4" s="8" t="s">
        <v>77</v>
      </c>
      <c r="O4" s="8" t="s">
        <v>78</v>
      </c>
    </row>
    <row r="5" spans="1:15" ht="15">
      <c r="A5" s="17" t="s">
        <v>80</v>
      </c>
      <c r="B5" s="19" t="s">
        <v>100</v>
      </c>
      <c r="C5" s="33">
        <f>SUM(C6:C17)</f>
        <v>2761</v>
      </c>
      <c r="D5" s="33">
        <f>SUM(D6:D17)</f>
        <v>90875</v>
      </c>
      <c r="E5" s="33">
        <f>SUM(E6:E17)</f>
        <v>1046176</v>
      </c>
      <c r="F5" s="34">
        <f t="shared" ref="F5:I5" si="1">SUM(F6:F17)</f>
        <v>272610.22999999969</v>
      </c>
      <c r="G5" s="34">
        <f t="shared" si="1"/>
        <v>68840</v>
      </c>
      <c r="H5" s="34">
        <f t="shared" si="1"/>
        <v>39807.920000000042</v>
      </c>
      <c r="I5" s="34">
        <f t="shared" si="1"/>
        <v>381258.14999999979</v>
      </c>
      <c r="J5" s="34">
        <f>IF(E5=0,0,I5/E5)</f>
        <v>0.36443022015416127</v>
      </c>
      <c r="K5" s="34">
        <f>IF(E5=0,0,F5/E5)</f>
        <v>0.26057778997032977</v>
      </c>
      <c r="L5" s="34">
        <f>IF(D5=0,0,I5/D5)</f>
        <v>4.1954129298486906</v>
      </c>
      <c r="M5" s="82">
        <f>IF(I5=0,0,F5/I5)</f>
        <v>0.71502794104204681</v>
      </c>
      <c r="N5" s="82">
        <f>IF(I5=0,0,G5/I5)</f>
        <v>0.18056007458463522</v>
      </c>
      <c r="O5" s="82">
        <f>IF(I5=0,0,H5/I5)</f>
        <v>0.10441198437331782</v>
      </c>
    </row>
    <row r="6" spans="1:15" ht="15">
      <c r="A6" s="11">
        <f>OtherInfo!I4</f>
        <v>4</v>
      </c>
      <c r="B6" s="19" t="str">
        <f>OtherInfo!J4</f>
        <v>April</v>
      </c>
      <c r="C6" s="35">
        <f>DCOUNT(RevenueRange,C$1,$A$5:$A6)</f>
        <v>0</v>
      </c>
      <c r="D6" s="35">
        <f>DSUM(RevenueRange,D$1,$A$5:$A6)</f>
        <v>0</v>
      </c>
      <c r="E6" s="35">
        <f>DSUM(RevenueRange,E$1,$A$5:$A6)</f>
        <v>0</v>
      </c>
      <c r="F6" s="36">
        <f>DSUM(RevenueRange,F$1,$A$5:$A6)</f>
        <v>0</v>
      </c>
      <c r="G6" s="36">
        <f>DSUM(RevenueRange,G$1,$A$5:$A6)</f>
        <v>0</v>
      </c>
      <c r="H6" s="36">
        <f>DSUM(RevenueRange,H$1,$A$5:$A6)</f>
        <v>0</v>
      </c>
      <c r="I6" s="36">
        <f>SUM(F6:H6)</f>
        <v>0</v>
      </c>
      <c r="J6" s="36">
        <f>IF(E6=0,0,I6/E6)</f>
        <v>0</v>
      </c>
      <c r="K6" s="36">
        <f>IF(E6=0,0,F6/E6)</f>
        <v>0</v>
      </c>
      <c r="L6" s="36">
        <f>IF(D6=0,0,I6/D6)</f>
        <v>0</v>
      </c>
      <c r="M6" s="83">
        <f>IF(I6=0,0,F6/I6)</f>
        <v>0</v>
      </c>
      <c r="N6" s="83">
        <f>IF(I6=0,0,G6/I6)</f>
        <v>0</v>
      </c>
      <c r="O6" s="83">
        <f>IF(I6=0,0,H6/I6)</f>
        <v>0</v>
      </c>
    </row>
    <row r="7" spans="1:15" ht="15">
      <c r="A7" s="88">
        <f>OtherInfo!I5</f>
        <v>5</v>
      </c>
      <c r="B7" s="19" t="str">
        <f>OtherInfo!J5</f>
        <v>May</v>
      </c>
      <c r="C7" s="35">
        <f>DCOUNT(RevenueRange,C$1,$A$5:$A7)-SUM(C$6:C6)</f>
        <v>135</v>
      </c>
      <c r="D7" s="35">
        <f>DSUM(RevenueRange,D$1,$A$5:$A7)-SUM(D$6:D6)</f>
        <v>3575</v>
      </c>
      <c r="E7" s="35">
        <f>DSUM(RevenueRange,E$1,$A$5:$A7)-SUM(E$6:E6)</f>
        <v>40506</v>
      </c>
      <c r="F7" s="36">
        <f>DSUM(RevenueRange,F$1,$A$5:$A7)-SUM(F$6:F6)</f>
        <v>11338.330000000005</v>
      </c>
      <c r="G7" s="36">
        <f>DSUM(RevenueRange,G$1,$A$5:$A7)-SUM(G$6:G6)</f>
        <v>2720</v>
      </c>
      <c r="H7" s="36">
        <f>DSUM(RevenueRange,H$1,$A$5:$A7)-SUM(H$6:H6)</f>
        <v>1303.1000000000001</v>
      </c>
      <c r="I7" s="36">
        <f>SUM(F7:H7)</f>
        <v>15361.430000000006</v>
      </c>
      <c r="J7" s="36">
        <f t="shared" ref="J7:J17" si="2">IF(E7=0,0,I7/E7)</f>
        <v>0.37923838443687369</v>
      </c>
      <c r="K7" s="36">
        <f t="shared" ref="K7:K17" si="3">IF(E7=0,0,F7/E7)</f>
        <v>0.2799172962030318</v>
      </c>
      <c r="L7" s="36">
        <f t="shared" ref="L7:L17" si="4">IF(D7=0,0,I7/D7)</f>
        <v>4.2969034965034982</v>
      </c>
      <c r="M7" s="83">
        <f t="shared" ref="M7:M17" si="5">IF(I7=0,0,F7/I7)</f>
        <v>0.73810380934587483</v>
      </c>
      <c r="N7" s="83">
        <f t="shared" ref="N7:N17" si="6">IF(I7=0,0,G7/I7)</f>
        <v>0.17706684859417379</v>
      </c>
      <c r="O7" s="83">
        <f t="shared" ref="O7:O17" si="7">IF(I7=0,0,H7/I7)</f>
        <v>8.4829342059951421E-2</v>
      </c>
    </row>
    <row r="8" spans="1:15" ht="15">
      <c r="A8" s="88">
        <f>OtherInfo!I6</f>
        <v>6</v>
      </c>
      <c r="B8" s="19" t="str">
        <f>OtherInfo!J6</f>
        <v>June</v>
      </c>
      <c r="C8" s="35">
        <f>DCOUNT(RevenueRange,C$1,$A$5:$A8)-SUM(C$6:C7)</f>
        <v>527</v>
      </c>
      <c r="D8" s="35">
        <f>DSUM(RevenueRange,D$1,$A$5:$A8)-SUM(D$6:D7)</f>
        <v>16233</v>
      </c>
      <c r="E8" s="35">
        <f>DSUM(RevenueRange,E$1,$A$5:$A8)-SUM(E$6:E7)</f>
        <v>189055</v>
      </c>
      <c r="F8" s="36">
        <f>DSUM(RevenueRange,F$1,$A$5:$A8)-SUM(F$6:F7)</f>
        <v>45883.310000000027</v>
      </c>
      <c r="G8" s="36">
        <f>DSUM(RevenueRange,G$1,$A$5:$A8)-SUM(G$6:G7)</f>
        <v>12360</v>
      </c>
      <c r="H8" s="36">
        <f>DSUM(RevenueRange,H$1,$A$5:$A8)-SUM(H$6:H7)</f>
        <v>6595.6599999999962</v>
      </c>
      <c r="I8" s="36">
        <f t="shared" ref="I8:I17" si="8">SUM(F8:H8)</f>
        <v>64838.970000000023</v>
      </c>
      <c r="J8" s="36">
        <f t="shared" si="2"/>
        <v>0.34296352913173428</v>
      </c>
      <c r="K8" s="36">
        <f t="shared" si="3"/>
        <v>0.24269820951574952</v>
      </c>
      <c r="L8" s="36">
        <f t="shared" si="4"/>
        <v>3.9942690815006481</v>
      </c>
      <c r="M8" s="83">
        <f t="shared" si="5"/>
        <v>0.7076501986382574</v>
      </c>
      <c r="N8" s="83">
        <f t="shared" si="6"/>
        <v>0.19062610032207475</v>
      </c>
      <c r="O8" s="83">
        <f t="shared" si="7"/>
        <v>0.10172370103966787</v>
      </c>
    </row>
    <row r="9" spans="1:15" ht="15">
      <c r="A9" s="88">
        <f>OtherInfo!I7</f>
        <v>7</v>
      </c>
      <c r="B9" s="19" t="str">
        <f>OtherInfo!J7</f>
        <v>July</v>
      </c>
      <c r="C9" s="35">
        <f>DCOUNT(RevenueRange,C$1,$A$5:$A9)-SUM(C$6:C8)</f>
        <v>679</v>
      </c>
      <c r="D9" s="35">
        <f>DSUM(RevenueRange,D$1,$A$5:$A9)-SUM(D$6:D8)</f>
        <v>20968</v>
      </c>
      <c r="E9" s="35">
        <f>DSUM(RevenueRange,E$1,$A$5:$A9)-SUM(E$6:E8)</f>
        <v>258569</v>
      </c>
      <c r="F9" s="36">
        <f>DSUM(RevenueRange,F$1,$A$5:$A9)-SUM(F$6:F8)</f>
        <v>67851.090000000026</v>
      </c>
      <c r="G9" s="36">
        <f>DSUM(RevenueRange,G$1,$A$5:$A9)-SUM(G$6:G8)</f>
        <v>17030</v>
      </c>
      <c r="H9" s="36">
        <f>DSUM(RevenueRange,H$1,$A$5:$A9)-SUM(H$6:H8)</f>
        <v>9663.5400000000245</v>
      </c>
      <c r="I9" s="36">
        <f t="shared" si="8"/>
        <v>94544.630000000048</v>
      </c>
      <c r="J9" s="36">
        <f t="shared" si="2"/>
        <v>0.36564564971052232</v>
      </c>
      <c r="K9" s="36">
        <f t="shared" si="3"/>
        <v>0.26240999501100298</v>
      </c>
      <c r="L9" s="36">
        <f t="shared" si="4"/>
        <v>4.5089960892789032</v>
      </c>
      <c r="M9" s="83">
        <f t="shared" si="5"/>
        <v>0.71766201845625699</v>
      </c>
      <c r="N9" s="83">
        <f t="shared" si="6"/>
        <v>0.18012657091153661</v>
      </c>
      <c r="O9" s="83">
        <f t="shared" si="7"/>
        <v>0.10221141063220639</v>
      </c>
    </row>
    <row r="10" spans="1:15" ht="15">
      <c r="A10" s="88">
        <f>OtherInfo!I8</f>
        <v>8</v>
      </c>
      <c r="B10" s="19" t="str">
        <f>OtherInfo!J8</f>
        <v>August</v>
      </c>
      <c r="C10" s="35">
        <f>DCOUNT(RevenueRange,C$1,$A$5:$A10)-SUM(C$6:C9)</f>
        <v>721</v>
      </c>
      <c r="D10" s="35">
        <f>DSUM(RevenueRange,D$1,$A$5:$A10)-SUM(D$6:D9)</f>
        <v>23137</v>
      </c>
      <c r="E10" s="35">
        <f>DSUM(RevenueRange,E$1,$A$5:$A10)-SUM(E$6:E9)</f>
        <v>255210</v>
      </c>
      <c r="F10" s="36">
        <f>DSUM(RevenueRange,F$1,$A$5:$A10)-SUM(F$6:F9)</f>
        <v>66414.98</v>
      </c>
      <c r="G10" s="36">
        <f>DSUM(RevenueRange,G$1,$A$5:$A10)-SUM(G$6:G9)</f>
        <v>18515</v>
      </c>
      <c r="H10" s="36">
        <f>DSUM(RevenueRange,H$1,$A$5:$A10)-SUM(H$6:H9)</f>
        <v>10078.029999999941</v>
      </c>
      <c r="I10" s="36">
        <f t="shared" si="8"/>
        <v>95008.009999999937</v>
      </c>
      <c r="J10" s="36">
        <f t="shared" si="2"/>
        <v>0.37227385290545018</v>
      </c>
      <c r="K10" s="36">
        <f t="shared" si="3"/>
        <v>0.26023658947533401</v>
      </c>
      <c r="L10" s="36">
        <f t="shared" si="4"/>
        <v>4.1063236374637997</v>
      </c>
      <c r="M10" s="83">
        <f t="shared" si="5"/>
        <v>0.69904611200676703</v>
      </c>
      <c r="N10" s="83">
        <f t="shared" si="6"/>
        <v>0.19487830552392385</v>
      </c>
      <c r="O10" s="83">
        <f t="shared" si="7"/>
        <v>0.10607558246930913</v>
      </c>
    </row>
    <row r="11" spans="1:15" ht="15">
      <c r="A11" s="88">
        <f>OtherInfo!I9</f>
        <v>9</v>
      </c>
      <c r="B11" s="19" t="str">
        <f>OtherInfo!J9</f>
        <v>September</v>
      </c>
      <c r="C11" s="35">
        <f>DCOUNT(RevenueRange,C$1,$A$5:$A11)-SUM(C$6:C10)</f>
        <v>570</v>
      </c>
      <c r="D11" s="35">
        <f>DSUM(RevenueRange,D$1,$A$5:$A11)-SUM(D$6:D10)</f>
        <v>21705</v>
      </c>
      <c r="E11" s="35">
        <f>DSUM(RevenueRange,E$1,$A$5:$A11)-SUM(E$6:E10)</f>
        <v>239049</v>
      </c>
      <c r="F11" s="36">
        <f>DSUM(RevenueRange,F$1,$A$5:$A11)-SUM(F$6:F10)</f>
        <v>61079.459999999701</v>
      </c>
      <c r="G11" s="36">
        <f>DSUM(RevenueRange,G$1,$A$5:$A11)-SUM(G$6:G10)</f>
        <v>15375</v>
      </c>
      <c r="H11" s="36">
        <f>DSUM(RevenueRange,H$1,$A$5:$A11)-SUM(H$6:H10)</f>
        <v>9240.6099999999897</v>
      </c>
      <c r="I11" s="36">
        <f t="shared" si="8"/>
        <v>85695.069999999687</v>
      </c>
      <c r="J11" s="36">
        <f t="shared" si="2"/>
        <v>0.35848328167028387</v>
      </c>
      <c r="K11" s="36">
        <f t="shared" si="3"/>
        <v>0.2555102092039695</v>
      </c>
      <c r="L11" s="36">
        <f t="shared" si="4"/>
        <v>3.948171849804178</v>
      </c>
      <c r="M11" s="83">
        <f t="shared" si="5"/>
        <v>0.71275348745266121</v>
      </c>
      <c r="N11" s="83">
        <f t="shared" si="6"/>
        <v>0.17941522190249751</v>
      </c>
      <c r="O11" s="83">
        <f t="shared" si="7"/>
        <v>0.10783129064484133</v>
      </c>
    </row>
    <row r="12" spans="1:15" ht="15">
      <c r="A12" s="88">
        <f>OtherInfo!I10</f>
        <v>10</v>
      </c>
      <c r="B12" s="19" t="str">
        <f>OtherInfo!J10</f>
        <v>October</v>
      </c>
      <c r="C12" s="35">
        <f>DCOUNT(RevenueRange,C$1,$A$5:$A12)-SUM(C$6:C11)</f>
        <v>129</v>
      </c>
      <c r="D12" s="35">
        <f>DSUM(RevenueRange,D$1,$A$5:$A12)-SUM(D$6:D11)</f>
        <v>5257</v>
      </c>
      <c r="E12" s="35">
        <f>DSUM(RevenueRange,E$1,$A$5:$A12)-SUM(E$6:E11)</f>
        <v>63787</v>
      </c>
      <c r="F12" s="36">
        <f>DSUM(RevenueRange,F$1,$A$5:$A12)-SUM(F$6:F11)</f>
        <v>20043.059999999939</v>
      </c>
      <c r="G12" s="36">
        <f>DSUM(RevenueRange,G$1,$A$5:$A12)-SUM(G$6:G11)</f>
        <v>2840</v>
      </c>
      <c r="H12" s="36">
        <f>DSUM(RevenueRange,H$1,$A$5:$A12)-SUM(H$6:H11)</f>
        <v>2926.9800000000905</v>
      </c>
      <c r="I12" s="36">
        <f t="shared" si="8"/>
        <v>25810.04000000003</v>
      </c>
      <c r="J12" s="36">
        <f t="shared" si="2"/>
        <v>0.40462852932415744</v>
      </c>
      <c r="K12" s="36">
        <f t="shared" si="3"/>
        <v>0.31421857118221486</v>
      </c>
      <c r="L12" s="36">
        <f t="shared" si="4"/>
        <v>4.9096518927144812</v>
      </c>
      <c r="M12" s="83">
        <f t="shared" si="5"/>
        <v>0.77656059424936641</v>
      </c>
      <c r="N12" s="83">
        <f t="shared" si="6"/>
        <v>0.11003469967501006</v>
      </c>
      <c r="O12" s="83">
        <f t="shared" si="7"/>
        <v>0.11340470607562356</v>
      </c>
    </row>
    <row r="13" spans="1:15" ht="15">
      <c r="A13" s="88">
        <f>OtherInfo!I11</f>
        <v>11</v>
      </c>
      <c r="B13" s="19" t="str">
        <f>OtherInfo!J11</f>
        <v>November</v>
      </c>
      <c r="C13" s="35">
        <f>DCOUNT(RevenueRange,C$1,$A$5:$A13)-SUM(C$6:C12)</f>
        <v>0</v>
      </c>
      <c r="D13" s="35">
        <f>DSUM(RevenueRange,D$1,$A$5:$A13)-SUM(D$6:D12)</f>
        <v>0</v>
      </c>
      <c r="E13" s="35">
        <f>DSUM(RevenueRange,E$1,$A$5:$A13)-SUM(E$6:E12)</f>
        <v>0</v>
      </c>
      <c r="F13" s="36">
        <f>DSUM(RevenueRange,F$1,$A$5:$A13)-SUM(F$6:F12)</f>
        <v>0</v>
      </c>
      <c r="G13" s="36">
        <f>DSUM(RevenueRange,G$1,$A$5:$A13)-SUM(G$6:G12)</f>
        <v>0</v>
      </c>
      <c r="H13" s="36">
        <f>DSUM(RevenueRange,H$1,$A$5:$A13)-SUM(H$6:H12)</f>
        <v>0</v>
      </c>
      <c r="I13" s="36">
        <f t="shared" si="8"/>
        <v>0</v>
      </c>
      <c r="J13" s="36">
        <f t="shared" si="2"/>
        <v>0</v>
      </c>
      <c r="K13" s="36">
        <f t="shared" si="3"/>
        <v>0</v>
      </c>
      <c r="L13" s="36">
        <f t="shared" si="4"/>
        <v>0</v>
      </c>
      <c r="M13" s="83">
        <f t="shared" si="5"/>
        <v>0</v>
      </c>
      <c r="N13" s="83">
        <f t="shared" si="6"/>
        <v>0</v>
      </c>
      <c r="O13" s="83">
        <f t="shared" si="7"/>
        <v>0</v>
      </c>
    </row>
    <row r="14" spans="1:15" ht="15">
      <c r="A14" s="88">
        <f>OtherInfo!I12</f>
        <v>12</v>
      </c>
      <c r="B14" s="19" t="str">
        <f>OtherInfo!J12</f>
        <v>December</v>
      </c>
      <c r="C14" s="35">
        <f>DCOUNT(RevenueRange,C$1,$A$5:$A14)-SUM(C$6:C13)</f>
        <v>0</v>
      </c>
      <c r="D14" s="35">
        <f>DSUM(RevenueRange,D$1,$A$5:$A14)-SUM(D$6:D13)</f>
        <v>0</v>
      </c>
      <c r="E14" s="35">
        <f>DSUM(RevenueRange,E$1,$A$5:$A14)-SUM(E$6:E13)</f>
        <v>0</v>
      </c>
      <c r="F14" s="36">
        <f>DSUM(RevenueRange,F$1,$A$5:$A14)-SUM(F$6:F13)</f>
        <v>0</v>
      </c>
      <c r="G14" s="36">
        <f>DSUM(RevenueRange,G$1,$A$5:$A14)-SUM(G$6:G13)</f>
        <v>0</v>
      </c>
      <c r="H14" s="36">
        <f>DSUM(RevenueRange,H$1,$A$5:$A14)-SUM(H$6:H13)</f>
        <v>0</v>
      </c>
      <c r="I14" s="36">
        <f t="shared" si="8"/>
        <v>0</v>
      </c>
      <c r="J14" s="36">
        <f t="shared" si="2"/>
        <v>0</v>
      </c>
      <c r="K14" s="36">
        <f t="shared" si="3"/>
        <v>0</v>
      </c>
      <c r="L14" s="36">
        <f t="shared" si="4"/>
        <v>0</v>
      </c>
      <c r="M14" s="83">
        <f t="shared" si="5"/>
        <v>0</v>
      </c>
      <c r="N14" s="83">
        <f t="shared" si="6"/>
        <v>0</v>
      </c>
      <c r="O14" s="83">
        <f t="shared" si="7"/>
        <v>0</v>
      </c>
    </row>
    <row r="15" spans="1:15" ht="15">
      <c r="A15" s="88">
        <f>OtherInfo!I13</f>
        <v>1</v>
      </c>
      <c r="B15" s="19" t="str">
        <f>OtherInfo!J13</f>
        <v>January</v>
      </c>
      <c r="C15" s="35">
        <f>DCOUNT(RevenueRange,C$1,$A$5:$A15)-SUM(C$6:C14)</f>
        <v>0</v>
      </c>
      <c r="D15" s="35">
        <f>DSUM(RevenueRange,D$1,$A$5:$A15)-SUM(D$6:D14)</f>
        <v>0</v>
      </c>
      <c r="E15" s="35">
        <f>DSUM(RevenueRange,E$1,$A$5:$A15)-SUM(E$6:E14)</f>
        <v>0</v>
      </c>
      <c r="F15" s="36">
        <f>DSUM(RevenueRange,F$1,$A$5:$A15)-SUM(F$6:F14)</f>
        <v>0</v>
      </c>
      <c r="G15" s="36">
        <f>DSUM(RevenueRange,G$1,$A$5:$A15)-SUM(G$6:G14)</f>
        <v>0</v>
      </c>
      <c r="H15" s="36">
        <f>DSUM(RevenueRange,H$1,$A$5:$A15)-SUM(H$6:H14)</f>
        <v>0</v>
      </c>
      <c r="I15" s="36">
        <f t="shared" si="8"/>
        <v>0</v>
      </c>
      <c r="J15" s="36">
        <f t="shared" si="2"/>
        <v>0</v>
      </c>
      <c r="K15" s="36">
        <f t="shared" si="3"/>
        <v>0</v>
      </c>
      <c r="L15" s="36">
        <f t="shared" si="4"/>
        <v>0</v>
      </c>
      <c r="M15" s="83">
        <f t="shared" si="5"/>
        <v>0</v>
      </c>
      <c r="N15" s="83">
        <f t="shared" si="6"/>
        <v>0</v>
      </c>
      <c r="O15" s="83">
        <f t="shared" si="7"/>
        <v>0</v>
      </c>
    </row>
    <row r="16" spans="1:15" ht="15">
      <c r="A16" s="88">
        <f>OtherInfo!I14</f>
        <v>2</v>
      </c>
      <c r="B16" s="19" t="str">
        <f>OtherInfo!J14</f>
        <v>February</v>
      </c>
      <c r="C16" s="35">
        <f>DCOUNT(RevenueRange,C$1,$A$5:$A16)-SUM(C$6:C15)</f>
        <v>0</v>
      </c>
      <c r="D16" s="35">
        <f>DSUM(RevenueRange,D$1,$A$5:$A16)-SUM(D$6:D15)</f>
        <v>0</v>
      </c>
      <c r="E16" s="35">
        <f>DSUM(RevenueRange,E$1,$A$5:$A16)-SUM(E$6:E15)</f>
        <v>0</v>
      </c>
      <c r="F16" s="36">
        <f>DSUM(RevenueRange,F$1,$A$5:$A16)-SUM(F$6:F15)</f>
        <v>0</v>
      </c>
      <c r="G16" s="36">
        <f>DSUM(RevenueRange,G$1,$A$5:$A16)-SUM(G$6:G15)</f>
        <v>0</v>
      </c>
      <c r="H16" s="36">
        <f>DSUM(RevenueRange,H$1,$A$5:$A16)-SUM(H$6:H15)</f>
        <v>0</v>
      </c>
      <c r="I16" s="36">
        <f t="shared" si="8"/>
        <v>0</v>
      </c>
      <c r="J16" s="36">
        <f t="shared" si="2"/>
        <v>0</v>
      </c>
      <c r="K16" s="36">
        <f t="shared" si="3"/>
        <v>0</v>
      </c>
      <c r="L16" s="36">
        <f t="shared" si="4"/>
        <v>0</v>
      </c>
      <c r="M16" s="83">
        <f t="shared" si="5"/>
        <v>0</v>
      </c>
      <c r="N16" s="83">
        <f t="shared" si="6"/>
        <v>0</v>
      </c>
      <c r="O16" s="83">
        <f t="shared" si="7"/>
        <v>0</v>
      </c>
    </row>
    <row r="17" spans="1:15" ht="15">
      <c r="A17" s="88">
        <f>OtherInfo!I15</f>
        <v>3</v>
      </c>
      <c r="B17" s="19" t="str">
        <f>OtherInfo!J15</f>
        <v>March</v>
      </c>
      <c r="C17" s="35">
        <f>DCOUNT(RevenueRange,C$1,$A$5:$A17)-SUM(C$6:C16)</f>
        <v>0</v>
      </c>
      <c r="D17" s="35">
        <f>DSUM(RevenueRange,D$1,$A$5:$A17)-SUM(D$6:D16)</f>
        <v>0</v>
      </c>
      <c r="E17" s="35">
        <f>DSUM(RevenueRange,E$1,$A$5:$A17)-SUM(E$6:E16)</f>
        <v>0</v>
      </c>
      <c r="F17" s="36">
        <f>DSUM(RevenueRange,F$1,$A$5:$A17)-SUM(F$6:F16)</f>
        <v>0</v>
      </c>
      <c r="G17" s="36">
        <f>DSUM(RevenueRange,G$1,$A$5:$A17)-SUM(G$6:G16)</f>
        <v>0</v>
      </c>
      <c r="H17" s="36">
        <f>DSUM(RevenueRange,H$1,$A$5:$A17)-SUM(H$6:H16)</f>
        <v>0</v>
      </c>
      <c r="I17" s="36">
        <f t="shared" si="8"/>
        <v>0</v>
      </c>
      <c r="J17" s="36">
        <f t="shared" si="2"/>
        <v>0</v>
      </c>
      <c r="K17" s="36">
        <f t="shared" si="3"/>
        <v>0</v>
      </c>
      <c r="L17" s="36">
        <f t="shared" si="4"/>
        <v>0</v>
      </c>
      <c r="M17" s="83">
        <f t="shared" si="5"/>
        <v>0</v>
      </c>
      <c r="N17" s="83">
        <f t="shared" si="6"/>
        <v>0</v>
      </c>
      <c r="O17" s="83">
        <f t="shared" si="7"/>
        <v>0</v>
      </c>
    </row>
    <row r="20" spans="1:15" ht="15">
      <c r="D20" s="112" t="s">
        <v>110</v>
      </c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4"/>
    </row>
    <row r="21" spans="1:15" ht="45.75" customHeight="1">
      <c r="D21" s="8" t="s">
        <v>0</v>
      </c>
      <c r="E21" s="8" t="s">
        <v>1</v>
      </c>
      <c r="F21" s="8" t="s">
        <v>2</v>
      </c>
      <c r="G21" s="8" t="s">
        <v>70</v>
      </c>
      <c r="H21" s="8" t="s">
        <v>71</v>
      </c>
      <c r="I21" s="8" t="s">
        <v>5</v>
      </c>
      <c r="J21" s="8" t="s">
        <v>73</v>
      </c>
      <c r="K21" s="8" t="s">
        <v>111</v>
      </c>
      <c r="L21" s="8" t="s">
        <v>75</v>
      </c>
      <c r="M21" s="8" t="s">
        <v>76</v>
      </c>
      <c r="N21" s="8" t="s">
        <v>77</v>
      </c>
      <c r="O21" s="8" t="s">
        <v>78</v>
      </c>
    </row>
    <row r="22" spans="1:15" ht="15">
      <c r="D22" s="20">
        <f>IF($C$5=0,0,D5/$C$5)</f>
        <v>32.913799348062298</v>
      </c>
      <c r="E22" s="21">
        <f>IF($C$5=0,0,E5/$C$5)</f>
        <v>378.91198840999635</v>
      </c>
      <c r="F22" s="22">
        <f>IF($C$5=0,0,F5/$C$5)</f>
        <v>98.73604853314005</v>
      </c>
      <c r="G22" s="22">
        <f>IF($C$5=0,0,G5/$C$5)</f>
        <v>24.932995291561028</v>
      </c>
      <c r="H22" s="22">
        <f>IF($C$5=0,0,H5/$C$5)</f>
        <v>14.417935530604868</v>
      </c>
      <c r="I22" s="22">
        <f>SUM(F22:H22)</f>
        <v>138.08697935530594</v>
      </c>
      <c r="J22" s="32">
        <f>IF(E22=0,0,I22/E22)</f>
        <v>0.36443022015416121</v>
      </c>
      <c r="K22" s="32">
        <f>IF(E22=0,0,F22/E22)</f>
        <v>0.26057778997032977</v>
      </c>
      <c r="L22" s="32">
        <f>IF(D22=0,0,I22/D22)</f>
        <v>4.1954129298486897</v>
      </c>
      <c r="M22" s="84">
        <f>IF(I22=0,0,F22/I22)</f>
        <v>0.71502794104204692</v>
      </c>
      <c r="N22" s="84">
        <f>IF(I22=0,0,G22/I22)</f>
        <v>0.18056007458463524</v>
      </c>
      <c r="O22" s="84">
        <f>IF(I22=0,0,H22/I22)</f>
        <v>0.10441198437331785</v>
      </c>
    </row>
  </sheetData>
  <mergeCells count="1">
    <mergeCell ref="D20:O20"/>
  </mergeCells>
  <pageMargins left="0.45" right="0.45" top="0.5" bottom="0.5" header="0.3" footer="0.3"/>
  <pageSetup scale="9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87"/>
  <sheetViews>
    <sheetView topLeftCell="N1" zoomScale="80" zoomScaleNormal="80" workbookViewId="0">
      <selection activeCell="AA25" sqref="AA25"/>
    </sheetView>
  </sheetViews>
  <sheetFormatPr defaultRowHeight="12.75"/>
  <cols>
    <col min="1" max="2" width="9.140625" hidden="1" customWidth="1"/>
    <col min="3" max="3" width="13.5703125" hidden="1" customWidth="1"/>
    <col min="4" max="5" width="13.140625" hidden="1" customWidth="1"/>
    <col min="6" max="6" width="9.140625" hidden="1" customWidth="1"/>
    <col min="7" max="7" width="12.42578125" hidden="1" customWidth="1"/>
    <col min="8" max="8" width="12.7109375" hidden="1" customWidth="1"/>
    <col min="9" max="10" width="9.140625" hidden="1" customWidth="1"/>
    <col min="11" max="11" width="13.5703125" hidden="1" customWidth="1"/>
    <col min="12" max="12" width="12.5703125" hidden="1" customWidth="1"/>
    <col min="13" max="13" width="9.140625" hidden="1" customWidth="1"/>
    <col min="14" max="15" width="10.140625" customWidth="1"/>
    <col min="16" max="16" width="12.140625" customWidth="1"/>
    <col min="17" max="17" width="19" customWidth="1"/>
    <col min="18" max="18" width="11" customWidth="1"/>
    <col min="22" max="23" width="10.42578125" customWidth="1"/>
    <col min="24" max="24" width="11" customWidth="1"/>
    <col min="28" max="29" width="10.140625" customWidth="1"/>
    <col min="30" max="30" width="10.5703125" customWidth="1"/>
    <col min="34" max="35" width="10.140625" customWidth="1"/>
  </cols>
  <sheetData>
    <row r="1" spans="1:35" ht="20.25">
      <c r="N1" s="73"/>
      <c r="O1" s="73"/>
      <c r="P1" s="23" t="s">
        <v>105</v>
      </c>
      <c r="Q1" s="23"/>
    </row>
    <row r="2" spans="1:35" ht="13.5" customHeight="1">
      <c r="N2" s="73"/>
      <c r="O2" s="73"/>
      <c r="P2" s="23"/>
      <c r="Q2" s="23"/>
    </row>
    <row r="3" spans="1:35" ht="13.5" customHeight="1">
      <c r="O3" s="62" t="s">
        <v>375</v>
      </c>
      <c r="P3" s="47" t="s">
        <v>369</v>
      </c>
      <c r="Q3" s="72" t="str">
        <f>IF(ISNA(VLOOKUP(DistrictNum,OtherInfo!$W$4:$Y$40,2,FALSE)),"District "&amp;DistrictNum&amp;" does not exist",VLOOKUP(VLOOKUP(DistrictNum,OtherInfo!$W$4:$Y$40,2,FALSE),OtherInfo!$S$4:$T$11,2,FALSE))</f>
        <v>MW</v>
      </c>
    </row>
    <row r="4" spans="1:35" ht="13.5" customHeight="1">
      <c r="N4" s="47" t="s">
        <v>352</v>
      </c>
      <c r="O4" s="52">
        <v>28</v>
      </c>
      <c r="P4" s="47" t="s">
        <v>353</v>
      </c>
      <c r="Q4" s="72" t="str">
        <f>IF(ISNA(VLOOKUP(DistrictNum,OtherInfo!$W$4:$Y$40,3,FALSE)),"District "&amp;DistrictNum&amp;" does not exist",VLOOKUP(DistrictNum,OtherInfo!$W$4:$Y$40,3,FALSE))</f>
        <v>NCHI</v>
      </c>
    </row>
    <row r="5" spans="1:35">
      <c r="N5" s="47" t="s">
        <v>353</v>
      </c>
      <c r="O5" s="52">
        <v>8</v>
      </c>
      <c r="P5" s="47" t="s">
        <v>377</v>
      </c>
      <c r="Q5" s="67">
        <f>VLOOKUP(O4,OtherInfo!$E$4:$F$55,2,FALSE)</f>
        <v>40096</v>
      </c>
    </row>
    <row r="6" spans="1:35">
      <c r="N6" s="47"/>
      <c r="O6" s="47"/>
      <c r="P6" s="47"/>
      <c r="Q6" s="47"/>
      <c r="R6" s="68"/>
    </row>
    <row r="7" spans="1:35">
      <c r="R7" s="120" t="s">
        <v>370</v>
      </c>
      <c r="S7" s="121"/>
      <c r="T7" s="121"/>
      <c r="U7" s="121"/>
      <c r="V7" s="121"/>
      <c r="W7" s="121"/>
      <c r="X7" s="115" t="s">
        <v>371</v>
      </c>
      <c r="Y7" s="115"/>
      <c r="Z7" s="115"/>
      <c r="AA7" s="115"/>
      <c r="AB7" s="115"/>
      <c r="AC7" s="115"/>
      <c r="AD7" s="116" t="s">
        <v>374</v>
      </c>
      <c r="AE7" s="116"/>
      <c r="AF7" s="116"/>
      <c r="AG7" s="116"/>
      <c r="AH7" s="116"/>
      <c r="AI7" s="116"/>
    </row>
    <row r="8" spans="1:35" ht="25.5" customHeight="1">
      <c r="C8">
        <v>8</v>
      </c>
      <c r="D8">
        <v>9</v>
      </c>
      <c r="E8">
        <v>10</v>
      </c>
      <c r="H8" s="31" t="str">
        <f>"&lt;="&amp;TEXT(VLOOKUP(VLOOKUP(DistrictWeek,OtherInfo!$L$4:$P$15,5,TRUE),OtherInfo!$I$4:$P$15,7,FALSE),"mm/dd/yyyy")</f>
        <v>&lt;=10/24/2009</v>
      </c>
      <c r="N8" s="117" t="s">
        <v>378</v>
      </c>
      <c r="O8" s="117"/>
      <c r="P8" s="63" t="s">
        <v>68</v>
      </c>
      <c r="Q8" s="63" t="s">
        <v>386</v>
      </c>
      <c r="R8" s="55" t="s">
        <v>69</v>
      </c>
      <c r="S8" s="55" t="s">
        <v>106</v>
      </c>
      <c r="T8" s="55" t="s">
        <v>107</v>
      </c>
      <c r="U8" s="55" t="s">
        <v>98</v>
      </c>
      <c r="V8" s="55" t="s">
        <v>108</v>
      </c>
      <c r="W8" s="55" t="s">
        <v>109</v>
      </c>
      <c r="X8" s="56" t="s">
        <v>69</v>
      </c>
      <c r="Y8" s="56" t="s">
        <v>106</v>
      </c>
      <c r="Z8" s="56" t="s">
        <v>107</v>
      </c>
      <c r="AA8" s="56" t="s">
        <v>98</v>
      </c>
      <c r="AB8" s="56" t="s">
        <v>108</v>
      </c>
      <c r="AC8" s="56" t="s">
        <v>109</v>
      </c>
      <c r="AD8" s="15" t="s">
        <v>69</v>
      </c>
      <c r="AE8" s="15" t="s">
        <v>106</v>
      </c>
      <c r="AF8" s="15" t="s">
        <v>107</v>
      </c>
      <c r="AG8" s="15" t="s">
        <v>98</v>
      </c>
      <c r="AH8" s="15" t="s">
        <v>108</v>
      </c>
      <c r="AI8" s="15" t="s">
        <v>109</v>
      </c>
    </row>
    <row r="9" spans="1:35">
      <c r="B9" s="118" t="s">
        <v>356</v>
      </c>
      <c r="C9" s="119"/>
      <c r="D9" s="119"/>
      <c r="E9" s="11"/>
      <c r="F9" s="118" t="s">
        <v>80</v>
      </c>
      <c r="G9" s="119"/>
      <c r="H9" s="119"/>
      <c r="I9" s="11"/>
      <c r="J9" s="118" t="s">
        <v>357</v>
      </c>
      <c r="K9" s="119"/>
      <c r="L9" s="119"/>
      <c r="M9" s="11"/>
      <c r="N9" s="117"/>
      <c r="O9" s="117"/>
      <c r="P9" s="64" t="s">
        <v>376</v>
      </c>
      <c r="Q9" s="64"/>
      <c r="R9" s="65">
        <f>SUM(R11:R30)</f>
        <v>4</v>
      </c>
      <c r="S9" s="65">
        <f>SUM(S11:S30)</f>
        <v>4</v>
      </c>
      <c r="T9" s="75">
        <f>IF(R9=0,0,S9/R9)</f>
        <v>1</v>
      </c>
      <c r="U9" s="65">
        <f>SUM(U11:U30)</f>
        <v>42</v>
      </c>
      <c r="V9" s="65">
        <f>SUM(V11:V30)</f>
        <v>42</v>
      </c>
      <c r="W9" s="75">
        <f>IF(U9=0,0,V9/U9)</f>
        <v>1</v>
      </c>
      <c r="X9" s="65">
        <f>SUM(X11:X30)</f>
        <v>8</v>
      </c>
      <c r="Y9" s="65">
        <f>SUM(Y11:Y30)</f>
        <v>8</v>
      </c>
      <c r="Z9" s="75">
        <f>IF(X9=0,0,Y9/X9)</f>
        <v>1</v>
      </c>
      <c r="AA9" s="65">
        <f>SUM(AA11:AA30)</f>
        <v>181</v>
      </c>
      <c r="AB9" s="65">
        <f>SUM(AB11:AB30)</f>
        <v>181</v>
      </c>
      <c r="AC9" s="75">
        <f>IF(AA9=0,0,AB9/AA9)</f>
        <v>1</v>
      </c>
      <c r="AD9" s="65">
        <f>SUM(AD11:AD30)</f>
        <v>56</v>
      </c>
      <c r="AE9" s="65">
        <f>SUM(AE11:AE30)</f>
        <v>44</v>
      </c>
      <c r="AF9" s="75">
        <f>IF(AD9=0,0,AE9/AD9)</f>
        <v>0.7857142857142857</v>
      </c>
      <c r="AG9" s="65">
        <f>SUM(AG11:AG30)</f>
        <v>1553</v>
      </c>
      <c r="AH9" s="65">
        <f>SUM(AH11:AH30)</f>
        <v>1550</v>
      </c>
      <c r="AI9" s="75">
        <f>IF(AG9=0,0,AH9/AG9)</f>
        <v>0.99806825499034124</v>
      </c>
    </row>
    <row r="10" spans="1:35" ht="9.75" customHeight="1">
      <c r="A10" s="9" t="s">
        <v>359</v>
      </c>
      <c r="B10" s="9" t="s">
        <v>68</v>
      </c>
      <c r="C10" s="9" t="s">
        <v>355</v>
      </c>
      <c r="D10" s="9" t="s">
        <v>355</v>
      </c>
      <c r="E10" s="9" t="s">
        <v>115</v>
      </c>
      <c r="F10" s="9" t="s">
        <v>68</v>
      </c>
      <c r="G10" s="9" t="s">
        <v>355</v>
      </c>
      <c r="H10" s="9" t="s">
        <v>355</v>
      </c>
      <c r="I10" s="9" t="s">
        <v>115</v>
      </c>
      <c r="J10" s="9" t="s">
        <v>68</v>
      </c>
      <c r="K10" s="9" t="s">
        <v>355</v>
      </c>
      <c r="L10" s="9" t="s">
        <v>355</v>
      </c>
      <c r="M10" s="9" t="s">
        <v>115</v>
      </c>
      <c r="N10" s="117"/>
      <c r="O10" s="117"/>
      <c r="P10" s="66"/>
      <c r="Q10" s="66"/>
      <c r="R10" s="57"/>
      <c r="S10" s="57"/>
      <c r="T10" s="80"/>
      <c r="U10" s="57"/>
      <c r="V10" s="57"/>
      <c r="W10" s="80"/>
      <c r="X10" s="57"/>
      <c r="Y10" s="57"/>
      <c r="Z10" s="76"/>
      <c r="AA10" s="57"/>
      <c r="AB10" s="57"/>
      <c r="AC10" s="76"/>
      <c r="AD10" s="57"/>
      <c r="AE10" s="57"/>
      <c r="AF10" s="76"/>
      <c r="AG10" s="57"/>
      <c r="AH10" s="57"/>
      <c r="AI10" s="76"/>
    </row>
    <row r="11" spans="1:35">
      <c r="A11">
        <v>1</v>
      </c>
      <c r="B11">
        <f>IF(ISNA(VLOOKUP(A11,OtherInfo!$AF$4:$AH$172,3,FALSE)),"",VLOOKUP(A11,OtherInfo!$AF$4:$AH$172,3,FALSE))</f>
        <v>14</v>
      </c>
      <c r="C11" s="31" t="str">
        <f>"&gt;="&amp;TEXT(Q5-6,"mm/dd/yyyy")</f>
        <v>&gt;=10/04/2009</v>
      </c>
      <c r="D11" s="31" t="str">
        <f>"&lt;="&amp;TEXT(Q5,"mm/dd/yyyy")</f>
        <v>&lt;=10/10/2009</v>
      </c>
      <c r="E11" s="31" t="str">
        <f>"&lt;&gt;"&amp;LateLabel</f>
        <v>&lt;&gt;Late*</v>
      </c>
      <c r="F11" s="50">
        <f>IF(B11="","",B11)</f>
        <v>14</v>
      </c>
      <c r="G11" s="50" t="str">
        <f>"&gt;="&amp;TEXT(VLOOKUP(VLOOKUP(DistrictWeek,OtherInfo!$L$4:$P$15,5,TRUE),OtherInfo!$I$4:$P$15,6,FALSE),"mm/dd/yyyy")</f>
        <v>&gt;=09/27/2009</v>
      </c>
      <c r="H11" s="31" t="str">
        <f>"&lt;="&amp;TEXT(VLOOKUP(DistrictWeek,Weeks,2,TRUE),"mm/dd/yyyy")</f>
        <v>&lt;=10/10/2009</v>
      </c>
      <c r="I11" s="31" t="str">
        <f>"&lt;&gt;"&amp;LateLabel</f>
        <v>&lt;&gt;Late*</v>
      </c>
      <c r="J11" s="50">
        <f>IF(F11="","",F11)</f>
        <v>14</v>
      </c>
      <c r="K11" s="50" t="str">
        <f>"&gt;="&amp;TEXT(VLOOKUP(BeginMonth,OtherInfo!$I$4:$P$15,6,FALSE),"mm/dd/yyyy")</f>
        <v>&gt;=03/29/2009</v>
      </c>
      <c r="L11" s="31" t="str">
        <f>"&lt;="&amp;TEXT(VLOOKUP(DistrictWeek,Weeks,2,TRUE),"mm/dd/yyyy")</f>
        <v>&lt;=10/10/2009</v>
      </c>
      <c r="M11" s="31" t="str">
        <f>"&lt;&gt;"&amp;LateLabel</f>
        <v>&lt;&gt;Late*</v>
      </c>
      <c r="N11" s="117"/>
      <c r="O11" s="117"/>
      <c r="P11" s="64">
        <f>IF($B11="","",B11)</f>
        <v>14</v>
      </c>
      <c r="Q11" s="87" t="str">
        <f>IF(ISNA(VLOOKUP($P11,OtherInfo!$AD$4:$AH$172,4,FALSE)),"",IF(VLOOKUP($P11,OtherInfo!$AD$4:$AH$172,4,FALSE)="","",VLOOKUP($P11,OtherInfo!$AD$4:$AH$172,4,FALSE)))</f>
        <v>Old Orchard</v>
      </c>
      <c r="R11" s="59">
        <f>IF($P11="","",DCOUNT(ShipDataRange,$C$8,'DM-Store Report'!B$10:D11))</f>
        <v>1</v>
      </c>
      <c r="S11" s="60">
        <f>IF($P11="","",DCOUNT(ShipDataRange,$C$8,'DM-Store Report'!B$10:E11))</f>
        <v>1</v>
      </c>
      <c r="T11" s="77">
        <f>IF($P11="","",IF(R11=0,0,S11/R11))</f>
        <v>1</v>
      </c>
      <c r="U11" s="60">
        <f>IF($P11="","",DSUM(ShipDataRange,$C$8,'DM-Store Report'!B$10:D11))</f>
        <v>26</v>
      </c>
      <c r="V11" s="60">
        <f>IF($P11="","",DSUM(ShipDataRange,$D$8,'DM-Store Report'!B$10:D11)+DSUM(ShipDataRange,$E$8,'DM-Store Report'!B$10:D11))</f>
        <v>26</v>
      </c>
      <c r="W11" s="79">
        <f>IF($P11="","",IF(U11=0,0,V11/U11))</f>
        <v>1</v>
      </c>
      <c r="X11" s="59">
        <f>IF($P11="","",DCOUNT(ShipDataRange,$C$8,'DM-Store Report'!F$10:H11))</f>
        <v>2</v>
      </c>
      <c r="Y11" s="60">
        <f>IF($P11="","",DCOUNT(ShipDataRange,$C$8,'DM-Store Report'!F$10:I11))</f>
        <v>2</v>
      </c>
      <c r="Z11" s="77">
        <f>IF($P11="","",IF(X11=0,0,Y11/X11))</f>
        <v>1</v>
      </c>
      <c r="AA11" s="60">
        <f>IF($P11="","",DSUM(ShipDataRange,$C$8,'DM-Store Report'!F$10:H11))</f>
        <v>81</v>
      </c>
      <c r="AB11" s="60">
        <f>IF($P11="","",DSUM(ShipDataRange,$D$8,'DM-Store Report'!F$10:H11)+DSUM(ShipDataRange,$E$8,'DM-Store Report'!F$10:H11))</f>
        <v>81</v>
      </c>
      <c r="AC11" s="79">
        <f>IF($P11="","",IF(AA11=0,0,AB11/AA11))</f>
        <v>1</v>
      </c>
      <c r="AD11" s="59">
        <f>IF($P11="","",DCOUNT(ShipDataRange,$C$8,'DM-Store Report'!J$10:L11))</f>
        <v>20</v>
      </c>
      <c r="AE11" s="60">
        <f>IF($P11="","",DCOUNT(ShipDataRange,$C$8,'DM-Store Report'!J$10:M11))</f>
        <v>14</v>
      </c>
      <c r="AF11" s="77">
        <f>IF($P11="","",IF(AD11=0,0,AE11/AD11))</f>
        <v>0.7</v>
      </c>
      <c r="AG11" s="60">
        <f>IF($P11="","",DSUM(ShipDataRange,$C$8,'DM-Store Report'!J$10:L11))</f>
        <v>604</v>
      </c>
      <c r="AH11" s="60">
        <f>IF($P11="","",DSUM(ShipDataRange,$D$8,'DM-Store Report'!J$10:L11)+DSUM(ShipDataRange,$E$8,'DM-Store Report'!J$10:L11))</f>
        <v>603</v>
      </c>
      <c r="AI11" s="79">
        <f>IF($P11="","",IF(AG11=0,0,AH11/AG11))</f>
        <v>0.9983443708609272</v>
      </c>
    </row>
    <row r="12" spans="1:35">
      <c r="A12">
        <f>A11+1</f>
        <v>2</v>
      </c>
      <c r="B12">
        <f>IF(ISNA(VLOOKUP(A12,OtherInfo!$AF$4:$AH$172,3,FALSE)),"",VLOOKUP(A12,OtherInfo!$AF$4:$AH$172,3,FALSE))</f>
        <v>65</v>
      </c>
      <c r="C12" s="31" t="str">
        <f>IF($B12="","",C11)</f>
        <v>&gt;=10/04/2009</v>
      </c>
      <c r="D12" s="31" t="str">
        <f>IF($B12="","",D11)</f>
        <v>&lt;=10/10/2009</v>
      </c>
      <c r="E12" s="31" t="str">
        <f>IF($B12="","",E11)</f>
        <v>&lt;&gt;Late*</v>
      </c>
      <c r="F12" s="50">
        <f t="shared" ref="F12:F30" si="0">IF(B12="","",B12)</f>
        <v>65</v>
      </c>
      <c r="G12" s="31" t="str">
        <f>IF($B12="","",G11)</f>
        <v>&gt;=09/27/2009</v>
      </c>
      <c r="H12" s="31" t="str">
        <f>IF($B12="","",H11)</f>
        <v>&lt;=10/10/2009</v>
      </c>
      <c r="I12" s="31" t="str">
        <f>IF($B12="","",I11)</f>
        <v>&lt;&gt;Late*</v>
      </c>
      <c r="J12" s="50">
        <f t="shared" ref="J12:J30" si="1">IF(F12="","",F12)</f>
        <v>65</v>
      </c>
      <c r="K12" s="31" t="str">
        <f t="shared" ref="K12:K30" si="2">IF($B12="","",K11)</f>
        <v>&gt;=03/29/2009</v>
      </c>
      <c r="L12" s="31" t="str">
        <f t="shared" ref="L12:L30" si="3">IF($B12="","",L11)</f>
        <v>&lt;=10/10/2009</v>
      </c>
      <c r="M12" s="31" t="str">
        <f>IF($B12="","",M11)</f>
        <v>&lt;&gt;Late*</v>
      </c>
      <c r="N12" s="117"/>
      <c r="O12" s="117"/>
      <c r="P12" s="69">
        <f t="shared" ref="P12:P30" si="4">IF(B12="","",B12)</f>
        <v>65</v>
      </c>
      <c r="Q12" s="87" t="str">
        <f>IF(ISNA(VLOOKUP($P12,OtherInfo!$AD$4:$AH$172,4,FALSE)),"",IF(VLOOKUP($P12,OtherInfo!$AD$4:$AH$172,4,FALSE)="","",VLOOKUP($P12,OtherInfo!$AD$4:$AH$172,4,FALSE)))</f>
        <v>Mayfair Mall</v>
      </c>
      <c r="R12" s="59">
        <f>IF($P12="","",DCOUNT(ShipDataRange,8,'DM-Store Report'!B$10:D12)-SUM(R$11:R11))</f>
        <v>1</v>
      </c>
      <c r="S12" s="60">
        <f>IF($P12="","",DCOUNT(ShipDataRange,8,'DM-Store Report'!B$10:E12)-SUM(S$11:S11))</f>
        <v>1</v>
      </c>
      <c r="T12" s="77">
        <f t="shared" ref="T12:T15" si="5">IF($P12="","",IF(R12=0,0,S12/R12))</f>
        <v>1</v>
      </c>
      <c r="U12" s="60">
        <f>IF($P12="","",DSUM(ShipDataRange,$C$8,'DM-Store Report'!B$10:D12)-SUM(U$11:U11))</f>
        <v>6</v>
      </c>
      <c r="V12" s="60">
        <f>IF($P12="","",DSUM(ShipDataRange,$D$8,'DM-Store Report'!B$10:D12)+DSUM(ShipDataRange,$E$8,'DM-Store Report'!B$10:D12)-SUM(V$11:V11))</f>
        <v>6</v>
      </c>
      <c r="W12" s="79">
        <f>IF($P12="","",IF(U12=0,0,V12/U12))</f>
        <v>1</v>
      </c>
      <c r="X12" s="58">
        <f>IF($P12="","",DCOUNT(ShipDataRange,$C$8,'DM-Store Report'!F$10:H12)-SUM(X$11:X11))</f>
        <v>2</v>
      </c>
      <c r="Y12" s="58">
        <f>IF($P12="","",DCOUNT(ShipDataRange,$C$8,'DM-Store Report'!F$10:I12)-SUM(Y$11:Y11))</f>
        <v>2</v>
      </c>
      <c r="Z12" s="78">
        <f>IF($P12="","",IF(X12=0,0,Y12/X12))</f>
        <v>1</v>
      </c>
      <c r="AA12" s="58">
        <f>IF($P12="","",DSUM(ShipDataRange,$C$8,'DM-Store Report'!F$10:H12)-SUM(AA$11:AA11))</f>
        <v>39</v>
      </c>
      <c r="AB12" s="58">
        <f>IF($P12="","",DSUM(ShipDataRange,$D$8,'DM-Store Report'!F$10:H12)+DSUM(ShipDataRange,$E$8,'DM-Store Report'!F$10:H12)-SUM(AB$11:AB11))</f>
        <v>39</v>
      </c>
      <c r="AC12" s="79">
        <f>IF($P12="","",IF(AA12=0,0,AB12/AA12))</f>
        <v>1</v>
      </c>
      <c r="AD12" s="58">
        <f>IF($P12="","",DCOUNT(ShipDataRange,$C$8,'DM-Store Report'!J$10:L12)-SUM(AD$11:AD11))</f>
        <v>14</v>
      </c>
      <c r="AE12" s="58">
        <f>IF($P12="","",DCOUNT(ShipDataRange,$C$8,'DM-Store Report'!J$10:M12)-SUM(AE$11:AE11))</f>
        <v>12</v>
      </c>
      <c r="AF12" s="78">
        <f>IF($P12="","",IF(AD12=0,0,AE12/AD12))</f>
        <v>0.8571428571428571</v>
      </c>
      <c r="AG12" s="58">
        <f>IF($P12="","",DSUM(ShipDataRange,$C$8,'DM-Store Report'!J$10:L12)-SUM(AG$11:AG11))</f>
        <v>386</v>
      </c>
      <c r="AH12" s="58">
        <f>IF($P12="","",DSUM(ShipDataRange,$D$8,'DM-Store Report'!J$10:L12)+DSUM(ShipDataRange,$E$8,'DM-Store Report'!J$10:L12)-SUM(AH$11:AH11))</f>
        <v>386</v>
      </c>
      <c r="AI12" s="79">
        <f>IF($P12="","",IF(AG12=0,0,AH12/AG12))</f>
        <v>1</v>
      </c>
    </row>
    <row r="13" spans="1:35">
      <c r="A13">
        <f t="shared" ref="A13:A30" si="6">A12+1</f>
        <v>3</v>
      </c>
      <c r="B13">
        <f>IF(ISNA(VLOOKUP(A13,OtherInfo!$AF$4:$AH$172,3,FALSE)),"",VLOOKUP(A13,OtherInfo!$AF$4:$AH$172,3,FALSE))</f>
        <v>156</v>
      </c>
      <c r="C13" s="31" t="str">
        <f>IF($B13="","",C12)</f>
        <v>&gt;=10/04/2009</v>
      </c>
      <c r="D13" s="31" t="str">
        <f>IF($B13="","",D12)</f>
        <v>&lt;=10/10/2009</v>
      </c>
      <c r="E13" s="31" t="str">
        <f t="shared" ref="E13:E30" si="7">IF($B13="","",E12)</f>
        <v>&lt;&gt;Late*</v>
      </c>
      <c r="F13" s="50">
        <f t="shared" si="0"/>
        <v>156</v>
      </c>
      <c r="G13" s="31" t="str">
        <f t="shared" ref="G13:G30" si="8">IF($B13="","",G12)</f>
        <v>&gt;=09/27/2009</v>
      </c>
      <c r="H13" s="31" t="str">
        <f t="shared" ref="H13:H30" si="9">IF($B13="","",H12)</f>
        <v>&lt;=10/10/2009</v>
      </c>
      <c r="I13" s="31" t="str">
        <f t="shared" ref="I13:I30" si="10">IF($B13="","",I12)</f>
        <v>&lt;&gt;Late*</v>
      </c>
      <c r="J13" s="50">
        <f t="shared" si="1"/>
        <v>156</v>
      </c>
      <c r="K13" s="31" t="str">
        <f t="shared" si="2"/>
        <v>&gt;=03/29/2009</v>
      </c>
      <c r="L13" s="31" t="str">
        <f t="shared" si="3"/>
        <v>&lt;=10/10/2009</v>
      </c>
      <c r="M13" s="31" t="str">
        <f t="shared" ref="M13:M30" si="11">IF($B13="","",M12)</f>
        <v>&lt;&gt;Late*</v>
      </c>
      <c r="N13" s="6"/>
      <c r="O13" s="6"/>
      <c r="P13" s="69">
        <f t="shared" si="4"/>
        <v>156</v>
      </c>
      <c r="Q13" s="87" t="str">
        <f>IF(ISNA(VLOOKUP($P13,OtherInfo!$AD$4:$AH$172,4,FALSE)),"",IF(VLOOKUP($P13,OtherInfo!$AD$4:$AH$172,4,FALSE)="","",VLOOKUP($P13,OtherInfo!$AD$4:$AH$172,4,FALSE)))</f>
        <v>Renaissance Place</v>
      </c>
      <c r="R13" s="59">
        <f>IF($P13="","",DCOUNT(ShipDataRange,8,'DM-Store Report'!B$10:D13)-SUM(R$11:R12))</f>
        <v>1</v>
      </c>
      <c r="S13" s="60">
        <f>IF($P13="","",DCOUNT(ShipDataRange,8,'DM-Store Report'!B$10:E13)-SUM(S$11:S12))</f>
        <v>1</v>
      </c>
      <c r="T13" s="77">
        <f t="shared" si="5"/>
        <v>1</v>
      </c>
      <c r="U13" s="60">
        <f>IF($P13="","",DSUM(ShipDataRange,$C$8,'DM-Store Report'!B$10:D13)-SUM(U$11:U12))</f>
        <v>4</v>
      </c>
      <c r="V13" s="60">
        <f>IF($P13="","",DSUM(ShipDataRange,$D$8,'DM-Store Report'!B$10:D13)+DSUM(ShipDataRange,$E$8,'DM-Store Report'!B$10:D13)-SUM(V$11:V12))</f>
        <v>4</v>
      </c>
      <c r="W13" s="79">
        <f t="shared" ref="W13:W15" si="12">IF($P13="","",IF(U13=0,0,V13/U13))</f>
        <v>1</v>
      </c>
      <c r="X13" s="58">
        <f>IF($P13="","",DCOUNT(ShipDataRange,$C$8,'DM-Store Report'!F$10:H13)-SUM(X$11:X12))</f>
        <v>2</v>
      </c>
      <c r="Y13" s="58">
        <f>IF($P13="","",DCOUNT(ShipDataRange,$C$8,'DM-Store Report'!F$10:I13)-SUM(Y$11:Y12))</f>
        <v>2</v>
      </c>
      <c r="Z13" s="78">
        <f t="shared" ref="Z13:Z15" si="13">IF($P13="","",IF(X13=0,0,Y13/X13))</f>
        <v>1</v>
      </c>
      <c r="AA13" s="58">
        <f>IF($P13="","",DSUM(ShipDataRange,$C$8,'DM-Store Report'!F$10:H13)-SUM(AA$11:AA12))</f>
        <v>25</v>
      </c>
      <c r="AB13" s="58">
        <f>IF($P13="","",DSUM(ShipDataRange,$D$8,'DM-Store Report'!F$10:H13)+DSUM(ShipDataRange,$E$8,'DM-Store Report'!F$10:H13)-SUM(AB$11:AB12))</f>
        <v>25</v>
      </c>
      <c r="AC13" s="79">
        <f t="shared" ref="AC13:AC15" si="14">IF($P13="","",IF(AA13=0,0,AB13/AA13))</f>
        <v>1</v>
      </c>
      <c r="AD13" s="58">
        <f>IF($P13="","",DCOUNT(ShipDataRange,$C$8,'DM-Store Report'!J$10:L13)-SUM(AD$11:AD12))</f>
        <v>11</v>
      </c>
      <c r="AE13" s="58">
        <f>IF($P13="","",DCOUNT(ShipDataRange,$C$8,'DM-Store Report'!J$10:M13)-SUM(AE$11:AE12))</f>
        <v>8</v>
      </c>
      <c r="AF13" s="78">
        <f t="shared" ref="AF13:AF15" si="15">IF($P13="","",IF(AD13=0,0,AE13/AD13))</f>
        <v>0.72727272727272729</v>
      </c>
      <c r="AG13" s="58">
        <f>IF($P13="","",DSUM(ShipDataRange,$C$8,'DM-Store Report'!J$10:L13)-SUM(AG$11:AG12))</f>
        <v>306</v>
      </c>
      <c r="AH13" s="58">
        <f>IF($P13="","",DSUM(ShipDataRange,$D$8,'DM-Store Report'!J$10:L13)+DSUM(ShipDataRange,$E$8,'DM-Store Report'!J$10:L13)-SUM(AH$11:AH12))</f>
        <v>304</v>
      </c>
      <c r="AI13" s="79">
        <f t="shared" ref="AI13:AI15" si="16">IF($P13="","",IF(AG13=0,0,AH13/AG13))</f>
        <v>0.99346405228758172</v>
      </c>
    </row>
    <row r="14" spans="1:35">
      <c r="A14">
        <f t="shared" si="6"/>
        <v>4</v>
      </c>
      <c r="B14">
        <f>IF(ISNA(VLOOKUP(A14,OtherInfo!$AF$4:$AH$172,3,FALSE)),"",VLOOKUP(A14,OtherInfo!$AF$4:$AH$172,3,FALSE))</f>
        <v>176</v>
      </c>
      <c r="C14" s="31" t="str">
        <f t="shared" ref="C14:C30" si="17">IF($B14="","",C13)</f>
        <v>&gt;=10/04/2009</v>
      </c>
      <c r="D14" s="31" t="str">
        <f t="shared" ref="D14:D30" si="18">IF($B14="","",D13)</f>
        <v>&lt;=10/10/2009</v>
      </c>
      <c r="E14" s="31" t="str">
        <f t="shared" si="7"/>
        <v>&lt;&gt;Late*</v>
      </c>
      <c r="F14" s="50">
        <f t="shared" si="0"/>
        <v>176</v>
      </c>
      <c r="G14" s="31" t="str">
        <f t="shared" si="8"/>
        <v>&gt;=09/27/2009</v>
      </c>
      <c r="H14" s="31" t="str">
        <f t="shared" si="9"/>
        <v>&lt;=10/10/2009</v>
      </c>
      <c r="I14" s="31" t="str">
        <f t="shared" si="10"/>
        <v>&lt;&gt;Late*</v>
      </c>
      <c r="J14" s="50">
        <f t="shared" si="1"/>
        <v>176</v>
      </c>
      <c r="K14" s="31" t="str">
        <f t="shared" si="2"/>
        <v>&gt;=03/29/2009</v>
      </c>
      <c r="L14" s="31" t="str">
        <f t="shared" si="3"/>
        <v>&lt;=10/10/2009</v>
      </c>
      <c r="M14" s="31" t="str">
        <f t="shared" si="11"/>
        <v>&lt;&gt;Late*</v>
      </c>
      <c r="N14" s="6"/>
      <c r="O14" s="6"/>
      <c r="P14" s="69">
        <f t="shared" si="4"/>
        <v>176</v>
      </c>
      <c r="Q14" s="87" t="str">
        <f>IF(ISNA(VLOOKUP($P14,OtherInfo!$AD$4:$AH$172,4,FALSE)),"",IF(VLOOKUP($P14,OtherInfo!$AD$4:$AH$172,4,FALSE)="","",VLOOKUP($P14,OtherInfo!$AD$4:$AH$172,4,FALSE)))</f>
        <v>Hilldale</v>
      </c>
      <c r="R14" s="59">
        <f>IF($P14="","",DCOUNT(ShipDataRange,8,'DM-Store Report'!B$10:D14)-SUM(R$11:R13))</f>
        <v>1</v>
      </c>
      <c r="S14" s="60">
        <f>IF($P14="","",DCOUNT(ShipDataRange,8,'DM-Store Report'!B$10:E14)-SUM(S$11:S13))</f>
        <v>1</v>
      </c>
      <c r="T14" s="77">
        <f t="shared" si="5"/>
        <v>1</v>
      </c>
      <c r="U14" s="60">
        <f>IF($P14="","",DSUM(ShipDataRange,$C$8,'DM-Store Report'!B$10:D14)-SUM(U$11:U13))</f>
        <v>6</v>
      </c>
      <c r="V14" s="60">
        <f>IF($P14="","",DSUM(ShipDataRange,$D$8,'DM-Store Report'!B$10:D14)+DSUM(ShipDataRange,$E$8,'DM-Store Report'!B$10:D14)-SUM(V$11:V13))</f>
        <v>6</v>
      </c>
      <c r="W14" s="79">
        <f t="shared" si="12"/>
        <v>1</v>
      </c>
      <c r="X14" s="58">
        <f>IF($P14="","",DCOUNT(ShipDataRange,$C$8,'DM-Store Report'!F$10:H14)-SUM(X$11:X13))</f>
        <v>2</v>
      </c>
      <c r="Y14" s="58">
        <f>IF($P14="","",DCOUNT(ShipDataRange,$C$8,'DM-Store Report'!F$10:I14)-SUM(Y$11:Y13))</f>
        <v>2</v>
      </c>
      <c r="Z14" s="78">
        <f t="shared" si="13"/>
        <v>1</v>
      </c>
      <c r="AA14" s="58">
        <f>IF($P14="","",DSUM(ShipDataRange,$C$8,'DM-Store Report'!F$10:H14)-SUM(AA$11:AA13))</f>
        <v>36</v>
      </c>
      <c r="AB14" s="58">
        <f>IF($P14="","",DSUM(ShipDataRange,$D$8,'DM-Store Report'!F$10:H14)+DSUM(ShipDataRange,$E$8,'DM-Store Report'!F$10:H14)-SUM(AB$11:AB13))</f>
        <v>36</v>
      </c>
      <c r="AC14" s="79">
        <f t="shared" si="14"/>
        <v>1</v>
      </c>
      <c r="AD14" s="58">
        <f>IF($P14="","",DCOUNT(ShipDataRange,$C$8,'DM-Store Report'!J$10:L14)-SUM(AD$11:AD13))</f>
        <v>11</v>
      </c>
      <c r="AE14" s="58">
        <f>IF($P14="","",DCOUNT(ShipDataRange,$C$8,'DM-Store Report'!J$10:M14)-SUM(AE$11:AE13))</f>
        <v>10</v>
      </c>
      <c r="AF14" s="78">
        <f t="shared" si="15"/>
        <v>0.90909090909090906</v>
      </c>
      <c r="AG14" s="58">
        <f>IF($P14="","",DSUM(ShipDataRange,$C$8,'DM-Store Report'!J$10:L14)-SUM(AG$11:AG13))</f>
        <v>257</v>
      </c>
      <c r="AH14" s="58">
        <f>IF($P14="","",DSUM(ShipDataRange,$D$8,'DM-Store Report'!J$10:L14)+DSUM(ShipDataRange,$E$8,'DM-Store Report'!J$10:L14)-SUM(AH$11:AH13))</f>
        <v>257</v>
      </c>
      <c r="AI14" s="79">
        <f t="shared" si="16"/>
        <v>1</v>
      </c>
    </row>
    <row r="15" spans="1:35">
      <c r="A15">
        <f t="shared" si="6"/>
        <v>5</v>
      </c>
      <c r="B15" t="str">
        <f>IF(ISNA(VLOOKUP(A15,OtherInfo!$AF$4:$AH$172,3,FALSE)),"",VLOOKUP(A15,OtherInfo!$AF$4:$AH$172,3,FALSE))</f>
        <v/>
      </c>
      <c r="C15" s="31" t="str">
        <f t="shared" si="17"/>
        <v/>
      </c>
      <c r="D15" s="31" t="str">
        <f t="shared" si="18"/>
        <v/>
      </c>
      <c r="E15" s="31" t="str">
        <f t="shared" si="7"/>
        <v/>
      </c>
      <c r="F15" s="50" t="str">
        <f t="shared" si="0"/>
        <v/>
      </c>
      <c r="G15" s="31" t="str">
        <f t="shared" si="8"/>
        <v/>
      </c>
      <c r="H15" s="31" t="str">
        <f t="shared" si="9"/>
        <v/>
      </c>
      <c r="I15" s="31" t="str">
        <f t="shared" si="10"/>
        <v/>
      </c>
      <c r="J15" s="50" t="str">
        <f t="shared" si="1"/>
        <v/>
      </c>
      <c r="K15" s="31" t="str">
        <f t="shared" si="2"/>
        <v/>
      </c>
      <c r="L15" s="31" t="str">
        <f t="shared" si="3"/>
        <v/>
      </c>
      <c r="M15" s="31" t="str">
        <f t="shared" si="11"/>
        <v/>
      </c>
      <c r="N15" s="6"/>
      <c r="O15" s="6"/>
      <c r="P15" s="69" t="str">
        <f t="shared" si="4"/>
        <v/>
      </c>
      <c r="Q15" s="87" t="str">
        <f>IF(ISNA(VLOOKUP($P15,OtherInfo!$AD$4:$AH$172,4,FALSE)),"",IF(VLOOKUP($P15,OtherInfo!$AD$4:$AH$172,4,FALSE)="","",VLOOKUP($P15,OtherInfo!$AD$4:$AH$172,4,FALSE)))</f>
        <v/>
      </c>
      <c r="R15" s="59" t="str">
        <f>IF($P15="","",DCOUNT(ShipDataRange,8,'DM-Store Report'!B$10:D15)-SUM(R$11:R14))</f>
        <v/>
      </c>
      <c r="S15" s="60" t="str">
        <f>IF($P15="","",DCOUNT(ShipDataRange,8,'DM-Store Report'!B$10:E15)-SUM(S$11:S14))</f>
        <v/>
      </c>
      <c r="T15" s="77" t="str">
        <f t="shared" si="5"/>
        <v/>
      </c>
      <c r="U15" s="60" t="str">
        <f>IF($P15="","",DSUM(ShipDataRange,$C$8,'DM-Store Report'!B$10:D15)-SUM(U$11:U14))</f>
        <v/>
      </c>
      <c r="V15" s="60" t="str">
        <f>IF($P15="","",DSUM(ShipDataRange,$D$8,'DM-Store Report'!B$10:D15)+DSUM(ShipDataRange,$E$8,'DM-Store Report'!B$10:D15)-SUM(V$11:V14))</f>
        <v/>
      </c>
      <c r="W15" s="79" t="str">
        <f t="shared" si="12"/>
        <v/>
      </c>
      <c r="X15" s="58" t="str">
        <f>IF($P15="","",DCOUNT(ShipDataRange,$C$8,'DM-Store Report'!F$10:H15)-SUM(X$11:X14))</f>
        <v/>
      </c>
      <c r="Y15" s="58" t="str">
        <f>IF($P15="","",DCOUNT(ShipDataRange,$C$8,'DM-Store Report'!F$10:I15)-SUM(Y$11:Y14))</f>
        <v/>
      </c>
      <c r="Z15" s="78" t="str">
        <f t="shared" si="13"/>
        <v/>
      </c>
      <c r="AA15" s="58" t="str">
        <f>IF($P15="","",DSUM(ShipDataRange,$C$8,'DM-Store Report'!F$10:H15)-SUM(AA$11:AA14))</f>
        <v/>
      </c>
      <c r="AB15" s="58" t="str">
        <f>IF($P15="","",DSUM(ShipDataRange,$D$8,'DM-Store Report'!F$10:H15)+DSUM(ShipDataRange,$E$8,'DM-Store Report'!F$10:H15)-SUM(AB$11:AB14))</f>
        <v/>
      </c>
      <c r="AC15" s="79" t="str">
        <f t="shared" si="14"/>
        <v/>
      </c>
      <c r="AD15" s="58" t="str">
        <f>IF($P15="","",DCOUNT(ShipDataRange,$C$8,'DM-Store Report'!J$10:L15)-SUM(AD$11:AD14))</f>
        <v/>
      </c>
      <c r="AE15" s="58" t="str">
        <f>IF($P15="","",DCOUNT(ShipDataRange,$C$8,'DM-Store Report'!J$10:M15)-SUM(AE$11:AE14))</f>
        <v/>
      </c>
      <c r="AF15" s="78" t="str">
        <f t="shared" si="15"/>
        <v/>
      </c>
      <c r="AG15" s="58" t="str">
        <f>IF($P15="","",DSUM(ShipDataRange,$C$8,'DM-Store Report'!J$10:L15)-SUM(AG$11:AG14))</f>
        <v/>
      </c>
      <c r="AH15" s="58" t="str">
        <f>IF($P15="","",DSUM(ShipDataRange,$D$8,'DM-Store Report'!J$10:L15)+DSUM(ShipDataRange,$E$8,'DM-Store Report'!J$10:L15)-SUM(AH$11:AH14))</f>
        <v/>
      </c>
      <c r="AI15" s="79" t="str">
        <f t="shared" si="16"/>
        <v/>
      </c>
    </row>
    <row r="16" spans="1:35">
      <c r="A16">
        <f t="shared" si="6"/>
        <v>6</v>
      </c>
      <c r="B16" t="str">
        <f>IF(ISNA(VLOOKUP(A16,OtherInfo!$AF$4:$AH$172,3,FALSE)),"",VLOOKUP(A16,OtherInfo!$AF$4:$AH$172,3,FALSE))</f>
        <v/>
      </c>
      <c r="C16" s="31" t="str">
        <f t="shared" si="17"/>
        <v/>
      </c>
      <c r="D16" s="31" t="str">
        <f t="shared" si="18"/>
        <v/>
      </c>
      <c r="E16" s="31" t="str">
        <f t="shared" si="7"/>
        <v/>
      </c>
      <c r="F16" s="50" t="str">
        <f t="shared" si="0"/>
        <v/>
      </c>
      <c r="G16" s="31" t="str">
        <f t="shared" si="8"/>
        <v/>
      </c>
      <c r="H16" s="31" t="str">
        <f t="shared" si="9"/>
        <v/>
      </c>
      <c r="I16" s="31" t="str">
        <f t="shared" si="10"/>
        <v/>
      </c>
      <c r="J16" s="50" t="str">
        <f t="shared" si="1"/>
        <v/>
      </c>
      <c r="K16" s="31" t="str">
        <f t="shared" si="2"/>
        <v/>
      </c>
      <c r="L16" s="31" t="str">
        <f t="shared" si="3"/>
        <v/>
      </c>
      <c r="M16" s="31" t="str">
        <f t="shared" si="11"/>
        <v/>
      </c>
      <c r="N16" s="6"/>
      <c r="O16" s="6"/>
      <c r="P16" s="69" t="str">
        <f t="shared" si="4"/>
        <v/>
      </c>
      <c r="Q16" s="87" t="str">
        <f>IF(ISNA(VLOOKUP($P16,OtherInfo!$AD$4:$AH$172,4,FALSE)),"",IF(VLOOKUP($P16,OtherInfo!$AD$4:$AH$172,4,FALSE)="","",VLOOKUP($P16,OtherInfo!$AD$4:$AH$172,4,FALSE)))</f>
        <v/>
      </c>
      <c r="R16" s="59" t="str">
        <f>IF($P16="","",DCOUNT(ShipDataRange,8,'DM-Store Report'!B$10:D16)-SUM(R$11:R15))</f>
        <v/>
      </c>
      <c r="S16" s="60" t="str">
        <f>IF($P16="","",DCOUNT(ShipDataRange,8,'DM-Store Report'!B$10:E16)-SUM(S$11:S15))</f>
        <v/>
      </c>
      <c r="T16" s="77" t="str">
        <f t="shared" ref="T16:T30" si="19">IF($P16="","",IF(R16=0,0,S16/R16))</f>
        <v/>
      </c>
      <c r="U16" s="60" t="str">
        <f>IF($P16="","",DSUM(ShipDataRange,$C$8,'DM-Store Report'!B$10:D16)-SUM(U$11:U15))</f>
        <v/>
      </c>
      <c r="V16" s="60" t="str">
        <f>IF($P16="","",DSUM(ShipDataRange,$D$8,'DM-Store Report'!B$10:D16)+DSUM(ShipDataRange,$E$8,'DM-Store Report'!B$10:D16)-SUM(V$11:V15))</f>
        <v/>
      </c>
      <c r="W16" s="79" t="str">
        <f t="shared" ref="W16:W30" si="20">IF($P16="","",IF(U16=0,0,V16/U16))</f>
        <v/>
      </c>
      <c r="X16" s="58" t="str">
        <f>IF($P16="","",DCOUNT(ShipDataRange,$C$8,'DM-Store Report'!F$10:H16)-SUM(X$11:X15))</f>
        <v/>
      </c>
      <c r="Y16" s="58" t="str">
        <f>IF($P16="","",DCOUNT(ShipDataRange,$C$8,'DM-Store Report'!F$10:I16)-SUM(Y$11:Y15))</f>
        <v/>
      </c>
      <c r="Z16" s="78" t="str">
        <f t="shared" ref="Z16:Z30" si="21">IF($P16="","",IF(X16=0,0,Y16/X16))</f>
        <v/>
      </c>
      <c r="AA16" s="58" t="str">
        <f>IF($P16="","",DSUM(ShipDataRange,$C$8,'DM-Store Report'!F$10:H16)-SUM(AA$11:AA15))</f>
        <v/>
      </c>
      <c r="AB16" s="58" t="str">
        <f>IF($P16="","",DSUM(ShipDataRange,$D$8,'DM-Store Report'!F$10:H16)+DSUM(ShipDataRange,$E$8,'DM-Store Report'!F$10:H16)-SUM(AB$11:AB15))</f>
        <v/>
      </c>
      <c r="AC16" s="79" t="str">
        <f t="shared" ref="AC16:AC30" si="22">IF($P16="","",IF(AA16=0,0,AB16/AA16))</f>
        <v/>
      </c>
      <c r="AD16" s="58" t="str">
        <f>IF($P16="","",DCOUNT(ShipDataRange,$C$8,'DM-Store Report'!J$10:L16)-SUM(AD$11:AD15))</f>
        <v/>
      </c>
      <c r="AE16" s="58" t="str">
        <f>IF($P16="","",DCOUNT(ShipDataRange,$C$8,'DM-Store Report'!J$10:M16)-SUM(AE$11:AE15))</f>
        <v/>
      </c>
      <c r="AF16" s="78" t="str">
        <f t="shared" ref="AF16:AF30" si="23">IF($P16="","",IF(AD16=0,0,AE16/AD16))</f>
        <v/>
      </c>
      <c r="AG16" s="58" t="str">
        <f>IF($P16="","",DSUM(ShipDataRange,$C$8,'DM-Store Report'!J$10:L16)-SUM(AG$11:AG15))</f>
        <v/>
      </c>
      <c r="AH16" s="58" t="str">
        <f>IF($P16="","",DSUM(ShipDataRange,$D$8,'DM-Store Report'!J$10:L16)+DSUM(ShipDataRange,$E$8,'DM-Store Report'!J$10:L16)-SUM(AH$11:AH15))</f>
        <v/>
      </c>
      <c r="AI16" s="79" t="str">
        <f t="shared" ref="AI16:AI30" si="24">IF($P16="","",IF(AG16=0,0,AH16/AG16))</f>
        <v/>
      </c>
    </row>
    <row r="17" spans="1:35">
      <c r="A17">
        <f t="shared" si="6"/>
        <v>7</v>
      </c>
      <c r="B17" t="str">
        <f>IF(ISNA(VLOOKUP(A17,OtherInfo!$AF$4:$AH$172,3,FALSE)),"",VLOOKUP(A17,OtherInfo!$AF$4:$AH$172,3,FALSE))</f>
        <v/>
      </c>
      <c r="C17" s="31" t="str">
        <f t="shared" si="17"/>
        <v/>
      </c>
      <c r="D17" s="31" t="str">
        <f t="shared" si="18"/>
        <v/>
      </c>
      <c r="E17" s="31" t="str">
        <f t="shared" si="7"/>
        <v/>
      </c>
      <c r="F17" s="50" t="str">
        <f t="shared" si="0"/>
        <v/>
      </c>
      <c r="G17" s="31" t="str">
        <f t="shared" si="8"/>
        <v/>
      </c>
      <c r="H17" s="31" t="str">
        <f t="shared" si="9"/>
        <v/>
      </c>
      <c r="I17" s="31" t="str">
        <f t="shared" si="10"/>
        <v/>
      </c>
      <c r="J17" s="50" t="str">
        <f t="shared" si="1"/>
        <v/>
      </c>
      <c r="K17" s="31" t="str">
        <f t="shared" si="2"/>
        <v/>
      </c>
      <c r="L17" s="31" t="str">
        <f t="shared" si="3"/>
        <v/>
      </c>
      <c r="M17" s="31" t="str">
        <f t="shared" si="11"/>
        <v/>
      </c>
      <c r="N17" s="6"/>
      <c r="O17" s="6"/>
      <c r="P17" s="69" t="str">
        <f t="shared" si="4"/>
        <v/>
      </c>
      <c r="Q17" s="87" t="str">
        <f>IF(ISNA(VLOOKUP($P17,OtherInfo!$AD$4:$AH$172,4,FALSE)),"",IF(VLOOKUP($P17,OtherInfo!$AD$4:$AH$172,4,FALSE)="","",VLOOKUP($P17,OtherInfo!$AD$4:$AH$172,4,FALSE)))</f>
        <v/>
      </c>
      <c r="R17" s="59" t="str">
        <f>IF($P17="","",DCOUNT(ShipDataRange,8,'DM-Store Report'!B$10:D17)-SUM(R$11:R16))</f>
        <v/>
      </c>
      <c r="S17" s="60" t="str">
        <f>IF($P17="","",DCOUNT(ShipDataRange,8,'DM-Store Report'!B$10:E17)-SUM(S$11:S16))</f>
        <v/>
      </c>
      <c r="T17" s="77" t="str">
        <f t="shared" si="19"/>
        <v/>
      </c>
      <c r="U17" s="60" t="str">
        <f>IF($P17="","",DSUM(ShipDataRange,$C$8,'DM-Store Report'!B$10:D17)-SUM(U$11:U16))</f>
        <v/>
      </c>
      <c r="V17" s="60" t="str">
        <f>IF($P17="","",DSUM(ShipDataRange,$D$8,'DM-Store Report'!B$10:D17)+DSUM(ShipDataRange,$E$8,'DM-Store Report'!B$10:D17)-SUM(V$11:V16))</f>
        <v/>
      </c>
      <c r="W17" s="79" t="str">
        <f t="shared" si="20"/>
        <v/>
      </c>
      <c r="X17" s="58" t="str">
        <f>IF($P17="","",DCOUNT(ShipDataRange,$C$8,'DM-Store Report'!F$10:H17)-SUM(X$11:X16))</f>
        <v/>
      </c>
      <c r="Y17" s="58" t="str">
        <f>IF($P17="","",DCOUNT(ShipDataRange,$C$8,'DM-Store Report'!F$10:I17)-SUM(Y$11:Y16))</f>
        <v/>
      </c>
      <c r="Z17" s="78" t="str">
        <f t="shared" si="21"/>
        <v/>
      </c>
      <c r="AA17" s="58" t="str">
        <f>IF($P17="","",DSUM(ShipDataRange,$C$8,'DM-Store Report'!F$10:H17)-SUM(AA$11:AA16))</f>
        <v/>
      </c>
      <c r="AB17" s="58" t="str">
        <f>IF($P17="","",DSUM(ShipDataRange,$D$8,'DM-Store Report'!F$10:H17)+DSUM(ShipDataRange,$E$8,'DM-Store Report'!F$10:H17)-SUM(AB$11:AB16))</f>
        <v/>
      </c>
      <c r="AC17" s="79" t="str">
        <f t="shared" si="22"/>
        <v/>
      </c>
      <c r="AD17" s="58" t="str">
        <f>IF($P17="","",DCOUNT(ShipDataRange,$C$8,'DM-Store Report'!J$10:L17)-SUM(AD$11:AD16))</f>
        <v/>
      </c>
      <c r="AE17" s="58" t="str">
        <f>IF($P17="","",DCOUNT(ShipDataRange,$C$8,'DM-Store Report'!J$10:M17)-SUM(AE$11:AE16))</f>
        <v/>
      </c>
      <c r="AF17" s="78" t="str">
        <f t="shared" si="23"/>
        <v/>
      </c>
      <c r="AG17" s="58" t="str">
        <f>IF($P17="","",DSUM(ShipDataRange,$C$8,'DM-Store Report'!J$10:L17)-SUM(AG$11:AG16))</f>
        <v/>
      </c>
      <c r="AH17" s="58" t="str">
        <f>IF($P17="","",DSUM(ShipDataRange,$D$8,'DM-Store Report'!J$10:L17)+DSUM(ShipDataRange,$E$8,'DM-Store Report'!J$10:L17)-SUM(AH$11:AH16))</f>
        <v/>
      </c>
      <c r="AI17" s="79" t="str">
        <f t="shared" si="24"/>
        <v/>
      </c>
    </row>
    <row r="18" spans="1:35">
      <c r="A18">
        <f t="shared" si="6"/>
        <v>8</v>
      </c>
      <c r="B18" t="str">
        <f>IF(ISNA(VLOOKUP(A18,OtherInfo!$AF$4:$AH$172,3,FALSE)),"",VLOOKUP(A18,OtherInfo!$AF$4:$AH$172,3,FALSE))</f>
        <v/>
      </c>
      <c r="C18" s="31" t="str">
        <f t="shared" si="17"/>
        <v/>
      </c>
      <c r="D18" s="31" t="str">
        <f t="shared" si="18"/>
        <v/>
      </c>
      <c r="E18" s="31" t="str">
        <f t="shared" si="7"/>
        <v/>
      </c>
      <c r="F18" s="50" t="str">
        <f t="shared" si="0"/>
        <v/>
      </c>
      <c r="G18" s="31" t="str">
        <f t="shared" si="8"/>
        <v/>
      </c>
      <c r="H18" s="31" t="str">
        <f t="shared" si="9"/>
        <v/>
      </c>
      <c r="I18" s="31" t="str">
        <f t="shared" si="10"/>
        <v/>
      </c>
      <c r="J18" s="50" t="str">
        <f t="shared" si="1"/>
        <v/>
      </c>
      <c r="K18" s="31" t="str">
        <f t="shared" si="2"/>
        <v/>
      </c>
      <c r="L18" s="31" t="str">
        <f t="shared" si="3"/>
        <v/>
      </c>
      <c r="M18" s="31" t="str">
        <f t="shared" si="11"/>
        <v/>
      </c>
      <c r="N18" s="6"/>
      <c r="O18" s="6"/>
      <c r="P18" s="69" t="str">
        <f t="shared" si="4"/>
        <v/>
      </c>
      <c r="Q18" s="87" t="str">
        <f>IF(ISNA(VLOOKUP($P18,OtherInfo!$AD$4:$AH$172,4,FALSE)),"",IF(VLOOKUP($P18,OtherInfo!$AD$4:$AH$172,4,FALSE)="","",VLOOKUP($P18,OtherInfo!$AD$4:$AH$172,4,FALSE)))</f>
        <v/>
      </c>
      <c r="R18" s="59" t="str">
        <f>IF($P18="","",DCOUNT(ShipDataRange,8,'DM-Store Report'!B$10:D18)-SUM(R$11:R17))</f>
        <v/>
      </c>
      <c r="S18" s="60" t="str">
        <f>IF($P18="","",DCOUNT(ShipDataRange,8,'DM-Store Report'!B$10:E18)-SUM(S$11:S17))</f>
        <v/>
      </c>
      <c r="T18" s="77" t="str">
        <f t="shared" si="19"/>
        <v/>
      </c>
      <c r="U18" s="60" t="str">
        <f>IF($P18="","",DSUM(ShipDataRange,$C$8,'DM-Store Report'!B$10:D18)-SUM(U$11:U17))</f>
        <v/>
      </c>
      <c r="V18" s="60" t="str">
        <f>IF($P18="","",DSUM(ShipDataRange,$D$8,'DM-Store Report'!B$10:D18)+DSUM(ShipDataRange,$E$8,'DM-Store Report'!B$10:D18)-SUM(V$11:V17))</f>
        <v/>
      </c>
      <c r="W18" s="79" t="str">
        <f t="shared" si="20"/>
        <v/>
      </c>
      <c r="X18" s="58" t="str">
        <f>IF($P18="","",DCOUNT(ShipDataRange,$C$8,'DM-Store Report'!F$10:H18)-SUM(X$11:X17))</f>
        <v/>
      </c>
      <c r="Y18" s="58" t="str">
        <f>IF($P18="","",DCOUNT(ShipDataRange,$C$8,'DM-Store Report'!F$10:I18)-SUM(Y$11:Y17))</f>
        <v/>
      </c>
      <c r="Z18" s="78" t="str">
        <f t="shared" si="21"/>
        <v/>
      </c>
      <c r="AA18" s="58" t="str">
        <f>IF($P18="","",DSUM(ShipDataRange,$C$8,'DM-Store Report'!F$10:H18)-SUM(AA$11:AA17))</f>
        <v/>
      </c>
      <c r="AB18" s="58" t="str">
        <f>IF($P18="","",DSUM(ShipDataRange,$D$8,'DM-Store Report'!F$10:H18)+DSUM(ShipDataRange,$E$8,'DM-Store Report'!F$10:H18)-SUM(AB$11:AB17))</f>
        <v/>
      </c>
      <c r="AC18" s="79" t="str">
        <f t="shared" si="22"/>
        <v/>
      </c>
      <c r="AD18" s="58" t="str">
        <f>IF($P18="","",DCOUNT(ShipDataRange,$C$8,'DM-Store Report'!J$10:L18)-SUM(AD$11:AD17))</f>
        <v/>
      </c>
      <c r="AE18" s="58" t="str">
        <f>IF($P18="","",DCOUNT(ShipDataRange,$C$8,'DM-Store Report'!J$10:M18)-SUM(AE$11:AE17))</f>
        <v/>
      </c>
      <c r="AF18" s="78" t="str">
        <f t="shared" si="23"/>
        <v/>
      </c>
      <c r="AG18" s="58" t="str">
        <f>IF($P18="","",DSUM(ShipDataRange,$C$8,'DM-Store Report'!J$10:L18)-SUM(AG$11:AG17))</f>
        <v/>
      </c>
      <c r="AH18" s="58" t="str">
        <f>IF($P18="","",DSUM(ShipDataRange,$D$8,'DM-Store Report'!J$10:L18)+DSUM(ShipDataRange,$E$8,'DM-Store Report'!J$10:L18)-SUM(AH$11:AH17))</f>
        <v/>
      </c>
      <c r="AI18" s="79" t="str">
        <f t="shared" si="24"/>
        <v/>
      </c>
    </row>
    <row r="19" spans="1:35">
      <c r="A19">
        <f t="shared" si="6"/>
        <v>9</v>
      </c>
      <c r="B19" t="str">
        <f>IF(ISNA(VLOOKUP(A19,OtherInfo!$AF$4:$AH$172,3,FALSE)),"",VLOOKUP(A19,OtherInfo!$AF$4:$AH$172,3,FALSE))</f>
        <v/>
      </c>
      <c r="C19" s="31" t="str">
        <f t="shared" si="17"/>
        <v/>
      </c>
      <c r="D19" s="31" t="str">
        <f t="shared" si="18"/>
        <v/>
      </c>
      <c r="E19" s="31" t="str">
        <f t="shared" si="7"/>
        <v/>
      </c>
      <c r="F19" s="50" t="str">
        <f t="shared" si="0"/>
        <v/>
      </c>
      <c r="G19" s="31" t="str">
        <f t="shared" si="8"/>
        <v/>
      </c>
      <c r="H19" s="31" t="str">
        <f t="shared" si="9"/>
        <v/>
      </c>
      <c r="I19" s="31" t="str">
        <f t="shared" si="10"/>
        <v/>
      </c>
      <c r="J19" s="50" t="str">
        <f t="shared" si="1"/>
        <v/>
      </c>
      <c r="K19" s="31" t="str">
        <f t="shared" si="2"/>
        <v/>
      </c>
      <c r="L19" s="31" t="str">
        <f t="shared" si="3"/>
        <v/>
      </c>
      <c r="M19" s="31" t="str">
        <f t="shared" si="11"/>
        <v/>
      </c>
      <c r="N19" s="6"/>
      <c r="O19" s="6"/>
      <c r="P19" s="69" t="str">
        <f t="shared" si="4"/>
        <v/>
      </c>
      <c r="Q19" s="87" t="str">
        <f>IF(ISNA(VLOOKUP($P19,OtherInfo!$AD$4:$AH$172,4,FALSE)),"",IF(VLOOKUP($P19,OtherInfo!$AD$4:$AH$172,4,FALSE)="","",VLOOKUP($P19,OtherInfo!$AD$4:$AH$172,4,FALSE)))</f>
        <v/>
      </c>
      <c r="R19" s="59" t="str">
        <f>IF($P19="","",DCOUNT(ShipDataRange,8,'DM-Store Report'!B$10:D19)-SUM(R$11:R18))</f>
        <v/>
      </c>
      <c r="S19" s="60" t="str">
        <f>IF($P19="","",DCOUNT(ShipDataRange,8,'DM-Store Report'!B$10:E19)-SUM(S$11:S18))</f>
        <v/>
      </c>
      <c r="T19" s="77" t="str">
        <f t="shared" si="19"/>
        <v/>
      </c>
      <c r="U19" s="60" t="str">
        <f>IF($P19="","",DSUM(ShipDataRange,$C$8,'DM-Store Report'!B$10:D19)-SUM(U$11:U18))</f>
        <v/>
      </c>
      <c r="V19" s="60" t="str">
        <f>IF($P19="","",DSUM(ShipDataRange,$D$8,'DM-Store Report'!B$10:D19)+DSUM(ShipDataRange,$E$8,'DM-Store Report'!B$10:D19)-SUM(V$11:V18))</f>
        <v/>
      </c>
      <c r="W19" s="79" t="str">
        <f t="shared" si="20"/>
        <v/>
      </c>
      <c r="X19" s="58" t="str">
        <f>IF($P19="","",DCOUNT(ShipDataRange,$C$8,'DM-Store Report'!F$10:H19)-SUM(X$11:X18))</f>
        <v/>
      </c>
      <c r="Y19" s="58" t="str">
        <f>IF($P19="","",DCOUNT(ShipDataRange,$C$8,'DM-Store Report'!F$10:I19)-SUM(Y$11:Y18))</f>
        <v/>
      </c>
      <c r="Z19" s="78" t="str">
        <f t="shared" si="21"/>
        <v/>
      </c>
      <c r="AA19" s="58" t="str">
        <f>IF($P19="","",DSUM(ShipDataRange,$C$8,'DM-Store Report'!F$10:H19)-SUM(AA$11:AA18))</f>
        <v/>
      </c>
      <c r="AB19" s="58" t="str">
        <f>IF($P19="","",DSUM(ShipDataRange,$D$8,'DM-Store Report'!F$10:H19)+DSUM(ShipDataRange,$E$8,'DM-Store Report'!F$10:H19)-SUM(AB$11:AB18))</f>
        <v/>
      </c>
      <c r="AC19" s="79" t="str">
        <f t="shared" si="22"/>
        <v/>
      </c>
      <c r="AD19" s="58" t="str">
        <f>IF($P19="","",DCOUNT(ShipDataRange,$C$8,'DM-Store Report'!J$10:L19)-SUM(AD$11:AD18))</f>
        <v/>
      </c>
      <c r="AE19" s="58" t="str">
        <f>IF($P19="","",DCOUNT(ShipDataRange,$C$8,'DM-Store Report'!J$10:M19)-SUM(AE$11:AE18))</f>
        <v/>
      </c>
      <c r="AF19" s="78" t="str">
        <f t="shared" si="23"/>
        <v/>
      </c>
      <c r="AG19" s="58" t="str">
        <f>IF($P19="","",DSUM(ShipDataRange,$C$8,'DM-Store Report'!J$10:L19)-SUM(AG$11:AG18))</f>
        <v/>
      </c>
      <c r="AH19" s="58" t="str">
        <f>IF($P19="","",DSUM(ShipDataRange,$D$8,'DM-Store Report'!J$10:L19)+DSUM(ShipDataRange,$E$8,'DM-Store Report'!J$10:L19)-SUM(AH$11:AH18))</f>
        <v/>
      </c>
      <c r="AI19" s="79" t="str">
        <f t="shared" si="24"/>
        <v/>
      </c>
    </row>
    <row r="20" spans="1:35">
      <c r="A20">
        <f t="shared" si="6"/>
        <v>10</v>
      </c>
      <c r="B20" t="str">
        <f>IF(ISNA(VLOOKUP(A20,OtherInfo!$AF$4:$AH$172,3,FALSE)),"",VLOOKUP(A20,OtherInfo!$AF$4:$AH$172,3,FALSE))</f>
        <v/>
      </c>
      <c r="C20" s="31" t="str">
        <f t="shared" si="17"/>
        <v/>
      </c>
      <c r="D20" s="31" t="str">
        <f t="shared" si="18"/>
        <v/>
      </c>
      <c r="E20" s="31" t="str">
        <f t="shared" si="7"/>
        <v/>
      </c>
      <c r="F20" s="50" t="str">
        <f t="shared" si="0"/>
        <v/>
      </c>
      <c r="G20" s="31" t="str">
        <f t="shared" si="8"/>
        <v/>
      </c>
      <c r="H20" s="31" t="str">
        <f t="shared" si="9"/>
        <v/>
      </c>
      <c r="I20" s="31" t="str">
        <f t="shared" si="10"/>
        <v/>
      </c>
      <c r="J20" s="50" t="str">
        <f t="shared" si="1"/>
        <v/>
      </c>
      <c r="K20" s="31" t="str">
        <f t="shared" si="2"/>
        <v/>
      </c>
      <c r="L20" s="31" t="str">
        <f t="shared" si="3"/>
        <v/>
      </c>
      <c r="M20" s="31" t="str">
        <f t="shared" si="11"/>
        <v/>
      </c>
      <c r="N20" s="6"/>
      <c r="O20" s="6"/>
      <c r="P20" s="69" t="str">
        <f t="shared" si="4"/>
        <v/>
      </c>
      <c r="Q20" s="87" t="str">
        <f>IF(ISNA(VLOOKUP($P20,OtherInfo!$AD$4:$AH$172,4,FALSE)),"",IF(VLOOKUP($P20,OtherInfo!$AD$4:$AH$172,4,FALSE)="","",VLOOKUP($P20,OtherInfo!$AD$4:$AH$172,4,FALSE)))</f>
        <v/>
      </c>
      <c r="R20" s="59" t="str">
        <f>IF($P20="","",DCOUNT(ShipDataRange,8,'DM-Store Report'!B$10:D20)-SUM(R$11:R19))</f>
        <v/>
      </c>
      <c r="S20" s="60" t="str">
        <f>IF($P20="","",DCOUNT(ShipDataRange,8,'DM-Store Report'!B$10:E20)-SUM(S$11:S19))</f>
        <v/>
      </c>
      <c r="T20" s="77" t="str">
        <f t="shared" si="19"/>
        <v/>
      </c>
      <c r="U20" s="60" t="str">
        <f>IF($P20="","",DSUM(ShipDataRange,$C$8,'DM-Store Report'!B$10:D20)-SUM(U$11:U19))</f>
        <v/>
      </c>
      <c r="V20" s="60" t="str">
        <f>IF($P20="","",DSUM(ShipDataRange,$D$8,'DM-Store Report'!B$10:D20)+DSUM(ShipDataRange,$E$8,'DM-Store Report'!B$10:D20)-SUM(V$11:V19))</f>
        <v/>
      </c>
      <c r="W20" s="79" t="str">
        <f t="shared" si="20"/>
        <v/>
      </c>
      <c r="X20" s="58" t="str">
        <f>IF($P20="","",DCOUNT(ShipDataRange,$C$8,'DM-Store Report'!F$10:H20)-SUM(X$11:X19))</f>
        <v/>
      </c>
      <c r="Y20" s="58" t="str">
        <f>IF($P20="","",DCOUNT(ShipDataRange,$C$8,'DM-Store Report'!F$10:I20)-SUM(Y$11:Y19))</f>
        <v/>
      </c>
      <c r="Z20" s="78" t="str">
        <f t="shared" si="21"/>
        <v/>
      </c>
      <c r="AA20" s="58" t="str">
        <f>IF($P20="","",DSUM(ShipDataRange,$C$8,'DM-Store Report'!F$10:H20)-SUM(AA$11:AA19))</f>
        <v/>
      </c>
      <c r="AB20" s="58" t="str">
        <f>IF($P20="","",DSUM(ShipDataRange,$D$8,'DM-Store Report'!F$10:H20)+DSUM(ShipDataRange,$E$8,'DM-Store Report'!F$10:H20)-SUM(AB$11:AB19))</f>
        <v/>
      </c>
      <c r="AC20" s="79" t="str">
        <f t="shared" si="22"/>
        <v/>
      </c>
      <c r="AD20" s="58" t="str">
        <f>IF($P20="","",DCOUNT(ShipDataRange,$C$8,'DM-Store Report'!J$10:L20)-SUM(AD$11:AD19))</f>
        <v/>
      </c>
      <c r="AE20" s="58" t="str">
        <f>IF($P20="","",DCOUNT(ShipDataRange,$C$8,'DM-Store Report'!J$10:M20)-SUM(AE$11:AE19))</f>
        <v/>
      </c>
      <c r="AF20" s="78" t="str">
        <f t="shared" si="23"/>
        <v/>
      </c>
      <c r="AG20" s="58" t="str">
        <f>IF($P20="","",DSUM(ShipDataRange,$C$8,'DM-Store Report'!J$10:L20)-SUM(AG$11:AG19))</f>
        <v/>
      </c>
      <c r="AH20" s="58" t="str">
        <f>IF($P20="","",DSUM(ShipDataRange,$D$8,'DM-Store Report'!J$10:L20)+DSUM(ShipDataRange,$E$8,'DM-Store Report'!J$10:L20)-SUM(AH$11:AH19))</f>
        <v/>
      </c>
      <c r="AI20" s="79" t="str">
        <f t="shared" si="24"/>
        <v/>
      </c>
    </row>
    <row r="21" spans="1:35">
      <c r="A21">
        <f t="shared" si="6"/>
        <v>11</v>
      </c>
      <c r="B21" t="str">
        <f>IF(ISNA(VLOOKUP(A21,OtherInfo!$AF$4:$AH$172,3,FALSE)),"",VLOOKUP(A21,OtherInfo!$AF$4:$AH$172,3,FALSE))</f>
        <v/>
      </c>
      <c r="C21" s="31" t="str">
        <f t="shared" si="17"/>
        <v/>
      </c>
      <c r="D21" s="31" t="str">
        <f t="shared" si="18"/>
        <v/>
      </c>
      <c r="E21" s="31" t="str">
        <f t="shared" si="7"/>
        <v/>
      </c>
      <c r="F21" s="50" t="str">
        <f t="shared" si="0"/>
        <v/>
      </c>
      <c r="G21" s="31" t="str">
        <f t="shared" si="8"/>
        <v/>
      </c>
      <c r="H21" s="31" t="str">
        <f t="shared" si="9"/>
        <v/>
      </c>
      <c r="I21" s="31" t="str">
        <f t="shared" si="10"/>
        <v/>
      </c>
      <c r="J21" s="50" t="str">
        <f t="shared" si="1"/>
        <v/>
      </c>
      <c r="K21" s="31" t="str">
        <f t="shared" si="2"/>
        <v/>
      </c>
      <c r="L21" s="31" t="str">
        <f t="shared" si="3"/>
        <v/>
      </c>
      <c r="M21" s="31" t="str">
        <f t="shared" si="11"/>
        <v/>
      </c>
      <c r="N21" s="6"/>
      <c r="O21" s="6"/>
      <c r="P21" s="69" t="str">
        <f t="shared" si="4"/>
        <v/>
      </c>
      <c r="Q21" s="87" t="str">
        <f>IF(ISNA(VLOOKUP($P21,OtherInfo!$AD$4:$AH$172,4,FALSE)),"",IF(VLOOKUP($P21,OtherInfo!$AD$4:$AH$172,4,FALSE)="","",VLOOKUP($P21,OtherInfo!$AD$4:$AH$172,4,FALSE)))</f>
        <v/>
      </c>
      <c r="R21" s="59" t="str">
        <f>IF($P21="","",DCOUNT(ShipDataRange,8,'DM-Store Report'!B$10:D21)-SUM(R$11:R20))</f>
        <v/>
      </c>
      <c r="S21" s="60" t="str">
        <f>IF($P21="","",DCOUNT(ShipDataRange,8,'DM-Store Report'!B$10:E21)-SUM(S$11:S20))</f>
        <v/>
      </c>
      <c r="T21" s="77" t="str">
        <f t="shared" si="19"/>
        <v/>
      </c>
      <c r="U21" s="60" t="str">
        <f>IF($P21="","",DSUM(ShipDataRange,$C$8,'DM-Store Report'!B$10:D21)-SUM(U$11:U20))</f>
        <v/>
      </c>
      <c r="V21" s="60" t="str">
        <f>IF($P21="","",DSUM(ShipDataRange,$D$8,'DM-Store Report'!B$10:D21)+DSUM(ShipDataRange,$E$8,'DM-Store Report'!B$10:D21)-SUM(V$11:V20))</f>
        <v/>
      </c>
      <c r="W21" s="79" t="str">
        <f t="shared" si="20"/>
        <v/>
      </c>
      <c r="X21" s="58" t="str">
        <f>IF($P21="","",DCOUNT(ShipDataRange,$C$8,'DM-Store Report'!F$10:H21)-SUM(X$11:X20))</f>
        <v/>
      </c>
      <c r="Y21" s="58" t="str">
        <f>IF($P21="","",DCOUNT(ShipDataRange,$C$8,'DM-Store Report'!F$10:I21)-SUM(Y$11:Y20))</f>
        <v/>
      </c>
      <c r="Z21" s="78" t="str">
        <f t="shared" si="21"/>
        <v/>
      </c>
      <c r="AA21" s="58" t="str">
        <f>IF($P21="","",DSUM(ShipDataRange,$C$8,'DM-Store Report'!F$10:H21)-SUM(AA$11:AA20))</f>
        <v/>
      </c>
      <c r="AB21" s="58" t="str">
        <f>IF($P21="","",DSUM(ShipDataRange,$D$8,'DM-Store Report'!F$10:H21)+DSUM(ShipDataRange,$E$8,'DM-Store Report'!F$10:H21)-SUM(AB$11:AB20))</f>
        <v/>
      </c>
      <c r="AC21" s="79" t="str">
        <f t="shared" si="22"/>
        <v/>
      </c>
      <c r="AD21" s="58" t="str">
        <f>IF($P21="","",DCOUNT(ShipDataRange,$C$8,'DM-Store Report'!J$10:L21)-SUM(AD$11:AD20))</f>
        <v/>
      </c>
      <c r="AE21" s="58" t="str">
        <f>IF($P21="","",DCOUNT(ShipDataRange,$C$8,'DM-Store Report'!J$10:M21)-SUM(AE$11:AE20))</f>
        <v/>
      </c>
      <c r="AF21" s="78" t="str">
        <f t="shared" si="23"/>
        <v/>
      </c>
      <c r="AG21" s="58" t="str">
        <f>IF($P21="","",DSUM(ShipDataRange,$C$8,'DM-Store Report'!J$10:L21)-SUM(AG$11:AG20))</f>
        <v/>
      </c>
      <c r="AH21" s="58" t="str">
        <f>IF($P21="","",DSUM(ShipDataRange,$D$8,'DM-Store Report'!J$10:L21)+DSUM(ShipDataRange,$E$8,'DM-Store Report'!J$10:L21)-SUM(AH$11:AH20))</f>
        <v/>
      </c>
      <c r="AI21" s="79" t="str">
        <f t="shared" si="24"/>
        <v/>
      </c>
    </row>
    <row r="22" spans="1:35">
      <c r="A22">
        <f t="shared" si="6"/>
        <v>12</v>
      </c>
      <c r="B22" t="str">
        <f>IF(ISNA(VLOOKUP(A22,OtherInfo!$AF$4:$AH$172,3,FALSE)),"",VLOOKUP(A22,OtherInfo!$AF$4:$AH$172,3,FALSE))</f>
        <v/>
      </c>
      <c r="C22" s="31" t="str">
        <f t="shared" si="17"/>
        <v/>
      </c>
      <c r="D22" s="31" t="str">
        <f t="shared" si="18"/>
        <v/>
      </c>
      <c r="E22" s="31" t="str">
        <f t="shared" si="7"/>
        <v/>
      </c>
      <c r="F22" s="50" t="str">
        <f t="shared" si="0"/>
        <v/>
      </c>
      <c r="G22" s="31" t="str">
        <f t="shared" si="8"/>
        <v/>
      </c>
      <c r="H22" s="31" t="str">
        <f t="shared" si="9"/>
        <v/>
      </c>
      <c r="I22" s="31" t="str">
        <f t="shared" si="10"/>
        <v/>
      </c>
      <c r="J22" s="50" t="str">
        <f t="shared" si="1"/>
        <v/>
      </c>
      <c r="K22" s="31" t="str">
        <f t="shared" si="2"/>
        <v/>
      </c>
      <c r="L22" s="31" t="str">
        <f t="shared" si="3"/>
        <v/>
      </c>
      <c r="M22" s="31" t="str">
        <f t="shared" si="11"/>
        <v/>
      </c>
      <c r="N22" s="6"/>
      <c r="O22" s="6"/>
      <c r="P22" s="69" t="str">
        <f t="shared" si="4"/>
        <v/>
      </c>
      <c r="Q22" s="87" t="str">
        <f>IF(ISNA(VLOOKUP($P22,OtherInfo!$AD$4:$AH$172,4,FALSE)),"",IF(VLOOKUP($P22,OtherInfo!$AD$4:$AH$172,4,FALSE)="","",VLOOKUP($P22,OtherInfo!$AD$4:$AH$172,4,FALSE)))</f>
        <v/>
      </c>
      <c r="R22" s="59" t="str">
        <f>IF($P22="","",DCOUNT(ShipDataRange,8,'DM-Store Report'!B$10:D22)-SUM(R$11:R21))</f>
        <v/>
      </c>
      <c r="S22" s="60" t="str">
        <f>IF($P22="","",DCOUNT(ShipDataRange,8,'DM-Store Report'!B$10:E22)-SUM(S$11:S21))</f>
        <v/>
      </c>
      <c r="T22" s="77" t="str">
        <f t="shared" si="19"/>
        <v/>
      </c>
      <c r="U22" s="60" t="str">
        <f>IF($P22="","",DSUM(ShipDataRange,$C$8,'DM-Store Report'!B$10:D22)-SUM(U$11:U21))</f>
        <v/>
      </c>
      <c r="V22" s="60" t="str">
        <f>IF($P22="","",DSUM(ShipDataRange,$D$8,'DM-Store Report'!B$10:D22)+DSUM(ShipDataRange,$E$8,'DM-Store Report'!B$10:D22)-SUM(V$11:V21))</f>
        <v/>
      </c>
      <c r="W22" s="79" t="str">
        <f t="shared" si="20"/>
        <v/>
      </c>
      <c r="X22" s="58" t="str">
        <f>IF($P22="","",DCOUNT(ShipDataRange,$C$8,'DM-Store Report'!F$10:H22)-SUM(X$11:X21))</f>
        <v/>
      </c>
      <c r="Y22" s="58" t="str">
        <f>IF($P22="","",DCOUNT(ShipDataRange,$C$8,'DM-Store Report'!F$10:I22)-SUM(Y$11:Y21))</f>
        <v/>
      </c>
      <c r="Z22" s="78" t="str">
        <f t="shared" si="21"/>
        <v/>
      </c>
      <c r="AA22" s="58" t="str">
        <f>IF($P22="","",DSUM(ShipDataRange,$C$8,'DM-Store Report'!F$10:H22)-SUM(AA$11:AA21))</f>
        <v/>
      </c>
      <c r="AB22" s="58" t="str">
        <f>IF($P22="","",DSUM(ShipDataRange,$D$8,'DM-Store Report'!F$10:H22)+DSUM(ShipDataRange,$E$8,'DM-Store Report'!F$10:H22)-SUM(AB$11:AB21))</f>
        <v/>
      </c>
      <c r="AC22" s="79" t="str">
        <f t="shared" si="22"/>
        <v/>
      </c>
      <c r="AD22" s="58" t="str">
        <f>IF($P22="","",DCOUNT(ShipDataRange,$C$8,'DM-Store Report'!J$10:L22)-SUM(AD$11:AD21))</f>
        <v/>
      </c>
      <c r="AE22" s="58" t="str">
        <f>IF($P22="","",DCOUNT(ShipDataRange,$C$8,'DM-Store Report'!J$10:M22)-SUM(AE$11:AE21))</f>
        <v/>
      </c>
      <c r="AF22" s="78" t="str">
        <f t="shared" si="23"/>
        <v/>
      </c>
      <c r="AG22" s="58" t="str">
        <f>IF($P22="","",DSUM(ShipDataRange,$C$8,'DM-Store Report'!J$10:L22)-SUM(AG$11:AG21))</f>
        <v/>
      </c>
      <c r="AH22" s="58" t="str">
        <f>IF($P22="","",DSUM(ShipDataRange,$D$8,'DM-Store Report'!J$10:L22)+DSUM(ShipDataRange,$E$8,'DM-Store Report'!J$10:L22)-SUM(AH$11:AH21))</f>
        <v/>
      </c>
      <c r="AI22" s="79" t="str">
        <f t="shared" si="24"/>
        <v/>
      </c>
    </row>
    <row r="23" spans="1:35">
      <c r="A23">
        <f t="shared" si="6"/>
        <v>13</v>
      </c>
      <c r="B23" t="str">
        <f>IF(ISNA(VLOOKUP(A23,OtherInfo!$AF$4:$AH$172,3,FALSE)),"",VLOOKUP(A23,OtherInfo!$AF$4:$AH$172,3,FALSE))</f>
        <v/>
      </c>
      <c r="C23" s="31" t="str">
        <f t="shared" si="17"/>
        <v/>
      </c>
      <c r="D23" s="31" t="str">
        <f t="shared" si="18"/>
        <v/>
      </c>
      <c r="E23" s="31" t="str">
        <f t="shared" si="7"/>
        <v/>
      </c>
      <c r="F23" s="50" t="str">
        <f t="shared" si="0"/>
        <v/>
      </c>
      <c r="G23" s="31" t="str">
        <f t="shared" si="8"/>
        <v/>
      </c>
      <c r="H23" s="31" t="str">
        <f t="shared" si="9"/>
        <v/>
      </c>
      <c r="I23" s="31" t="str">
        <f t="shared" si="10"/>
        <v/>
      </c>
      <c r="J23" s="50" t="str">
        <f t="shared" si="1"/>
        <v/>
      </c>
      <c r="K23" s="31" t="str">
        <f t="shared" si="2"/>
        <v/>
      </c>
      <c r="L23" s="31" t="str">
        <f t="shared" si="3"/>
        <v/>
      </c>
      <c r="M23" s="31" t="str">
        <f t="shared" si="11"/>
        <v/>
      </c>
      <c r="N23" s="6"/>
      <c r="O23" s="6"/>
      <c r="P23" s="69" t="str">
        <f t="shared" si="4"/>
        <v/>
      </c>
      <c r="Q23" s="87" t="str">
        <f>IF(ISNA(VLOOKUP($P23,OtherInfo!$AD$4:$AH$172,4,FALSE)),"",IF(VLOOKUP($P23,OtherInfo!$AD$4:$AH$172,4,FALSE)="","",VLOOKUP($P23,OtherInfo!$AD$4:$AH$172,4,FALSE)))</f>
        <v/>
      </c>
      <c r="R23" s="59" t="str">
        <f>IF($P23="","",DCOUNT(ShipDataRange,8,'DM-Store Report'!B$10:D23)-SUM(R$11:R22))</f>
        <v/>
      </c>
      <c r="S23" s="60" t="str">
        <f>IF($P23="","",DCOUNT(ShipDataRange,8,'DM-Store Report'!B$10:E23)-SUM(S$11:S22))</f>
        <v/>
      </c>
      <c r="T23" s="77" t="str">
        <f t="shared" si="19"/>
        <v/>
      </c>
      <c r="U23" s="60" t="str">
        <f>IF($P23="","",DSUM(ShipDataRange,$C$8,'DM-Store Report'!B$10:D23)-SUM(U$11:U22))</f>
        <v/>
      </c>
      <c r="V23" s="60" t="str">
        <f>IF($P23="","",DSUM(ShipDataRange,$D$8,'DM-Store Report'!B$10:D23)+DSUM(ShipDataRange,$E$8,'DM-Store Report'!B$10:D23)-SUM(V$11:V22))</f>
        <v/>
      </c>
      <c r="W23" s="79" t="str">
        <f t="shared" si="20"/>
        <v/>
      </c>
      <c r="X23" s="58" t="str">
        <f>IF($P23="","",DCOUNT(ShipDataRange,$C$8,'DM-Store Report'!F$10:H23)-SUM(X$11:X22))</f>
        <v/>
      </c>
      <c r="Y23" s="58" t="str">
        <f>IF($P23="","",DCOUNT(ShipDataRange,$C$8,'DM-Store Report'!F$10:I23)-SUM(Y$11:Y22))</f>
        <v/>
      </c>
      <c r="Z23" s="78" t="str">
        <f t="shared" si="21"/>
        <v/>
      </c>
      <c r="AA23" s="58" t="str">
        <f>IF($P23="","",DSUM(ShipDataRange,$C$8,'DM-Store Report'!F$10:H23)-SUM(AA$11:AA22))</f>
        <v/>
      </c>
      <c r="AB23" s="58" t="str">
        <f>IF($P23="","",DSUM(ShipDataRange,$D$8,'DM-Store Report'!F$10:H23)+DSUM(ShipDataRange,$E$8,'DM-Store Report'!F$10:H23)-SUM(AB$11:AB22))</f>
        <v/>
      </c>
      <c r="AC23" s="79" t="str">
        <f t="shared" si="22"/>
        <v/>
      </c>
      <c r="AD23" s="58" t="str">
        <f>IF($P23="","",DCOUNT(ShipDataRange,$C$8,'DM-Store Report'!J$10:L23)-SUM(AD$11:AD22))</f>
        <v/>
      </c>
      <c r="AE23" s="58" t="str">
        <f>IF($P23="","",DCOUNT(ShipDataRange,$C$8,'DM-Store Report'!J$10:M23)-SUM(AE$11:AE22))</f>
        <v/>
      </c>
      <c r="AF23" s="78" t="str">
        <f t="shared" si="23"/>
        <v/>
      </c>
      <c r="AG23" s="58" t="str">
        <f>IF($P23="","",DSUM(ShipDataRange,$C$8,'DM-Store Report'!J$10:L23)-SUM(AG$11:AG22))</f>
        <v/>
      </c>
      <c r="AH23" s="58" t="str">
        <f>IF($P23="","",DSUM(ShipDataRange,$D$8,'DM-Store Report'!J$10:L23)+DSUM(ShipDataRange,$E$8,'DM-Store Report'!J$10:L23)-SUM(AH$11:AH22))</f>
        <v/>
      </c>
      <c r="AI23" s="79" t="str">
        <f t="shared" si="24"/>
        <v/>
      </c>
    </row>
    <row r="24" spans="1:35">
      <c r="A24">
        <f t="shared" si="6"/>
        <v>14</v>
      </c>
      <c r="B24" t="str">
        <f>IF(ISNA(VLOOKUP(A24,OtherInfo!$AF$4:$AH$172,3,FALSE)),"",VLOOKUP(A24,OtherInfo!$AF$4:$AH$172,3,FALSE))</f>
        <v/>
      </c>
      <c r="C24" s="31" t="str">
        <f t="shared" si="17"/>
        <v/>
      </c>
      <c r="D24" s="31" t="str">
        <f t="shared" si="18"/>
        <v/>
      </c>
      <c r="E24" s="31" t="str">
        <f t="shared" si="7"/>
        <v/>
      </c>
      <c r="F24" s="50" t="str">
        <f t="shared" si="0"/>
        <v/>
      </c>
      <c r="G24" s="31" t="str">
        <f t="shared" si="8"/>
        <v/>
      </c>
      <c r="H24" s="31" t="str">
        <f t="shared" si="9"/>
        <v/>
      </c>
      <c r="I24" s="31" t="str">
        <f t="shared" si="10"/>
        <v/>
      </c>
      <c r="J24" s="50" t="str">
        <f t="shared" si="1"/>
        <v/>
      </c>
      <c r="K24" s="31" t="str">
        <f t="shared" si="2"/>
        <v/>
      </c>
      <c r="L24" s="31" t="str">
        <f t="shared" si="3"/>
        <v/>
      </c>
      <c r="M24" s="31" t="str">
        <f t="shared" si="11"/>
        <v/>
      </c>
      <c r="N24" s="6"/>
      <c r="O24" s="6"/>
      <c r="P24" s="69" t="str">
        <f t="shared" si="4"/>
        <v/>
      </c>
      <c r="Q24" s="87" t="str">
        <f>IF(ISNA(VLOOKUP($P24,OtherInfo!$AD$4:$AH$172,4,FALSE)),"",IF(VLOOKUP($P24,OtherInfo!$AD$4:$AH$172,4,FALSE)="","",VLOOKUP($P24,OtherInfo!$AD$4:$AH$172,4,FALSE)))</f>
        <v/>
      </c>
      <c r="R24" s="59" t="str">
        <f>IF($P24="","",DCOUNT(ShipDataRange,8,'DM-Store Report'!B$10:D24)-SUM(R$11:R23))</f>
        <v/>
      </c>
      <c r="S24" s="60" t="str">
        <f>IF($P24="","",DCOUNT(ShipDataRange,8,'DM-Store Report'!B$10:E24)-SUM(S$11:S23))</f>
        <v/>
      </c>
      <c r="T24" s="77" t="str">
        <f t="shared" si="19"/>
        <v/>
      </c>
      <c r="U24" s="60" t="str">
        <f>IF($P24="","",DSUM(ShipDataRange,$C$8,'DM-Store Report'!B$10:D24)-SUM(U$11:U23))</f>
        <v/>
      </c>
      <c r="V24" s="60" t="str">
        <f>IF($P24="","",DSUM(ShipDataRange,$D$8,'DM-Store Report'!B$10:D24)+DSUM(ShipDataRange,$E$8,'DM-Store Report'!B$10:D24)-SUM(V$11:V23))</f>
        <v/>
      </c>
      <c r="W24" s="79" t="str">
        <f t="shared" si="20"/>
        <v/>
      </c>
      <c r="X24" s="58" t="str">
        <f>IF($P24="","",DCOUNT(ShipDataRange,$C$8,'DM-Store Report'!F$10:H24)-SUM(X$11:X23))</f>
        <v/>
      </c>
      <c r="Y24" s="58" t="str">
        <f>IF($P24="","",DCOUNT(ShipDataRange,$C$8,'DM-Store Report'!F$10:I24)-SUM(Y$11:Y23))</f>
        <v/>
      </c>
      <c r="Z24" s="78" t="str">
        <f t="shared" si="21"/>
        <v/>
      </c>
      <c r="AA24" s="58" t="str">
        <f>IF($P24="","",DSUM(ShipDataRange,$C$8,'DM-Store Report'!F$10:H24)-SUM(AA$11:AA23))</f>
        <v/>
      </c>
      <c r="AB24" s="58" t="str">
        <f>IF($P24="","",DSUM(ShipDataRange,$D$8,'DM-Store Report'!F$10:H24)+DSUM(ShipDataRange,$E$8,'DM-Store Report'!F$10:H24)-SUM(AB$11:AB23))</f>
        <v/>
      </c>
      <c r="AC24" s="79" t="str">
        <f t="shared" si="22"/>
        <v/>
      </c>
      <c r="AD24" s="58" t="str">
        <f>IF($P24="","",DCOUNT(ShipDataRange,$C$8,'DM-Store Report'!J$10:L24)-SUM(AD$11:AD23))</f>
        <v/>
      </c>
      <c r="AE24" s="58" t="str">
        <f>IF($P24="","",DCOUNT(ShipDataRange,$C$8,'DM-Store Report'!J$10:M24)-SUM(AE$11:AE23))</f>
        <v/>
      </c>
      <c r="AF24" s="78" t="str">
        <f t="shared" si="23"/>
        <v/>
      </c>
      <c r="AG24" s="58" t="str">
        <f>IF($P24="","",DSUM(ShipDataRange,$C$8,'DM-Store Report'!J$10:L24)-SUM(AG$11:AG23))</f>
        <v/>
      </c>
      <c r="AH24" s="58" t="str">
        <f>IF($P24="","",DSUM(ShipDataRange,$D$8,'DM-Store Report'!J$10:L24)+DSUM(ShipDataRange,$E$8,'DM-Store Report'!J$10:L24)-SUM(AH$11:AH23))</f>
        <v/>
      </c>
      <c r="AI24" s="79" t="str">
        <f t="shared" si="24"/>
        <v/>
      </c>
    </row>
    <row r="25" spans="1:35">
      <c r="A25">
        <f t="shared" si="6"/>
        <v>15</v>
      </c>
      <c r="B25" t="str">
        <f>IF(ISNA(VLOOKUP(A25,OtherInfo!$AF$4:$AH$172,3,FALSE)),"",VLOOKUP(A25,OtherInfo!$AF$4:$AH$172,3,FALSE))</f>
        <v/>
      </c>
      <c r="C25" s="31" t="str">
        <f t="shared" si="17"/>
        <v/>
      </c>
      <c r="D25" s="31" t="str">
        <f t="shared" si="18"/>
        <v/>
      </c>
      <c r="E25" s="31" t="str">
        <f t="shared" si="7"/>
        <v/>
      </c>
      <c r="F25" s="50" t="str">
        <f t="shared" si="0"/>
        <v/>
      </c>
      <c r="G25" s="31" t="str">
        <f t="shared" si="8"/>
        <v/>
      </c>
      <c r="H25" s="31" t="str">
        <f t="shared" si="9"/>
        <v/>
      </c>
      <c r="I25" s="31" t="str">
        <f t="shared" si="10"/>
        <v/>
      </c>
      <c r="J25" s="50" t="str">
        <f t="shared" si="1"/>
        <v/>
      </c>
      <c r="K25" s="31" t="str">
        <f t="shared" si="2"/>
        <v/>
      </c>
      <c r="L25" s="31" t="str">
        <f t="shared" si="3"/>
        <v/>
      </c>
      <c r="M25" s="31" t="str">
        <f t="shared" si="11"/>
        <v/>
      </c>
      <c r="N25" s="6"/>
      <c r="O25" s="6"/>
      <c r="P25" s="69" t="str">
        <f t="shared" si="4"/>
        <v/>
      </c>
      <c r="Q25" s="87" t="str">
        <f>IF(ISNA(VLOOKUP($P25,OtherInfo!$AD$4:$AH$172,4,FALSE)),"",IF(VLOOKUP($P25,OtherInfo!$AD$4:$AH$172,4,FALSE)="","",VLOOKUP($P25,OtherInfo!$AD$4:$AH$172,4,FALSE)))</f>
        <v/>
      </c>
      <c r="R25" s="59" t="str">
        <f>IF($P25="","",DCOUNT(ShipDataRange,8,'DM-Store Report'!B$10:D25)-SUM(R$11:R24))</f>
        <v/>
      </c>
      <c r="S25" s="60" t="str">
        <f>IF($P25="","",DCOUNT(ShipDataRange,8,'DM-Store Report'!B$10:E25)-SUM(S$11:S24))</f>
        <v/>
      </c>
      <c r="T25" s="77" t="str">
        <f t="shared" si="19"/>
        <v/>
      </c>
      <c r="U25" s="60" t="str">
        <f>IF($P25="","",DSUM(ShipDataRange,$C$8,'DM-Store Report'!B$10:D25)-SUM(U$11:U24))</f>
        <v/>
      </c>
      <c r="V25" s="60" t="str">
        <f>IF($P25="","",DSUM(ShipDataRange,$D$8,'DM-Store Report'!B$10:D25)+DSUM(ShipDataRange,$E$8,'DM-Store Report'!B$10:D25)-SUM(V$11:V24))</f>
        <v/>
      </c>
      <c r="W25" s="79" t="str">
        <f t="shared" si="20"/>
        <v/>
      </c>
      <c r="X25" s="58" t="str">
        <f>IF($P25="","",DCOUNT(ShipDataRange,$C$8,'DM-Store Report'!F$10:H25)-SUM(X$11:X24))</f>
        <v/>
      </c>
      <c r="Y25" s="58" t="str">
        <f>IF($P25="","",DCOUNT(ShipDataRange,$C$8,'DM-Store Report'!F$10:I25)-SUM(Y$11:Y24))</f>
        <v/>
      </c>
      <c r="Z25" s="78" t="str">
        <f t="shared" si="21"/>
        <v/>
      </c>
      <c r="AA25" s="58" t="str">
        <f>IF($P25="","",DSUM(ShipDataRange,$C$8,'DM-Store Report'!F$10:H25)-SUM(AA$11:AA24))</f>
        <v/>
      </c>
      <c r="AB25" s="58" t="str">
        <f>IF($P25="","",DSUM(ShipDataRange,$D$8,'DM-Store Report'!F$10:H25)+DSUM(ShipDataRange,$E$8,'DM-Store Report'!F$10:H25)-SUM(AB$11:AB24))</f>
        <v/>
      </c>
      <c r="AC25" s="79" t="str">
        <f t="shared" si="22"/>
        <v/>
      </c>
      <c r="AD25" s="58" t="str">
        <f>IF($P25="","",DCOUNT(ShipDataRange,$C$8,'DM-Store Report'!J$10:L25)-SUM(AD$11:AD24))</f>
        <v/>
      </c>
      <c r="AE25" s="58" t="str">
        <f>IF($P25="","",DCOUNT(ShipDataRange,$C$8,'DM-Store Report'!J$10:M25)-SUM(AE$11:AE24))</f>
        <v/>
      </c>
      <c r="AF25" s="78" t="str">
        <f t="shared" si="23"/>
        <v/>
      </c>
      <c r="AG25" s="58" t="str">
        <f>IF($P25="","",DSUM(ShipDataRange,$C$8,'DM-Store Report'!J$10:L25)-SUM(AG$11:AG24))</f>
        <v/>
      </c>
      <c r="AH25" s="58" t="str">
        <f>IF($P25="","",DSUM(ShipDataRange,$D$8,'DM-Store Report'!J$10:L25)+DSUM(ShipDataRange,$E$8,'DM-Store Report'!J$10:L25)-SUM(AH$11:AH24))</f>
        <v/>
      </c>
      <c r="AI25" s="79" t="str">
        <f t="shared" si="24"/>
        <v/>
      </c>
    </row>
    <row r="26" spans="1:35">
      <c r="A26">
        <f t="shared" si="6"/>
        <v>16</v>
      </c>
      <c r="B26" t="str">
        <f>IF(ISNA(VLOOKUP(A26,OtherInfo!$AF$4:$AH$172,3,FALSE)),"",VLOOKUP(A26,OtherInfo!$AF$4:$AH$172,3,FALSE))</f>
        <v/>
      </c>
      <c r="C26" s="31" t="str">
        <f t="shared" si="17"/>
        <v/>
      </c>
      <c r="D26" s="31" t="str">
        <f t="shared" si="18"/>
        <v/>
      </c>
      <c r="E26" s="31" t="str">
        <f t="shared" si="7"/>
        <v/>
      </c>
      <c r="F26" s="50" t="str">
        <f t="shared" si="0"/>
        <v/>
      </c>
      <c r="G26" s="31" t="str">
        <f t="shared" si="8"/>
        <v/>
      </c>
      <c r="H26" s="31" t="str">
        <f t="shared" si="9"/>
        <v/>
      </c>
      <c r="I26" s="31" t="str">
        <f t="shared" si="10"/>
        <v/>
      </c>
      <c r="J26" s="50" t="str">
        <f t="shared" si="1"/>
        <v/>
      </c>
      <c r="K26" s="31" t="str">
        <f t="shared" si="2"/>
        <v/>
      </c>
      <c r="L26" s="31" t="str">
        <f t="shared" si="3"/>
        <v/>
      </c>
      <c r="M26" s="31" t="str">
        <f t="shared" si="11"/>
        <v/>
      </c>
      <c r="N26" s="6"/>
      <c r="O26" s="6"/>
      <c r="P26" s="69" t="str">
        <f t="shared" si="4"/>
        <v/>
      </c>
      <c r="Q26" s="87" t="str">
        <f>IF(ISNA(VLOOKUP($P26,OtherInfo!$AD$4:$AH$172,4,FALSE)),"",IF(VLOOKUP($P26,OtherInfo!$AD$4:$AH$172,4,FALSE)="","",VLOOKUP($P26,OtherInfo!$AD$4:$AH$172,4,FALSE)))</f>
        <v/>
      </c>
      <c r="R26" s="59" t="str">
        <f>IF($P26="","",DCOUNT(ShipDataRange,8,'DM-Store Report'!B$10:D26)-SUM(R$11:R25))</f>
        <v/>
      </c>
      <c r="S26" s="60" t="str">
        <f>IF($P26="","",DCOUNT(ShipDataRange,8,'DM-Store Report'!B$10:E26)-SUM(S$11:S25))</f>
        <v/>
      </c>
      <c r="T26" s="77" t="str">
        <f t="shared" si="19"/>
        <v/>
      </c>
      <c r="U26" s="60" t="str">
        <f>IF($P26="","",DSUM(ShipDataRange,$C$8,'DM-Store Report'!B$10:D26)-SUM(U$11:U25))</f>
        <v/>
      </c>
      <c r="V26" s="60" t="str">
        <f>IF($P26="","",DSUM(ShipDataRange,$D$8,'DM-Store Report'!B$10:D26)+DSUM(ShipDataRange,$E$8,'DM-Store Report'!B$10:D26)-SUM(V$11:V25))</f>
        <v/>
      </c>
      <c r="W26" s="79" t="str">
        <f t="shared" si="20"/>
        <v/>
      </c>
      <c r="X26" s="58" t="str">
        <f>IF($P26="","",DCOUNT(ShipDataRange,$C$8,'DM-Store Report'!F$10:H26)-SUM(X$11:X25))</f>
        <v/>
      </c>
      <c r="Y26" s="58" t="str">
        <f>IF($P26="","",DCOUNT(ShipDataRange,$C$8,'DM-Store Report'!F$10:I26)-SUM(Y$11:Y25))</f>
        <v/>
      </c>
      <c r="Z26" s="78" t="str">
        <f t="shared" si="21"/>
        <v/>
      </c>
      <c r="AA26" s="58" t="str">
        <f>IF($P26="","",DSUM(ShipDataRange,$C$8,'DM-Store Report'!F$10:H26)-SUM(AA$11:AA25))</f>
        <v/>
      </c>
      <c r="AB26" s="58" t="str">
        <f>IF($P26="","",DSUM(ShipDataRange,$D$8,'DM-Store Report'!F$10:H26)+DSUM(ShipDataRange,$E$8,'DM-Store Report'!F$10:H26)-SUM(AB$11:AB25))</f>
        <v/>
      </c>
      <c r="AC26" s="79" t="str">
        <f t="shared" si="22"/>
        <v/>
      </c>
      <c r="AD26" s="58" t="str">
        <f>IF($P26="","",DCOUNT(ShipDataRange,$C$8,'DM-Store Report'!J$10:L26)-SUM(AD$11:AD25))</f>
        <v/>
      </c>
      <c r="AE26" s="58" t="str">
        <f>IF($P26="","",DCOUNT(ShipDataRange,$C$8,'DM-Store Report'!J$10:M26)-SUM(AE$11:AE25))</f>
        <v/>
      </c>
      <c r="AF26" s="78" t="str">
        <f t="shared" si="23"/>
        <v/>
      </c>
      <c r="AG26" s="58" t="str">
        <f>IF($P26="","",DSUM(ShipDataRange,$C$8,'DM-Store Report'!J$10:L26)-SUM(AG$11:AG25))</f>
        <v/>
      </c>
      <c r="AH26" s="58" t="str">
        <f>IF($P26="","",DSUM(ShipDataRange,$D$8,'DM-Store Report'!J$10:L26)+DSUM(ShipDataRange,$E$8,'DM-Store Report'!J$10:L26)-SUM(AH$11:AH25))</f>
        <v/>
      </c>
      <c r="AI26" s="79" t="str">
        <f t="shared" si="24"/>
        <v/>
      </c>
    </row>
    <row r="27" spans="1:35">
      <c r="A27">
        <f t="shared" si="6"/>
        <v>17</v>
      </c>
      <c r="B27" t="str">
        <f>IF(ISNA(VLOOKUP(A27,OtherInfo!$AF$4:$AH$172,3,FALSE)),"",VLOOKUP(A27,OtherInfo!$AF$4:$AH$172,3,FALSE))</f>
        <v/>
      </c>
      <c r="C27" s="31" t="str">
        <f t="shared" si="17"/>
        <v/>
      </c>
      <c r="D27" s="31" t="str">
        <f t="shared" si="18"/>
        <v/>
      </c>
      <c r="E27" s="31" t="str">
        <f t="shared" si="7"/>
        <v/>
      </c>
      <c r="F27" s="50" t="str">
        <f t="shared" si="0"/>
        <v/>
      </c>
      <c r="G27" s="31" t="str">
        <f t="shared" si="8"/>
        <v/>
      </c>
      <c r="H27" s="31" t="str">
        <f t="shared" si="9"/>
        <v/>
      </c>
      <c r="I27" s="31" t="str">
        <f t="shared" si="10"/>
        <v/>
      </c>
      <c r="J27" s="50" t="str">
        <f t="shared" si="1"/>
        <v/>
      </c>
      <c r="K27" s="31" t="str">
        <f t="shared" si="2"/>
        <v/>
      </c>
      <c r="L27" s="31" t="str">
        <f t="shared" si="3"/>
        <v/>
      </c>
      <c r="M27" s="31" t="str">
        <f t="shared" si="11"/>
        <v/>
      </c>
      <c r="N27" s="6"/>
      <c r="O27" s="6"/>
      <c r="P27" s="69" t="str">
        <f t="shared" si="4"/>
        <v/>
      </c>
      <c r="Q27" s="87" t="str">
        <f>IF(ISNA(VLOOKUP($P27,OtherInfo!$AD$4:$AH$172,4,FALSE)),"",IF(VLOOKUP($P27,OtherInfo!$AD$4:$AH$172,4,FALSE)="","",VLOOKUP($P27,OtherInfo!$AD$4:$AH$172,4,FALSE)))</f>
        <v/>
      </c>
      <c r="R27" s="59" t="str">
        <f>IF($P27="","",DCOUNT(ShipDataRange,8,'DM-Store Report'!B$10:D27)-SUM(R$11:R26))</f>
        <v/>
      </c>
      <c r="S27" s="60" t="str">
        <f>IF($P27="","",DCOUNT(ShipDataRange,8,'DM-Store Report'!B$10:E27)-SUM(S$11:S26))</f>
        <v/>
      </c>
      <c r="T27" s="77" t="str">
        <f t="shared" si="19"/>
        <v/>
      </c>
      <c r="U27" s="60" t="str">
        <f>IF($P27="","",DSUM(ShipDataRange,$C$8,'DM-Store Report'!B$10:D27)-SUM(U$11:U26))</f>
        <v/>
      </c>
      <c r="V27" s="60" t="str">
        <f>IF($P27="","",DSUM(ShipDataRange,$D$8,'DM-Store Report'!B$10:D27)+DSUM(ShipDataRange,$E$8,'DM-Store Report'!B$10:D27)-SUM(V$11:V26))</f>
        <v/>
      </c>
      <c r="W27" s="79" t="str">
        <f t="shared" si="20"/>
        <v/>
      </c>
      <c r="X27" s="58" t="str">
        <f>IF($P27="","",DCOUNT(ShipDataRange,$C$8,'DM-Store Report'!F$10:H27)-SUM(X$11:X26))</f>
        <v/>
      </c>
      <c r="Y27" s="58" t="str">
        <f>IF($P27="","",DCOUNT(ShipDataRange,$C$8,'DM-Store Report'!F$10:I27)-SUM(Y$11:Y26))</f>
        <v/>
      </c>
      <c r="Z27" s="78" t="str">
        <f t="shared" si="21"/>
        <v/>
      </c>
      <c r="AA27" s="58" t="str">
        <f>IF($P27="","",DSUM(ShipDataRange,$C$8,'DM-Store Report'!F$10:H27)-SUM(AA$11:AA26))</f>
        <v/>
      </c>
      <c r="AB27" s="58" t="str">
        <f>IF($P27="","",DSUM(ShipDataRange,$D$8,'DM-Store Report'!F$10:H27)+DSUM(ShipDataRange,$E$8,'DM-Store Report'!F$10:H27)-SUM(AB$11:AB26))</f>
        <v/>
      </c>
      <c r="AC27" s="79" t="str">
        <f t="shared" si="22"/>
        <v/>
      </c>
      <c r="AD27" s="58" t="str">
        <f>IF($P27="","",DCOUNT(ShipDataRange,$C$8,'DM-Store Report'!J$10:L27)-SUM(AD$11:AD26))</f>
        <v/>
      </c>
      <c r="AE27" s="58" t="str">
        <f>IF($P27="","",DCOUNT(ShipDataRange,$C$8,'DM-Store Report'!J$10:M27)-SUM(AE$11:AE26))</f>
        <v/>
      </c>
      <c r="AF27" s="78" t="str">
        <f t="shared" si="23"/>
        <v/>
      </c>
      <c r="AG27" s="58" t="str">
        <f>IF($P27="","",DSUM(ShipDataRange,$C$8,'DM-Store Report'!J$10:L27)-SUM(AG$11:AG26))</f>
        <v/>
      </c>
      <c r="AH27" s="58" t="str">
        <f>IF($P27="","",DSUM(ShipDataRange,$D$8,'DM-Store Report'!J$10:L27)+DSUM(ShipDataRange,$E$8,'DM-Store Report'!J$10:L27)-SUM(AH$11:AH26))</f>
        <v/>
      </c>
      <c r="AI27" s="79" t="str">
        <f t="shared" si="24"/>
        <v/>
      </c>
    </row>
    <row r="28" spans="1:35">
      <c r="A28">
        <f t="shared" si="6"/>
        <v>18</v>
      </c>
      <c r="B28" t="str">
        <f>IF(ISNA(VLOOKUP(A28,OtherInfo!$AF$4:$AH$172,3,FALSE)),"",VLOOKUP(A28,OtherInfo!$AF$4:$AH$172,3,FALSE))</f>
        <v/>
      </c>
      <c r="C28" s="31" t="str">
        <f t="shared" si="17"/>
        <v/>
      </c>
      <c r="D28" s="31" t="str">
        <f t="shared" si="18"/>
        <v/>
      </c>
      <c r="E28" s="31" t="str">
        <f t="shared" si="7"/>
        <v/>
      </c>
      <c r="F28" s="50" t="str">
        <f t="shared" si="0"/>
        <v/>
      </c>
      <c r="G28" s="31" t="str">
        <f t="shared" si="8"/>
        <v/>
      </c>
      <c r="H28" s="31" t="str">
        <f t="shared" si="9"/>
        <v/>
      </c>
      <c r="I28" s="31" t="str">
        <f t="shared" si="10"/>
        <v/>
      </c>
      <c r="J28" s="50" t="str">
        <f t="shared" si="1"/>
        <v/>
      </c>
      <c r="K28" s="31" t="str">
        <f t="shared" si="2"/>
        <v/>
      </c>
      <c r="L28" s="31" t="str">
        <f t="shared" si="3"/>
        <v/>
      </c>
      <c r="M28" s="31" t="str">
        <f t="shared" si="11"/>
        <v/>
      </c>
      <c r="N28" s="6"/>
      <c r="O28" s="6"/>
      <c r="P28" s="69" t="str">
        <f t="shared" si="4"/>
        <v/>
      </c>
      <c r="Q28" s="87" t="str">
        <f>IF(ISNA(VLOOKUP($P28,OtherInfo!$AD$4:$AH$172,4,FALSE)),"",IF(VLOOKUP($P28,OtherInfo!$AD$4:$AH$172,4,FALSE)="","",VLOOKUP($P28,OtherInfo!$AD$4:$AH$172,4,FALSE)))</f>
        <v/>
      </c>
      <c r="R28" s="59" t="str">
        <f>IF($P28="","",DCOUNT(ShipDataRange,8,'DM-Store Report'!B$10:D28)-SUM(R$11:R27))</f>
        <v/>
      </c>
      <c r="S28" s="60" t="str">
        <f>IF($P28="","",DCOUNT(ShipDataRange,8,'DM-Store Report'!B$10:E28)-SUM(S$11:S27))</f>
        <v/>
      </c>
      <c r="T28" s="77" t="str">
        <f t="shared" si="19"/>
        <v/>
      </c>
      <c r="U28" s="60" t="str">
        <f>IF($P28="","",DSUM(ShipDataRange,$C$8,'DM-Store Report'!B$10:D28)-SUM(U$11:U27))</f>
        <v/>
      </c>
      <c r="V28" s="60" t="str">
        <f>IF($P28="","",DSUM(ShipDataRange,$D$8,'DM-Store Report'!B$10:D28)+DSUM(ShipDataRange,$E$8,'DM-Store Report'!B$10:D28)-SUM(V$11:V27))</f>
        <v/>
      </c>
      <c r="W28" s="79" t="str">
        <f t="shared" si="20"/>
        <v/>
      </c>
      <c r="X28" s="58" t="str">
        <f>IF($P28="","",DCOUNT(ShipDataRange,$C$8,'DM-Store Report'!F$10:H28)-SUM(X$11:X27))</f>
        <v/>
      </c>
      <c r="Y28" s="58" t="str">
        <f>IF($P28="","",DCOUNT(ShipDataRange,$C$8,'DM-Store Report'!F$10:I28)-SUM(Y$11:Y27))</f>
        <v/>
      </c>
      <c r="Z28" s="78" t="str">
        <f t="shared" si="21"/>
        <v/>
      </c>
      <c r="AA28" s="58" t="str">
        <f>IF($P28="","",DSUM(ShipDataRange,$C$8,'DM-Store Report'!F$10:H28)-SUM(AA$11:AA27))</f>
        <v/>
      </c>
      <c r="AB28" s="58" t="str">
        <f>IF($P28="","",DSUM(ShipDataRange,$D$8,'DM-Store Report'!F$10:H28)+DSUM(ShipDataRange,$E$8,'DM-Store Report'!F$10:H28)-SUM(AB$11:AB27))</f>
        <v/>
      </c>
      <c r="AC28" s="79" t="str">
        <f t="shared" si="22"/>
        <v/>
      </c>
      <c r="AD28" s="58" t="str">
        <f>IF($P28="","",DCOUNT(ShipDataRange,$C$8,'DM-Store Report'!J$10:L28)-SUM(AD$11:AD27))</f>
        <v/>
      </c>
      <c r="AE28" s="58" t="str">
        <f>IF($P28="","",DCOUNT(ShipDataRange,$C$8,'DM-Store Report'!J$10:M28)-SUM(AE$11:AE27))</f>
        <v/>
      </c>
      <c r="AF28" s="78" t="str">
        <f t="shared" si="23"/>
        <v/>
      </c>
      <c r="AG28" s="58" t="str">
        <f>IF($P28="","",DSUM(ShipDataRange,$C$8,'DM-Store Report'!J$10:L28)-SUM(AG$11:AG27))</f>
        <v/>
      </c>
      <c r="AH28" s="58" t="str">
        <f>IF($P28="","",DSUM(ShipDataRange,$D$8,'DM-Store Report'!J$10:L28)+DSUM(ShipDataRange,$E$8,'DM-Store Report'!J$10:L28)-SUM(AH$11:AH27))</f>
        <v/>
      </c>
      <c r="AI28" s="79" t="str">
        <f t="shared" si="24"/>
        <v/>
      </c>
    </row>
    <row r="29" spans="1:35">
      <c r="A29">
        <f t="shared" si="6"/>
        <v>19</v>
      </c>
      <c r="B29" t="str">
        <f>IF(ISNA(VLOOKUP(A29,OtherInfo!$AF$4:$AH$172,3,FALSE)),"",VLOOKUP(A29,OtherInfo!$AF$4:$AH$172,3,FALSE))</f>
        <v/>
      </c>
      <c r="C29" s="31" t="str">
        <f t="shared" si="17"/>
        <v/>
      </c>
      <c r="D29" s="31" t="str">
        <f t="shared" si="18"/>
        <v/>
      </c>
      <c r="E29" s="31" t="str">
        <f t="shared" si="7"/>
        <v/>
      </c>
      <c r="F29" s="50" t="str">
        <f t="shared" si="0"/>
        <v/>
      </c>
      <c r="G29" s="31" t="str">
        <f t="shared" si="8"/>
        <v/>
      </c>
      <c r="H29" s="31" t="str">
        <f t="shared" si="9"/>
        <v/>
      </c>
      <c r="I29" s="31" t="str">
        <f t="shared" si="10"/>
        <v/>
      </c>
      <c r="J29" s="50" t="str">
        <f t="shared" si="1"/>
        <v/>
      </c>
      <c r="K29" s="31" t="str">
        <f t="shared" si="2"/>
        <v/>
      </c>
      <c r="L29" s="31" t="str">
        <f t="shared" si="3"/>
        <v/>
      </c>
      <c r="M29" s="31" t="str">
        <f t="shared" si="11"/>
        <v/>
      </c>
      <c r="N29" s="6"/>
      <c r="O29" s="6"/>
      <c r="P29" s="69" t="str">
        <f t="shared" si="4"/>
        <v/>
      </c>
      <c r="Q29" s="87" t="str">
        <f>IF(ISNA(VLOOKUP($P29,OtherInfo!$AD$4:$AH$172,4,FALSE)),"",IF(VLOOKUP($P29,OtherInfo!$AD$4:$AH$172,4,FALSE)="","",VLOOKUP($P29,OtherInfo!$AD$4:$AH$172,4,FALSE)))</f>
        <v/>
      </c>
      <c r="R29" s="59" t="str">
        <f>IF($P29="","",DCOUNT(ShipDataRange,8,'DM-Store Report'!B$10:D29)-SUM(R$11:R28))</f>
        <v/>
      </c>
      <c r="S29" s="60" t="str">
        <f>IF($P29="","",DCOUNT(ShipDataRange,8,'DM-Store Report'!B$10:E29)-SUM(S$11:S28))</f>
        <v/>
      </c>
      <c r="T29" s="77" t="str">
        <f t="shared" si="19"/>
        <v/>
      </c>
      <c r="U29" s="60" t="str">
        <f>IF($P29="","",DSUM(ShipDataRange,$C$8,'DM-Store Report'!B$10:D29)-SUM(U$11:U28))</f>
        <v/>
      </c>
      <c r="V29" s="60" t="str">
        <f>IF($P29="","",DSUM(ShipDataRange,$D$8,'DM-Store Report'!B$10:D29)+DSUM(ShipDataRange,$E$8,'DM-Store Report'!B$10:D29)-SUM(V$11:V28))</f>
        <v/>
      </c>
      <c r="W29" s="79" t="str">
        <f t="shared" si="20"/>
        <v/>
      </c>
      <c r="X29" s="58" t="str">
        <f>IF($P29="","",DCOUNT(ShipDataRange,$C$8,'DM-Store Report'!F$10:H29)-SUM(X$11:X28))</f>
        <v/>
      </c>
      <c r="Y29" s="58" t="str">
        <f>IF($P29="","",DCOUNT(ShipDataRange,$C$8,'DM-Store Report'!F$10:I29)-SUM(Y$11:Y28))</f>
        <v/>
      </c>
      <c r="Z29" s="78" t="str">
        <f t="shared" si="21"/>
        <v/>
      </c>
      <c r="AA29" s="58" t="str">
        <f>IF($P29="","",DSUM(ShipDataRange,$C$8,'DM-Store Report'!F$10:H29)-SUM(AA$11:AA28))</f>
        <v/>
      </c>
      <c r="AB29" s="58" t="str">
        <f>IF($P29="","",DSUM(ShipDataRange,$D$8,'DM-Store Report'!F$10:H29)+DSUM(ShipDataRange,$E$8,'DM-Store Report'!F$10:H29)-SUM(AB$11:AB28))</f>
        <v/>
      </c>
      <c r="AC29" s="79" t="str">
        <f t="shared" si="22"/>
        <v/>
      </c>
      <c r="AD29" s="58" t="str">
        <f>IF($P29="","",DCOUNT(ShipDataRange,$C$8,'DM-Store Report'!J$10:L29)-SUM(AD$11:AD28))</f>
        <v/>
      </c>
      <c r="AE29" s="58" t="str">
        <f>IF($P29="","",DCOUNT(ShipDataRange,$C$8,'DM-Store Report'!J$10:M29)-SUM(AE$11:AE28))</f>
        <v/>
      </c>
      <c r="AF29" s="78" t="str">
        <f t="shared" si="23"/>
        <v/>
      </c>
      <c r="AG29" s="58" t="str">
        <f>IF($P29="","",DSUM(ShipDataRange,$C$8,'DM-Store Report'!J$10:L29)-SUM(AG$11:AG28))</f>
        <v/>
      </c>
      <c r="AH29" s="58" t="str">
        <f>IF($P29="","",DSUM(ShipDataRange,$D$8,'DM-Store Report'!J$10:L29)+DSUM(ShipDataRange,$E$8,'DM-Store Report'!J$10:L29)-SUM(AH$11:AH28))</f>
        <v/>
      </c>
      <c r="AI29" s="79" t="str">
        <f t="shared" si="24"/>
        <v/>
      </c>
    </row>
    <row r="30" spans="1:35">
      <c r="A30">
        <f t="shared" si="6"/>
        <v>20</v>
      </c>
      <c r="B30" t="str">
        <f>IF(ISNA(VLOOKUP(A30,OtherInfo!$AF$4:$AH$172,3,FALSE)),"",VLOOKUP(A30,OtherInfo!$AF$4:$AH$172,3,FALSE))</f>
        <v/>
      </c>
      <c r="C30" s="31" t="str">
        <f t="shared" si="17"/>
        <v/>
      </c>
      <c r="D30" s="31" t="str">
        <f t="shared" si="18"/>
        <v/>
      </c>
      <c r="E30" s="31" t="str">
        <f t="shared" si="7"/>
        <v/>
      </c>
      <c r="F30" s="50" t="str">
        <f t="shared" si="0"/>
        <v/>
      </c>
      <c r="G30" s="31" t="str">
        <f t="shared" si="8"/>
        <v/>
      </c>
      <c r="H30" s="31" t="str">
        <f t="shared" si="9"/>
        <v/>
      </c>
      <c r="I30" s="31" t="str">
        <f t="shared" si="10"/>
        <v/>
      </c>
      <c r="J30" s="50" t="str">
        <f t="shared" si="1"/>
        <v/>
      </c>
      <c r="K30" s="31" t="str">
        <f t="shared" si="2"/>
        <v/>
      </c>
      <c r="L30" s="31" t="str">
        <f t="shared" si="3"/>
        <v/>
      </c>
      <c r="M30" s="31" t="str">
        <f t="shared" si="11"/>
        <v/>
      </c>
      <c r="N30" s="6"/>
      <c r="O30" s="6"/>
      <c r="P30" s="69" t="str">
        <f t="shared" si="4"/>
        <v/>
      </c>
      <c r="Q30" s="87" t="str">
        <f>IF(ISNA(VLOOKUP($P30,OtherInfo!$AD$4:$AH$172,4,FALSE)),"",IF(VLOOKUP($P30,OtherInfo!$AD$4:$AH$172,4,FALSE)="","",VLOOKUP($P30,OtherInfo!$AD$4:$AH$172,4,FALSE)))</f>
        <v/>
      </c>
      <c r="R30" s="59" t="str">
        <f>IF($P30="","",DCOUNT(ShipDataRange,8,'DM-Store Report'!B$10:D30)-SUM(R$11:R29))</f>
        <v/>
      </c>
      <c r="S30" s="60" t="str">
        <f>IF($P30="","",DCOUNT(ShipDataRange,8,'DM-Store Report'!B$10:E30)-SUM(S$11:S29))</f>
        <v/>
      </c>
      <c r="T30" s="77" t="str">
        <f t="shared" si="19"/>
        <v/>
      </c>
      <c r="U30" s="60" t="str">
        <f>IF($P30="","",DSUM(ShipDataRange,$C$8,'DM-Store Report'!B$10:D30)-SUM(U$11:U29))</f>
        <v/>
      </c>
      <c r="V30" s="60" t="str">
        <f>IF($P30="","",DSUM(ShipDataRange,$D$8,'DM-Store Report'!B$10:D30)+DSUM(ShipDataRange,$E$8,'DM-Store Report'!B$10:D30)-SUM(V$11:V29))</f>
        <v/>
      </c>
      <c r="W30" s="79" t="str">
        <f t="shared" si="20"/>
        <v/>
      </c>
      <c r="X30" s="58" t="str">
        <f>IF($P30="","",DCOUNT(ShipDataRange,$C$8,'DM-Store Report'!F$10:H30)-SUM(X$11:X29))</f>
        <v/>
      </c>
      <c r="Y30" s="58" t="str">
        <f>IF($P30="","",DCOUNT(ShipDataRange,$C$8,'DM-Store Report'!F$10:I30)-SUM(Y$11:Y29))</f>
        <v/>
      </c>
      <c r="Z30" s="78" t="str">
        <f t="shared" si="21"/>
        <v/>
      </c>
      <c r="AA30" s="58" t="str">
        <f>IF($P30="","",DSUM(ShipDataRange,$C$8,'DM-Store Report'!F$10:H30)-SUM(AA$11:AA29))</f>
        <v/>
      </c>
      <c r="AB30" s="58" t="str">
        <f>IF($P30="","",DSUM(ShipDataRange,$D$8,'DM-Store Report'!F$10:H30)+DSUM(ShipDataRange,$E$8,'DM-Store Report'!F$10:H30)-SUM(AB$11:AB29))</f>
        <v/>
      </c>
      <c r="AC30" s="79" t="str">
        <f t="shared" si="22"/>
        <v/>
      </c>
      <c r="AD30" s="58" t="str">
        <f>IF($P30="","",DCOUNT(ShipDataRange,$C$8,'DM-Store Report'!J$10:L30)-SUM(AD$11:AD29))</f>
        <v/>
      </c>
      <c r="AE30" s="58" t="str">
        <f>IF($P30="","",DCOUNT(ShipDataRange,$C$8,'DM-Store Report'!J$10:M30)-SUM(AE$11:AE29))</f>
        <v/>
      </c>
      <c r="AF30" s="78" t="str">
        <f t="shared" si="23"/>
        <v/>
      </c>
      <c r="AG30" s="58" t="str">
        <f>IF($P30="","",DSUM(ShipDataRange,$C$8,'DM-Store Report'!J$10:L30)-SUM(AG$11:AG29))</f>
        <v/>
      </c>
      <c r="AH30" s="58" t="str">
        <f>IF($P30="","",DSUM(ShipDataRange,$D$8,'DM-Store Report'!J$10:L30)+DSUM(ShipDataRange,$E$8,'DM-Store Report'!J$10:L30)-SUM(AH$11:AH29))</f>
        <v/>
      </c>
      <c r="AI30" s="79" t="str">
        <f t="shared" si="24"/>
        <v/>
      </c>
    </row>
    <row r="31" spans="1:35">
      <c r="N31" s="6"/>
      <c r="O31" s="6"/>
      <c r="U31" s="14"/>
      <c r="V31" s="14"/>
      <c r="AC31" s="81"/>
    </row>
    <row r="32" spans="1:35">
      <c r="N32" s="6"/>
      <c r="O32" s="6"/>
    </row>
    <row r="33" spans="14:15">
      <c r="N33" s="6"/>
      <c r="O33" s="6"/>
    </row>
    <row r="34" spans="14:15">
      <c r="N34" s="6"/>
      <c r="O34" s="6"/>
    </row>
    <row r="35" spans="14:15">
      <c r="N35" s="6"/>
      <c r="O35" s="6"/>
    </row>
    <row r="36" spans="14:15">
      <c r="N36" s="6"/>
      <c r="O36" s="6"/>
    </row>
    <row r="37" spans="14:15">
      <c r="N37" s="6"/>
      <c r="O37" s="6"/>
    </row>
    <row r="38" spans="14:15">
      <c r="N38" s="6"/>
      <c r="O38" s="6"/>
    </row>
    <row r="39" spans="14:15">
      <c r="N39" s="6"/>
      <c r="O39" s="6"/>
    </row>
    <row r="40" spans="14:15">
      <c r="N40" s="6"/>
      <c r="O40" s="6"/>
    </row>
    <row r="41" spans="14:15">
      <c r="N41" s="6"/>
      <c r="O41" s="6"/>
    </row>
    <row r="42" spans="14:15">
      <c r="N42" s="6"/>
      <c r="O42" s="6"/>
    </row>
    <row r="43" spans="14:15">
      <c r="N43" s="6"/>
      <c r="O43" s="6"/>
    </row>
    <row r="44" spans="14:15">
      <c r="N44" s="6"/>
      <c r="O44" s="6"/>
    </row>
    <row r="45" spans="14:15">
      <c r="N45" s="6"/>
      <c r="O45" s="6"/>
    </row>
    <row r="46" spans="14:15">
      <c r="N46" s="6"/>
      <c r="O46" s="6"/>
    </row>
    <row r="47" spans="14:15">
      <c r="N47" s="6"/>
      <c r="O47" s="6"/>
    </row>
    <row r="48" spans="14:15">
      <c r="N48" s="6"/>
      <c r="O48" s="6"/>
    </row>
    <row r="49" spans="14:15">
      <c r="N49" s="6"/>
      <c r="O49" s="6"/>
    </row>
    <row r="50" spans="14:15">
      <c r="N50" s="6"/>
      <c r="O50" s="6"/>
    </row>
    <row r="51" spans="14:15">
      <c r="N51" s="6"/>
      <c r="O51" s="6"/>
    </row>
    <row r="52" spans="14:15">
      <c r="N52" s="6"/>
      <c r="O52" s="6"/>
    </row>
    <row r="53" spans="14:15">
      <c r="N53" s="6"/>
      <c r="O53" s="6"/>
    </row>
    <row r="54" spans="14:15">
      <c r="N54" s="6"/>
      <c r="O54" s="6"/>
    </row>
    <row r="55" spans="14:15">
      <c r="N55" s="6"/>
      <c r="O55" s="6"/>
    </row>
    <row r="56" spans="14:15">
      <c r="N56" s="6"/>
      <c r="O56" s="6"/>
    </row>
    <row r="57" spans="14:15">
      <c r="N57" s="6"/>
      <c r="O57" s="6"/>
    </row>
    <row r="58" spans="14:15">
      <c r="N58" s="6"/>
      <c r="O58" s="6"/>
    </row>
    <row r="59" spans="14:15">
      <c r="N59" s="6"/>
      <c r="O59" s="6"/>
    </row>
    <row r="60" spans="14:15">
      <c r="N60" s="6"/>
      <c r="O60" s="6"/>
    </row>
    <row r="61" spans="14:15">
      <c r="N61" s="6"/>
      <c r="O61" s="6"/>
    </row>
    <row r="62" spans="14:15">
      <c r="N62" s="6"/>
      <c r="O62" s="6"/>
    </row>
    <row r="63" spans="14:15">
      <c r="N63" s="6"/>
      <c r="O63" s="6"/>
    </row>
    <row r="64" spans="14:15">
      <c r="N64" s="6"/>
      <c r="O64" s="6"/>
    </row>
    <row r="65" spans="14:15">
      <c r="N65" s="6"/>
      <c r="O65" s="6"/>
    </row>
    <row r="66" spans="14:15">
      <c r="N66" s="6"/>
      <c r="O66" s="6"/>
    </row>
    <row r="67" spans="14:15">
      <c r="N67" s="6"/>
      <c r="O67" s="6"/>
    </row>
    <row r="68" spans="14:15">
      <c r="N68" s="6"/>
      <c r="O68" s="6"/>
    </row>
    <row r="69" spans="14:15">
      <c r="N69" s="6"/>
      <c r="O69" s="6"/>
    </row>
    <row r="70" spans="14:15">
      <c r="N70" s="6"/>
      <c r="O70" s="6"/>
    </row>
    <row r="71" spans="14:15">
      <c r="N71" s="6"/>
      <c r="O71" s="6"/>
    </row>
    <row r="72" spans="14:15">
      <c r="N72" s="6"/>
      <c r="O72" s="6"/>
    </row>
    <row r="73" spans="14:15">
      <c r="N73" s="6"/>
      <c r="O73" s="6"/>
    </row>
    <row r="74" spans="14:15">
      <c r="N74" s="6"/>
      <c r="O74" s="6"/>
    </row>
    <row r="75" spans="14:15">
      <c r="N75" s="6"/>
      <c r="O75" s="6"/>
    </row>
    <row r="76" spans="14:15">
      <c r="N76" s="6"/>
      <c r="O76" s="6"/>
    </row>
    <row r="77" spans="14:15">
      <c r="N77" s="6"/>
      <c r="O77" s="6"/>
    </row>
    <row r="78" spans="14:15">
      <c r="N78" s="6"/>
      <c r="O78" s="6"/>
    </row>
    <row r="79" spans="14:15">
      <c r="N79" s="6"/>
      <c r="O79" s="6"/>
    </row>
    <row r="80" spans="14:15">
      <c r="N80" s="6"/>
      <c r="O80" s="6"/>
    </row>
    <row r="81" spans="14:15">
      <c r="N81" s="6"/>
      <c r="O81" s="6"/>
    </row>
    <row r="82" spans="14:15">
      <c r="N82" s="6"/>
      <c r="O82" s="6"/>
    </row>
    <row r="83" spans="14:15">
      <c r="N83" s="6"/>
      <c r="O83" s="6"/>
    </row>
    <row r="84" spans="14:15">
      <c r="N84" s="6"/>
      <c r="O84" s="6"/>
    </row>
    <row r="85" spans="14:15">
      <c r="N85" s="6"/>
      <c r="O85" s="6"/>
    </row>
    <row r="86" spans="14:15">
      <c r="N86" s="6"/>
      <c r="O86" s="6"/>
    </row>
    <row r="87" spans="14:15">
      <c r="N87" s="6"/>
      <c r="O87" s="6"/>
    </row>
  </sheetData>
  <mergeCells count="7">
    <mergeCell ref="X7:AC7"/>
    <mergeCell ref="AD7:AI7"/>
    <mergeCell ref="N8:O12"/>
    <mergeCell ref="B9:D9"/>
    <mergeCell ref="F9:H9"/>
    <mergeCell ref="J9:L9"/>
    <mergeCell ref="R7:W7"/>
  </mergeCells>
  <pageMargins left="0.45" right="0.45" top="0.5" bottom="0.5" header="0.3" footer="0.3"/>
  <pageSetup scale="6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80"/>
  <sheetViews>
    <sheetView topLeftCell="O2" zoomScale="80" zoomScaleNormal="80" workbookViewId="0">
      <selection activeCell="P19" sqref="P19"/>
    </sheetView>
  </sheetViews>
  <sheetFormatPr defaultRowHeight="12.75"/>
  <cols>
    <col min="1" max="3" width="9.140625" hidden="1" customWidth="1"/>
    <col min="4" max="4" width="13.5703125" hidden="1" customWidth="1"/>
    <col min="5" max="6" width="13.140625" hidden="1" customWidth="1"/>
    <col min="7" max="7" width="9.140625" hidden="1" customWidth="1"/>
    <col min="8" max="8" width="12.42578125" hidden="1" customWidth="1"/>
    <col min="9" max="9" width="12.7109375" hidden="1" customWidth="1"/>
    <col min="10" max="11" width="9.140625" hidden="1" customWidth="1"/>
    <col min="12" max="12" width="13.5703125" hidden="1" customWidth="1"/>
    <col min="13" max="13" width="12.5703125" hidden="1" customWidth="1"/>
    <col min="14" max="14" width="9.140625" hidden="1" customWidth="1"/>
    <col min="15" max="16" width="10.140625" customWidth="1"/>
    <col min="17" max="17" width="15.140625" customWidth="1"/>
    <col min="18" max="18" width="11" customWidth="1"/>
    <col min="22" max="23" width="10.42578125" customWidth="1"/>
    <col min="24" max="24" width="11" customWidth="1"/>
    <col min="28" max="29" width="10.140625" customWidth="1"/>
    <col min="30" max="30" width="10.5703125" customWidth="1"/>
    <col min="34" max="35" width="10.140625" customWidth="1"/>
  </cols>
  <sheetData>
    <row r="1" spans="1:35" ht="20.25">
      <c r="O1" s="73"/>
      <c r="P1" s="73"/>
      <c r="Q1" s="23" t="s">
        <v>384</v>
      </c>
    </row>
    <row r="2" spans="1:35" ht="13.5" customHeight="1">
      <c r="O2" s="73"/>
      <c r="P2" s="73"/>
      <c r="Q2" s="23"/>
    </row>
    <row r="3" spans="1:35" ht="13.5" customHeight="1">
      <c r="P3" s="62" t="s">
        <v>375</v>
      </c>
      <c r="Q3" s="47" t="s">
        <v>369</v>
      </c>
      <c r="R3" s="72" t="str">
        <f>IF(ISNA(VLOOKUP(P5,OtherInfo!$S$4:$T$40,2,FALSE)),"District "&amp;P5&amp;" does not exist",VLOOKUP(P5,OtherInfo!$S$4:$T$11,2,FALSE))</f>
        <v>NY</v>
      </c>
    </row>
    <row r="4" spans="1:35" ht="13.5" customHeight="1">
      <c r="O4" s="47" t="s">
        <v>352</v>
      </c>
      <c r="P4" s="52">
        <v>28</v>
      </c>
      <c r="Q4" s="47"/>
      <c r="R4" s="72"/>
    </row>
    <row r="5" spans="1:35">
      <c r="O5" s="47" t="s">
        <v>369</v>
      </c>
      <c r="P5" s="52">
        <v>5</v>
      </c>
      <c r="Q5" s="47" t="s">
        <v>377</v>
      </c>
      <c r="R5" s="67">
        <f>VLOOKUP(P4,OtherInfo!$E$4:$F$55,2,FALSE)</f>
        <v>40096</v>
      </c>
    </row>
    <row r="6" spans="1:35">
      <c r="O6" s="47"/>
      <c r="P6" s="47"/>
      <c r="Q6" s="47"/>
      <c r="R6" s="68"/>
    </row>
    <row r="7" spans="1:35">
      <c r="R7" s="120" t="s">
        <v>370</v>
      </c>
      <c r="S7" s="121"/>
      <c r="T7" s="121"/>
      <c r="U7" s="121"/>
      <c r="V7" s="121"/>
      <c r="W7" s="121"/>
      <c r="X7" s="115" t="s">
        <v>371</v>
      </c>
      <c r="Y7" s="115"/>
      <c r="Z7" s="115"/>
      <c r="AA7" s="115"/>
      <c r="AB7" s="115"/>
      <c r="AC7" s="115"/>
      <c r="AD7" s="116" t="s">
        <v>374</v>
      </c>
      <c r="AE7" s="116"/>
      <c r="AF7" s="116"/>
      <c r="AG7" s="116"/>
      <c r="AH7" s="116"/>
      <c r="AI7" s="116"/>
    </row>
    <row r="8" spans="1:35" ht="25.5" customHeight="1">
      <c r="D8">
        <v>8</v>
      </c>
      <c r="E8">
        <v>9</v>
      </c>
      <c r="F8">
        <v>10</v>
      </c>
      <c r="I8" s="31" t="str">
        <f>"&lt;="&amp;TEXT(VLOOKUP(VLOOKUP(DistrictWeek,OtherInfo!$L$4:$P$15,5,TRUE),OtherInfo!$I$4:$P$15,7,FALSE),"mm/dd/yyyy")</f>
        <v>&lt;=10/24/2009</v>
      </c>
      <c r="O8" s="117" t="s">
        <v>378</v>
      </c>
      <c r="P8" s="117"/>
      <c r="Q8" s="63" t="s">
        <v>6</v>
      </c>
      <c r="R8" s="55" t="s">
        <v>69</v>
      </c>
      <c r="S8" s="55" t="s">
        <v>106</v>
      </c>
      <c r="T8" s="55" t="s">
        <v>107</v>
      </c>
      <c r="U8" s="55" t="s">
        <v>98</v>
      </c>
      <c r="V8" s="55" t="s">
        <v>108</v>
      </c>
      <c r="W8" s="55" t="s">
        <v>109</v>
      </c>
      <c r="X8" s="56" t="s">
        <v>69</v>
      </c>
      <c r="Y8" s="56" t="s">
        <v>106</v>
      </c>
      <c r="Z8" s="56" t="s">
        <v>107</v>
      </c>
      <c r="AA8" s="56" t="s">
        <v>98</v>
      </c>
      <c r="AB8" s="56" t="s">
        <v>108</v>
      </c>
      <c r="AC8" s="56" t="s">
        <v>109</v>
      </c>
      <c r="AD8" s="15" t="s">
        <v>69</v>
      </c>
      <c r="AE8" s="15" t="s">
        <v>106</v>
      </c>
      <c r="AF8" s="15" t="s">
        <v>107</v>
      </c>
      <c r="AG8" s="15" t="s">
        <v>98</v>
      </c>
      <c r="AH8" s="15" t="s">
        <v>108</v>
      </c>
      <c r="AI8" s="15" t="s">
        <v>109</v>
      </c>
    </row>
    <row r="9" spans="1:35">
      <c r="C9" s="118" t="s">
        <v>356</v>
      </c>
      <c r="D9" s="119"/>
      <c r="E9" s="119"/>
      <c r="F9" s="74"/>
      <c r="G9" s="118" t="s">
        <v>80</v>
      </c>
      <c r="H9" s="119"/>
      <c r="I9" s="119"/>
      <c r="J9" s="74"/>
      <c r="K9" s="118" t="s">
        <v>357</v>
      </c>
      <c r="L9" s="119"/>
      <c r="M9" s="119"/>
      <c r="N9" s="74"/>
      <c r="O9" s="117"/>
      <c r="P9" s="117"/>
      <c r="Q9" s="64" t="s">
        <v>381</v>
      </c>
      <c r="R9" s="65">
        <f>SUM(R11:R25)</f>
        <v>15</v>
      </c>
      <c r="S9" s="65">
        <f>SUM(S11:S25)</f>
        <v>15</v>
      </c>
      <c r="T9" s="75">
        <f>IF(R9=0,0,S9/R9)</f>
        <v>1</v>
      </c>
      <c r="U9" s="65">
        <f>SUM(U11:U25)</f>
        <v>325</v>
      </c>
      <c r="V9" s="65">
        <f>SUM(V11:V25)</f>
        <v>321</v>
      </c>
      <c r="W9" s="75">
        <f>IF(U9=0,0,V9/U9)</f>
        <v>0.98769230769230765</v>
      </c>
      <c r="X9" s="65">
        <f>SUM(X11:X25)</f>
        <v>38</v>
      </c>
      <c r="Y9" s="65">
        <f>SUM(Y11:Y25)</f>
        <v>38</v>
      </c>
      <c r="Z9" s="75">
        <f>IF(X9=0,0,Y9/X9)</f>
        <v>1</v>
      </c>
      <c r="AA9" s="65">
        <f>SUM(AA11:AA25)</f>
        <v>1190</v>
      </c>
      <c r="AB9" s="65">
        <f>SUM(AB11:AB25)</f>
        <v>1185</v>
      </c>
      <c r="AC9" s="75">
        <f>IF(AA9=0,0,AB9/AA9)</f>
        <v>0.99579831932773111</v>
      </c>
      <c r="AD9" s="65">
        <f>SUM(AD11:AD25)</f>
        <v>345</v>
      </c>
      <c r="AE9" s="65">
        <f>SUM(AE11:AE25)</f>
        <v>338</v>
      </c>
      <c r="AF9" s="75">
        <f>IF(AD9=0,0,AE9/AD9)</f>
        <v>0.97971014492753628</v>
      </c>
      <c r="AG9" s="65">
        <f>SUM(AG11:AG25)</f>
        <v>9862</v>
      </c>
      <c r="AH9" s="65">
        <f>SUM(AH11:AH25)</f>
        <v>9843</v>
      </c>
      <c r="AI9" s="75">
        <f>IF(AG9=0,0,AH9/AG9)</f>
        <v>0.9980734131007909</v>
      </c>
    </row>
    <row r="10" spans="1:35" ht="9.75" customHeight="1">
      <c r="A10" s="9" t="s">
        <v>359</v>
      </c>
      <c r="B10" s="9"/>
      <c r="C10" s="9" t="s">
        <v>6</v>
      </c>
      <c r="D10" s="9" t="s">
        <v>355</v>
      </c>
      <c r="E10" s="9" t="s">
        <v>355</v>
      </c>
      <c r="F10" s="9" t="s">
        <v>115</v>
      </c>
      <c r="G10" s="9" t="s">
        <v>6</v>
      </c>
      <c r="H10" s="9" t="s">
        <v>355</v>
      </c>
      <c r="I10" s="9" t="s">
        <v>355</v>
      </c>
      <c r="J10" s="9" t="s">
        <v>115</v>
      </c>
      <c r="K10" s="9" t="s">
        <v>6</v>
      </c>
      <c r="L10" s="9" t="s">
        <v>355</v>
      </c>
      <c r="M10" s="9" t="s">
        <v>355</v>
      </c>
      <c r="N10" s="9" t="s">
        <v>115</v>
      </c>
      <c r="O10" s="117"/>
      <c r="P10" s="117"/>
      <c r="Q10" s="66"/>
      <c r="R10" s="57"/>
      <c r="S10" s="57"/>
      <c r="T10" s="80"/>
      <c r="U10" s="57"/>
      <c r="V10" s="57"/>
      <c r="W10" s="80"/>
      <c r="X10" s="57"/>
      <c r="Y10" s="57"/>
      <c r="Z10" s="76"/>
      <c r="AA10" s="57"/>
      <c r="AB10" s="57"/>
      <c r="AC10" s="76"/>
      <c r="AD10" s="57"/>
      <c r="AE10" s="57"/>
      <c r="AF10" s="76"/>
      <c r="AG10" s="57"/>
      <c r="AH10" s="57"/>
      <c r="AI10" s="76"/>
    </row>
    <row r="11" spans="1:35">
      <c r="A11">
        <v>1</v>
      </c>
      <c r="B11" t="str">
        <f>IF(ISNA(VLOOKUP(A11,OtherInfo!$Z$4:$AB$172,2,FALSE)),"",VLOOKUP(A11,OtherInfo!$Z$4:$AB$172,2,FALSE))</f>
        <v>DOWN</v>
      </c>
      <c r="C11" t="str">
        <f>IF(B11="","","="&amp;B11)</f>
        <v>=DOWN</v>
      </c>
      <c r="D11" s="31" t="str">
        <f>"&gt;="&amp;TEXT(R5-6,"mm/dd/yyyy")</f>
        <v>&gt;=10/04/2009</v>
      </c>
      <c r="E11" s="31" t="str">
        <f>"&lt;="&amp;TEXT(R5,"mm/dd/yyyy")</f>
        <v>&lt;=10/10/2009</v>
      </c>
      <c r="F11" s="31" t="str">
        <f>"&lt;&gt;"&amp;LateLabel</f>
        <v>&lt;&gt;Late*</v>
      </c>
      <c r="G11" s="50" t="str">
        <f>IF(C11="","",C11)</f>
        <v>=DOWN</v>
      </c>
      <c r="H11" s="50" t="str">
        <f>"&gt;="&amp;TEXT(VLOOKUP(VLOOKUP(DistrictWeek,OtherInfo!$L$4:$P$15,5,TRUE),OtherInfo!$I$4:$P$15,6,FALSE),"mm/dd/yyyy")</f>
        <v>&gt;=09/27/2009</v>
      </c>
      <c r="I11" s="31" t="str">
        <f>"&lt;="&amp;TEXT(VLOOKUP(DistrictWeek,Weeks,2,TRUE),"mm/dd/yyyy")</f>
        <v>&lt;=10/10/2009</v>
      </c>
      <c r="J11" s="31" t="str">
        <f>"&lt;&gt;"&amp;LateLabel</f>
        <v>&lt;&gt;Late*</v>
      </c>
      <c r="K11" s="50" t="str">
        <f>IF(G11="","",G11)</f>
        <v>=DOWN</v>
      </c>
      <c r="L11" s="50" t="str">
        <f>"&gt;="&amp;TEXT(VLOOKUP(BeginMonth,OtherInfo!$I$4:$P$15,6,FALSE),"mm/dd/yyyy")</f>
        <v>&gt;=03/29/2009</v>
      </c>
      <c r="M11" s="31" t="str">
        <f>"&lt;="&amp;TEXT(VLOOKUP(DistrictWeek,Weeks,2,TRUE),"mm/dd/yyyy")</f>
        <v>&lt;=10/10/2009</v>
      </c>
      <c r="N11" s="31" t="str">
        <f>"&lt;&gt;"&amp;LateLabel</f>
        <v>&lt;&gt;Late*</v>
      </c>
      <c r="O11" s="117"/>
      <c r="P11" s="117"/>
      <c r="Q11" s="64" t="str">
        <f>IF($B11="","",B11)</f>
        <v>DOWN</v>
      </c>
      <c r="R11" s="59">
        <f>IF($Q11="","",DCOUNT(ShipDataRange,$D$8,'Reg-DM Report'!C$10:E11))</f>
        <v>6</v>
      </c>
      <c r="S11" s="60">
        <f>IF($Q11="","",DCOUNT(ShipDataRange,$D$8,'Reg-DM Report'!C$10:F11))</f>
        <v>6</v>
      </c>
      <c r="T11" s="77">
        <f>IF($Q11="","",IF(R11=0,0,S11/R11))</f>
        <v>1</v>
      </c>
      <c r="U11" s="60">
        <f>IF($Q11="","",DSUM(ShipDataRange,$D$8,'Reg-DM Report'!C$10:E11))</f>
        <v>134</v>
      </c>
      <c r="V11" s="60">
        <f>IF($Q11="","",DSUM(ShipDataRange,$E$8,'Reg-DM Report'!C$10:E11)+DSUM(ShipDataRange,$F$8,'Reg-DM Report'!C$10:E11))</f>
        <v>133</v>
      </c>
      <c r="W11" s="79">
        <f>IF($Q11="","",IF(U11=0,0,V11/U11))</f>
        <v>0.9925373134328358</v>
      </c>
      <c r="X11" s="59">
        <f>IF($Q11="","",DCOUNT(ShipDataRange,$D$8,'Reg-DM Report'!G$10:I11))</f>
        <v>16</v>
      </c>
      <c r="Y11" s="60">
        <f>IF($Q11="","",DCOUNT(ShipDataRange,$D$8,'Reg-DM Report'!G$10:J11))</f>
        <v>16</v>
      </c>
      <c r="Z11" s="77">
        <f>IF($Q11="","",IF(X11=0,0,Y11/X11))</f>
        <v>1</v>
      </c>
      <c r="AA11" s="60">
        <f>IF($Q11="","",DSUM(ShipDataRange,$D$8,'Reg-DM Report'!G$10:I11))</f>
        <v>560</v>
      </c>
      <c r="AB11" s="60">
        <f>IF($Q11="","",DSUM(ShipDataRange,$E$8,'Reg-DM Report'!G$10:I11)+DSUM(ShipDataRange,$F$8,'Reg-DM Report'!G$10:I11))</f>
        <v>559</v>
      </c>
      <c r="AC11" s="79">
        <f>IF($Q11="","",IF(AA11=0,0,AB11/AA11))</f>
        <v>0.99821428571428572</v>
      </c>
      <c r="AD11" s="59">
        <f>IF($Q11="","",DCOUNT(ShipDataRange,$D$8,'Reg-DM Report'!K$10:M11))</f>
        <v>154</v>
      </c>
      <c r="AE11" s="60">
        <f>IF($Q11="","",DCOUNT(ShipDataRange,$D$8,'Reg-DM Report'!K$10:N11))</f>
        <v>150</v>
      </c>
      <c r="AF11" s="77">
        <f>IF($Q11="","",IF(AD11=0,0,AE11/AD11))</f>
        <v>0.97402597402597402</v>
      </c>
      <c r="AG11" s="60">
        <f>IF($Q11="","",DSUM(ShipDataRange,$D$8,'Reg-DM Report'!K$10:M11))</f>
        <v>4944</v>
      </c>
      <c r="AH11" s="60">
        <f>IF($Q11="","",DSUM(ShipDataRange,$E$8,'Reg-DM Report'!K$10:M11)+DSUM(ShipDataRange,$F$8,'Reg-DM Report'!K$10:M11))</f>
        <v>4941</v>
      </c>
      <c r="AI11" s="79">
        <f>IF($Q11="","",IF(AG11=0,0,AH11/AG11))</f>
        <v>0.99939320388349517</v>
      </c>
    </row>
    <row r="12" spans="1:35">
      <c r="A12">
        <f>A11+1</f>
        <v>2</v>
      </c>
      <c r="B12" t="str">
        <f>IF(ISNA(VLOOKUP(A12,OtherInfo!$Z$4:$AB$172,2,FALSE)),"",VLOOKUP(A12,OtherInfo!$Z$4:$AB$172,2,FALSE))</f>
        <v>LI</v>
      </c>
      <c r="C12" t="str">
        <f t="shared" ref="C12:C25" si="0">IF(B12="","","="&amp;B12)</f>
        <v>=LI</v>
      </c>
      <c r="D12" s="31" t="str">
        <f>IF($C12="","",D11)</f>
        <v>&gt;=10/04/2009</v>
      </c>
      <c r="E12" s="31" t="str">
        <f>IF($C12="","",E11)</f>
        <v>&lt;=10/10/2009</v>
      </c>
      <c r="F12" s="31" t="str">
        <f>IF($C12="","",F11)</f>
        <v>&lt;&gt;Late*</v>
      </c>
      <c r="G12" s="50" t="str">
        <f t="shared" ref="G12:G25" si="1">IF(C12="","",C12)</f>
        <v>=LI</v>
      </c>
      <c r="H12" s="31" t="str">
        <f>IF($C12="","",H11)</f>
        <v>&gt;=09/27/2009</v>
      </c>
      <c r="I12" s="31" t="str">
        <f>IF($C12="","",I11)</f>
        <v>&lt;=10/10/2009</v>
      </c>
      <c r="J12" s="31" t="str">
        <f>IF($C12="","",J11)</f>
        <v>&lt;&gt;Late*</v>
      </c>
      <c r="K12" s="50" t="str">
        <f t="shared" ref="K12:K25" si="2">IF(G12="","",G12)</f>
        <v>=LI</v>
      </c>
      <c r="L12" s="31" t="str">
        <f t="shared" ref="L12:N25" si="3">IF($C12="","",L11)</f>
        <v>&gt;=03/29/2009</v>
      </c>
      <c r="M12" s="31" t="str">
        <f t="shared" si="3"/>
        <v>&lt;=10/10/2009</v>
      </c>
      <c r="N12" s="31" t="str">
        <f>IF($C12="","",N11)</f>
        <v>&lt;&gt;Late*</v>
      </c>
      <c r="O12" s="117"/>
      <c r="P12" s="117"/>
      <c r="Q12" s="69" t="str">
        <f t="shared" ref="Q12:Q25" si="4">IF($B12="","",B12)</f>
        <v>LI</v>
      </c>
      <c r="R12" s="59">
        <f>IF($Q12="","",DCOUNT(ShipDataRange,8,'Reg-DM Report'!C$10:E12)-SUM(R$11:R11))</f>
        <v>4</v>
      </c>
      <c r="S12" s="60">
        <f>IF($Q12="","",DCOUNT(ShipDataRange,8,'Reg-DM Report'!C$10:F12)-SUM(S$11:S11))</f>
        <v>4</v>
      </c>
      <c r="T12" s="77">
        <f t="shared" ref="T12:T25" si="5">IF($Q12="","",IF(R12=0,0,S12/R12))</f>
        <v>1</v>
      </c>
      <c r="U12" s="60">
        <f>IF($Q12="","",DSUM(ShipDataRange,$D$8,'Reg-DM Report'!C$10:E12)-SUM(U$11:U11))</f>
        <v>65</v>
      </c>
      <c r="V12" s="60">
        <f>IF($Q12="","",DSUM(ShipDataRange,$E$8,'Reg-DM Report'!C$10:E12)+DSUM(ShipDataRange,$F$8,'Reg-DM Report'!C$10:E12)-SUM(V$11:V11))</f>
        <v>63</v>
      </c>
      <c r="W12" s="79">
        <f>IF($Q12="","",IF(U12=0,0,V12/U12))</f>
        <v>0.96923076923076923</v>
      </c>
      <c r="X12" s="58">
        <f>IF($Q12="","",DCOUNT(ShipDataRange,$D$8,'Reg-DM Report'!G$10:I12)-SUM(X$11:X11))</f>
        <v>8</v>
      </c>
      <c r="Y12" s="58">
        <f>IF($Q12="","",DCOUNT(ShipDataRange,$D$8,'Reg-DM Report'!G$10:J12)-SUM(Y$11:Y11))</f>
        <v>8</v>
      </c>
      <c r="Z12" s="78">
        <f>IF($Q12="","",IF(X12=0,0,Y12/X12))</f>
        <v>1</v>
      </c>
      <c r="AA12" s="58">
        <f>IF($Q12="","",DSUM(ShipDataRange,$D$8,'Reg-DM Report'!G$10:I12)-SUM(AA$11:AA11))</f>
        <v>206</v>
      </c>
      <c r="AB12" s="58">
        <f>IF($Q12="","",DSUM(ShipDataRange,$E$8,'Reg-DM Report'!G$10:I12)+DSUM(ShipDataRange,$F$8,'Reg-DM Report'!G$10:I12)-SUM(AB$11:AB11))</f>
        <v>203</v>
      </c>
      <c r="AC12" s="79">
        <f>IF($Q12="","",IF(AA12=0,0,AB12/AA12))</f>
        <v>0.9854368932038835</v>
      </c>
      <c r="AD12" s="58">
        <f>IF($Q12="","",DCOUNT(ShipDataRange,$D$8,'Reg-DM Report'!K$10:M12)-SUM(AD$11:AD11))</f>
        <v>64</v>
      </c>
      <c r="AE12" s="58">
        <f>IF($Q12="","",DCOUNT(ShipDataRange,$D$8,'Reg-DM Report'!K$10:N12)-SUM(AE$11:AE11))</f>
        <v>62</v>
      </c>
      <c r="AF12" s="78">
        <f>IF($Q12="","",IF(AD12=0,0,AE12/AD12))</f>
        <v>0.96875</v>
      </c>
      <c r="AG12" s="58">
        <f>IF($Q12="","",DSUM(ShipDataRange,$D$8,'Reg-DM Report'!K$10:M12)-SUM(AG$11:AG11))</f>
        <v>1759</v>
      </c>
      <c r="AH12" s="58">
        <f>IF($Q12="","",DSUM(ShipDataRange,$E$8,'Reg-DM Report'!K$10:M12)+DSUM(ShipDataRange,$F$8,'Reg-DM Report'!K$10:M12)-SUM(AH$11:AH11))</f>
        <v>1744</v>
      </c>
      <c r="AI12" s="79">
        <f>IF($Q12="","",IF(AG12=0,0,AH12/AG12))</f>
        <v>0.99147242751563391</v>
      </c>
    </row>
    <row r="13" spans="1:35">
      <c r="A13">
        <f t="shared" ref="A13:A25" si="6">A12+1</f>
        <v>3</v>
      </c>
      <c r="B13" t="str">
        <f>IF(ISNA(VLOOKUP(A13,OtherInfo!$Z$4:$AB$172,2,FALSE)),"",VLOOKUP(A13,OtherInfo!$Z$4:$AB$172,2,FALSE))</f>
        <v>MID</v>
      </c>
      <c r="C13" t="str">
        <f t="shared" si="0"/>
        <v>=MID</v>
      </c>
      <c r="D13" s="31" t="str">
        <f>IF($C13="","",D12)</f>
        <v>&gt;=10/04/2009</v>
      </c>
      <c r="E13" s="31" t="str">
        <f>IF($C13="","",E12)</f>
        <v>&lt;=10/10/2009</v>
      </c>
      <c r="F13" s="31" t="str">
        <f t="shared" ref="F13:F25" si="7">IF($C13="","",F12)</f>
        <v>&lt;&gt;Late*</v>
      </c>
      <c r="G13" s="50" t="str">
        <f t="shared" si="1"/>
        <v>=MID</v>
      </c>
      <c r="H13" s="31" t="str">
        <f t="shared" ref="H13:J25" si="8">IF($C13="","",H12)</f>
        <v>&gt;=09/27/2009</v>
      </c>
      <c r="I13" s="31" t="str">
        <f t="shared" si="8"/>
        <v>&lt;=10/10/2009</v>
      </c>
      <c r="J13" s="31" t="str">
        <f t="shared" si="8"/>
        <v>&lt;&gt;Late*</v>
      </c>
      <c r="K13" s="50" t="str">
        <f t="shared" si="2"/>
        <v>=MID</v>
      </c>
      <c r="L13" s="31" t="str">
        <f t="shared" si="3"/>
        <v>&gt;=03/29/2009</v>
      </c>
      <c r="M13" s="31" t="str">
        <f t="shared" si="3"/>
        <v>&lt;=10/10/2009</v>
      </c>
      <c r="N13" s="31" t="str">
        <f t="shared" si="3"/>
        <v>&lt;&gt;Late*</v>
      </c>
      <c r="O13" s="6"/>
      <c r="P13" s="6"/>
      <c r="Q13" s="69" t="str">
        <f t="shared" si="4"/>
        <v>MID</v>
      </c>
      <c r="R13" s="59">
        <f>IF($Q13="","",DCOUNT(ShipDataRange,8,'Reg-DM Report'!C$10:E13)-SUM(R$11:R12))</f>
        <v>5</v>
      </c>
      <c r="S13" s="60">
        <f>IF($Q13="","",DCOUNT(ShipDataRange,8,'Reg-DM Report'!C$10:F13)-SUM(S$11:S12))</f>
        <v>5</v>
      </c>
      <c r="T13" s="77">
        <f t="shared" si="5"/>
        <v>1</v>
      </c>
      <c r="U13" s="60">
        <f>IF($Q13="","",DSUM(ShipDataRange,$D$8,'Reg-DM Report'!C$10:E13)-SUM(U$11:U12))</f>
        <v>126</v>
      </c>
      <c r="V13" s="60">
        <f>IF($Q13="","",DSUM(ShipDataRange,$E$8,'Reg-DM Report'!C$10:E13)+DSUM(ShipDataRange,$F$8,'Reg-DM Report'!C$10:E13)-SUM(V$11:V12))</f>
        <v>125</v>
      </c>
      <c r="W13" s="79">
        <f t="shared" ref="W13:W25" si="9">IF($Q13="","",IF(U13=0,0,V13/U13))</f>
        <v>0.99206349206349209</v>
      </c>
      <c r="X13" s="58">
        <f>IF($Q13="","",DCOUNT(ShipDataRange,$D$8,'Reg-DM Report'!G$10:I13)-SUM(X$11:X12))</f>
        <v>14</v>
      </c>
      <c r="Y13" s="58">
        <f>IF($Q13="","",DCOUNT(ShipDataRange,$D$8,'Reg-DM Report'!G$10:J13)-SUM(Y$11:Y12))</f>
        <v>14</v>
      </c>
      <c r="Z13" s="78">
        <f t="shared" ref="Z13:Z25" si="10">IF($Q13="","",IF(X13=0,0,Y13/X13))</f>
        <v>1</v>
      </c>
      <c r="AA13" s="58">
        <f>IF($Q13="","",DSUM(ShipDataRange,$D$8,'Reg-DM Report'!G$10:I13)-SUM(AA$11:AA12))</f>
        <v>424</v>
      </c>
      <c r="AB13" s="58">
        <f>IF($Q13="","",DSUM(ShipDataRange,$E$8,'Reg-DM Report'!G$10:I13)+DSUM(ShipDataRange,$F$8,'Reg-DM Report'!G$10:I13)-SUM(AB$11:AB12))</f>
        <v>423</v>
      </c>
      <c r="AC13" s="79">
        <f t="shared" ref="AC13:AC25" si="11">IF($Q13="","",IF(AA13=0,0,AB13/AA13))</f>
        <v>0.99764150943396224</v>
      </c>
      <c r="AD13" s="58">
        <f>IF($Q13="","",DCOUNT(ShipDataRange,$D$8,'Reg-DM Report'!K$10:M13)-SUM(AD$11:AD12))</f>
        <v>127</v>
      </c>
      <c r="AE13" s="58">
        <f>IF($Q13="","",DCOUNT(ShipDataRange,$D$8,'Reg-DM Report'!K$10:N13)-SUM(AE$11:AE12))</f>
        <v>126</v>
      </c>
      <c r="AF13" s="78">
        <f t="shared" ref="AF13:AF25" si="12">IF($Q13="","",IF(AD13=0,0,AE13/AD13))</f>
        <v>0.99212598425196852</v>
      </c>
      <c r="AG13" s="58">
        <f>IF($Q13="","",DSUM(ShipDataRange,$D$8,'Reg-DM Report'!K$10:M13)-SUM(AG$11:AG12))</f>
        <v>3159</v>
      </c>
      <c r="AH13" s="58">
        <f>IF($Q13="","",DSUM(ShipDataRange,$E$8,'Reg-DM Report'!K$10:M13)+DSUM(ShipDataRange,$F$8,'Reg-DM Report'!K$10:M13)-SUM(AH$11:AH12))</f>
        <v>3158</v>
      </c>
      <c r="AI13" s="79">
        <f t="shared" ref="AI13:AI25" si="13">IF($Q13="","",IF(AG13=0,0,AH13/AG13))</f>
        <v>0.99968344412788857</v>
      </c>
    </row>
    <row r="14" spans="1:35">
      <c r="A14">
        <f t="shared" si="6"/>
        <v>4</v>
      </c>
      <c r="B14" t="str">
        <f>IF(ISNA(VLOOKUP(A14,OtherInfo!$Z$4:$AB$172,2,FALSE)),"",VLOOKUP(A14,OtherInfo!$Z$4:$AB$172,2,FALSE))</f>
        <v/>
      </c>
      <c r="C14" t="str">
        <f t="shared" si="0"/>
        <v/>
      </c>
      <c r="D14" s="31" t="str">
        <f t="shared" ref="D14:E25" si="14">IF($C14="","",D13)</f>
        <v/>
      </c>
      <c r="E14" s="31" t="str">
        <f t="shared" si="14"/>
        <v/>
      </c>
      <c r="F14" s="31" t="str">
        <f t="shared" si="7"/>
        <v/>
      </c>
      <c r="G14" s="50" t="str">
        <f t="shared" si="1"/>
        <v/>
      </c>
      <c r="H14" s="31" t="str">
        <f t="shared" si="8"/>
        <v/>
      </c>
      <c r="I14" s="31" t="str">
        <f t="shared" si="8"/>
        <v/>
      </c>
      <c r="J14" s="31" t="str">
        <f t="shared" si="8"/>
        <v/>
      </c>
      <c r="K14" s="50" t="str">
        <f t="shared" si="2"/>
        <v/>
      </c>
      <c r="L14" s="31" t="str">
        <f t="shared" si="3"/>
        <v/>
      </c>
      <c r="M14" s="31" t="str">
        <f t="shared" si="3"/>
        <v/>
      </c>
      <c r="N14" s="31" t="str">
        <f t="shared" si="3"/>
        <v/>
      </c>
      <c r="O14" s="6"/>
      <c r="P14" s="6"/>
      <c r="Q14" s="69" t="str">
        <f t="shared" si="4"/>
        <v/>
      </c>
      <c r="R14" s="59" t="str">
        <f>IF($Q14="","",DCOUNT(ShipDataRange,8,'Reg-DM Report'!C$10:E14)-SUM(R$11:R13))</f>
        <v/>
      </c>
      <c r="S14" s="60" t="str">
        <f>IF($Q14="","",DCOUNT(ShipDataRange,8,'Reg-DM Report'!C$10:F14)-SUM(S$11:S13))</f>
        <v/>
      </c>
      <c r="T14" s="77" t="str">
        <f t="shared" si="5"/>
        <v/>
      </c>
      <c r="U14" s="60" t="str">
        <f>IF($Q14="","",DSUM(ShipDataRange,$D$8,'Reg-DM Report'!C$10:E14)-SUM(U$11:U13))</f>
        <v/>
      </c>
      <c r="V14" s="60" t="str">
        <f>IF($Q14="","",DSUM(ShipDataRange,$E$8,'Reg-DM Report'!C$10:E14)+DSUM(ShipDataRange,$F$8,'Reg-DM Report'!C$10:E14)-SUM(V$11:V13))</f>
        <v/>
      </c>
      <c r="W14" s="79" t="str">
        <f t="shared" si="9"/>
        <v/>
      </c>
      <c r="X14" s="58" t="str">
        <f>IF($Q14="","",DCOUNT(ShipDataRange,$D$8,'Reg-DM Report'!G$10:I14)-SUM(X$11:X13))</f>
        <v/>
      </c>
      <c r="Y14" s="58" t="str">
        <f>IF($Q14="","",DCOUNT(ShipDataRange,$D$8,'Reg-DM Report'!G$10:J14)-SUM(Y$11:Y13))</f>
        <v/>
      </c>
      <c r="Z14" s="78" t="str">
        <f t="shared" si="10"/>
        <v/>
      </c>
      <c r="AA14" s="58" t="str">
        <f>IF($Q14="","",DSUM(ShipDataRange,$D$8,'Reg-DM Report'!G$10:I14)-SUM(AA$11:AA13))</f>
        <v/>
      </c>
      <c r="AB14" s="58" t="str">
        <f>IF($Q14="","",DSUM(ShipDataRange,$E$8,'Reg-DM Report'!G$10:I14)+DSUM(ShipDataRange,$F$8,'Reg-DM Report'!G$10:I14)-SUM(AB$11:AB13))</f>
        <v/>
      </c>
      <c r="AC14" s="79" t="str">
        <f t="shared" si="11"/>
        <v/>
      </c>
      <c r="AD14" s="58" t="str">
        <f>IF($Q14="","",DCOUNT(ShipDataRange,$D$8,'Reg-DM Report'!K$10:M14)-SUM(AD$11:AD13))</f>
        <v/>
      </c>
      <c r="AE14" s="58" t="str">
        <f>IF($Q14="","",DCOUNT(ShipDataRange,$D$8,'Reg-DM Report'!K$10:N14)-SUM(AE$11:AE13))</f>
        <v/>
      </c>
      <c r="AF14" s="78" t="str">
        <f t="shared" si="12"/>
        <v/>
      </c>
      <c r="AG14" s="58" t="str">
        <f>IF($Q14="","",DSUM(ShipDataRange,$D$8,'Reg-DM Report'!K$10:M14)-SUM(AG$11:AG13))</f>
        <v/>
      </c>
      <c r="AH14" s="58" t="str">
        <f>IF($Q14="","",DSUM(ShipDataRange,$E$8,'Reg-DM Report'!K$10:M14)+DSUM(ShipDataRange,$F$8,'Reg-DM Report'!K$10:M14)-SUM(AH$11:AH13))</f>
        <v/>
      </c>
      <c r="AI14" s="79" t="str">
        <f t="shared" si="13"/>
        <v/>
      </c>
    </row>
    <row r="15" spans="1:35">
      <c r="A15">
        <f t="shared" si="6"/>
        <v>5</v>
      </c>
      <c r="B15" t="str">
        <f>IF(ISNA(VLOOKUP(A15,OtherInfo!$Z$4:$AB$172,2,FALSE)),"",VLOOKUP(A15,OtherInfo!$Z$4:$AB$172,2,FALSE))</f>
        <v/>
      </c>
      <c r="C15" t="str">
        <f t="shared" si="0"/>
        <v/>
      </c>
      <c r="D15" s="31" t="str">
        <f t="shared" si="14"/>
        <v/>
      </c>
      <c r="E15" s="31" t="str">
        <f t="shared" si="14"/>
        <v/>
      </c>
      <c r="F15" s="31" t="str">
        <f t="shared" si="7"/>
        <v/>
      </c>
      <c r="G15" s="50" t="str">
        <f t="shared" si="1"/>
        <v/>
      </c>
      <c r="H15" s="31" t="str">
        <f t="shared" si="8"/>
        <v/>
      </c>
      <c r="I15" s="31" t="str">
        <f t="shared" si="8"/>
        <v/>
      </c>
      <c r="J15" s="31" t="str">
        <f t="shared" si="8"/>
        <v/>
      </c>
      <c r="K15" s="50" t="str">
        <f t="shared" si="2"/>
        <v/>
      </c>
      <c r="L15" s="31" t="str">
        <f t="shared" si="3"/>
        <v/>
      </c>
      <c r="M15" s="31" t="str">
        <f t="shared" si="3"/>
        <v/>
      </c>
      <c r="N15" s="31" t="str">
        <f t="shared" si="3"/>
        <v/>
      </c>
      <c r="O15" s="6"/>
      <c r="P15" s="6"/>
      <c r="Q15" s="69" t="str">
        <f t="shared" si="4"/>
        <v/>
      </c>
      <c r="R15" s="59" t="str">
        <f>IF($Q15="","",DCOUNT(ShipDataRange,8,'Reg-DM Report'!C$10:E15)-SUM(R$11:R14))</f>
        <v/>
      </c>
      <c r="S15" s="60" t="str">
        <f>IF($Q15="","",DCOUNT(ShipDataRange,8,'Reg-DM Report'!C$10:F15)-SUM(S$11:S14))</f>
        <v/>
      </c>
      <c r="T15" s="77" t="str">
        <f t="shared" si="5"/>
        <v/>
      </c>
      <c r="U15" s="60" t="str">
        <f>IF($Q15="","",DSUM(ShipDataRange,$D$8,'Reg-DM Report'!C$10:E15)-SUM(U$11:U14))</f>
        <v/>
      </c>
      <c r="V15" s="60" t="str">
        <f>IF($Q15="","",DSUM(ShipDataRange,$E$8,'Reg-DM Report'!C$10:E15)+DSUM(ShipDataRange,$F$8,'Reg-DM Report'!C$10:E15)-SUM(V$11:V14))</f>
        <v/>
      </c>
      <c r="W15" s="79" t="str">
        <f t="shared" si="9"/>
        <v/>
      </c>
      <c r="X15" s="58" t="str">
        <f>IF($Q15="","",DCOUNT(ShipDataRange,$D$8,'Reg-DM Report'!G$10:I15)-SUM(X$11:X14))</f>
        <v/>
      </c>
      <c r="Y15" s="58" t="str">
        <f>IF($Q15="","",DCOUNT(ShipDataRange,$D$8,'Reg-DM Report'!G$10:J15)-SUM(Y$11:Y14))</f>
        <v/>
      </c>
      <c r="Z15" s="78" t="str">
        <f t="shared" si="10"/>
        <v/>
      </c>
      <c r="AA15" s="58" t="str">
        <f>IF($Q15="","",DSUM(ShipDataRange,$D$8,'Reg-DM Report'!G$10:I15)-SUM(AA$11:AA14))</f>
        <v/>
      </c>
      <c r="AB15" s="58" t="str">
        <f>IF($Q15="","",DSUM(ShipDataRange,$E$8,'Reg-DM Report'!G$10:I15)+DSUM(ShipDataRange,$F$8,'Reg-DM Report'!G$10:I15)-SUM(AB$11:AB14))</f>
        <v/>
      </c>
      <c r="AC15" s="79" t="str">
        <f t="shared" si="11"/>
        <v/>
      </c>
      <c r="AD15" s="58" t="str">
        <f>IF($Q15="","",DCOUNT(ShipDataRange,$D$8,'Reg-DM Report'!K$10:M15)-SUM(AD$11:AD14))</f>
        <v/>
      </c>
      <c r="AE15" s="58" t="str">
        <f>IF($Q15="","",DCOUNT(ShipDataRange,$D$8,'Reg-DM Report'!K$10:N15)-SUM(AE$11:AE14))</f>
        <v/>
      </c>
      <c r="AF15" s="78" t="str">
        <f t="shared" si="12"/>
        <v/>
      </c>
      <c r="AG15" s="58" t="str">
        <f>IF($Q15="","",DSUM(ShipDataRange,$D$8,'Reg-DM Report'!K$10:M15)-SUM(AG$11:AG14))</f>
        <v/>
      </c>
      <c r="AH15" s="58" t="str">
        <f>IF($Q15="","",DSUM(ShipDataRange,$E$8,'Reg-DM Report'!K$10:M15)+DSUM(ShipDataRange,$F$8,'Reg-DM Report'!K$10:M15)-SUM(AH$11:AH14))</f>
        <v/>
      </c>
      <c r="AI15" s="79" t="str">
        <f t="shared" si="13"/>
        <v/>
      </c>
    </row>
    <row r="16" spans="1:35">
      <c r="A16">
        <f t="shared" si="6"/>
        <v>6</v>
      </c>
      <c r="B16" t="str">
        <f>IF(ISNA(VLOOKUP(A16,OtherInfo!$Z$4:$AB$172,2,FALSE)),"",VLOOKUP(A16,OtherInfo!$Z$4:$AB$172,2,FALSE))</f>
        <v/>
      </c>
      <c r="C16" t="str">
        <f t="shared" si="0"/>
        <v/>
      </c>
      <c r="D16" s="31" t="str">
        <f t="shared" si="14"/>
        <v/>
      </c>
      <c r="E16" s="31" t="str">
        <f t="shared" si="14"/>
        <v/>
      </c>
      <c r="F16" s="31" t="str">
        <f t="shared" si="7"/>
        <v/>
      </c>
      <c r="G16" s="50" t="str">
        <f t="shared" si="1"/>
        <v/>
      </c>
      <c r="H16" s="31" t="str">
        <f t="shared" si="8"/>
        <v/>
      </c>
      <c r="I16" s="31" t="str">
        <f t="shared" si="8"/>
        <v/>
      </c>
      <c r="J16" s="31" t="str">
        <f t="shared" si="8"/>
        <v/>
      </c>
      <c r="K16" s="50" t="str">
        <f t="shared" si="2"/>
        <v/>
      </c>
      <c r="L16" s="31" t="str">
        <f t="shared" si="3"/>
        <v/>
      </c>
      <c r="M16" s="31" t="str">
        <f t="shared" si="3"/>
        <v/>
      </c>
      <c r="N16" s="31" t="str">
        <f t="shared" si="3"/>
        <v/>
      </c>
      <c r="O16" s="6"/>
      <c r="P16" s="6"/>
      <c r="Q16" s="69" t="str">
        <f t="shared" si="4"/>
        <v/>
      </c>
      <c r="R16" s="59" t="str">
        <f>IF($Q16="","",DCOUNT(ShipDataRange,8,'Reg-DM Report'!C$10:E16)-SUM(R$11:R15))</f>
        <v/>
      </c>
      <c r="S16" s="60" t="str">
        <f>IF($Q16="","",DCOUNT(ShipDataRange,8,'Reg-DM Report'!C$10:F16)-SUM(S$11:S15))</f>
        <v/>
      </c>
      <c r="T16" s="77" t="str">
        <f t="shared" si="5"/>
        <v/>
      </c>
      <c r="U16" s="60" t="str">
        <f>IF($Q16="","",DSUM(ShipDataRange,$D$8,'Reg-DM Report'!C$10:E16)-SUM(U$11:U15))</f>
        <v/>
      </c>
      <c r="V16" s="60" t="str">
        <f>IF($Q16="","",DSUM(ShipDataRange,$E$8,'Reg-DM Report'!C$10:E16)+DSUM(ShipDataRange,$F$8,'Reg-DM Report'!C$10:E16)-SUM(V$11:V15))</f>
        <v/>
      </c>
      <c r="W16" s="79" t="str">
        <f t="shared" si="9"/>
        <v/>
      </c>
      <c r="X16" s="58" t="str">
        <f>IF($Q16="","",DCOUNT(ShipDataRange,$D$8,'Reg-DM Report'!G$10:I16)-SUM(X$11:X15))</f>
        <v/>
      </c>
      <c r="Y16" s="58" t="str">
        <f>IF($Q16="","",DCOUNT(ShipDataRange,$D$8,'Reg-DM Report'!G$10:J16)-SUM(Y$11:Y15))</f>
        <v/>
      </c>
      <c r="Z16" s="78" t="str">
        <f t="shared" si="10"/>
        <v/>
      </c>
      <c r="AA16" s="58" t="str">
        <f>IF($Q16="","",DSUM(ShipDataRange,$D$8,'Reg-DM Report'!G$10:I16)-SUM(AA$11:AA15))</f>
        <v/>
      </c>
      <c r="AB16" s="58" t="str">
        <f>IF($Q16="","",DSUM(ShipDataRange,$E$8,'Reg-DM Report'!G$10:I16)+DSUM(ShipDataRange,$F$8,'Reg-DM Report'!G$10:I16)-SUM(AB$11:AB15))</f>
        <v/>
      </c>
      <c r="AC16" s="79" t="str">
        <f t="shared" si="11"/>
        <v/>
      </c>
      <c r="AD16" s="58" t="str">
        <f>IF($Q16="","",DCOUNT(ShipDataRange,$D$8,'Reg-DM Report'!K$10:M16)-SUM(AD$11:AD15))</f>
        <v/>
      </c>
      <c r="AE16" s="58" t="str">
        <f>IF($Q16="","",DCOUNT(ShipDataRange,$D$8,'Reg-DM Report'!K$10:N16)-SUM(AE$11:AE15))</f>
        <v/>
      </c>
      <c r="AF16" s="78" t="str">
        <f t="shared" si="12"/>
        <v/>
      </c>
      <c r="AG16" s="58" t="str">
        <f>IF($Q16="","",DSUM(ShipDataRange,$D$8,'Reg-DM Report'!K$10:M16)-SUM(AG$11:AG15))</f>
        <v/>
      </c>
      <c r="AH16" s="58" t="str">
        <f>IF($Q16="","",DSUM(ShipDataRange,$E$8,'Reg-DM Report'!K$10:M16)+DSUM(ShipDataRange,$F$8,'Reg-DM Report'!K$10:M16)-SUM(AH$11:AH15))</f>
        <v/>
      </c>
      <c r="AI16" s="79" t="str">
        <f t="shared" si="13"/>
        <v/>
      </c>
    </row>
    <row r="17" spans="1:35">
      <c r="A17">
        <f t="shared" si="6"/>
        <v>7</v>
      </c>
      <c r="B17" t="str">
        <f>IF(ISNA(VLOOKUP(A17,OtherInfo!$Z$4:$AB$172,2,FALSE)),"",VLOOKUP(A17,OtherInfo!$Z$4:$AB$172,2,FALSE))</f>
        <v/>
      </c>
      <c r="C17" t="str">
        <f t="shared" si="0"/>
        <v/>
      </c>
      <c r="D17" s="31" t="str">
        <f t="shared" si="14"/>
        <v/>
      </c>
      <c r="E17" s="31" t="str">
        <f t="shared" si="14"/>
        <v/>
      </c>
      <c r="F17" s="31" t="str">
        <f t="shared" si="7"/>
        <v/>
      </c>
      <c r="G17" s="50" t="str">
        <f t="shared" si="1"/>
        <v/>
      </c>
      <c r="H17" s="31" t="str">
        <f t="shared" si="8"/>
        <v/>
      </c>
      <c r="I17" s="31" t="str">
        <f t="shared" si="8"/>
        <v/>
      </c>
      <c r="J17" s="31" t="str">
        <f t="shared" si="8"/>
        <v/>
      </c>
      <c r="K17" s="50" t="str">
        <f t="shared" si="2"/>
        <v/>
      </c>
      <c r="L17" s="31" t="str">
        <f t="shared" si="3"/>
        <v/>
      </c>
      <c r="M17" s="31" t="str">
        <f t="shared" si="3"/>
        <v/>
      </c>
      <c r="N17" s="31" t="str">
        <f t="shared" si="3"/>
        <v/>
      </c>
      <c r="O17" s="6"/>
      <c r="P17" s="6"/>
      <c r="Q17" s="69" t="str">
        <f t="shared" si="4"/>
        <v/>
      </c>
      <c r="R17" s="59" t="str">
        <f>IF($Q17="","",DCOUNT(ShipDataRange,8,'Reg-DM Report'!C$10:E17)-SUM(R$11:R16))</f>
        <v/>
      </c>
      <c r="S17" s="60" t="str">
        <f>IF($Q17="","",DCOUNT(ShipDataRange,8,'Reg-DM Report'!C$10:F17)-SUM(S$11:S16))</f>
        <v/>
      </c>
      <c r="T17" s="77" t="str">
        <f t="shared" si="5"/>
        <v/>
      </c>
      <c r="U17" s="60" t="str">
        <f>IF($Q17="","",DSUM(ShipDataRange,$D$8,'Reg-DM Report'!C$10:E17)-SUM(U$11:U16))</f>
        <v/>
      </c>
      <c r="V17" s="60" t="str">
        <f>IF($Q17="","",DSUM(ShipDataRange,$E$8,'Reg-DM Report'!C$10:E17)+DSUM(ShipDataRange,$F$8,'Reg-DM Report'!C$10:E17)-SUM(V$11:V16))</f>
        <v/>
      </c>
      <c r="W17" s="79" t="str">
        <f t="shared" si="9"/>
        <v/>
      </c>
      <c r="X17" s="58" t="str">
        <f>IF($Q17="","",DCOUNT(ShipDataRange,$D$8,'Reg-DM Report'!G$10:I17)-SUM(X$11:X16))</f>
        <v/>
      </c>
      <c r="Y17" s="58" t="str">
        <f>IF($Q17="","",DCOUNT(ShipDataRange,$D$8,'Reg-DM Report'!G$10:J17)-SUM(Y$11:Y16))</f>
        <v/>
      </c>
      <c r="Z17" s="78" t="str">
        <f t="shared" si="10"/>
        <v/>
      </c>
      <c r="AA17" s="58" t="str">
        <f>IF($Q17="","",DSUM(ShipDataRange,$D$8,'Reg-DM Report'!G$10:I17)-SUM(AA$11:AA16))</f>
        <v/>
      </c>
      <c r="AB17" s="58" t="str">
        <f>IF($Q17="","",DSUM(ShipDataRange,$E$8,'Reg-DM Report'!G$10:I17)+DSUM(ShipDataRange,$F$8,'Reg-DM Report'!G$10:I17)-SUM(AB$11:AB16))</f>
        <v/>
      </c>
      <c r="AC17" s="79" t="str">
        <f t="shared" si="11"/>
        <v/>
      </c>
      <c r="AD17" s="58" t="str">
        <f>IF($Q17="","",DCOUNT(ShipDataRange,$D$8,'Reg-DM Report'!K$10:M17)-SUM(AD$11:AD16))</f>
        <v/>
      </c>
      <c r="AE17" s="58" t="str">
        <f>IF($Q17="","",DCOUNT(ShipDataRange,$D$8,'Reg-DM Report'!K$10:N17)-SUM(AE$11:AE16))</f>
        <v/>
      </c>
      <c r="AF17" s="78" t="str">
        <f t="shared" si="12"/>
        <v/>
      </c>
      <c r="AG17" s="58" t="str">
        <f>IF($Q17="","",DSUM(ShipDataRange,$D$8,'Reg-DM Report'!K$10:M17)-SUM(AG$11:AG16))</f>
        <v/>
      </c>
      <c r="AH17" s="58" t="str">
        <f>IF($Q17="","",DSUM(ShipDataRange,$E$8,'Reg-DM Report'!K$10:M17)+DSUM(ShipDataRange,$F$8,'Reg-DM Report'!K$10:M17)-SUM(AH$11:AH16))</f>
        <v/>
      </c>
      <c r="AI17" s="79" t="str">
        <f t="shared" si="13"/>
        <v/>
      </c>
    </row>
    <row r="18" spans="1:35">
      <c r="A18">
        <f t="shared" si="6"/>
        <v>8</v>
      </c>
      <c r="B18" t="str">
        <f>IF(ISNA(VLOOKUP(A18,OtherInfo!$Z$4:$AB$172,2,FALSE)),"",VLOOKUP(A18,OtherInfo!$Z$4:$AB$172,2,FALSE))</f>
        <v/>
      </c>
      <c r="C18" t="str">
        <f t="shared" si="0"/>
        <v/>
      </c>
      <c r="D18" s="31" t="str">
        <f t="shared" si="14"/>
        <v/>
      </c>
      <c r="E18" s="31" t="str">
        <f t="shared" si="14"/>
        <v/>
      </c>
      <c r="F18" s="31" t="str">
        <f t="shared" si="7"/>
        <v/>
      </c>
      <c r="G18" s="50" t="str">
        <f t="shared" si="1"/>
        <v/>
      </c>
      <c r="H18" s="31" t="str">
        <f t="shared" si="8"/>
        <v/>
      </c>
      <c r="I18" s="31" t="str">
        <f t="shared" si="8"/>
        <v/>
      </c>
      <c r="J18" s="31" t="str">
        <f t="shared" si="8"/>
        <v/>
      </c>
      <c r="K18" s="50" t="str">
        <f t="shared" si="2"/>
        <v/>
      </c>
      <c r="L18" s="31" t="str">
        <f t="shared" si="3"/>
        <v/>
      </c>
      <c r="M18" s="31" t="str">
        <f t="shared" si="3"/>
        <v/>
      </c>
      <c r="N18" s="31" t="str">
        <f t="shared" si="3"/>
        <v/>
      </c>
      <c r="O18" s="6"/>
      <c r="P18" s="6"/>
      <c r="Q18" s="69" t="str">
        <f t="shared" si="4"/>
        <v/>
      </c>
      <c r="R18" s="59" t="str">
        <f>IF($Q18="","",DCOUNT(ShipDataRange,8,'Reg-DM Report'!C$10:E18)-SUM(R$11:R17))</f>
        <v/>
      </c>
      <c r="S18" s="60" t="str">
        <f>IF($Q18="","",DCOUNT(ShipDataRange,8,'Reg-DM Report'!C$10:F18)-SUM(S$11:S17))</f>
        <v/>
      </c>
      <c r="T18" s="77" t="str">
        <f t="shared" si="5"/>
        <v/>
      </c>
      <c r="U18" s="60" t="str">
        <f>IF($Q18="","",DSUM(ShipDataRange,$D$8,'Reg-DM Report'!C$10:E18)-SUM(U$11:U17))</f>
        <v/>
      </c>
      <c r="V18" s="60" t="str">
        <f>IF($Q18="","",DSUM(ShipDataRange,$E$8,'Reg-DM Report'!C$10:E18)+DSUM(ShipDataRange,$F$8,'Reg-DM Report'!C$10:E18)-SUM(V$11:V17))</f>
        <v/>
      </c>
      <c r="W18" s="79" t="str">
        <f t="shared" si="9"/>
        <v/>
      </c>
      <c r="X18" s="58" t="str">
        <f>IF($Q18="","",DCOUNT(ShipDataRange,$D$8,'Reg-DM Report'!G$10:I18)-SUM(X$11:X17))</f>
        <v/>
      </c>
      <c r="Y18" s="58" t="str">
        <f>IF($Q18="","",DCOUNT(ShipDataRange,$D$8,'Reg-DM Report'!G$10:J18)-SUM(Y$11:Y17))</f>
        <v/>
      </c>
      <c r="Z18" s="78" t="str">
        <f t="shared" si="10"/>
        <v/>
      </c>
      <c r="AA18" s="58" t="str">
        <f>IF($Q18="","",DSUM(ShipDataRange,$D$8,'Reg-DM Report'!G$10:I18)-SUM(AA$11:AA17))</f>
        <v/>
      </c>
      <c r="AB18" s="58" t="str">
        <f>IF($Q18="","",DSUM(ShipDataRange,$E$8,'Reg-DM Report'!G$10:I18)+DSUM(ShipDataRange,$F$8,'Reg-DM Report'!G$10:I18)-SUM(AB$11:AB17))</f>
        <v/>
      </c>
      <c r="AC18" s="79" t="str">
        <f t="shared" si="11"/>
        <v/>
      </c>
      <c r="AD18" s="58" t="str">
        <f>IF($Q18="","",DCOUNT(ShipDataRange,$D$8,'Reg-DM Report'!K$10:M18)-SUM(AD$11:AD17))</f>
        <v/>
      </c>
      <c r="AE18" s="58" t="str">
        <f>IF($Q18="","",DCOUNT(ShipDataRange,$D$8,'Reg-DM Report'!K$10:N18)-SUM(AE$11:AE17))</f>
        <v/>
      </c>
      <c r="AF18" s="78" t="str">
        <f t="shared" si="12"/>
        <v/>
      </c>
      <c r="AG18" s="58" t="str">
        <f>IF($Q18="","",DSUM(ShipDataRange,$D$8,'Reg-DM Report'!K$10:M18)-SUM(AG$11:AG17))</f>
        <v/>
      </c>
      <c r="AH18" s="58" t="str">
        <f>IF($Q18="","",DSUM(ShipDataRange,$E$8,'Reg-DM Report'!K$10:M18)+DSUM(ShipDataRange,$F$8,'Reg-DM Report'!K$10:M18)-SUM(AH$11:AH17))</f>
        <v/>
      </c>
      <c r="AI18" s="79" t="str">
        <f t="shared" si="13"/>
        <v/>
      </c>
    </row>
    <row r="19" spans="1:35">
      <c r="A19">
        <f t="shared" si="6"/>
        <v>9</v>
      </c>
      <c r="B19" t="str">
        <f>IF(ISNA(VLOOKUP(A19,OtherInfo!$Z$4:$AB$172,2,FALSE)),"",VLOOKUP(A19,OtherInfo!$Z$4:$AB$172,2,FALSE))</f>
        <v/>
      </c>
      <c r="C19" t="str">
        <f t="shared" si="0"/>
        <v/>
      </c>
      <c r="D19" s="31" t="str">
        <f t="shared" si="14"/>
        <v/>
      </c>
      <c r="E19" s="31" t="str">
        <f t="shared" si="14"/>
        <v/>
      </c>
      <c r="F19" s="31" t="str">
        <f t="shared" si="7"/>
        <v/>
      </c>
      <c r="G19" s="50" t="str">
        <f t="shared" si="1"/>
        <v/>
      </c>
      <c r="H19" s="31" t="str">
        <f t="shared" si="8"/>
        <v/>
      </c>
      <c r="I19" s="31" t="str">
        <f t="shared" si="8"/>
        <v/>
      </c>
      <c r="J19" s="31" t="str">
        <f t="shared" si="8"/>
        <v/>
      </c>
      <c r="K19" s="50" t="str">
        <f t="shared" si="2"/>
        <v/>
      </c>
      <c r="L19" s="31" t="str">
        <f t="shared" si="3"/>
        <v/>
      </c>
      <c r="M19" s="31" t="str">
        <f t="shared" si="3"/>
        <v/>
      </c>
      <c r="N19" s="31" t="str">
        <f t="shared" si="3"/>
        <v/>
      </c>
      <c r="O19" s="6"/>
      <c r="P19" s="6"/>
      <c r="Q19" s="69" t="str">
        <f t="shared" si="4"/>
        <v/>
      </c>
      <c r="R19" s="59" t="str">
        <f>IF($Q19="","",DCOUNT(ShipDataRange,8,'Reg-DM Report'!C$10:E19)-SUM(R$11:R18))</f>
        <v/>
      </c>
      <c r="S19" s="60" t="str">
        <f>IF($Q19="","",DCOUNT(ShipDataRange,8,'Reg-DM Report'!C$10:F19)-SUM(S$11:S18))</f>
        <v/>
      </c>
      <c r="T19" s="77" t="str">
        <f t="shared" si="5"/>
        <v/>
      </c>
      <c r="U19" s="60" t="str">
        <f>IF($Q19="","",DSUM(ShipDataRange,$D$8,'Reg-DM Report'!C$10:E19)-SUM(U$11:U18))</f>
        <v/>
      </c>
      <c r="V19" s="60" t="str">
        <f>IF($Q19="","",DSUM(ShipDataRange,$E$8,'Reg-DM Report'!C$10:E19)+DSUM(ShipDataRange,$F$8,'Reg-DM Report'!C$10:E19)-SUM(V$11:V18))</f>
        <v/>
      </c>
      <c r="W19" s="79" t="str">
        <f t="shared" si="9"/>
        <v/>
      </c>
      <c r="X19" s="58" t="str">
        <f>IF($Q19="","",DCOUNT(ShipDataRange,$D$8,'Reg-DM Report'!G$10:I19)-SUM(X$11:X18))</f>
        <v/>
      </c>
      <c r="Y19" s="58" t="str">
        <f>IF($Q19="","",DCOUNT(ShipDataRange,$D$8,'Reg-DM Report'!G$10:J19)-SUM(Y$11:Y18))</f>
        <v/>
      </c>
      <c r="Z19" s="78" t="str">
        <f t="shared" si="10"/>
        <v/>
      </c>
      <c r="AA19" s="58" t="str">
        <f>IF($Q19="","",DSUM(ShipDataRange,$D$8,'Reg-DM Report'!G$10:I19)-SUM(AA$11:AA18))</f>
        <v/>
      </c>
      <c r="AB19" s="58" t="str">
        <f>IF($Q19="","",DSUM(ShipDataRange,$E$8,'Reg-DM Report'!G$10:I19)+DSUM(ShipDataRange,$F$8,'Reg-DM Report'!G$10:I19)-SUM(AB$11:AB18))</f>
        <v/>
      </c>
      <c r="AC19" s="79" t="str">
        <f t="shared" si="11"/>
        <v/>
      </c>
      <c r="AD19" s="58" t="str">
        <f>IF($Q19="","",DCOUNT(ShipDataRange,$D$8,'Reg-DM Report'!K$10:M19)-SUM(AD$11:AD18))</f>
        <v/>
      </c>
      <c r="AE19" s="58" t="str">
        <f>IF($Q19="","",DCOUNT(ShipDataRange,$D$8,'Reg-DM Report'!K$10:N19)-SUM(AE$11:AE18))</f>
        <v/>
      </c>
      <c r="AF19" s="78" t="str">
        <f t="shared" si="12"/>
        <v/>
      </c>
      <c r="AG19" s="58" t="str">
        <f>IF($Q19="","",DSUM(ShipDataRange,$D$8,'Reg-DM Report'!K$10:M19)-SUM(AG$11:AG18))</f>
        <v/>
      </c>
      <c r="AH19" s="58" t="str">
        <f>IF($Q19="","",DSUM(ShipDataRange,$E$8,'Reg-DM Report'!K$10:M19)+DSUM(ShipDataRange,$F$8,'Reg-DM Report'!K$10:M19)-SUM(AH$11:AH18))</f>
        <v/>
      </c>
      <c r="AI19" s="79" t="str">
        <f t="shared" si="13"/>
        <v/>
      </c>
    </row>
    <row r="20" spans="1:35">
      <c r="A20">
        <f t="shared" si="6"/>
        <v>10</v>
      </c>
      <c r="B20" t="str">
        <f>IF(ISNA(VLOOKUP(A20,OtherInfo!$Z$4:$AB$172,2,FALSE)),"",VLOOKUP(A20,OtherInfo!$Z$4:$AB$172,2,FALSE))</f>
        <v/>
      </c>
      <c r="C20" t="str">
        <f t="shared" si="0"/>
        <v/>
      </c>
      <c r="D20" s="31" t="str">
        <f t="shared" si="14"/>
        <v/>
      </c>
      <c r="E20" s="31" t="str">
        <f t="shared" si="14"/>
        <v/>
      </c>
      <c r="F20" s="31" t="str">
        <f t="shared" si="7"/>
        <v/>
      </c>
      <c r="G20" s="50" t="str">
        <f t="shared" si="1"/>
        <v/>
      </c>
      <c r="H20" s="31" t="str">
        <f t="shared" si="8"/>
        <v/>
      </c>
      <c r="I20" s="31" t="str">
        <f t="shared" si="8"/>
        <v/>
      </c>
      <c r="J20" s="31" t="str">
        <f t="shared" si="8"/>
        <v/>
      </c>
      <c r="K20" s="50" t="str">
        <f t="shared" si="2"/>
        <v/>
      </c>
      <c r="L20" s="31" t="str">
        <f t="shared" si="3"/>
        <v/>
      </c>
      <c r="M20" s="31" t="str">
        <f t="shared" si="3"/>
        <v/>
      </c>
      <c r="N20" s="31" t="str">
        <f t="shared" si="3"/>
        <v/>
      </c>
      <c r="O20" s="6"/>
      <c r="P20" s="6"/>
      <c r="Q20" s="69" t="str">
        <f t="shared" si="4"/>
        <v/>
      </c>
      <c r="R20" s="59" t="str">
        <f>IF($Q20="","",DCOUNT(ShipDataRange,8,'Reg-DM Report'!C$10:E20)-SUM(R$11:R19))</f>
        <v/>
      </c>
      <c r="S20" s="60" t="str">
        <f>IF($Q20="","",DCOUNT(ShipDataRange,8,'Reg-DM Report'!C$10:F20)-SUM(S$11:S19))</f>
        <v/>
      </c>
      <c r="T20" s="77" t="str">
        <f t="shared" si="5"/>
        <v/>
      </c>
      <c r="U20" s="60" t="str">
        <f>IF($Q20="","",DSUM(ShipDataRange,$D$8,'Reg-DM Report'!C$10:E20)-SUM(U$11:U19))</f>
        <v/>
      </c>
      <c r="V20" s="60" t="str">
        <f>IF($Q20="","",DSUM(ShipDataRange,$E$8,'Reg-DM Report'!C$10:E20)+DSUM(ShipDataRange,$F$8,'Reg-DM Report'!C$10:E20)-SUM(V$11:V19))</f>
        <v/>
      </c>
      <c r="W20" s="79" t="str">
        <f t="shared" si="9"/>
        <v/>
      </c>
      <c r="X20" s="58" t="str">
        <f>IF($Q20="","",DCOUNT(ShipDataRange,$D$8,'Reg-DM Report'!G$10:I20)-SUM(X$11:X19))</f>
        <v/>
      </c>
      <c r="Y20" s="58" t="str">
        <f>IF($Q20="","",DCOUNT(ShipDataRange,$D$8,'Reg-DM Report'!G$10:J20)-SUM(Y$11:Y19))</f>
        <v/>
      </c>
      <c r="Z20" s="78" t="str">
        <f t="shared" si="10"/>
        <v/>
      </c>
      <c r="AA20" s="58" t="str">
        <f>IF($Q20="","",DSUM(ShipDataRange,$D$8,'Reg-DM Report'!G$10:I20)-SUM(AA$11:AA19))</f>
        <v/>
      </c>
      <c r="AB20" s="58" t="str">
        <f>IF($Q20="","",DSUM(ShipDataRange,$E$8,'Reg-DM Report'!G$10:I20)+DSUM(ShipDataRange,$F$8,'Reg-DM Report'!G$10:I20)-SUM(AB$11:AB19))</f>
        <v/>
      </c>
      <c r="AC20" s="79" t="str">
        <f t="shared" si="11"/>
        <v/>
      </c>
      <c r="AD20" s="58" t="str">
        <f>IF($Q20="","",DCOUNT(ShipDataRange,$D$8,'Reg-DM Report'!K$10:M20)-SUM(AD$11:AD19))</f>
        <v/>
      </c>
      <c r="AE20" s="58" t="str">
        <f>IF($Q20="","",DCOUNT(ShipDataRange,$D$8,'Reg-DM Report'!K$10:N20)-SUM(AE$11:AE19))</f>
        <v/>
      </c>
      <c r="AF20" s="78" t="str">
        <f t="shared" si="12"/>
        <v/>
      </c>
      <c r="AG20" s="58" t="str">
        <f>IF($Q20="","",DSUM(ShipDataRange,$D$8,'Reg-DM Report'!K$10:M20)-SUM(AG$11:AG19))</f>
        <v/>
      </c>
      <c r="AH20" s="58" t="str">
        <f>IF($Q20="","",DSUM(ShipDataRange,$E$8,'Reg-DM Report'!K$10:M20)+DSUM(ShipDataRange,$F$8,'Reg-DM Report'!K$10:M20)-SUM(AH$11:AH19))</f>
        <v/>
      </c>
      <c r="AI20" s="79" t="str">
        <f t="shared" si="13"/>
        <v/>
      </c>
    </row>
    <row r="21" spans="1:35">
      <c r="A21">
        <f t="shared" si="6"/>
        <v>11</v>
      </c>
      <c r="B21" t="str">
        <f>IF(ISNA(VLOOKUP(A21,OtherInfo!$Z$4:$AB$172,2,FALSE)),"",VLOOKUP(A21,OtherInfo!$Z$4:$AB$172,2,FALSE))</f>
        <v/>
      </c>
      <c r="C21" t="str">
        <f t="shared" si="0"/>
        <v/>
      </c>
      <c r="D21" s="31" t="str">
        <f t="shared" si="14"/>
        <v/>
      </c>
      <c r="E21" s="31" t="str">
        <f t="shared" si="14"/>
        <v/>
      </c>
      <c r="F21" s="31" t="str">
        <f t="shared" si="7"/>
        <v/>
      </c>
      <c r="G21" s="50" t="str">
        <f t="shared" si="1"/>
        <v/>
      </c>
      <c r="H21" s="31" t="str">
        <f t="shared" si="8"/>
        <v/>
      </c>
      <c r="I21" s="31" t="str">
        <f t="shared" si="8"/>
        <v/>
      </c>
      <c r="J21" s="31" t="str">
        <f t="shared" si="8"/>
        <v/>
      </c>
      <c r="K21" s="50" t="str">
        <f t="shared" si="2"/>
        <v/>
      </c>
      <c r="L21" s="31" t="str">
        <f t="shared" si="3"/>
        <v/>
      </c>
      <c r="M21" s="31" t="str">
        <f t="shared" si="3"/>
        <v/>
      </c>
      <c r="N21" s="31" t="str">
        <f t="shared" si="3"/>
        <v/>
      </c>
      <c r="O21" s="6"/>
      <c r="P21" s="6"/>
      <c r="Q21" s="69" t="str">
        <f t="shared" si="4"/>
        <v/>
      </c>
      <c r="R21" s="59" t="str">
        <f>IF($Q21="","",DCOUNT(ShipDataRange,8,'Reg-DM Report'!C$10:E21)-SUM(R$11:R20))</f>
        <v/>
      </c>
      <c r="S21" s="60" t="str">
        <f>IF($Q21="","",DCOUNT(ShipDataRange,8,'Reg-DM Report'!C$10:F21)-SUM(S$11:S20))</f>
        <v/>
      </c>
      <c r="T21" s="77" t="str">
        <f t="shared" si="5"/>
        <v/>
      </c>
      <c r="U21" s="60" t="str">
        <f>IF($Q21="","",DSUM(ShipDataRange,$D$8,'Reg-DM Report'!C$10:E21)-SUM(U$11:U20))</f>
        <v/>
      </c>
      <c r="V21" s="60" t="str">
        <f>IF($Q21="","",DSUM(ShipDataRange,$E$8,'Reg-DM Report'!C$10:E21)+DSUM(ShipDataRange,$F$8,'Reg-DM Report'!C$10:E21)-SUM(V$11:V20))</f>
        <v/>
      </c>
      <c r="W21" s="79" t="str">
        <f t="shared" si="9"/>
        <v/>
      </c>
      <c r="X21" s="58" t="str">
        <f>IF($Q21="","",DCOUNT(ShipDataRange,$D$8,'Reg-DM Report'!G$10:I21)-SUM(X$11:X20))</f>
        <v/>
      </c>
      <c r="Y21" s="58" t="str">
        <f>IF($Q21="","",DCOUNT(ShipDataRange,$D$8,'Reg-DM Report'!G$10:J21)-SUM(Y$11:Y20))</f>
        <v/>
      </c>
      <c r="Z21" s="78" t="str">
        <f t="shared" si="10"/>
        <v/>
      </c>
      <c r="AA21" s="58" t="str">
        <f>IF($Q21="","",DSUM(ShipDataRange,$D$8,'Reg-DM Report'!G$10:I21)-SUM(AA$11:AA20))</f>
        <v/>
      </c>
      <c r="AB21" s="58" t="str">
        <f>IF($Q21="","",DSUM(ShipDataRange,$E$8,'Reg-DM Report'!G$10:I21)+DSUM(ShipDataRange,$F$8,'Reg-DM Report'!G$10:I21)-SUM(AB$11:AB20))</f>
        <v/>
      </c>
      <c r="AC21" s="79" t="str">
        <f t="shared" si="11"/>
        <v/>
      </c>
      <c r="AD21" s="58" t="str">
        <f>IF($Q21="","",DCOUNT(ShipDataRange,$D$8,'Reg-DM Report'!K$10:M21)-SUM(AD$11:AD20))</f>
        <v/>
      </c>
      <c r="AE21" s="58" t="str">
        <f>IF($Q21="","",DCOUNT(ShipDataRange,$D$8,'Reg-DM Report'!K$10:N21)-SUM(AE$11:AE20))</f>
        <v/>
      </c>
      <c r="AF21" s="78" t="str">
        <f t="shared" si="12"/>
        <v/>
      </c>
      <c r="AG21" s="58" t="str">
        <f>IF($Q21="","",DSUM(ShipDataRange,$D$8,'Reg-DM Report'!K$10:M21)-SUM(AG$11:AG20))</f>
        <v/>
      </c>
      <c r="AH21" s="58" t="str">
        <f>IF($Q21="","",DSUM(ShipDataRange,$E$8,'Reg-DM Report'!K$10:M21)+DSUM(ShipDataRange,$F$8,'Reg-DM Report'!K$10:M21)-SUM(AH$11:AH20))</f>
        <v/>
      </c>
      <c r="AI21" s="79" t="str">
        <f t="shared" si="13"/>
        <v/>
      </c>
    </row>
    <row r="22" spans="1:35">
      <c r="A22">
        <f t="shared" si="6"/>
        <v>12</v>
      </c>
      <c r="B22" t="str">
        <f>IF(ISNA(VLOOKUP(A22,OtherInfo!$Z$4:$AB$172,2,FALSE)),"",VLOOKUP(A22,OtherInfo!$Z$4:$AB$172,2,FALSE))</f>
        <v/>
      </c>
      <c r="C22" t="str">
        <f t="shared" si="0"/>
        <v/>
      </c>
      <c r="D22" s="31" t="str">
        <f t="shared" si="14"/>
        <v/>
      </c>
      <c r="E22" s="31" t="str">
        <f t="shared" si="14"/>
        <v/>
      </c>
      <c r="F22" s="31" t="str">
        <f t="shared" si="7"/>
        <v/>
      </c>
      <c r="G22" s="50" t="str">
        <f t="shared" si="1"/>
        <v/>
      </c>
      <c r="H22" s="31" t="str">
        <f t="shared" si="8"/>
        <v/>
      </c>
      <c r="I22" s="31" t="str">
        <f t="shared" si="8"/>
        <v/>
      </c>
      <c r="J22" s="31" t="str">
        <f t="shared" si="8"/>
        <v/>
      </c>
      <c r="K22" s="50" t="str">
        <f t="shared" si="2"/>
        <v/>
      </c>
      <c r="L22" s="31" t="str">
        <f t="shared" si="3"/>
        <v/>
      </c>
      <c r="M22" s="31" t="str">
        <f t="shared" si="3"/>
        <v/>
      </c>
      <c r="N22" s="31" t="str">
        <f t="shared" si="3"/>
        <v/>
      </c>
      <c r="O22" s="6"/>
      <c r="P22" s="6"/>
      <c r="Q22" s="69" t="str">
        <f t="shared" si="4"/>
        <v/>
      </c>
      <c r="R22" s="59" t="str">
        <f>IF($Q22="","",DCOUNT(ShipDataRange,8,'Reg-DM Report'!C$10:E22)-SUM(R$11:R21))</f>
        <v/>
      </c>
      <c r="S22" s="60" t="str">
        <f>IF($Q22="","",DCOUNT(ShipDataRange,8,'Reg-DM Report'!C$10:F22)-SUM(S$11:S21))</f>
        <v/>
      </c>
      <c r="T22" s="77" t="str">
        <f t="shared" si="5"/>
        <v/>
      </c>
      <c r="U22" s="60" t="str">
        <f>IF($Q22="","",DSUM(ShipDataRange,$D$8,'Reg-DM Report'!C$10:E22)-SUM(U$11:U21))</f>
        <v/>
      </c>
      <c r="V22" s="60" t="str">
        <f>IF($Q22="","",DSUM(ShipDataRange,$E$8,'Reg-DM Report'!C$10:E22)+DSUM(ShipDataRange,$F$8,'Reg-DM Report'!C$10:E22)-SUM(V$11:V21))</f>
        <v/>
      </c>
      <c r="W22" s="79" t="str">
        <f t="shared" si="9"/>
        <v/>
      </c>
      <c r="X22" s="58" t="str">
        <f>IF($Q22="","",DCOUNT(ShipDataRange,$D$8,'Reg-DM Report'!G$10:I22)-SUM(X$11:X21))</f>
        <v/>
      </c>
      <c r="Y22" s="58" t="str">
        <f>IF($Q22="","",DCOUNT(ShipDataRange,$D$8,'Reg-DM Report'!G$10:J22)-SUM(Y$11:Y21))</f>
        <v/>
      </c>
      <c r="Z22" s="78" t="str">
        <f t="shared" si="10"/>
        <v/>
      </c>
      <c r="AA22" s="58" t="str">
        <f>IF($Q22="","",DSUM(ShipDataRange,$D$8,'Reg-DM Report'!G$10:I22)-SUM(AA$11:AA21))</f>
        <v/>
      </c>
      <c r="AB22" s="58" t="str">
        <f>IF($Q22="","",DSUM(ShipDataRange,$E$8,'Reg-DM Report'!G$10:I22)+DSUM(ShipDataRange,$F$8,'Reg-DM Report'!G$10:I22)-SUM(AB$11:AB21))</f>
        <v/>
      </c>
      <c r="AC22" s="79" t="str">
        <f t="shared" si="11"/>
        <v/>
      </c>
      <c r="AD22" s="58" t="str">
        <f>IF($Q22="","",DCOUNT(ShipDataRange,$D$8,'Reg-DM Report'!K$10:M22)-SUM(AD$11:AD21))</f>
        <v/>
      </c>
      <c r="AE22" s="58" t="str">
        <f>IF($Q22="","",DCOUNT(ShipDataRange,$D$8,'Reg-DM Report'!K$10:N22)-SUM(AE$11:AE21))</f>
        <v/>
      </c>
      <c r="AF22" s="78" t="str">
        <f t="shared" si="12"/>
        <v/>
      </c>
      <c r="AG22" s="58" t="str">
        <f>IF($Q22="","",DSUM(ShipDataRange,$D$8,'Reg-DM Report'!K$10:M22)-SUM(AG$11:AG21))</f>
        <v/>
      </c>
      <c r="AH22" s="58" t="str">
        <f>IF($Q22="","",DSUM(ShipDataRange,$E$8,'Reg-DM Report'!K$10:M22)+DSUM(ShipDataRange,$F$8,'Reg-DM Report'!K$10:M22)-SUM(AH$11:AH21))</f>
        <v/>
      </c>
      <c r="AI22" s="79" t="str">
        <f t="shared" si="13"/>
        <v/>
      </c>
    </row>
    <row r="23" spans="1:35">
      <c r="A23">
        <f t="shared" si="6"/>
        <v>13</v>
      </c>
      <c r="B23" t="str">
        <f>IF(ISNA(VLOOKUP(A23,OtherInfo!$Z$4:$AB$172,2,FALSE)),"",VLOOKUP(A23,OtherInfo!$Z$4:$AB$172,2,FALSE))</f>
        <v/>
      </c>
      <c r="C23" t="str">
        <f t="shared" si="0"/>
        <v/>
      </c>
      <c r="D23" s="31" t="str">
        <f t="shared" si="14"/>
        <v/>
      </c>
      <c r="E23" s="31" t="str">
        <f t="shared" si="14"/>
        <v/>
      </c>
      <c r="F23" s="31" t="str">
        <f t="shared" si="7"/>
        <v/>
      </c>
      <c r="G23" s="50" t="str">
        <f t="shared" si="1"/>
        <v/>
      </c>
      <c r="H23" s="31" t="str">
        <f t="shared" si="8"/>
        <v/>
      </c>
      <c r="I23" s="31" t="str">
        <f t="shared" si="8"/>
        <v/>
      </c>
      <c r="J23" s="31" t="str">
        <f t="shared" si="8"/>
        <v/>
      </c>
      <c r="K23" s="50" t="str">
        <f t="shared" si="2"/>
        <v/>
      </c>
      <c r="L23" s="31" t="str">
        <f t="shared" si="3"/>
        <v/>
      </c>
      <c r="M23" s="31" t="str">
        <f t="shared" si="3"/>
        <v/>
      </c>
      <c r="N23" s="31" t="str">
        <f t="shared" si="3"/>
        <v/>
      </c>
      <c r="O23" s="6"/>
      <c r="P23" s="6"/>
      <c r="Q23" s="69" t="str">
        <f t="shared" si="4"/>
        <v/>
      </c>
      <c r="R23" s="59" t="str">
        <f>IF($Q23="","",DCOUNT(ShipDataRange,8,'Reg-DM Report'!C$10:E23)-SUM(R$11:R22))</f>
        <v/>
      </c>
      <c r="S23" s="60" t="str">
        <f>IF($Q23="","",DCOUNT(ShipDataRange,8,'Reg-DM Report'!C$10:F23)-SUM(S$11:S22))</f>
        <v/>
      </c>
      <c r="T23" s="77" t="str">
        <f t="shared" si="5"/>
        <v/>
      </c>
      <c r="U23" s="60" t="str">
        <f>IF($Q23="","",DSUM(ShipDataRange,$D$8,'Reg-DM Report'!C$10:E23)-SUM(U$11:U22))</f>
        <v/>
      </c>
      <c r="V23" s="60" t="str">
        <f>IF($Q23="","",DSUM(ShipDataRange,$E$8,'Reg-DM Report'!C$10:E23)+DSUM(ShipDataRange,$F$8,'Reg-DM Report'!C$10:E23)-SUM(V$11:V22))</f>
        <v/>
      </c>
      <c r="W23" s="79" t="str">
        <f t="shared" si="9"/>
        <v/>
      </c>
      <c r="X23" s="58" t="str">
        <f>IF($Q23="","",DCOUNT(ShipDataRange,$D$8,'Reg-DM Report'!G$10:I23)-SUM(X$11:X22))</f>
        <v/>
      </c>
      <c r="Y23" s="58" t="str">
        <f>IF($Q23="","",DCOUNT(ShipDataRange,$D$8,'Reg-DM Report'!G$10:J23)-SUM(Y$11:Y22))</f>
        <v/>
      </c>
      <c r="Z23" s="78" t="str">
        <f t="shared" si="10"/>
        <v/>
      </c>
      <c r="AA23" s="58" t="str">
        <f>IF($Q23="","",DSUM(ShipDataRange,$D$8,'Reg-DM Report'!G$10:I23)-SUM(AA$11:AA22))</f>
        <v/>
      </c>
      <c r="AB23" s="58" t="str">
        <f>IF($Q23="","",DSUM(ShipDataRange,$E$8,'Reg-DM Report'!G$10:I23)+DSUM(ShipDataRange,$F$8,'Reg-DM Report'!G$10:I23)-SUM(AB$11:AB22))</f>
        <v/>
      </c>
      <c r="AC23" s="79" t="str">
        <f t="shared" si="11"/>
        <v/>
      </c>
      <c r="AD23" s="58" t="str">
        <f>IF($Q23="","",DCOUNT(ShipDataRange,$D$8,'Reg-DM Report'!K$10:M23)-SUM(AD$11:AD22))</f>
        <v/>
      </c>
      <c r="AE23" s="58" t="str">
        <f>IF($Q23="","",DCOUNT(ShipDataRange,$D$8,'Reg-DM Report'!K$10:N23)-SUM(AE$11:AE22))</f>
        <v/>
      </c>
      <c r="AF23" s="78" t="str">
        <f t="shared" si="12"/>
        <v/>
      </c>
      <c r="AG23" s="58" t="str">
        <f>IF($Q23="","",DSUM(ShipDataRange,$D$8,'Reg-DM Report'!K$10:M23)-SUM(AG$11:AG22))</f>
        <v/>
      </c>
      <c r="AH23" s="58" t="str">
        <f>IF($Q23="","",DSUM(ShipDataRange,$E$8,'Reg-DM Report'!K$10:M23)+DSUM(ShipDataRange,$F$8,'Reg-DM Report'!K$10:M23)-SUM(AH$11:AH22))</f>
        <v/>
      </c>
      <c r="AI23" s="79" t="str">
        <f t="shared" si="13"/>
        <v/>
      </c>
    </row>
    <row r="24" spans="1:35">
      <c r="A24">
        <f t="shared" si="6"/>
        <v>14</v>
      </c>
      <c r="B24" t="str">
        <f>IF(ISNA(VLOOKUP(A24,OtherInfo!$Z$4:$AB$172,2,FALSE)),"",VLOOKUP(A24,OtherInfo!$Z$4:$AB$172,2,FALSE))</f>
        <v/>
      </c>
      <c r="C24" t="str">
        <f t="shared" si="0"/>
        <v/>
      </c>
      <c r="D24" s="31" t="str">
        <f t="shared" si="14"/>
        <v/>
      </c>
      <c r="E24" s="31" t="str">
        <f t="shared" si="14"/>
        <v/>
      </c>
      <c r="F24" s="31" t="str">
        <f t="shared" si="7"/>
        <v/>
      </c>
      <c r="G24" s="50" t="str">
        <f t="shared" si="1"/>
        <v/>
      </c>
      <c r="H24" s="31" t="str">
        <f t="shared" si="8"/>
        <v/>
      </c>
      <c r="I24" s="31" t="str">
        <f t="shared" si="8"/>
        <v/>
      </c>
      <c r="J24" s="31" t="str">
        <f t="shared" si="8"/>
        <v/>
      </c>
      <c r="K24" s="50" t="str">
        <f t="shared" si="2"/>
        <v/>
      </c>
      <c r="L24" s="31" t="str">
        <f t="shared" si="3"/>
        <v/>
      </c>
      <c r="M24" s="31" t="str">
        <f t="shared" si="3"/>
        <v/>
      </c>
      <c r="N24" s="31" t="str">
        <f t="shared" si="3"/>
        <v/>
      </c>
      <c r="O24" s="6"/>
      <c r="P24" s="6"/>
      <c r="Q24" s="69" t="str">
        <f t="shared" si="4"/>
        <v/>
      </c>
      <c r="R24" s="59" t="str">
        <f>IF($Q24="","",DCOUNT(ShipDataRange,8,'Reg-DM Report'!C$10:E24)-SUM(R$11:R23))</f>
        <v/>
      </c>
      <c r="S24" s="60" t="str">
        <f>IF($Q24="","",DCOUNT(ShipDataRange,8,'Reg-DM Report'!C$10:F24)-SUM(S$11:S23))</f>
        <v/>
      </c>
      <c r="T24" s="77" t="str">
        <f t="shared" si="5"/>
        <v/>
      </c>
      <c r="U24" s="60" t="str">
        <f>IF($Q24="","",DSUM(ShipDataRange,$D$8,'Reg-DM Report'!C$10:E24)-SUM(U$11:U23))</f>
        <v/>
      </c>
      <c r="V24" s="60" t="str">
        <f>IF($Q24="","",DSUM(ShipDataRange,$E$8,'Reg-DM Report'!C$10:E24)+DSUM(ShipDataRange,$F$8,'Reg-DM Report'!C$10:E24)-SUM(V$11:V23))</f>
        <v/>
      </c>
      <c r="W24" s="79" t="str">
        <f t="shared" si="9"/>
        <v/>
      </c>
      <c r="X24" s="58" t="str">
        <f>IF($Q24="","",DCOUNT(ShipDataRange,$D$8,'Reg-DM Report'!G$10:I24)-SUM(X$11:X23))</f>
        <v/>
      </c>
      <c r="Y24" s="58" t="str">
        <f>IF($Q24="","",DCOUNT(ShipDataRange,$D$8,'Reg-DM Report'!G$10:J24)-SUM(Y$11:Y23))</f>
        <v/>
      </c>
      <c r="Z24" s="78" t="str">
        <f t="shared" si="10"/>
        <v/>
      </c>
      <c r="AA24" s="58" t="str">
        <f>IF($Q24="","",DSUM(ShipDataRange,$D$8,'Reg-DM Report'!G$10:I24)-SUM(AA$11:AA23))</f>
        <v/>
      </c>
      <c r="AB24" s="58" t="str">
        <f>IF($Q24="","",DSUM(ShipDataRange,$E$8,'Reg-DM Report'!G$10:I24)+DSUM(ShipDataRange,$F$8,'Reg-DM Report'!G$10:I24)-SUM(AB$11:AB23))</f>
        <v/>
      </c>
      <c r="AC24" s="79" t="str">
        <f t="shared" si="11"/>
        <v/>
      </c>
      <c r="AD24" s="58" t="str">
        <f>IF($Q24="","",DCOUNT(ShipDataRange,$D$8,'Reg-DM Report'!K$10:M24)-SUM(AD$11:AD23))</f>
        <v/>
      </c>
      <c r="AE24" s="58" t="str">
        <f>IF($Q24="","",DCOUNT(ShipDataRange,$D$8,'Reg-DM Report'!K$10:N24)-SUM(AE$11:AE23))</f>
        <v/>
      </c>
      <c r="AF24" s="78" t="str">
        <f t="shared" si="12"/>
        <v/>
      </c>
      <c r="AG24" s="58" t="str">
        <f>IF($Q24="","",DSUM(ShipDataRange,$D$8,'Reg-DM Report'!K$10:M24)-SUM(AG$11:AG23))</f>
        <v/>
      </c>
      <c r="AH24" s="58" t="str">
        <f>IF($Q24="","",DSUM(ShipDataRange,$E$8,'Reg-DM Report'!K$10:M24)+DSUM(ShipDataRange,$F$8,'Reg-DM Report'!K$10:M24)-SUM(AH$11:AH23))</f>
        <v/>
      </c>
      <c r="AI24" s="79" t="str">
        <f t="shared" si="13"/>
        <v/>
      </c>
    </row>
    <row r="25" spans="1:35">
      <c r="A25">
        <f t="shared" si="6"/>
        <v>15</v>
      </c>
      <c r="B25" t="str">
        <f>IF(ISNA(VLOOKUP(A25,OtherInfo!$Z$4:$AB$172,2,FALSE)),"",VLOOKUP(A25,OtherInfo!$Z$4:$AB$172,2,FALSE))</f>
        <v/>
      </c>
      <c r="C25" t="str">
        <f t="shared" si="0"/>
        <v/>
      </c>
      <c r="D25" s="31" t="str">
        <f t="shared" si="14"/>
        <v/>
      </c>
      <c r="E25" s="31" t="str">
        <f t="shared" si="14"/>
        <v/>
      </c>
      <c r="F25" s="31" t="str">
        <f t="shared" si="7"/>
        <v/>
      </c>
      <c r="G25" s="50" t="str">
        <f t="shared" si="1"/>
        <v/>
      </c>
      <c r="H25" s="31" t="str">
        <f t="shared" si="8"/>
        <v/>
      </c>
      <c r="I25" s="31" t="str">
        <f t="shared" si="8"/>
        <v/>
      </c>
      <c r="J25" s="31" t="str">
        <f t="shared" si="8"/>
        <v/>
      </c>
      <c r="K25" s="50" t="str">
        <f t="shared" si="2"/>
        <v/>
      </c>
      <c r="L25" s="31" t="str">
        <f t="shared" si="3"/>
        <v/>
      </c>
      <c r="M25" s="31" t="str">
        <f t="shared" si="3"/>
        <v/>
      </c>
      <c r="N25" s="31" t="str">
        <f t="shared" si="3"/>
        <v/>
      </c>
      <c r="O25" s="6"/>
      <c r="P25" s="6"/>
      <c r="Q25" s="69" t="str">
        <f t="shared" si="4"/>
        <v/>
      </c>
      <c r="R25" s="59" t="str">
        <f>IF($Q25="","",DCOUNT(ShipDataRange,8,'Reg-DM Report'!C$10:E25)-SUM(R$11:R24))</f>
        <v/>
      </c>
      <c r="S25" s="60" t="str">
        <f>IF($Q25="","",DCOUNT(ShipDataRange,8,'Reg-DM Report'!C$10:F25)-SUM(S$11:S24))</f>
        <v/>
      </c>
      <c r="T25" s="77" t="str">
        <f t="shared" si="5"/>
        <v/>
      </c>
      <c r="U25" s="60" t="str">
        <f>IF($Q25="","",DSUM(ShipDataRange,$D$8,'Reg-DM Report'!C$10:E25)-SUM(U$11:U24))</f>
        <v/>
      </c>
      <c r="V25" s="60" t="str">
        <f>IF($Q25="","",DSUM(ShipDataRange,$E$8,'Reg-DM Report'!C$10:E25)+DSUM(ShipDataRange,$F$8,'Reg-DM Report'!C$10:E25)-SUM(V$11:V24))</f>
        <v/>
      </c>
      <c r="W25" s="79" t="str">
        <f t="shared" si="9"/>
        <v/>
      </c>
      <c r="X25" s="58" t="str">
        <f>IF($Q25="","",DCOUNT(ShipDataRange,$D$8,'Reg-DM Report'!G$10:I25)-SUM(X$11:X24))</f>
        <v/>
      </c>
      <c r="Y25" s="58" t="str">
        <f>IF($Q25="","",DCOUNT(ShipDataRange,$D$8,'Reg-DM Report'!G$10:J25)-SUM(Y$11:Y24))</f>
        <v/>
      </c>
      <c r="Z25" s="78" t="str">
        <f t="shared" si="10"/>
        <v/>
      </c>
      <c r="AA25" s="58" t="str">
        <f>IF($Q25="","",DSUM(ShipDataRange,$D$8,'Reg-DM Report'!G$10:I25)-SUM(AA$11:AA24))</f>
        <v/>
      </c>
      <c r="AB25" s="58" t="str">
        <f>IF($Q25="","",DSUM(ShipDataRange,$E$8,'Reg-DM Report'!G$10:I25)+DSUM(ShipDataRange,$F$8,'Reg-DM Report'!G$10:I25)-SUM(AB$11:AB24))</f>
        <v/>
      </c>
      <c r="AC25" s="79" t="str">
        <f t="shared" si="11"/>
        <v/>
      </c>
      <c r="AD25" s="58" t="str">
        <f>IF($Q25="","",DCOUNT(ShipDataRange,$D$8,'Reg-DM Report'!K$10:M25)-SUM(AD$11:AD24))</f>
        <v/>
      </c>
      <c r="AE25" s="58" t="str">
        <f>IF($Q25="","",DCOUNT(ShipDataRange,$D$8,'Reg-DM Report'!K$10:N25)-SUM(AE$11:AE24))</f>
        <v/>
      </c>
      <c r="AF25" s="78" t="str">
        <f t="shared" si="12"/>
        <v/>
      </c>
      <c r="AG25" s="58" t="str">
        <f>IF($Q25="","",DSUM(ShipDataRange,$D$8,'Reg-DM Report'!K$10:M25)-SUM(AG$11:AG24))</f>
        <v/>
      </c>
      <c r="AH25" s="58" t="str">
        <f>IF($Q25="","",DSUM(ShipDataRange,$E$8,'Reg-DM Report'!K$10:M25)+DSUM(ShipDataRange,$F$8,'Reg-DM Report'!K$10:M25)-SUM(AH$11:AH24))</f>
        <v/>
      </c>
      <c r="AI25" s="79" t="str">
        <f t="shared" si="13"/>
        <v/>
      </c>
    </row>
    <row r="26" spans="1:35">
      <c r="O26" s="6"/>
      <c r="P26" s="6"/>
      <c r="Z26" s="81"/>
    </row>
    <row r="27" spans="1:35">
      <c r="O27" s="6"/>
      <c r="P27" s="6"/>
    </row>
    <row r="28" spans="1:35">
      <c r="O28" s="6"/>
      <c r="P28" s="6"/>
    </row>
    <row r="29" spans="1:35">
      <c r="O29" s="6"/>
      <c r="P29" s="6"/>
    </row>
    <row r="30" spans="1:35">
      <c r="O30" s="6"/>
      <c r="P30" s="6"/>
    </row>
    <row r="31" spans="1:35">
      <c r="O31" s="6"/>
      <c r="P31" s="6"/>
    </row>
    <row r="32" spans="1:35">
      <c r="O32" s="6"/>
      <c r="P32" s="6"/>
    </row>
    <row r="33" spans="15:16">
      <c r="O33" s="6"/>
      <c r="P33" s="6"/>
    </row>
    <row r="34" spans="15:16">
      <c r="O34" s="6"/>
      <c r="P34" s="6"/>
    </row>
    <row r="35" spans="15:16">
      <c r="O35" s="6"/>
      <c r="P35" s="6"/>
    </row>
    <row r="36" spans="15:16">
      <c r="O36" s="6"/>
      <c r="P36" s="6"/>
    </row>
    <row r="37" spans="15:16">
      <c r="O37" s="6"/>
      <c r="P37" s="6"/>
    </row>
    <row r="38" spans="15:16">
      <c r="O38" s="6"/>
      <c r="P38" s="6"/>
    </row>
    <row r="39" spans="15:16">
      <c r="O39" s="6"/>
      <c r="P39" s="6"/>
    </row>
    <row r="40" spans="15:16">
      <c r="O40" s="6"/>
      <c r="P40" s="6"/>
    </row>
    <row r="41" spans="15:16">
      <c r="O41" s="6"/>
      <c r="P41" s="6"/>
    </row>
    <row r="42" spans="15:16">
      <c r="O42" s="6"/>
      <c r="P42" s="6"/>
    </row>
    <row r="43" spans="15:16">
      <c r="O43" s="6"/>
      <c r="P43" s="6"/>
    </row>
    <row r="44" spans="15:16">
      <c r="O44" s="6"/>
      <c r="P44" s="6"/>
    </row>
    <row r="45" spans="15:16">
      <c r="O45" s="6"/>
      <c r="P45" s="6"/>
    </row>
    <row r="46" spans="15:16">
      <c r="O46" s="6"/>
      <c r="P46" s="6"/>
    </row>
    <row r="47" spans="15:16">
      <c r="O47" s="6"/>
      <c r="P47" s="6"/>
    </row>
    <row r="48" spans="15:16">
      <c r="O48" s="6"/>
      <c r="P48" s="6"/>
    </row>
    <row r="49" spans="15:16">
      <c r="O49" s="6"/>
      <c r="P49" s="6"/>
    </row>
    <row r="50" spans="15:16">
      <c r="O50" s="6"/>
      <c r="P50" s="6"/>
    </row>
    <row r="51" spans="15:16">
      <c r="O51" s="6"/>
      <c r="P51" s="6"/>
    </row>
    <row r="52" spans="15:16">
      <c r="O52" s="6"/>
      <c r="P52" s="6"/>
    </row>
    <row r="53" spans="15:16">
      <c r="O53" s="6"/>
      <c r="P53" s="6"/>
    </row>
    <row r="54" spans="15:16">
      <c r="O54" s="6"/>
      <c r="P54" s="6"/>
    </row>
    <row r="55" spans="15:16">
      <c r="O55" s="6"/>
      <c r="P55" s="6"/>
    </row>
    <row r="56" spans="15:16">
      <c r="O56" s="6"/>
      <c r="P56" s="6"/>
    </row>
    <row r="57" spans="15:16">
      <c r="O57" s="6"/>
      <c r="P57" s="6"/>
    </row>
    <row r="58" spans="15:16">
      <c r="O58" s="6"/>
      <c r="P58" s="6"/>
    </row>
    <row r="59" spans="15:16">
      <c r="O59" s="6"/>
      <c r="P59" s="6"/>
    </row>
    <row r="60" spans="15:16">
      <c r="O60" s="6"/>
      <c r="P60" s="6"/>
    </row>
    <row r="61" spans="15:16">
      <c r="O61" s="6"/>
      <c r="P61" s="6"/>
    </row>
    <row r="62" spans="15:16">
      <c r="O62" s="6"/>
      <c r="P62" s="6"/>
    </row>
    <row r="63" spans="15:16">
      <c r="O63" s="6"/>
      <c r="P63" s="6"/>
    </row>
    <row r="64" spans="15:16">
      <c r="O64" s="6"/>
      <c r="P64" s="6"/>
    </row>
    <row r="65" spans="15:16">
      <c r="O65" s="6"/>
      <c r="P65" s="6"/>
    </row>
    <row r="66" spans="15:16">
      <c r="O66" s="6"/>
      <c r="P66" s="6"/>
    </row>
    <row r="67" spans="15:16">
      <c r="O67" s="6"/>
      <c r="P67" s="6"/>
    </row>
    <row r="68" spans="15:16">
      <c r="O68" s="6"/>
      <c r="P68" s="6"/>
    </row>
    <row r="69" spans="15:16">
      <c r="O69" s="6"/>
      <c r="P69" s="6"/>
    </row>
    <row r="70" spans="15:16">
      <c r="O70" s="6"/>
      <c r="P70" s="6"/>
    </row>
    <row r="71" spans="15:16">
      <c r="O71" s="6"/>
      <c r="P71" s="6"/>
    </row>
    <row r="72" spans="15:16">
      <c r="O72" s="6"/>
      <c r="P72" s="6"/>
    </row>
    <row r="73" spans="15:16">
      <c r="O73" s="6"/>
      <c r="P73" s="6"/>
    </row>
    <row r="74" spans="15:16">
      <c r="O74" s="6"/>
      <c r="P74" s="6"/>
    </row>
    <row r="75" spans="15:16">
      <c r="O75" s="6"/>
      <c r="P75" s="6"/>
    </row>
    <row r="76" spans="15:16">
      <c r="O76" s="6"/>
      <c r="P76" s="6"/>
    </row>
    <row r="77" spans="15:16">
      <c r="O77" s="6"/>
      <c r="P77" s="6"/>
    </row>
    <row r="78" spans="15:16">
      <c r="O78" s="6"/>
      <c r="P78" s="6"/>
    </row>
    <row r="79" spans="15:16">
      <c r="O79" s="6"/>
      <c r="P79" s="6"/>
    </row>
    <row r="80" spans="15:16">
      <c r="O80" s="6"/>
      <c r="P80" s="6"/>
    </row>
  </sheetData>
  <mergeCells count="7">
    <mergeCell ref="R7:W7"/>
    <mergeCell ref="X7:AC7"/>
    <mergeCell ref="AD7:AI7"/>
    <mergeCell ref="O8:P12"/>
    <mergeCell ref="C9:E9"/>
    <mergeCell ref="G9:I9"/>
    <mergeCell ref="K9:M9"/>
  </mergeCells>
  <pageMargins left="0.45" right="0.45" top="0.5" bottom="0.5" header="0.3" footer="0.3"/>
  <pageSetup scale="6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71"/>
  <sheetViews>
    <sheetView tabSelected="1" topLeftCell="R1" zoomScale="80" zoomScaleNormal="80" workbookViewId="0">
      <selection activeCell="AD26" sqref="AD26"/>
    </sheetView>
  </sheetViews>
  <sheetFormatPr defaultRowHeight="12.75"/>
  <cols>
    <col min="1" max="3" width="9.140625" hidden="1" customWidth="1"/>
    <col min="4" max="4" width="13.5703125" hidden="1" customWidth="1"/>
    <col min="5" max="6" width="13.140625" hidden="1" customWidth="1"/>
    <col min="7" max="7" width="9.140625" hidden="1" customWidth="1"/>
    <col min="8" max="8" width="12.42578125" hidden="1" customWidth="1"/>
    <col min="9" max="9" width="12.7109375" hidden="1" customWidth="1"/>
    <col min="10" max="11" width="9.140625" hidden="1" customWidth="1"/>
    <col min="12" max="12" width="13.5703125" hidden="1" customWidth="1"/>
    <col min="13" max="13" width="12.5703125" hidden="1" customWidth="1"/>
    <col min="14" max="14" width="9.140625" hidden="1" customWidth="1"/>
    <col min="15" max="16" width="10.140625" customWidth="1"/>
    <col min="17" max="17" width="16.42578125" customWidth="1"/>
    <col min="18" max="18" width="11" customWidth="1"/>
    <col min="22" max="23" width="10.42578125" customWidth="1"/>
    <col min="24" max="24" width="11" customWidth="1"/>
    <col min="28" max="29" width="10.140625" customWidth="1"/>
    <col min="30" max="30" width="10.5703125" customWidth="1"/>
    <col min="34" max="35" width="10.140625" customWidth="1"/>
  </cols>
  <sheetData>
    <row r="1" spans="1:35" ht="20.25">
      <c r="O1" s="73"/>
      <c r="P1" s="73"/>
      <c r="Q1" s="23" t="s">
        <v>385</v>
      </c>
    </row>
    <row r="2" spans="1:35" ht="13.5" customHeight="1">
      <c r="P2" s="62" t="s">
        <v>375</v>
      </c>
      <c r="Q2" s="47"/>
      <c r="R2" s="72"/>
    </row>
    <row r="3" spans="1:35" ht="13.5" customHeight="1">
      <c r="O3" s="47" t="s">
        <v>352</v>
      </c>
      <c r="P3" s="52">
        <v>28</v>
      </c>
      <c r="Q3" s="47" t="s">
        <v>377</v>
      </c>
      <c r="R3" s="67">
        <f>VLOOKUP(P3,OtherInfo!$E$4:$F$55,2,FALSE)</f>
        <v>40096</v>
      </c>
    </row>
    <row r="5" spans="1:35">
      <c r="R5" s="121" t="s">
        <v>370</v>
      </c>
      <c r="S5" s="121"/>
      <c r="T5" s="121"/>
      <c r="U5" s="121"/>
      <c r="V5" s="121"/>
      <c r="W5" s="121"/>
      <c r="X5" s="115" t="s">
        <v>371</v>
      </c>
      <c r="Y5" s="115"/>
      <c r="Z5" s="115"/>
      <c r="AA5" s="115"/>
      <c r="AB5" s="115"/>
      <c r="AC5" s="115"/>
      <c r="AD5" s="116" t="s">
        <v>374</v>
      </c>
      <c r="AE5" s="116"/>
      <c r="AF5" s="116"/>
      <c r="AG5" s="116"/>
      <c r="AH5" s="116"/>
      <c r="AI5" s="116"/>
    </row>
    <row r="6" spans="1:35" ht="25.5" customHeight="1">
      <c r="D6">
        <v>8</v>
      </c>
      <c r="E6">
        <v>9</v>
      </c>
      <c r="F6">
        <v>10</v>
      </c>
      <c r="I6" s="31" t="str">
        <f>"&lt;="&amp;TEXT(VLOOKUP(VLOOKUP(DistrictWeek,OtherInfo!$L$4:$P$15,5,TRUE),OtherInfo!$I$4:$P$15,7,FALSE),"mm/dd/yyyy")</f>
        <v>&lt;=10/24/2009</v>
      </c>
      <c r="O6" s="117" t="s">
        <v>378</v>
      </c>
      <c r="P6" s="117"/>
      <c r="Q6" s="63" t="s">
        <v>97</v>
      </c>
      <c r="R6" s="55" t="s">
        <v>69</v>
      </c>
      <c r="S6" s="55" t="s">
        <v>106</v>
      </c>
      <c r="T6" s="55" t="s">
        <v>107</v>
      </c>
      <c r="U6" s="55" t="s">
        <v>98</v>
      </c>
      <c r="V6" s="55" t="s">
        <v>108</v>
      </c>
      <c r="W6" s="55" t="s">
        <v>109</v>
      </c>
      <c r="X6" s="56" t="s">
        <v>69</v>
      </c>
      <c r="Y6" s="56" t="s">
        <v>106</v>
      </c>
      <c r="Z6" s="56" t="s">
        <v>107</v>
      </c>
      <c r="AA6" s="56" t="s">
        <v>98</v>
      </c>
      <c r="AB6" s="56" t="s">
        <v>108</v>
      </c>
      <c r="AC6" s="56" t="s">
        <v>109</v>
      </c>
      <c r="AD6" s="15" t="s">
        <v>69</v>
      </c>
      <c r="AE6" s="15" t="s">
        <v>106</v>
      </c>
      <c r="AF6" s="15" t="s">
        <v>107</v>
      </c>
      <c r="AG6" s="15" t="s">
        <v>98</v>
      </c>
      <c r="AH6" s="15" t="s">
        <v>108</v>
      </c>
      <c r="AI6" s="15" t="s">
        <v>109</v>
      </c>
    </row>
    <row r="7" spans="1:35">
      <c r="C7" s="118" t="s">
        <v>356</v>
      </c>
      <c r="D7" s="119"/>
      <c r="E7" s="119"/>
      <c r="F7" s="74"/>
      <c r="G7" s="118" t="s">
        <v>80</v>
      </c>
      <c r="H7" s="119"/>
      <c r="I7" s="119"/>
      <c r="J7" s="74"/>
      <c r="K7" s="118" t="s">
        <v>357</v>
      </c>
      <c r="L7" s="119"/>
      <c r="M7" s="119"/>
      <c r="N7" s="74"/>
      <c r="O7" s="117"/>
      <c r="P7" s="117"/>
      <c r="Q7" s="64" t="s">
        <v>383</v>
      </c>
      <c r="R7" s="65">
        <f>SUM(R9:R16)</f>
        <v>148</v>
      </c>
      <c r="S7" s="65">
        <f>SUM(S9:S16)</f>
        <v>139</v>
      </c>
      <c r="T7" s="75">
        <f>IF(R7=0,0,S7/R7)</f>
        <v>0.93918918918918914</v>
      </c>
      <c r="U7" s="65">
        <f>SUM(U9:U16)</f>
        <v>3063</v>
      </c>
      <c r="V7" s="65">
        <f>SUM(V9:V16)</f>
        <v>3061</v>
      </c>
      <c r="W7" s="75">
        <f>IF(U7=0,0,V7/U7)</f>
        <v>0.99934704538034602</v>
      </c>
      <c r="X7" s="65">
        <f>SUM(X9:X16)</f>
        <v>327</v>
      </c>
      <c r="Y7" s="65">
        <f>SUM(Y9:Y16)</f>
        <v>310</v>
      </c>
      <c r="Z7" s="75">
        <f>IF(X7=0,0,Y7/X7)</f>
        <v>0.94801223241590216</v>
      </c>
      <c r="AA7" s="65">
        <f>SUM(AA9:AA16)</f>
        <v>10044</v>
      </c>
      <c r="AB7" s="65">
        <f>SUM(AB9:AB16)</f>
        <v>10030</v>
      </c>
      <c r="AC7" s="75">
        <f>IF(AA7=0,0,AB7/AA7)</f>
        <v>0.99860613301473522</v>
      </c>
      <c r="AD7" s="65">
        <f>SUM(AD9:AD16)</f>
        <v>2503</v>
      </c>
      <c r="AE7" s="65">
        <f>SUM(AE9:AE16)</f>
        <v>2292</v>
      </c>
      <c r="AF7" s="75">
        <f>IF(AD7=0,0,AE7/AD7)</f>
        <v>0.91570115860966839</v>
      </c>
      <c r="AG7" s="65">
        <f>SUM(AG9:AG16)</f>
        <v>82386</v>
      </c>
      <c r="AH7" s="65">
        <f>SUM(AH9:AH16)</f>
        <v>82012</v>
      </c>
      <c r="AI7" s="75">
        <f>IF(AG7=0,0,AH7/AG7)</f>
        <v>0.99546039375622075</v>
      </c>
    </row>
    <row r="8" spans="1:35" ht="9.75" customHeight="1">
      <c r="A8" s="9" t="s">
        <v>97</v>
      </c>
      <c r="B8" s="9"/>
      <c r="C8" s="9" t="s">
        <v>97</v>
      </c>
      <c r="D8" s="9" t="s">
        <v>355</v>
      </c>
      <c r="E8" s="9" t="s">
        <v>355</v>
      </c>
      <c r="F8" s="9" t="s">
        <v>115</v>
      </c>
      <c r="G8" s="9" t="s">
        <v>97</v>
      </c>
      <c r="H8" s="9" t="s">
        <v>355</v>
      </c>
      <c r="I8" s="9" t="s">
        <v>355</v>
      </c>
      <c r="J8" s="9" t="s">
        <v>115</v>
      </c>
      <c r="K8" s="9" t="s">
        <v>97</v>
      </c>
      <c r="L8" s="9" t="s">
        <v>355</v>
      </c>
      <c r="M8" s="9" t="s">
        <v>355</v>
      </c>
      <c r="N8" s="9" t="s">
        <v>115</v>
      </c>
      <c r="O8" s="117"/>
      <c r="P8" s="117"/>
      <c r="Q8" s="66"/>
      <c r="R8" s="57"/>
      <c r="S8" s="57"/>
      <c r="T8" s="80"/>
      <c r="U8" s="57"/>
      <c r="V8" s="57"/>
      <c r="W8" s="80"/>
      <c r="X8" s="57"/>
      <c r="Y8" s="57"/>
      <c r="Z8" s="76"/>
      <c r="AA8" s="57"/>
      <c r="AB8" s="57"/>
      <c r="AC8" s="76"/>
      <c r="AD8" s="57"/>
      <c r="AE8" s="57"/>
      <c r="AF8" s="76"/>
      <c r="AG8" s="57"/>
      <c r="AH8" s="57"/>
      <c r="AI8" s="76"/>
    </row>
    <row r="9" spans="1:35">
      <c r="A9">
        <v>1</v>
      </c>
      <c r="B9" t="str">
        <f>IF(ISNA(VLOOKUP(A9,OtherInfo!$S$4:$T$172,2,FALSE)),"",VLOOKUP(A9,OtherInfo!$S$4:$T$172,2,FALSE))</f>
        <v>LA</v>
      </c>
      <c r="C9" t="str">
        <f>IF(B9="","","="&amp;B9)</f>
        <v>=LA</v>
      </c>
      <c r="D9" s="31" t="str">
        <f>"&gt;="&amp;TEXT(R3-6,"mm/dd/yyyy")</f>
        <v>&gt;=10/04/2009</v>
      </c>
      <c r="E9" s="31" t="str">
        <f>"&lt;="&amp;TEXT(R3,"mm/dd/yyyy")</f>
        <v>&lt;=10/10/2009</v>
      </c>
      <c r="F9" s="31" t="str">
        <f>"&lt;&gt;"&amp;LateLabel</f>
        <v>&lt;&gt;Late*</v>
      </c>
      <c r="G9" s="50" t="str">
        <f>IF(C9="","",C9)</f>
        <v>=LA</v>
      </c>
      <c r="H9" s="50" t="str">
        <f>"&gt;="&amp;TEXT(VLOOKUP(VLOOKUP(DistrictWeek,OtherInfo!$L$4:$P$15,5,TRUE),OtherInfo!$I$4:$P$15,6,FALSE),"mm/dd/yyyy")</f>
        <v>&gt;=09/27/2009</v>
      </c>
      <c r="I9" s="31" t="str">
        <f>"&lt;="&amp;TEXT(VLOOKUP(DistrictWeek,Weeks,2,TRUE),"mm/dd/yyyy")</f>
        <v>&lt;=10/10/2009</v>
      </c>
      <c r="J9" s="31" t="str">
        <f>"&lt;&gt;"&amp;LateLabel</f>
        <v>&lt;&gt;Late*</v>
      </c>
      <c r="K9" s="50" t="str">
        <f>IF(G9="","",G9)</f>
        <v>=LA</v>
      </c>
      <c r="L9" s="50" t="str">
        <f>"&gt;="&amp;TEXT(VLOOKUP(BeginMonth,OtherInfo!$I$4:$P$15,6,FALSE),"mm/dd/yyyy")</f>
        <v>&gt;=03/29/2009</v>
      </c>
      <c r="M9" s="31" t="str">
        <f>"&lt;="&amp;TEXT(VLOOKUP(DistrictWeek,Weeks,2,TRUE),"mm/dd/yyyy")</f>
        <v>&lt;=10/10/2009</v>
      </c>
      <c r="N9" s="31" t="str">
        <f>"&lt;&gt;"&amp;LateLabel</f>
        <v>&lt;&gt;Late*</v>
      </c>
      <c r="O9" s="117"/>
      <c r="P9" s="117"/>
      <c r="Q9" s="64" t="str">
        <f>IF($B9="","",B9)</f>
        <v>LA</v>
      </c>
      <c r="R9" s="59">
        <f>IF($Q9="","",DCOUNT(ShipDataRange,$D$6,'Total-Reg Report'!C$8:E9))</f>
        <v>15</v>
      </c>
      <c r="S9" s="60">
        <f>IF($Q9="","",DCOUNT(ShipDataRange,$D$6,'Total-Reg Report'!C$8:F9))</f>
        <v>15</v>
      </c>
      <c r="T9" s="77">
        <f>IF($Q9="","",IF(R9=0,0,S9/R9))</f>
        <v>1</v>
      </c>
      <c r="U9" s="60">
        <f>IF($Q9="","",DSUM(ShipDataRange,$D$6,'Total-Reg Report'!C$8:E9))</f>
        <v>253</v>
      </c>
      <c r="V9" s="60">
        <f>IF($Q9="","",DSUM(ShipDataRange,$E$6,'Total-Reg Report'!C$8:E9)+DSUM(ShipDataRange,$F$6,'Total-Reg Report'!C$8:E9))</f>
        <v>253</v>
      </c>
      <c r="W9" s="79">
        <f>IF($Q9="","",IF(U9=0,0,V9/U9))</f>
        <v>1</v>
      </c>
      <c r="X9" s="59">
        <f>IF($Q9="","",DCOUNT(ShipDataRange,$D$6,'Total-Reg Report'!G$8:I9))</f>
        <v>33</v>
      </c>
      <c r="Y9" s="60">
        <f>IF($Q9="","",DCOUNT(ShipDataRange,$D$6,'Total-Reg Report'!G$8:J9))</f>
        <v>33</v>
      </c>
      <c r="Z9" s="77">
        <f>IF($Q9="","",IF(X9=0,0,Y9/X9))</f>
        <v>1</v>
      </c>
      <c r="AA9" s="60">
        <f>IF($Q9="","",DSUM(ShipDataRange,$D$6,'Total-Reg Report'!G$8:I9))</f>
        <v>840</v>
      </c>
      <c r="AB9" s="60">
        <f>IF($Q9="","",DSUM(ShipDataRange,$E$6,'Total-Reg Report'!G$8:I9)+DSUM(ShipDataRange,$F$6,'Total-Reg Report'!G$8:I9))</f>
        <v>838</v>
      </c>
      <c r="AC9" s="79">
        <f>IF($Q9="","",IF(AA9=0,0,AB9/AA9))</f>
        <v>0.99761904761904763</v>
      </c>
      <c r="AD9" s="59">
        <f>IF($Q9="","",DCOUNT(ShipDataRange,$D$6,'Total-Reg Report'!K$8:M9))</f>
        <v>269</v>
      </c>
      <c r="AE9" s="60">
        <f>IF($Q9="","",DCOUNT(ShipDataRange,$D$6,'Total-Reg Report'!K$8:N9))</f>
        <v>243</v>
      </c>
      <c r="AF9" s="77">
        <f>IF($Q9="","",IF(AD9=0,0,AE9/AD9))</f>
        <v>0.90334572490706322</v>
      </c>
      <c r="AG9" s="60">
        <f>IF($Q9="","",DSUM(ShipDataRange,$D$6,'Total-Reg Report'!K$8:M9))</f>
        <v>8297</v>
      </c>
      <c r="AH9" s="60">
        <f>IF($Q9="","",DSUM(ShipDataRange,$E$6,'Total-Reg Report'!K$8:M9)+DSUM(ShipDataRange,$F$6,'Total-Reg Report'!K$8:M9))</f>
        <v>8260</v>
      </c>
      <c r="AI9" s="79">
        <f>IF($Q9="","",IF(AG9=0,0,AH9/AG9))</f>
        <v>0.9955405568277691</v>
      </c>
    </row>
    <row r="10" spans="1:35">
      <c r="A10">
        <f>A9+1</f>
        <v>2</v>
      </c>
      <c r="B10" t="str">
        <f>IF(ISNA(VLOOKUP(A10,OtherInfo!$S$4:$T$172,2,FALSE)),"",VLOOKUP(A10,OtherInfo!$S$4:$T$172,2,FALSE))</f>
        <v>MW</v>
      </c>
      <c r="C10" t="str">
        <f t="shared" ref="C10:C16" si="0">IF(B10="","","="&amp;B10)</f>
        <v>=MW</v>
      </c>
      <c r="D10" s="31" t="str">
        <f>IF($C10="","",D9)</f>
        <v>&gt;=10/04/2009</v>
      </c>
      <c r="E10" s="31" t="str">
        <f>IF($C10="","",E9)</f>
        <v>&lt;=10/10/2009</v>
      </c>
      <c r="F10" s="31" t="str">
        <f>IF($C10="","",F9)</f>
        <v>&lt;&gt;Late*</v>
      </c>
      <c r="G10" s="50" t="str">
        <f t="shared" ref="G10:G16" si="1">IF(C10="","",C10)</f>
        <v>=MW</v>
      </c>
      <c r="H10" s="31" t="str">
        <f>IF($C10="","",H9)</f>
        <v>&gt;=09/27/2009</v>
      </c>
      <c r="I10" s="31" t="str">
        <f>IF($C10="","",I9)</f>
        <v>&lt;=10/10/2009</v>
      </c>
      <c r="J10" s="31" t="str">
        <f>IF($C10="","",J9)</f>
        <v>&lt;&gt;Late*</v>
      </c>
      <c r="K10" s="50" t="str">
        <f t="shared" ref="K10:K16" si="2">IF(G10="","",G10)</f>
        <v>=MW</v>
      </c>
      <c r="L10" s="31" t="str">
        <f t="shared" ref="L10:N16" si="3">IF($C10="","",L9)</f>
        <v>&gt;=03/29/2009</v>
      </c>
      <c r="M10" s="31" t="str">
        <f t="shared" si="3"/>
        <v>&lt;=10/10/2009</v>
      </c>
      <c r="N10" s="31" t="str">
        <f>IF($C10="","",N9)</f>
        <v>&lt;&gt;Late*</v>
      </c>
      <c r="O10" s="117"/>
      <c r="P10" s="117"/>
      <c r="Q10" s="69" t="str">
        <f t="shared" ref="Q10:Q16" si="4">IF($B10="","",B10)</f>
        <v>MW</v>
      </c>
      <c r="R10" s="59">
        <f>IF($Q10="","",DCOUNT(ShipDataRange,8,'Total-Reg Report'!C$8:E10)-SUM(R$9:R9))</f>
        <v>25</v>
      </c>
      <c r="S10" s="60">
        <f>IF($Q10="","",DCOUNT(ShipDataRange,8,'Total-Reg Report'!C$8:F10)-SUM(S$9:S9))</f>
        <v>22</v>
      </c>
      <c r="T10" s="77">
        <f t="shared" ref="T10:T16" si="5">IF($Q10="","",IF(R10=0,0,S10/R10))</f>
        <v>0.88</v>
      </c>
      <c r="U10" s="60">
        <f>IF($Q10="","",DSUM(ShipDataRange,$D$6,'Total-Reg Report'!C$8:E10)-SUM(U$9:U9))</f>
        <v>326</v>
      </c>
      <c r="V10" s="60">
        <f>IF($Q10="","",DSUM(ShipDataRange,$E$6,'Total-Reg Report'!C$8:E10)+DSUM(ShipDataRange,$F$6,'Total-Reg Report'!C$8:E10)-SUM(V$9:V9))</f>
        <v>326</v>
      </c>
      <c r="W10" s="79">
        <f>IF($Q10="","",IF(U10=0,0,V10/U10))</f>
        <v>1</v>
      </c>
      <c r="X10" s="58">
        <f>IF($Q10="","",DCOUNT(ShipDataRange,$D$6,'Total-Reg Report'!G$8:I10)-SUM(X$9:X9))</f>
        <v>51</v>
      </c>
      <c r="Y10" s="58">
        <f>IF($Q10="","",DCOUNT(ShipDataRange,$D$6,'Total-Reg Report'!G$8:J10)-SUM(Y$9:Y9))</f>
        <v>46</v>
      </c>
      <c r="Z10" s="78">
        <f>IF($Q10="","",IF(X10=0,0,Y10/X10))</f>
        <v>0.90196078431372551</v>
      </c>
      <c r="AA10" s="58">
        <f>IF($Q10="","",DSUM(ShipDataRange,$D$6,'Total-Reg Report'!G$8:I10)-SUM(AA$9:AA9))</f>
        <v>1141</v>
      </c>
      <c r="AB10" s="58">
        <f>IF($Q10="","",DSUM(ShipDataRange,$E$6,'Total-Reg Report'!G$8:I10)+DSUM(ShipDataRange,$F$6,'Total-Reg Report'!G$8:I10)-SUM(AB$9:AB9))</f>
        <v>1140</v>
      </c>
      <c r="AC10" s="79">
        <f>IF($Q10="","",IF(AA10=0,0,AB10/AA10))</f>
        <v>0.99912357581069233</v>
      </c>
      <c r="AD10" s="58">
        <f>IF($Q10="","",DCOUNT(ShipDataRange,$D$6,'Total-Reg Report'!K$8:M10)-SUM(AD$9:AD9))</f>
        <v>377</v>
      </c>
      <c r="AE10" s="58">
        <f>IF($Q10="","",DCOUNT(ShipDataRange,$D$6,'Total-Reg Report'!K$8:N10)-SUM(AE$9:AE9))</f>
        <v>339</v>
      </c>
      <c r="AF10" s="78">
        <f>IF($Q10="","",IF(AD10=0,0,AE10/AD10))</f>
        <v>0.89920424403183019</v>
      </c>
      <c r="AG10" s="58">
        <f>IF($Q10="","",DSUM(ShipDataRange,$D$6,'Total-Reg Report'!K$8:M10)-SUM(AG$9:AG9))</f>
        <v>9962</v>
      </c>
      <c r="AH10" s="58">
        <f>IF($Q10="","",DSUM(ShipDataRange,$E$6,'Total-Reg Report'!K$8:M10)+DSUM(ShipDataRange,$F$6,'Total-Reg Report'!K$8:M10)-SUM(AH$9:AH9))</f>
        <v>9907</v>
      </c>
      <c r="AI10" s="79">
        <f>IF($Q10="","",IF(AG10=0,0,AH10/AG10))</f>
        <v>0.99447902027705282</v>
      </c>
    </row>
    <row r="11" spans="1:35">
      <c r="A11">
        <f t="shared" ref="A11:A16" si="6">A10+1</f>
        <v>3</v>
      </c>
      <c r="B11" t="str">
        <f>IF(ISNA(VLOOKUP(A11,OtherInfo!$S$4:$T$172,2,FALSE)),"",VLOOKUP(A11,OtherInfo!$S$4:$T$172,2,FALSE))</f>
        <v>NE</v>
      </c>
      <c r="C11" t="str">
        <f t="shared" si="0"/>
        <v>=NE</v>
      </c>
      <c r="D11" s="31" t="str">
        <f>IF($C11="","",D10)</f>
        <v>&gt;=10/04/2009</v>
      </c>
      <c r="E11" s="31" t="str">
        <f>IF($C11="","",E10)</f>
        <v>&lt;=10/10/2009</v>
      </c>
      <c r="F11" s="31" t="str">
        <f t="shared" ref="F11:F16" si="7">IF($C11="","",F10)</f>
        <v>&lt;&gt;Late*</v>
      </c>
      <c r="G11" s="50" t="str">
        <f t="shared" si="1"/>
        <v>=NE</v>
      </c>
      <c r="H11" s="31" t="str">
        <f t="shared" ref="H11:J16" si="8">IF($C11="","",H10)</f>
        <v>&gt;=09/27/2009</v>
      </c>
      <c r="I11" s="31" t="str">
        <f t="shared" si="8"/>
        <v>&lt;=10/10/2009</v>
      </c>
      <c r="J11" s="31" t="str">
        <f t="shared" si="8"/>
        <v>&lt;&gt;Late*</v>
      </c>
      <c r="K11" s="50" t="str">
        <f t="shared" si="2"/>
        <v>=NE</v>
      </c>
      <c r="L11" s="31" t="str">
        <f t="shared" si="3"/>
        <v>&gt;=03/29/2009</v>
      </c>
      <c r="M11" s="31" t="str">
        <f t="shared" si="3"/>
        <v>&lt;=10/10/2009</v>
      </c>
      <c r="N11" s="31" t="str">
        <f t="shared" si="3"/>
        <v>&lt;&gt;Late*</v>
      </c>
      <c r="O11" s="6"/>
      <c r="P11" s="6"/>
      <c r="Q11" s="69" t="str">
        <f t="shared" si="4"/>
        <v>NE</v>
      </c>
      <c r="R11" s="59">
        <f>IF($Q11="","",DCOUNT(ShipDataRange,8,'Total-Reg Report'!C$8:E11)-SUM(R$9:R10))</f>
        <v>20</v>
      </c>
      <c r="S11" s="60">
        <f>IF($Q11="","",DCOUNT(ShipDataRange,8,'Total-Reg Report'!C$8:F11)-SUM(S$9:S10))</f>
        <v>20</v>
      </c>
      <c r="T11" s="77">
        <f t="shared" si="5"/>
        <v>1</v>
      </c>
      <c r="U11" s="60">
        <f>IF($Q11="","",DSUM(ShipDataRange,$D$6,'Total-Reg Report'!C$8:E11)-SUM(U$9:U10))</f>
        <v>270</v>
      </c>
      <c r="V11" s="60">
        <f>IF($Q11="","",DSUM(ShipDataRange,$E$6,'Total-Reg Report'!C$8:E11)+DSUM(ShipDataRange,$F$6,'Total-Reg Report'!C$8:E11)-SUM(V$9:V10))</f>
        <v>269</v>
      </c>
      <c r="W11" s="79">
        <f t="shared" ref="W11:W16" si="9">IF($Q11="","",IF(U11=0,0,V11/U11))</f>
        <v>0.99629629629629635</v>
      </c>
      <c r="X11" s="58">
        <f>IF($Q11="","",DCOUNT(ShipDataRange,$D$6,'Total-Reg Report'!G$8:I11)-SUM(X$9:X10))</f>
        <v>46</v>
      </c>
      <c r="Y11" s="58">
        <f>IF($Q11="","",DCOUNT(ShipDataRange,$D$6,'Total-Reg Report'!G$8:J11)-SUM(Y$9:Y10))</f>
        <v>43</v>
      </c>
      <c r="Z11" s="78">
        <f t="shared" ref="Z11:Z16" si="10">IF($Q11="","",IF(X11=0,0,Y11/X11))</f>
        <v>0.93478260869565222</v>
      </c>
      <c r="AA11" s="58">
        <f>IF($Q11="","",DSUM(ShipDataRange,$D$6,'Total-Reg Report'!G$8:I11)-SUM(AA$9:AA10))</f>
        <v>1074</v>
      </c>
      <c r="AB11" s="58">
        <f>IF($Q11="","",DSUM(ShipDataRange,$E$6,'Total-Reg Report'!G$8:I11)+DSUM(ShipDataRange,$F$6,'Total-Reg Report'!G$8:I11)-SUM(AB$9:AB10))</f>
        <v>1072</v>
      </c>
      <c r="AC11" s="79">
        <f t="shared" ref="AC11:AC16" si="11">IF($Q11="","",IF(AA11=0,0,AB11/AA11))</f>
        <v>0.9981378026070763</v>
      </c>
      <c r="AD11" s="58">
        <f>IF($Q11="","",DCOUNT(ShipDataRange,$D$6,'Total-Reg Report'!K$8:M11)-SUM(AD$9:AD10))</f>
        <v>393</v>
      </c>
      <c r="AE11" s="58">
        <f>IF($Q11="","",DCOUNT(ShipDataRange,$D$6,'Total-Reg Report'!K$8:N11)-SUM(AE$9:AE10))</f>
        <v>357</v>
      </c>
      <c r="AF11" s="78">
        <f t="shared" ref="AF11:AF16" si="12">IF($Q11="","",IF(AD11=0,0,AE11/AD11))</f>
        <v>0.90839694656488545</v>
      </c>
      <c r="AG11" s="58">
        <f>IF($Q11="","",DSUM(ShipDataRange,$D$6,'Total-Reg Report'!K$8:M11)-SUM(AG$9:AG10))</f>
        <v>11562</v>
      </c>
      <c r="AH11" s="58">
        <f>IF($Q11="","",DSUM(ShipDataRange,$E$6,'Total-Reg Report'!K$8:M11)+DSUM(ShipDataRange,$F$6,'Total-Reg Report'!K$8:M11)-SUM(AH$9:AH10))</f>
        <v>11504</v>
      </c>
      <c r="AI11" s="79">
        <f t="shared" ref="AI11:AI16" si="13">IF($Q11="","",IF(AG11=0,0,AH11/AG11))</f>
        <v>0.99498356685694511</v>
      </c>
    </row>
    <row r="12" spans="1:35">
      <c r="A12">
        <f t="shared" si="6"/>
        <v>4</v>
      </c>
      <c r="B12" t="str">
        <f>IF(ISNA(VLOOKUP(A12,OtherInfo!$S$4:$T$172,2,FALSE)),"",VLOOKUP(A12,OtherInfo!$S$4:$T$172,2,FALSE))</f>
        <v>NW</v>
      </c>
      <c r="C12" t="str">
        <f t="shared" si="0"/>
        <v>=NW</v>
      </c>
      <c r="D12" s="31" t="str">
        <f t="shared" ref="D12:E16" si="14">IF($C12="","",D11)</f>
        <v>&gt;=10/04/2009</v>
      </c>
      <c r="E12" s="31" t="str">
        <f t="shared" si="14"/>
        <v>&lt;=10/10/2009</v>
      </c>
      <c r="F12" s="31" t="str">
        <f t="shared" si="7"/>
        <v>&lt;&gt;Late*</v>
      </c>
      <c r="G12" s="50" t="str">
        <f t="shared" si="1"/>
        <v>=NW</v>
      </c>
      <c r="H12" s="31" t="str">
        <f t="shared" si="8"/>
        <v>&gt;=09/27/2009</v>
      </c>
      <c r="I12" s="31" t="str">
        <f t="shared" si="8"/>
        <v>&lt;=10/10/2009</v>
      </c>
      <c r="J12" s="31" t="str">
        <f t="shared" si="8"/>
        <v>&lt;&gt;Late*</v>
      </c>
      <c r="K12" s="50" t="str">
        <f t="shared" si="2"/>
        <v>=NW</v>
      </c>
      <c r="L12" s="31" t="str">
        <f t="shared" si="3"/>
        <v>&gt;=03/29/2009</v>
      </c>
      <c r="M12" s="31" t="str">
        <f t="shared" si="3"/>
        <v>&lt;=10/10/2009</v>
      </c>
      <c r="N12" s="31" t="str">
        <f t="shared" si="3"/>
        <v>&lt;&gt;Late*</v>
      </c>
      <c r="O12" s="6"/>
      <c r="P12" s="6"/>
      <c r="Q12" s="69" t="str">
        <f t="shared" si="4"/>
        <v>NW</v>
      </c>
      <c r="R12" s="59">
        <f>IF($Q12="","",DCOUNT(ShipDataRange,8,'Total-Reg Report'!C$8:E12)-SUM(R$9:R11))</f>
        <v>21</v>
      </c>
      <c r="S12" s="60">
        <f>IF($Q12="","",DCOUNT(ShipDataRange,8,'Total-Reg Report'!C$8:F12)-SUM(S$9:S11))</f>
        <v>21</v>
      </c>
      <c r="T12" s="77">
        <f t="shared" si="5"/>
        <v>1</v>
      </c>
      <c r="U12" s="60">
        <f>IF($Q12="","",DSUM(ShipDataRange,$D$6,'Total-Reg Report'!C$8:E12)-SUM(U$9:U11))</f>
        <v>618</v>
      </c>
      <c r="V12" s="60">
        <f>IF($Q12="","",DSUM(ShipDataRange,$E$6,'Total-Reg Report'!C$8:E12)+DSUM(ShipDataRange,$F$6,'Total-Reg Report'!C$8:E12)-SUM(V$9:V11))</f>
        <v>617</v>
      </c>
      <c r="W12" s="79">
        <f t="shared" si="9"/>
        <v>0.99838187702265369</v>
      </c>
      <c r="X12" s="58">
        <f>IF($Q12="","",DCOUNT(ShipDataRange,$D$6,'Total-Reg Report'!G$8:I12)-SUM(X$9:X11))</f>
        <v>46</v>
      </c>
      <c r="Y12" s="58">
        <f>IF($Q12="","",DCOUNT(ShipDataRange,$D$6,'Total-Reg Report'!G$8:J12)-SUM(Y$9:Y11))</f>
        <v>45</v>
      </c>
      <c r="Z12" s="78">
        <f t="shared" si="10"/>
        <v>0.97826086956521741</v>
      </c>
      <c r="AA12" s="58">
        <f>IF($Q12="","",DSUM(ShipDataRange,$D$6,'Total-Reg Report'!G$8:I12)-SUM(AA$9:AA11))</f>
        <v>1426</v>
      </c>
      <c r="AB12" s="58">
        <f>IF($Q12="","",DSUM(ShipDataRange,$E$6,'Total-Reg Report'!G$8:I12)+DSUM(ShipDataRange,$F$6,'Total-Reg Report'!G$8:I12)-SUM(AB$9:AB11))</f>
        <v>1426</v>
      </c>
      <c r="AC12" s="79">
        <f t="shared" si="11"/>
        <v>1</v>
      </c>
      <c r="AD12" s="58">
        <f>IF($Q12="","",DCOUNT(ShipDataRange,$D$6,'Total-Reg Report'!K$8:M12)-SUM(AD$9:AD11))</f>
        <v>307</v>
      </c>
      <c r="AE12" s="58">
        <f>IF($Q12="","",DCOUNT(ShipDataRange,$D$6,'Total-Reg Report'!K$8:N12)-SUM(AE$9:AE11))</f>
        <v>292</v>
      </c>
      <c r="AF12" s="78">
        <f t="shared" si="12"/>
        <v>0.95114006514657978</v>
      </c>
      <c r="AG12" s="58">
        <f>IF($Q12="","",DSUM(ShipDataRange,$D$6,'Total-Reg Report'!K$8:M12)-SUM(AG$9:AG11))</f>
        <v>10787</v>
      </c>
      <c r="AH12" s="58">
        <f>IF($Q12="","",DSUM(ShipDataRange,$E$6,'Total-Reg Report'!K$8:M12)+DSUM(ShipDataRange,$F$6,'Total-Reg Report'!K$8:M12)-SUM(AH$9:AH11))</f>
        <v>10741</v>
      </c>
      <c r="AI12" s="79">
        <f t="shared" si="13"/>
        <v>0.99573560767590619</v>
      </c>
    </row>
    <row r="13" spans="1:35">
      <c r="A13">
        <f t="shared" si="6"/>
        <v>5</v>
      </c>
      <c r="B13" t="str">
        <f>IF(ISNA(VLOOKUP(A13,OtherInfo!$S$4:$T$172,2,FALSE)),"",VLOOKUP(A13,OtherInfo!$S$4:$T$172,2,FALSE))</f>
        <v>NY</v>
      </c>
      <c r="C13" t="str">
        <f t="shared" si="0"/>
        <v>=NY</v>
      </c>
      <c r="D13" s="31" t="str">
        <f t="shared" si="14"/>
        <v>&gt;=10/04/2009</v>
      </c>
      <c r="E13" s="31" t="str">
        <f t="shared" si="14"/>
        <v>&lt;=10/10/2009</v>
      </c>
      <c r="F13" s="31" t="str">
        <f t="shared" si="7"/>
        <v>&lt;&gt;Late*</v>
      </c>
      <c r="G13" s="50" t="str">
        <f t="shared" si="1"/>
        <v>=NY</v>
      </c>
      <c r="H13" s="31" t="str">
        <f t="shared" si="8"/>
        <v>&gt;=09/27/2009</v>
      </c>
      <c r="I13" s="31" t="str">
        <f t="shared" si="8"/>
        <v>&lt;=10/10/2009</v>
      </c>
      <c r="J13" s="31" t="str">
        <f t="shared" si="8"/>
        <v>&lt;&gt;Late*</v>
      </c>
      <c r="K13" s="50" t="str">
        <f t="shared" si="2"/>
        <v>=NY</v>
      </c>
      <c r="L13" s="31" t="str">
        <f t="shared" si="3"/>
        <v>&gt;=03/29/2009</v>
      </c>
      <c r="M13" s="31" t="str">
        <f t="shared" si="3"/>
        <v>&lt;=10/10/2009</v>
      </c>
      <c r="N13" s="31" t="str">
        <f t="shared" si="3"/>
        <v>&lt;&gt;Late*</v>
      </c>
      <c r="O13" s="6"/>
      <c r="P13" s="6"/>
      <c r="Q13" s="69" t="str">
        <f t="shared" si="4"/>
        <v>NY</v>
      </c>
      <c r="R13" s="59">
        <f>IF($Q13="","",DCOUNT(ShipDataRange,8,'Total-Reg Report'!C$8:E13)-SUM(R$9:R12))</f>
        <v>15</v>
      </c>
      <c r="S13" s="60">
        <f>IF($Q13="","",DCOUNT(ShipDataRange,8,'Total-Reg Report'!C$8:F13)-SUM(S$9:S12))</f>
        <v>15</v>
      </c>
      <c r="T13" s="77">
        <f t="shared" si="5"/>
        <v>1</v>
      </c>
      <c r="U13" s="60">
        <f>IF($Q13="","",DSUM(ShipDataRange,$D$6,'Total-Reg Report'!C$8:E13)-SUM(U$9:U12))</f>
        <v>325</v>
      </c>
      <c r="V13" s="60">
        <f>IF($Q13="","",DSUM(ShipDataRange,$E$6,'Total-Reg Report'!C$8:E13)+DSUM(ShipDataRange,$F$6,'Total-Reg Report'!C$8:E13)-SUM(V$9:V12))</f>
        <v>321</v>
      </c>
      <c r="W13" s="79">
        <f t="shared" si="9"/>
        <v>0.98769230769230765</v>
      </c>
      <c r="X13" s="58">
        <f>IF($Q13="","",DCOUNT(ShipDataRange,$D$6,'Total-Reg Report'!G$8:I13)-SUM(X$9:X12))</f>
        <v>38</v>
      </c>
      <c r="Y13" s="58">
        <f>IF($Q13="","",DCOUNT(ShipDataRange,$D$6,'Total-Reg Report'!G$8:J13)-SUM(Y$9:Y12))</f>
        <v>38</v>
      </c>
      <c r="Z13" s="78">
        <f t="shared" si="10"/>
        <v>1</v>
      </c>
      <c r="AA13" s="58">
        <f>IF($Q13="","",DSUM(ShipDataRange,$D$6,'Total-Reg Report'!G$8:I13)-SUM(AA$9:AA12))</f>
        <v>1190</v>
      </c>
      <c r="AB13" s="58">
        <f>IF($Q13="","",DSUM(ShipDataRange,$E$6,'Total-Reg Report'!G$8:I13)+DSUM(ShipDataRange,$F$6,'Total-Reg Report'!G$8:I13)-SUM(AB$9:AB12))</f>
        <v>1185</v>
      </c>
      <c r="AC13" s="79">
        <f t="shared" si="11"/>
        <v>0.99579831932773111</v>
      </c>
      <c r="AD13" s="58">
        <f>IF($Q13="","",DCOUNT(ShipDataRange,$D$6,'Total-Reg Report'!K$8:M13)-SUM(AD$9:AD12))</f>
        <v>345</v>
      </c>
      <c r="AE13" s="58">
        <f>IF($Q13="","",DCOUNT(ShipDataRange,$D$6,'Total-Reg Report'!K$8:N13)-SUM(AE$9:AE12))</f>
        <v>338</v>
      </c>
      <c r="AF13" s="78">
        <f t="shared" si="12"/>
        <v>0.97971014492753628</v>
      </c>
      <c r="AG13" s="58">
        <f>IF($Q13="","",DSUM(ShipDataRange,$D$6,'Total-Reg Report'!K$8:M13)-SUM(AG$9:AG12))</f>
        <v>9862</v>
      </c>
      <c r="AH13" s="58">
        <f>IF($Q13="","",DSUM(ShipDataRange,$E$6,'Total-Reg Report'!K$8:M13)+DSUM(ShipDataRange,$F$6,'Total-Reg Report'!K$8:M13)-SUM(AH$9:AH12))</f>
        <v>9843</v>
      </c>
      <c r="AI13" s="79">
        <f t="shared" si="13"/>
        <v>0.9980734131007909</v>
      </c>
    </row>
    <row r="14" spans="1:35">
      <c r="A14">
        <f t="shared" si="6"/>
        <v>6</v>
      </c>
      <c r="B14" t="str">
        <f>IF(ISNA(VLOOKUP(A14,OtherInfo!$S$4:$T$172,2,FALSE)),"",VLOOKUP(A14,OtherInfo!$S$4:$T$172,2,FALSE))</f>
        <v>OUT</v>
      </c>
      <c r="C14" t="str">
        <f t="shared" si="0"/>
        <v>=OUT</v>
      </c>
      <c r="D14" s="31" t="str">
        <f t="shared" si="14"/>
        <v>&gt;=10/04/2009</v>
      </c>
      <c r="E14" s="31" t="str">
        <f t="shared" si="14"/>
        <v>&lt;=10/10/2009</v>
      </c>
      <c r="F14" s="31" t="str">
        <f t="shared" si="7"/>
        <v>&lt;&gt;Late*</v>
      </c>
      <c r="G14" s="50" t="str">
        <f t="shared" si="1"/>
        <v>=OUT</v>
      </c>
      <c r="H14" s="31" t="str">
        <f t="shared" si="8"/>
        <v>&gt;=09/27/2009</v>
      </c>
      <c r="I14" s="31" t="str">
        <f t="shared" si="8"/>
        <v>&lt;=10/10/2009</v>
      </c>
      <c r="J14" s="31" t="str">
        <f t="shared" si="8"/>
        <v>&lt;&gt;Late*</v>
      </c>
      <c r="K14" s="50" t="str">
        <f t="shared" si="2"/>
        <v>=OUT</v>
      </c>
      <c r="L14" s="31" t="str">
        <f t="shared" si="3"/>
        <v>&gt;=03/29/2009</v>
      </c>
      <c r="M14" s="31" t="str">
        <f t="shared" si="3"/>
        <v>&lt;=10/10/2009</v>
      </c>
      <c r="N14" s="31" t="str">
        <f t="shared" si="3"/>
        <v>&lt;&gt;Late*</v>
      </c>
      <c r="O14" s="6"/>
      <c r="P14" s="6"/>
      <c r="Q14" s="69" t="str">
        <f t="shared" si="4"/>
        <v>OUT</v>
      </c>
      <c r="R14" s="59">
        <f>IF($Q14="","",DCOUNT(ShipDataRange,8,'Total-Reg Report'!C$8:E14)-SUM(R$9:R13))</f>
        <v>4</v>
      </c>
      <c r="S14" s="60">
        <f>IF($Q14="","",DCOUNT(ShipDataRange,8,'Total-Reg Report'!C$8:F14)-SUM(S$9:S13))</f>
        <v>4</v>
      </c>
      <c r="T14" s="77">
        <f t="shared" si="5"/>
        <v>1</v>
      </c>
      <c r="U14" s="60">
        <f>IF($Q14="","",DSUM(ShipDataRange,$D$6,'Total-Reg Report'!C$8:E14)-SUM(U$9:U13))</f>
        <v>634</v>
      </c>
      <c r="V14" s="60">
        <f>IF($Q14="","",DSUM(ShipDataRange,$E$6,'Total-Reg Report'!C$8:E14)+DSUM(ShipDataRange,$F$6,'Total-Reg Report'!C$8:E14)-SUM(V$9:V13))</f>
        <v>631</v>
      </c>
      <c r="W14" s="79">
        <f t="shared" si="9"/>
        <v>0.99526813880126186</v>
      </c>
      <c r="X14" s="58">
        <f>IF($Q14="","",DCOUNT(ShipDataRange,$D$6,'Total-Reg Report'!G$8:I14)-SUM(X$9:X13))</f>
        <v>11</v>
      </c>
      <c r="Y14" s="58">
        <f>IF($Q14="","",DCOUNT(ShipDataRange,$D$6,'Total-Reg Report'!G$8:J14)-SUM(Y$9:Y13))</f>
        <v>11</v>
      </c>
      <c r="Z14" s="78">
        <f t="shared" si="10"/>
        <v>1</v>
      </c>
      <c r="AA14" s="58">
        <f>IF($Q14="","",DSUM(ShipDataRange,$D$6,'Total-Reg Report'!G$8:I14)-SUM(AA$9:AA13))</f>
        <v>2234</v>
      </c>
      <c r="AB14" s="58">
        <f>IF($Q14="","",DSUM(ShipDataRange,$E$6,'Total-Reg Report'!G$8:I14)+DSUM(ShipDataRange,$F$6,'Total-Reg Report'!G$8:I14)-SUM(AB$9:AB13))</f>
        <v>2225</v>
      </c>
      <c r="AC14" s="79">
        <f t="shared" si="11"/>
        <v>0.99597135183527308</v>
      </c>
      <c r="AD14" s="58">
        <f>IF($Q14="","",DCOUNT(ShipDataRange,$D$6,'Total-Reg Report'!K$8:M14)-SUM(AD$9:AD13))</f>
        <v>122</v>
      </c>
      <c r="AE14" s="58">
        <f>IF($Q14="","",DCOUNT(ShipDataRange,$D$6,'Total-Reg Report'!K$8:N14)-SUM(AE$9:AE13))</f>
        <v>112</v>
      </c>
      <c r="AF14" s="78">
        <f t="shared" si="12"/>
        <v>0.91803278688524592</v>
      </c>
      <c r="AG14" s="58">
        <f>IF($Q14="","",DSUM(ShipDataRange,$D$6,'Total-Reg Report'!K$8:M14)-SUM(AG$9:AG13))</f>
        <v>12392</v>
      </c>
      <c r="AH14" s="58">
        <f>IF($Q14="","",DSUM(ShipDataRange,$E$6,'Total-Reg Report'!K$8:M14)+DSUM(ShipDataRange,$F$6,'Total-Reg Report'!K$8:M14)-SUM(AH$9:AH13))</f>
        <v>12295</v>
      </c>
      <c r="AI14" s="79">
        <f t="shared" si="13"/>
        <v>0.99217236927049712</v>
      </c>
    </row>
    <row r="15" spans="1:35">
      <c r="A15">
        <f t="shared" si="6"/>
        <v>7</v>
      </c>
      <c r="B15" t="str">
        <f>IF(ISNA(VLOOKUP(A15,OtherInfo!$S$4:$T$172,2,FALSE)),"",VLOOKUP(A15,OtherInfo!$S$4:$T$172,2,FALSE))</f>
        <v>SE</v>
      </c>
      <c r="C15" t="str">
        <f t="shared" si="0"/>
        <v>=SE</v>
      </c>
      <c r="D15" s="31" t="str">
        <f t="shared" si="14"/>
        <v>&gt;=10/04/2009</v>
      </c>
      <c r="E15" s="31" t="str">
        <f t="shared" si="14"/>
        <v>&lt;=10/10/2009</v>
      </c>
      <c r="F15" s="31" t="str">
        <f t="shared" si="7"/>
        <v>&lt;&gt;Late*</v>
      </c>
      <c r="G15" s="50" t="str">
        <f t="shared" si="1"/>
        <v>=SE</v>
      </c>
      <c r="H15" s="31" t="str">
        <f t="shared" si="8"/>
        <v>&gt;=09/27/2009</v>
      </c>
      <c r="I15" s="31" t="str">
        <f t="shared" si="8"/>
        <v>&lt;=10/10/2009</v>
      </c>
      <c r="J15" s="31" t="str">
        <f t="shared" si="8"/>
        <v>&lt;&gt;Late*</v>
      </c>
      <c r="K15" s="50" t="str">
        <f t="shared" si="2"/>
        <v>=SE</v>
      </c>
      <c r="L15" s="31" t="str">
        <f t="shared" si="3"/>
        <v>&gt;=03/29/2009</v>
      </c>
      <c r="M15" s="31" t="str">
        <f t="shared" si="3"/>
        <v>&lt;=10/10/2009</v>
      </c>
      <c r="N15" s="31" t="str">
        <f t="shared" si="3"/>
        <v>&lt;&gt;Late*</v>
      </c>
      <c r="O15" s="6"/>
      <c r="P15" s="6"/>
      <c r="Q15" s="69" t="str">
        <f t="shared" si="4"/>
        <v>SE</v>
      </c>
      <c r="R15" s="59">
        <f>IF($Q15="","",DCOUNT(ShipDataRange,8,'Total-Reg Report'!C$8:E15)-SUM(R$9:R14))</f>
        <v>24</v>
      </c>
      <c r="S15" s="60">
        <f>IF($Q15="","",DCOUNT(ShipDataRange,8,'Total-Reg Report'!C$8:F15)-SUM(S$9:S14))</f>
        <v>21</v>
      </c>
      <c r="T15" s="77">
        <f t="shared" si="5"/>
        <v>0.875</v>
      </c>
      <c r="U15" s="60">
        <f>IF($Q15="","",DSUM(ShipDataRange,$D$6,'Total-Reg Report'!C$8:E15)-SUM(U$9:U14))</f>
        <v>344</v>
      </c>
      <c r="V15" s="60">
        <f>IF($Q15="","",DSUM(ShipDataRange,$E$6,'Total-Reg Report'!C$8:E15)+DSUM(ShipDataRange,$F$6,'Total-Reg Report'!C$8:E15)-SUM(V$9:V14))</f>
        <v>344</v>
      </c>
      <c r="W15" s="79">
        <f t="shared" si="9"/>
        <v>1</v>
      </c>
      <c r="X15" s="58">
        <f>IF($Q15="","",DCOUNT(ShipDataRange,$D$6,'Total-Reg Report'!G$8:I15)-SUM(X$9:X14))</f>
        <v>53</v>
      </c>
      <c r="Y15" s="58">
        <f>IF($Q15="","",DCOUNT(ShipDataRange,$D$6,'Total-Reg Report'!G$8:J15)-SUM(Y$9:Y14))</f>
        <v>49</v>
      </c>
      <c r="Z15" s="78">
        <f t="shared" si="10"/>
        <v>0.92452830188679247</v>
      </c>
      <c r="AA15" s="58">
        <f>IF($Q15="","",DSUM(ShipDataRange,$D$6,'Total-Reg Report'!G$8:I15)-SUM(AA$9:AA14))</f>
        <v>1038</v>
      </c>
      <c r="AB15" s="58">
        <f>IF($Q15="","",DSUM(ShipDataRange,$E$6,'Total-Reg Report'!G$8:I15)+DSUM(ShipDataRange,$F$6,'Total-Reg Report'!G$8:I15)-SUM(AB$9:AB14))</f>
        <v>1036</v>
      </c>
      <c r="AC15" s="79">
        <f t="shared" si="11"/>
        <v>0.9980732177263969</v>
      </c>
      <c r="AD15" s="58">
        <f>IF($Q15="","",DCOUNT(ShipDataRange,$D$6,'Total-Reg Report'!K$8:M15)-SUM(AD$9:AD14))</f>
        <v>351</v>
      </c>
      <c r="AE15" s="58">
        <f>IF($Q15="","",DCOUNT(ShipDataRange,$D$6,'Total-Reg Report'!K$8:N15)-SUM(AE$9:AE14))</f>
        <v>329</v>
      </c>
      <c r="AF15" s="78">
        <f t="shared" si="12"/>
        <v>0.93732193732193736</v>
      </c>
      <c r="AG15" s="58">
        <f>IF($Q15="","",DSUM(ShipDataRange,$D$6,'Total-Reg Report'!K$8:M15)-SUM(AG$9:AG14))</f>
        <v>9937</v>
      </c>
      <c r="AH15" s="58">
        <f>IF($Q15="","",DSUM(ShipDataRange,$E$6,'Total-Reg Report'!K$8:M15)+DSUM(ShipDataRange,$F$6,'Total-Reg Report'!K$8:M15)-SUM(AH$9:AH14))</f>
        <v>9945</v>
      </c>
      <c r="AI15" s="79">
        <f t="shared" si="13"/>
        <v>1.0008050719533059</v>
      </c>
    </row>
    <row r="16" spans="1:35">
      <c r="A16">
        <f t="shared" si="6"/>
        <v>8</v>
      </c>
      <c r="B16" t="str">
        <f>IF(ISNA(VLOOKUP(A16,OtherInfo!$S$4:$T$172,2,FALSE)),"",VLOOKUP(A16,OtherInfo!$S$4:$T$172,2,FALSE))</f>
        <v>SW</v>
      </c>
      <c r="C16" t="str">
        <f t="shared" si="0"/>
        <v>=SW</v>
      </c>
      <c r="D16" s="31" t="str">
        <f t="shared" si="14"/>
        <v>&gt;=10/04/2009</v>
      </c>
      <c r="E16" s="31" t="str">
        <f t="shared" si="14"/>
        <v>&lt;=10/10/2009</v>
      </c>
      <c r="F16" s="31" t="str">
        <f t="shared" si="7"/>
        <v>&lt;&gt;Late*</v>
      </c>
      <c r="G16" s="50" t="str">
        <f t="shared" si="1"/>
        <v>=SW</v>
      </c>
      <c r="H16" s="31" t="str">
        <f t="shared" si="8"/>
        <v>&gt;=09/27/2009</v>
      </c>
      <c r="I16" s="31" t="str">
        <f t="shared" si="8"/>
        <v>&lt;=10/10/2009</v>
      </c>
      <c r="J16" s="31" t="str">
        <f t="shared" si="8"/>
        <v>&lt;&gt;Late*</v>
      </c>
      <c r="K16" s="50" t="str">
        <f t="shared" si="2"/>
        <v>=SW</v>
      </c>
      <c r="L16" s="31" t="str">
        <f t="shared" si="3"/>
        <v>&gt;=03/29/2009</v>
      </c>
      <c r="M16" s="31" t="str">
        <f t="shared" si="3"/>
        <v>&lt;=10/10/2009</v>
      </c>
      <c r="N16" s="31" t="str">
        <f t="shared" si="3"/>
        <v>&lt;&gt;Late*</v>
      </c>
      <c r="O16" s="6"/>
      <c r="P16" s="6"/>
      <c r="Q16" s="69" t="str">
        <f t="shared" si="4"/>
        <v>SW</v>
      </c>
      <c r="R16" s="59">
        <f>IF($Q16="","",DCOUNT(ShipDataRange,8,'Total-Reg Report'!C$8:E16)-SUM(R$9:R15))</f>
        <v>24</v>
      </c>
      <c r="S16" s="60">
        <f>IF($Q16="","",DCOUNT(ShipDataRange,8,'Total-Reg Report'!C$8:F16)-SUM(S$9:S15))</f>
        <v>21</v>
      </c>
      <c r="T16" s="77">
        <f t="shared" si="5"/>
        <v>0.875</v>
      </c>
      <c r="U16" s="60">
        <f>IF($Q16="","",DSUM(ShipDataRange,$D$6,'Total-Reg Report'!C$8:E16)-SUM(U$9:U15))</f>
        <v>293</v>
      </c>
      <c r="V16" s="60">
        <f>IF($Q16="","",DSUM(ShipDataRange,$E$6,'Total-Reg Report'!C$8:E16)+DSUM(ShipDataRange,$F$6,'Total-Reg Report'!C$8:E16)-SUM(V$9:V15))</f>
        <v>300</v>
      </c>
      <c r="W16" s="79">
        <f t="shared" si="9"/>
        <v>1.0238907849829351</v>
      </c>
      <c r="X16" s="58">
        <f>IF($Q16="","",DCOUNT(ShipDataRange,$D$6,'Total-Reg Report'!G$8:I16)-SUM(X$9:X15))</f>
        <v>49</v>
      </c>
      <c r="Y16" s="58">
        <f>IF($Q16="","",DCOUNT(ShipDataRange,$D$6,'Total-Reg Report'!G$8:J16)-SUM(Y$9:Y15))</f>
        <v>45</v>
      </c>
      <c r="Z16" s="78">
        <f t="shared" si="10"/>
        <v>0.91836734693877553</v>
      </c>
      <c r="AA16" s="58">
        <f>IF($Q16="","",DSUM(ShipDataRange,$D$6,'Total-Reg Report'!G$8:I16)-SUM(AA$9:AA15))</f>
        <v>1101</v>
      </c>
      <c r="AB16" s="58">
        <f>IF($Q16="","",DSUM(ShipDataRange,$E$6,'Total-Reg Report'!G$8:I16)+DSUM(ShipDataRange,$F$6,'Total-Reg Report'!G$8:I16)-SUM(AB$9:AB15))</f>
        <v>1108</v>
      </c>
      <c r="AC16" s="79">
        <f t="shared" si="11"/>
        <v>1.0063578564940963</v>
      </c>
      <c r="AD16" s="58">
        <f>IF($Q16="","",DCOUNT(ShipDataRange,$D$6,'Total-Reg Report'!K$8:M16)-SUM(AD$9:AD15))</f>
        <v>339</v>
      </c>
      <c r="AE16" s="58">
        <f>IF($Q16="","",DCOUNT(ShipDataRange,$D$6,'Total-Reg Report'!K$8:N16)-SUM(AE$9:AE15))</f>
        <v>282</v>
      </c>
      <c r="AF16" s="78">
        <f t="shared" si="12"/>
        <v>0.83185840707964598</v>
      </c>
      <c r="AG16" s="58">
        <f>IF($Q16="","",DSUM(ShipDataRange,$D$6,'Total-Reg Report'!K$8:M16)-SUM(AG$9:AG15))</f>
        <v>9587</v>
      </c>
      <c r="AH16" s="58">
        <f>IF($Q16="","",DSUM(ShipDataRange,$E$6,'Total-Reg Report'!K$8:M16)+DSUM(ShipDataRange,$F$6,'Total-Reg Report'!K$8:M16)-SUM(AH$9:AH15))</f>
        <v>9517</v>
      </c>
      <c r="AI16" s="79">
        <f t="shared" si="13"/>
        <v>0.99269844581203714</v>
      </c>
    </row>
    <row r="17" spans="15:16">
      <c r="O17" s="6"/>
      <c r="P17" s="6"/>
    </row>
    <row r="18" spans="15:16">
      <c r="O18" s="6"/>
      <c r="P18" s="6"/>
    </row>
    <row r="19" spans="15:16">
      <c r="O19" s="6"/>
      <c r="P19" s="6"/>
    </row>
    <row r="20" spans="15:16">
      <c r="O20" s="6"/>
      <c r="P20" s="6"/>
    </row>
    <row r="21" spans="15:16">
      <c r="O21" s="6"/>
      <c r="P21" s="6"/>
    </row>
    <row r="22" spans="15:16">
      <c r="O22" s="6"/>
      <c r="P22" s="6"/>
    </row>
    <row r="23" spans="15:16">
      <c r="O23" s="6"/>
      <c r="P23" s="6"/>
    </row>
    <row r="24" spans="15:16">
      <c r="O24" s="6"/>
      <c r="P24" s="6"/>
    </row>
    <row r="25" spans="15:16">
      <c r="O25" s="6"/>
      <c r="P25" s="6"/>
    </row>
    <row r="26" spans="15:16">
      <c r="O26" s="6"/>
      <c r="P26" s="6"/>
    </row>
    <row r="27" spans="15:16">
      <c r="O27" s="6"/>
      <c r="P27" s="6"/>
    </row>
    <row r="28" spans="15:16">
      <c r="O28" s="6"/>
      <c r="P28" s="6"/>
    </row>
    <row r="29" spans="15:16">
      <c r="O29" s="6"/>
      <c r="P29" s="6"/>
    </row>
    <row r="30" spans="15:16">
      <c r="O30" s="6"/>
      <c r="P30" s="6"/>
    </row>
    <row r="31" spans="15:16">
      <c r="O31" s="6"/>
      <c r="P31" s="6"/>
    </row>
    <row r="32" spans="15:16">
      <c r="O32" s="6"/>
      <c r="P32" s="6"/>
    </row>
    <row r="33" spans="15:16">
      <c r="O33" s="6"/>
      <c r="P33" s="6"/>
    </row>
    <row r="34" spans="15:16">
      <c r="O34" s="6"/>
      <c r="P34" s="6"/>
    </row>
    <row r="35" spans="15:16">
      <c r="O35" s="6"/>
      <c r="P35" s="6"/>
    </row>
    <row r="36" spans="15:16">
      <c r="O36" s="6"/>
      <c r="P36" s="6"/>
    </row>
    <row r="37" spans="15:16">
      <c r="O37" s="6"/>
      <c r="P37" s="6"/>
    </row>
    <row r="38" spans="15:16">
      <c r="O38" s="6"/>
      <c r="P38" s="6"/>
    </row>
    <row r="39" spans="15:16">
      <c r="O39" s="6"/>
      <c r="P39" s="6"/>
    </row>
    <row r="40" spans="15:16">
      <c r="O40" s="6"/>
      <c r="P40" s="6"/>
    </row>
    <row r="41" spans="15:16">
      <c r="O41" s="6"/>
      <c r="P41" s="6"/>
    </row>
    <row r="42" spans="15:16">
      <c r="O42" s="6"/>
      <c r="P42" s="6"/>
    </row>
    <row r="43" spans="15:16">
      <c r="O43" s="6"/>
      <c r="P43" s="6"/>
    </row>
    <row r="44" spans="15:16">
      <c r="O44" s="6"/>
      <c r="P44" s="6"/>
    </row>
    <row r="45" spans="15:16">
      <c r="O45" s="6"/>
      <c r="P45" s="6"/>
    </row>
    <row r="46" spans="15:16">
      <c r="O46" s="6"/>
      <c r="P46" s="6"/>
    </row>
    <row r="47" spans="15:16">
      <c r="O47" s="6"/>
      <c r="P47" s="6"/>
    </row>
    <row r="48" spans="15:16">
      <c r="O48" s="6"/>
      <c r="P48" s="6"/>
    </row>
    <row r="49" spans="15:16">
      <c r="O49" s="6"/>
      <c r="P49" s="6"/>
    </row>
    <row r="50" spans="15:16">
      <c r="O50" s="6"/>
      <c r="P50" s="6"/>
    </row>
    <row r="51" spans="15:16">
      <c r="O51" s="6"/>
      <c r="P51" s="6"/>
    </row>
    <row r="52" spans="15:16">
      <c r="O52" s="6"/>
      <c r="P52" s="6"/>
    </row>
    <row r="53" spans="15:16">
      <c r="O53" s="6"/>
      <c r="P53" s="6"/>
    </row>
    <row r="54" spans="15:16">
      <c r="O54" s="6"/>
      <c r="P54" s="6"/>
    </row>
    <row r="55" spans="15:16">
      <c r="O55" s="6"/>
      <c r="P55" s="6"/>
    </row>
    <row r="56" spans="15:16">
      <c r="O56" s="6"/>
      <c r="P56" s="6"/>
    </row>
    <row r="57" spans="15:16">
      <c r="O57" s="6"/>
      <c r="P57" s="6"/>
    </row>
    <row r="58" spans="15:16">
      <c r="O58" s="6"/>
      <c r="P58" s="6"/>
    </row>
    <row r="59" spans="15:16">
      <c r="O59" s="6"/>
      <c r="P59" s="6"/>
    </row>
    <row r="60" spans="15:16">
      <c r="O60" s="6"/>
      <c r="P60" s="6"/>
    </row>
    <row r="61" spans="15:16">
      <c r="O61" s="6"/>
      <c r="P61" s="6"/>
    </row>
    <row r="62" spans="15:16">
      <c r="O62" s="6"/>
      <c r="P62" s="6"/>
    </row>
    <row r="63" spans="15:16">
      <c r="O63" s="6"/>
      <c r="P63" s="6"/>
    </row>
    <row r="64" spans="15:16">
      <c r="O64" s="6"/>
      <c r="P64" s="6"/>
    </row>
    <row r="65" spans="15:16">
      <c r="O65" s="6"/>
      <c r="P65" s="6"/>
    </row>
    <row r="66" spans="15:16">
      <c r="O66" s="6"/>
      <c r="P66" s="6"/>
    </row>
    <row r="67" spans="15:16">
      <c r="O67" s="6"/>
      <c r="P67" s="6"/>
    </row>
    <row r="68" spans="15:16">
      <c r="O68" s="6"/>
      <c r="P68" s="6"/>
    </row>
    <row r="69" spans="15:16">
      <c r="O69" s="6"/>
      <c r="P69" s="6"/>
    </row>
    <row r="70" spans="15:16">
      <c r="O70" s="6"/>
      <c r="P70" s="6"/>
    </row>
    <row r="71" spans="15:16">
      <c r="O71" s="6"/>
      <c r="P71" s="6"/>
    </row>
  </sheetData>
  <mergeCells count="7">
    <mergeCell ref="R5:W5"/>
    <mergeCell ref="X5:AC5"/>
    <mergeCell ref="AD5:AI5"/>
    <mergeCell ref="O6:P10"/>
    <mergeCell ref="C7:E7"/>
    <mergeCell ref="G7:I7"/>
    <mergeCell ref="K7:M7"/>
  </mergeCells>
  <pageMargins left="0.45" right="0.45" top="0.5" bottom="0.5" header="0.3" footer="0.3"/>
  <pageSetup scale="68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H250"/>
  <sheetViews>
    <sheetView workbookViewId="0">
      <selection activeCell="C8" sqref="C8"/>
    </sheetView>
  </sheetViews>
  <sheetFormatPr defaultRowHeight="12.75"/>
  <cols>
    <col min="1" max="1" width="17" customWidth="1"/>
    <col min="5" max="5" width="9.140625" hidden="1" customWidth="1"/>
    <col min="6" max="6" width="10.5703125" hidden="1" customWidth="1"/>
    <col min="7" max="9" width="9.140625" hidden="1" customWidth="1"/>
    <col min="10" max="10" width="11.85546875" hidden="1" customWidth="1"/>
    <col min="11" max="13" width="9.140625" hidden="1" customWidth="1"/>
    <col min="14" max="14" width="10.7109375" hidden="1" customWidth="1"/>
    <col min="15" max="15" width="11.140625" hidden="1" customWidth="1"/>
    <col min="16" max="17" width="9.140625" hidden="1" customWidth="1"/>
    <col min="18" max="22" width="9.140625" customWidth="1"/>
    <col min="23" max="23" width="11.5703125" customWidth="1"/>
    <col min="24" max="34" width="9.140625" customWidth="1"/>
  </cols>
  <sheetData>
    <row r="1" spans="1:34" ht="23.25">
      <c r="A1" s="61" t="s">
        <v>373</v>
      </c>
      <c r="S1" s="122" t="s">
        <v>380</v>
      </c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</row>
    <row r="3" spans="1:34">
      <c r="A3" s="47" t="s">
        <v>347</v>
      </c>
      <c r="B3" s="52">
        <v>0</v>
      </c>
      <c r="E3" s="10" t="s">
        <v>346</v>
      </c>
      <c r="F3" s="10" t="s">
        <v>345</v>
      </c>
      <c r="G3" s="10" t="s">
        <v>346</v>
      </c>
      <c r="I3" s="10" t="s">
        <v>80</v>
      </c>
      <c r="J3" s="10" t="s">
        <v>81</v>
      </c>
      <c r="K3" s="10" t="s">
        <v>83</v>
      </c>
      <c r="L3" s="10" t="s">
        <v>351</v>
      </c>
      <c r="M3" s="10" t="s">
        <v>360</v>
      </c>
      <c r="N3" s="10" t="s">
        <v>361</v>
      </c>
      <c r="O3" s="10" t="s">
        <v>362</v>
      </c>
      <c r="P3" s="10" t="s">
        <v>80</v>
      </c>
      <c r="R3" s="10"/>
      <c r="S3" s="10" t="s">
        <v>379</v>
      </c>
      <c r="T3" s="10" t="s">
        <v>97</v>
      </c>
      <c r="U3" s="10" t="s">
        <v>379</v>
      </c>
      <c r="W3" s="48" t="s">
        <v>354</v>
      </c>
      <c r="X3" s="46" t="s">
        <v>97</v>
      </c>
      <c r="Y3" s="46" t="s">
        <v>6</v>
      </c>
      <c r="Z3" s="13" t="s">
        <v>382</v>
      </c>
      <c r="AA3" s="13" t="s">
        <v>6</v>
      </c>
      <c r="AB3" s="48" t="s">
        <v>354</v>
      </c>
      <c r="AD3" s="91" t="s">
        <v>68</v>
      </c>
      <c r="AE3" s="101" t="s">
        <v>354</v>
      </c>
      <c r="AF3" s="92" t="s">
        <v>358</v>
      </c>
      <c r="AG3" s="102" t="s">
        <v>387</v>
      </c>
      <c r="AH3" s="93" t="s">
        <v>68</v>
      </c>
    </row>
    <row r="4" spans="1:34">
      <c r="A4" s="10" t="s">
        <v>348</v>
      </c>
      <c r="E4" s="11">
        <v>1</v>
      </c>
      <c r="F4" s="31">
        <v>39907</v>
      </c>
      <c r="G4" s="11">
        <f>E4</f>
        <v>1</v>
      </c>
      <c r="I4" s="11">
        <v>4</v>
      </c>
      <c r="J4" s="9" t="s">
        <v>86</v>
      </c>
      <c r="K4" t="str">
        <f>LEFT(J4,3)</f>
        <v>Apr</v>
      </c>
      <c r="L4" s="17">
        <f>E4</f>
        <v>1</v>
      </c>
      <c r="M4" s="17">
        <f>L4+$B$12-1</f>
        <v>4</v>
      </c>
      <c r="N4" s="51">
        <f>VLOOKUP(L4,$E$4:$F$55,2,FALSE)-6</f>
        <v>39901</v>
      </c>
      <c r="O4" s="51">
        <f>VLOOKUP(M4,$E$4:$F$55,2,FALSE)</f>
        <v>39928</v>
      </c>
      <c r="P4" s="17">
        <f>I4</f>
        <v>4</v>
      </c>
      <c r="Q4" s="9"/>
      <c r="S4" s="74">
        <v>1</v>
      </c>
      <c r="T4" t="s">
        <v>26</v>
      </c>
      <c r="U4" s="74">
        <v>1</v>
      </c>
      <c r="V4" s="9"/>
      <c r="W4" s="11">
        <v>1</v>
      </c>
      <c r="X4" s="74">
        <v>1</v>
      </c>
      <c r="Y4" t="s">
        <v>24</v>
      </c>
      <c r="Z4" s="74">
        <f>IF(X4='Reg-DM Report'!RegionNum,MAX(OtherInfo!Z$3:Z3)+1,0)</f>
        <v>0</v>
      </c>
      <c r="AA4" s="74" t="str">
        <f>Y4</f>
        <v>DESER</v>
      </c>
      <c r="AB4" s="11">
        <f>W4</f>
        <v>1</v>
      </c>
      <c r="AD4" s="94">
        <v>2</v>
      </c>
      <c r="AE4" s="95">
        <v>24</v>
      </c>
      <c r="AF4" s="95">
        <f>IF(AD4="","",IF(AE4=DistrictNum,MAX(AF$3:AF3)+1,0))</f>
        <v>0</v>
      </c>
      <c r="AG4" s="95" t="s">
        <v>388</v>
      </c>
      <c r="AH4" s="96">
        <f>IF(AD4="","",AD4)</f>
        <v>2</v>
      </c>
    </row>
    <row r="5" spans="1:34">
      <c r="A5" s="10"/>
      <c r="E5" s="11">
        <f>E4+1</f>
        <v>2</v>
      </c>
      <c r="F5" s="31">
        <f>F4+7</f>
        <v>39914</v>
      </c>
      <c r="G5" s="11">
        <f t="shared" ref="G5:G55" si="0">E5</f>
        <v>2</v>
      </c>
      <c r="I5" s="11">
        <f>IF(I4=12,1,I4+1)</f>
        <v>5</v>
      </c>
      <c r="J5" s="9" t="s">
        <v>87</v>
      </c>
      <c r="K5" t="str">
        <f t="shared" ref="K5:K15" si="1">LEFT(J5,3)</f>
        <v>May</v>
      </c>
      <c r="L5" s="11">
        <f t="shared" ref="L5:L15" si="2">M4+1</f>
        <v>5</v>
      </c>
      <c r="M5" s="17">
        <f>L5+$B$13-1</f>
        <v>8</v>
      </c>
      <c r="N5" s="51">
        <f t="shared" ref="N5:N15" si="3">VLOOKUP(L5,$E$4:$F$55,2,FALSE)-6</f>
        <v>39929</v>
      </c>
      <c r="O5" s="51">
        <f t="shared" ref="O5:O15" si="4">VLOOKUP(M5,$E$4:$F$55,2,FALSE)</f>
        <v>39956</v>
      </c>
      <c r="P5" s="17">
        <f t="shared" ref="P5:P15" si="5">I5</f>
        <v>5</v>
      </c>
      <c r="S5" s="74">
        <v>2</v>
      </c>
      <c r="T5" t="s">
        <v>14</v>
      </c>
      <c r="U5" s="74">
        <v>2</v>
      </c>
      <c r="V5" s="9"/>
      <c r="W5" s="11">
        <v>2</v>
      </c>
      <c r="X5" s="74">
        <v>1</v>
      </c>
      <c r="Y5" t="s">
        <v>26</v>
      </c>
      <c r="Z5" s="74">
        <f>IF(X5='Reg-DM Report'!RegionNum,MAX(OtherInfo!Z$3:Z4)+1,0)</f>
        <v>0</v>
      </c>
      <c r="AA5" s="74" t="str">
        <f t="shared" ref="AA5:AA40" si="6">Y5</f>
        <v>LA</v>
      </c>
      <c r="AB5" s="74">
        <f t="shared" ref="AB5:AB40" si="7">W5</f>
        <v>2</v>
      </c>
      <c r="AD5" s="94">
        <v>3</v>
      </c>
      <c r="AE5" s="95">
        <v>22</v>
      </c>
      <c r="AF5" s="95">
        <f>IF(AD5="","",IF(AE5=DistrictNum,MAX(AF$3:AF4)+1,0))</f>
        <v>0</v>
      </c>
      <c r="AG5" s="95" t="s">
        <v>389</v>
      </c>
      <c r="AH5" s="96">
        <f t="shared" ref="AH5:AH68" si="8">IF(AD5="","",AD5)</f>
        <v>3</v>
      </c>
    </row>
    <row r="6" spans="1:34">
      <c r="A6" s="47" t="s">
        <v>349</v>
      </c>
      <c r="B6" s="52">
        <v>2009</v>
      </c>
      <c r="E6" s="11">
        <f t="shared" ref="E6:E55" si="9">E5+1</f>
        <v>3</v>
      </c>
      <c r="F6" s="31">
        <f t="shared" ref="F6:F55" si="10">F5+7</f>
        <v>39921</v>
      </c>
      <c r="G6" s="11">
        <f t="shared" si="0"/>
        <v>3</v>
      </c>
      <c r="I6" s="88">
        <f t="shared" ref="I6:I15" si="11">IF(I5=12,1,I5+1)</f>
        <v>6</v>
      </c>
      <c r="J6" s="9" t="s">
        <v>88</v>
      </c>
      <c r="K6" t="str">
        <f t="shared" si="1"/>
        <v>Jun</v>
      </c>
      <c r="L6" s="11">
        <f t="shared" si="2"/>
        <v>9</v>
      </c>
      <c r="M6" s="17">
        <f>L6+$B$14-1</f>
        <v>13</v>
      </c>
      <c r="N6" s="51">
        <f t="shared" si="3"/>
        <v>39957</v>
      </c>
      <c r="O6" s="51">
        <f t="shared" si="4"/>
        <v>39991</v>
      </c>
      <c r="P6" s="17">
        <f t="shared" si="5"/>
        <v>6</v>
      </c>
      <c r="S6" s="74">
        <v>3</v>
      </c>
      <c r="T6" t="s">
        <v>64</v>
      </c>
      <c r="U6" s="74">
        <v>3</v>
      </c>
      <c r="V6" s="9"/>
      <c r="W6" s="11">
        <v>3</v>
      </c>
      <c r="X6" s="74">
        <v>1</v>
      </c>
      <c r="Y6" t="s">
        <v>34</v>
      </c>
      <c r="Z6" s="74">
        <f>IF(X6='Reg-DM Report'!RegionNum,MAX(OtherInfo!Z$3:Z5)+1,0)</f>
        <v>0</v>
      </c>
      <c r="AA6" s="74" t="str">
        <f t="shared" si="6"/>
        <v>LAPRO</v>
      </c>
      <c r="AB6" s="74">
        <f t="shared" si="7"/>
        <v>3</v>
      </c>
      <c r="AD6" s="94">
        <v>5</v>
      </c>
      <c r="AE6" s="95">
        <v>15</v>
      </c>
      <c r="AF6" s="95">
        <f>IF(AD6="","",IF(AE6=DistrictNum,MAX(AF$3:AF5)+1,0))</f>
        <v>0</v>
      </c>
      <c r="AG6" s="95" t="s">
        <v>390</v>
      </c>
      <c r="AH6" s="96">
        <f t="shared" si="8"/>
        <v>5</v>
      </c>
    </row>
    <row r="7" spans="1:34">
      <c r="A7" s="47" t="s">
        <v>350</v>
      </c>
      <c r="B7" s="71">
        <v>39817</v>
      </c>
      <c r="E7" s="11">
        <f t="shared" si="9"/>
        <v>4</v>
      </c>
      <c r="F7" s="31">
        <f t="shared" si="10"/>
        <v>39928</v>
      </c>
      <c r="G7" s="11">
        <f t="shared" si="0"/>
        <v>4</v>
      </c>
      <c r="I7" s="88">
        <f t="shared" si="11"/>
        <v>7</v>
      </c>
      <c r="J7" s="9" t="s">
        <v>89</v>
      </c>
      <c r="K7" t="str">
        <f t="shared" si="1"/>
        <v>Jul</v>
      </c>
      <c r="L7" s="11">
        <f t="shared" si="2"/>
        <v>14</v>
      </c>
      <c r="M7" s="17">
        <f>L7+$B$12-1</f>
        <v>17</v>
      </c>
      <c r="N7" s="51">
        <f t="shared" si="3"/>
        <v>39992</v>
      </c>
      <c r="O7" s="51">
        <f t="shared" si="4"/>
        <v>40019</v>
      </c>
      <c r="P7" s="17">
        <f t="shared" si="5"/>
        <v>7</v>
      </c>
      <c r="S7" s="74">
        <v>4</v>
      </c>
      <c r="T7" t="s">
        <v>23</v>
      </c>
      <c r="U7" s="74">
        <v>4</v>
      </c>
      <c r="V7" s="9"/>
      <c r="W7" s="11">
        <v>4</v>
      </c>
      <c r="X7" s="74">
        <v>1</v>
      </c>
      <c r="Y7" t="s">
        <v>20</v>
      </c>
      <c r="Z7" s="74">
        <f>IF(X7='Reg-DM Report'!RegionNum,MAX(OtherInfo!Z$3:Z6)+1,0)</f>
        <v>0</v>
      </c>
      <c r="AA7" s="74" t="str">
        <f t="shared" si="6"/>
        <v>SD</v>
      </c>
      <c r="AB7" s="74">
        <f t="shared" si="7"/>
        <v>4</v>
      </c>
      <c r="AD7" s="94">
        <v>10</v>
      </c>
      <c r="AE7" s="95">
        <v>12</v>
      </c>
      <c r="AF7" s="95">
        <f>IF(AD7="","",IF(AE7=DistrictNum,MAX(AF$3:AF6)+1,0))</f>
        <v>0</v>
      </c>
      <c r="AG7" s="95" t="s">
        <v>391</v>
      </c>
      <c r="AH7" s="96">
        <f t="shared" si="8"/>
        <v>10</v>
      </c>
    </row>
    <row r="8" spans="1:34">
      <c r="A8" s="47" t="s">
        <v>372</v>
      </c>
      <c r="B8" s="52">
        <v>4</v>
      </c>
      <c r="E8" s="11">
        <f t="shared" si="9"/>
        <v>5</v>
      </c>
      <c r="F8" s="31">
        <f t="shared" si="10"/>
        <v>39935</v>
      </c>
      <c r="G8" s="11">
        <f t="shared" si="0"/>
        <v>5</v>
      </c>
      <c r="I8" s="88">
        <f t="shared" si="11"/>
        <v>8</v>
      </c>
      <c r="J8" s="9" t="s">
        <v>90</v>
      </c>
      <c r="K8" t="str">
        <f t="shared" si="1"/>
        <v>Aug</v>
      </c>
      <c r="L8" s="11">
        <f t="shared" si="2"/>
        <v>18</v>
      </c>
      <c r="M8" s="17">
        <f>L8+$B$13-1</f>
        <v>21</v>
      </c>
      <c r="N8" s="51">
        <f t="shared" si="3"/>
        <v>40020</v>
      </c>
      <c r="O8" s="51">
        <f t="shared" si="4"/>
        <v>40047</v>
      </c>
      <c r="P8" s="17">
        <f t="shared" si="5"/>
        <v>8</v>
      </c>
      <c r="S8" s="74">
        <v>5</v>
      </c>
      <c r="T8" t="s">
        <v>7</v>
      </c>
      <c r="U8" s="74">
        <v>5</v>
      </c>
      <c r="V8" s="9"/>
      <c r="W8" s="11">
        <v>5</v>
      </c>
      <c r="X8" s="74">
        <v>1</v>
      </c>
      <c r="Y8" t="s">
        <v>40</v>
      </c>
      <c r="Z8" s="74">
        <f>IF(X8='Reg-DM Report'!RegionNum,MAX(OtherInfo!Z$3:Z7)+1,0)</f>
        <v>0</v>
      </c>
      <c r="AA8" s="74" t="str">
        <f t="shared" si="6"/>
        <v>VENT</v>
      </c>
      <c r="AB8" s="74">
        <f t="shared" si="7"/>
        <v>5</v>
      </c>
      <c r="AD8" s="94">
        <v>11</v>
      </c>
      <c r="AE8" s="95">
        <v>12</v>
      </c>
      <c r="AF8" s="95">
        <f>IF(AD8="","",IF(AE8=DistrictNum,MAX(AF$3:AF7)+1,0))</f>
        <v>0</v>
      </c>
      <c r="AG8" s="95" t="s">
        <v>392</v>
      </c>
      <c r="AH8" s="96">
        <f t="shared" si="8"/>
        <v>11</v>
      </c>
    </row>
    <row r="9" spans="1:34">
      <c r="A9" s="53" t="s">
        <v>367</v>
      </c>
      <c r="B9" s="54" t="s">
        <v>368</v>
      </c>
      <c r="E9" s="11">
        <f t="shared" si="9"/>
        <v>6</v>
      </c>
      <c r="F9" s="31">
        <f t="shared" si="10"/>
        <v>39942</v>
      </c>
      <c r="G9" s="11">
        <f t="shared" si="0"/>
        <v>6</v>
      </c>
      <c r="I9" s="88">
        <f t="shared" si="11"/>
        <v>9</v>
      </c>
      <c r="J9" s="9" t="s">
        <v>91</v>
      </c>
      <c r="K9" t="str">
        <f t="shared" si="1"/>
        <v>Sep</v>
      </c>
      <c r="L9" s="11">
        <f t="shared" si="2"/>
        <v>22</v>
      </c>
      <c r="M9" s="17">
        <f>L9+$B$14-1</f>
        <v>26</v>
      </c>
      <c r="N9" s="51">
        <f t="shared" si="3"/>
        <v>40048</v>
      </c>
      <c r="O9" s="51">
        <f t="shared" si="4"/>
        <v>40082</v>
      </c>
      <c r="P9" s="17">
        <f t="shared" si="5"/>
        <v>9</v>
      </c>
      <c r="S9" s="74">
        <v>6</v>
      </c>
      <c r="T9" t="s">
        <v>55</v>
      </c>
      <c r="U9" s="74">
        <v>6</v>
      </c>
      <c r="V9" s="9"/>
      <c r="W9" s="11">
        <v>6</v>
      </c>
      <c r="X9" s="74">
        <v>2</v>
      </c>
      <c r="Y9" t="s">
        <v>36</v>
      </c>
      <c r="Z9" s="74">
        <f>IF(X9='Reg-DM Report'!RegionNum,MAX(OtherInfo!Z$3:Z8)+1,0)</f>
        <v>0</v>
      </c>
      <c r="AA9" s="74" t="str">
        <f t="shared" si="6"/>
        <v>GL</v>
      </c>
      <c r="AB9" s="74">
        <f t="shared" si="7"/>
        <v>6</v>
      </c>
      <c r="AD9" s="94">
        <v>12</v>
      </c>
      <c r="AE9" s="95">
        <v>7</v>
      </c>
      <c r="AF9" s="95">
        <f>IF(AD9="","",IF(AE9=DistrictNum,MAX(AF$3:AF8)+1,0))</f>
        <v>0</v>
      </c>
      <c r="AG9" s="95" t="s">
        <v>393</v>
      </c>
      <c r="AH9" s="96">
        <f t="shared" si="8"/>
        <v>12</v>
      </c>
    </row>
    <row r="10" spans="1:34">
      <c r="E10" s="11">
        <f t="shared" si="9"/>
        <v>7</v>
      </c>
      <c r="F10" s="31">
        <f t="shared" si="10"/>
        <v>39949</v>
      </c>
      <c r="G10" s="11">
        <f t="shared" si="0"/>
        <v>7</v>
      </c>
      <c r="I10" s="88">
        <f t="shared" si="11"/>
        <v>10</v>
      </c>
      <c r="J10" s="9" t="s">
        <v>92</v>
      </c>
      <c r="K10" t="str">
        <f t="shared" si="1"/>
        <v>Oct</v>
      </c>
      <c r="L10" s="11">
        <f t="shared" si="2"/>
        <v>27</v>
      </c>
      <c r="M10" s="17">
        <f>L10+$B$12-1</f>
        <v>30</v>
      </c>
      <c r="N10" s="51">
        <f t="shared" si="3"/>
        <v>40083</v>
      </c>
      <c r="O10" s="51">
        <f t="shared" si="4"/>
        <v>40110</v>
      </c>
      <c r="P10" s="17">
        <f t="shared" si="5"/>
        <v>10</v>
      </c>
      <c r="S10" s="74">
        <v>7</v>
      </c>
      <c r="T10" t="s">
        <v>51</v>
      </c>
      <c r="U10" s="74">
        <v>7</v>
      </c>
      <c r="V10" s="9"/>
      <c r="W10" s="11">
        <v>7</v>
      </c>
      <c r="X10" s="74">
        <v>2</v>
      </c>
      <c r="Y10" t="s">
        <v>14</v>
      </c>
      <c r="Z10" s="74">
        <f>IF(X10='Reg-DM Report'!RegionNum,MAX(OtherInfo!Z$3:Z9)+1,0)</f>
        <v>0</v>
      </c>
      <c r="AA10" s="74" t="str">
        <f t="shared" si="6"/>
        <v>MW</v>
      </c>
      <c r="AB10" s="74">
        <f t="shared" si="7"/>
        <v>7</v>
      </c>
      <c r="AD10" s="94">
        <v>13</v>
      </c>
      <c r="AE10" s="95">
        <v>23</v>
      </c>
      <c r="AF10" s="95">
        <f>IF(AD10="","",IF(AE10=DistrictNum,MAX(AF$3:AF9)+1,0))</f>
        <v>0</v>
      </c>
      <c r="AG10" s="95" t="s">
        <v>394</v>
      </c>
      <c r="AH10" s="96">
        <f t="shared" si="8"/>
        <v>13</v>
      </c>
    </row>
    <row r="11" spans="1:34">
      <c r="A11" s="10" t="s">
        <v>363</v>
      </c>
      <c r="B11" s="9"/>
      <c r="E11" s="11">
        <f t="shared" si="9"/>
        <v>8</v>
      </c>
      <c r="F11" s="31">
        <f t="shared" si="10"/>
        <v>39956</v>
      </c>
      <c r="G11" s="11">
        <f t="shared" si="0"/>
        <v>8</v>
      </c>
      <c r="I11" s="88">
        <f t="shared" si="11"/>
        <v>11</v>
      </c>
      <c r="J11" s="9" t="s">
        <v>93</v>
      </c>
      <c r="K11" t="str">
        <f t="shared" si="1"/>
        <v>Nov</v>
      </c>
      <c r="L11" s="11">
        <f t="shared" si="2"/>
        <v>31</v>
      </c>
      <c r="M11" s="17">
        <f>L11+$B$13-1</f>
        <v>34</v>
      </c>
      <c r="N11" s="51">
        <f t="shared" si="3"/>
        <v>40111</v>
      </c>
      <c r="O11" s="51">
        <f t="shared" si="4"/>
        <v>40138</v>
      </c>
      <c r="P11" s="17">
        <f t="shared" si="5"/>
        <v>11</v>
      </c>
      <c r="S11" s="74">
        <v>8</v>
      </c>
      <c r="T11" t="s">
        <v>39</v>
      </c>
      <c r="U11" s="74">
        <v>8</v>
      </c>
      <c r="V11" s="9"/>
      <c r="W11" s="11">
        <v>8</v>
      </c>
      <c r="X11" s="74">
        <v>2</v>
      </c>
      <c r="Y11" t="s">
        <v>17</v>
      </c>
      <c r="Z11" s="74">
        <f>IF(X11='Reg-DM Report'!RegionNum,MAX(OtherInfo!Z$3:Z10)+1,0)</f>
        <v>0</v>
      </c>
      <c r="AA11" s="74" t="str">
        <f t="shared" si="6"/>
        <v>NCHI</v>
      </c>
      <c r="AB11" s="74">
        <f t="shared" si="7"/>
        <v>8</v>
      </c>
      <c r="AD11" s="94">
        <v>14</v>
      </c>
      <c r="AE11" s="95">
        <v>8</v>
      </c>
      <c r="AF11" s="95">
        <f>IF(AD11="","",IF(AE11=DistrictNum,MAX(AF$3:AF10)+1,0))</f>
        <v>1</v>
      </c>
      <c r="AG11" s="95" t="s">
        <v>395</v>
      </c>
      <c r="AH11" s="96">
        <f t="shared" si="8"/>
        <v>14</v>
      </c>
    </row>
    <row r="12" spans="1:34">
      <c r="A12" s="47" t="s">
        <v>364</v>
      </c>
      <c r="B12" s="52">
        <v>4</v>
      </c>
      <c r="E12" s="11">
        <f t="shared" si="9"/>
        <v>9</v>
      </c>
      <c r="F12" s="31">
        <f t="shared" si="10"/>
        <v>39963</v>
      </c>
      <c r="G12" s="11">
        <f t="shared" si="0"/>
        <v>9</v>
      </c>
      <c r="I12" s="88">
        <f t="shared" si="11"/>
        <v>12</v>
      </c>
      <c r="J12" s="9" t="s">
        <v>94</v>
      </c>
      <c r="K12" t="str">
        <f t="shared" si="1"/>
        <v>Dec</v>
      </c>
      <c r="L12" s="11">
        <f t="shared" si="2"/>
        <v>35</v>
      </c>
      <c r="M12" s="17">
        <f>L12+$B$14-1</f>
        <v>39</v>
      </c>
      <c r="N12" s="51">
        <f t="shared" si="3"/>
        <v>40139</v>
      </c>
      <c r="O12" s="51">
        <f t="shared" si="4"/>
        <v>40173</v>
      </c>
      <c r="P12" s="17">
        <f t="shared" si="5"/>
        <v>12</v>
      </c>
      <c r="V12" s="9"/>
      <c r="W12" s="11">
        <v>9</v>
      </c>
      <c r="X12" s="74">
        <v>2</v>
      </c>
      <c r="Y12" t="s">
        <v>18</v>
      </c>
      <c r="Z12" s="74">
        <f>IF(X12='Reg-DM Report'!RegionNum,MAX(OtherInfo!Z$3:Z11)+1,0)</f>
        <v>0</v>
      </c>
      <c r="AA12" s="74" t="str">
        <f t="shared" si="6"/>
        <v>SCHI</v>
      </c>
      <c r="AB12" s="74">
        <f t="shared" si="7"/>
        <v>9</v>
      </c>
      <c r="AD12" s="94">
        <v>15</v>
      </c>
      <c r="AE12" s="95">
        <v>9</v>
      </c>
      <c r="AF12" s="95">
        <f>IF(AD12="","",IF(AE12=DistrictNum,MAX(AF$3:AF11)+1,0))</f>
        <v>0</v>
      </c>
      <c r="AG12" s="95" t="s">
        <v>396</v>
      </c>
      <c r="AH12" s="96">
        <f t="shared" si="8"/>
        <v>15</v>
      </c>
    </row>
    <row r="13" spans="1:34">
      <c r="A13" s="47" t="s">
        <v>365</v>
      </c>
      <c r="B13" s="52">
        <v>4</v>
      </c>
      <c r="E13" s="11">
        <f t="shared" si="9"/>
        <v>10</v>
      </c>
      <c r="F13" s="31">
        <f t="shared" si="10"/>
        <v>39970</v>
      </c>
      <c r="G13" s="11">
        <f t="shared" si="0"/>
        <v>10</v>
      </c>
      <c r="I13" s="88">
        <f t="shared" si="11"/>
        <v>1</v>
      </c>
      <c r="J13" s="9" t="s">
        <v>82</v>
      </c>
      <c r="K13" t="str">
        <f t="shared" si="1"/>
        <v>Jan</v>
      </c>
      <c r="L13" s="11">
        <f t="shared" si="2"/>
        <v>40</v>
      </c>
      <c r="M13" s="17">
        <f>L13+$B$12-1</f>
        <v>43</v>
      </c>
      <c r="N13" s="51">
        <f t="shared" si="3"/>
        <v>40174</v>
      </c>
      <c r="O13" s="51">
        <f t="shared" si="4"/>
        <v>40201</v>
      </c>
      <c r="P13" s="17">
        <f t="shared" si="5"/>
        <v>1</v>
      </c>
      <c r="V13" s="9"/>
      <c r="W13" s="11">
        <v>10</v>
      </c>
      <c r="X13" s="74">
        <v>2</v>
      </c>
      <c r="Y13" t="s">
        <v>59</v>
      </c>
      <c r="Z13" s="74">
        <f>IF(X13='Reg-DM Report'!RegionNum,MAX(OtherInfo!Z$3:Z12)+1,0)</f>
        <v>0</v>
      </c>
      <c r="AA13" s="74" t="str">
        <f t="shared" si="6"/>
        <v>TRI</v>
      </c>
      <c r="AB13" s="74">
        <f t="shared" si="7"/>
        <v>10</v>
      </c>
      <c r="AD13" s="94">
        <v>17</v>
      </c>
      <c r="AE13" s="95">
        <v>4</v>
      </c>
      <c r="AF13" s="95">
        <f>IF(AD13="","",IF(AE13=DistrictNum,MAX(AF$3:AF12)+1,0))</f>
        <v>0</v>
      </c>
      <c r="AG13" s="95" t="s">
        <v>397</v>
      </c>
      <c r="AH13" s="96">
        <f t="shared" si="8"/>
        <v>17</v>
      </c>
    </row>
    <row r="14" spans="1:34">
      <c r="A14" s="47" t="s">
        <v>366</v>
      </c>
      <c r="B14" s="52">
        <v>5</v>
      </c>
      <c r="E14" s="11">
        <f t="shared" si="9"/>
        <v>11</v>
      </c>
      <c r="F14" s="31">
        <f t="shared" si="10"/>
        <v>39977</v>
      </c>
      <c r="G14" s="11">
        <f t="shared" si="0"/>
        <v>11</v>
      </c>
      <c r="I14" s="88">
        <f t="shared" si="11"/>
        <v>2</v>
      </c>
      <c r="J14" s="9" t="s">
        <v>84</v>
      </c>
      <c r="K14" t="str">
        <f t="shared" si="1"/>
        <v>Feb</v>
      </c>
      <c r="L14" s="11">
        <f t="shared" si="2"/>
        <v>44</v>
      </c>
      <c r="M14" s="17">
        <f>L14+$B$13-1</f>
        <v>47</v>
      </c>
      <c r="N14" s="51">
        <f t="shared" si="3"/>
        <v>40202</v>
      </c>
      <c r="O14" s="51">
        <f t="shared" si="4"/>
        <v>40229</v>
      </c>
      <c r="P14" s="17">
        <f t="shared" si="5"/>
        <v>2</v>
      </c>
      <c r="V14" s="9"/>
      <c r="W14" s="11">
        <v>11</v>
      </c>
      <c r="X14" s="74">
        <v>3</v>
      </c>
      <c r="Y14" t="s">
        <v>25</v>
      </c>
      <c r="Z14" s="74">
        <f>IF(X14='Reg-DM Report'!RegionNum,MAX(OtherInfo!Z$3:Z13)+1,0)</f>
        <v>0</v>
      </c>
      <c r="AA14" s="74" t="str">
        <f t="shared" si="6"/>
        <v>CT</v>
      </c>
      <c r="AB14" s="74">
        <f t="shared" si="7"/>
        <v>11</v>
      </c>
      <c r="AD14" s="94">
        <v>18</v>
      </c>
      <c r="AE14" s="95">
        <v>20</v>
      </c>
      <c r="AF14" s="95">
        <f>IF(AD14="","",IF(AE14=DistrictNum,MAX(AF$3:AF13)+1,0))</f>
        <v>0</v>
      </c>
      <c r="AG14" s="95" t="s">
        <v>398</v>
      </c>
      <c r="AH14" s="96">
        <f t="shared" si="8"/>
        <v>18</v>
      </c>
    </row>
    <row r="15" spans="1:34">
      <c r="E15" s="11">
        <f t="shared" si="9"/>
        <v>12</v>
      </c>
      <c r="F15" s="31">
        <f t="shared" si="10"/>
        <v>39984</v>
      </c>
      <c r="G15" s="11">
        <f t="shared" si="0"/>
        <v>12</v>
      </c>
      <c r="I15" s="88">
        <f t="shared" si="11"/>
        <v>3</v>
      </c>
      <c r="J15" s="9" t="s">
        <v>85</v>
      </c>
      <c r="K15" t="str">
        <f t="shared" si="1"/>
        <v>Mar</v>
      </c>
      <c r="L15" s="11">
        <f t="shared" si="2"/>
        <v>48</v>
      </c>
      <c r="M15" s="17">
        <f>L15+$B$14-1</f>
        <v>52</v>
      </c>
      <c r="N15" s="51">
        <f t="shared" si="3"/>
        <v>40230</v>
      </c>
      <c r="O15" s="51">
        <f t="shared" si="4"/>
        <v>40264</v>
      </c>
      <c r="P15" s="17">
        <f t="shared" si="5"/>
        <v>3</v>
      </c>
      <c r="V15" s="9"/>
      <c r="W15" s="11">
        <v>12</v>
      </c>
      <c r="X15" s="74">
        <v>3</v>
      </c>
      <c r="Y15" t="s">
        <v>12</v>
      </c>
      <c r="Z15" s="74">
        <f>IF(X15='Reg-DM Report'!RegionNum,MAX(OtherInfo!Z$3:Z14)+1,0)</f>
        <v>0</v>
      </c>
      <c r="AA15" s="74" t="str">
        <f t="shared" si="6"/>
        <v>DC</v>
      </c>
      <c r="AB15" s="74">
        <f t="shared" si="7"/>
        <v>12</v>
      </c>
      <c r="AD15" s="94">
        <v>19</v>
      </c>
      <c r="AE15" s="95">
        <v>7</v>
      </c>
      <c r="AF15" s="95">
        <f>IF(AD15="","",IF(AE15=DistrictNum,MAX(AF$3:AF14)+1,0))</f>
        <v>0</v>
      </c>
      <c r="AG15" s="95" t="s">
        <v>399</v>
      </c>
      <c r="AH15" s="96">
        <f t="shared" si="8"/>
        <v>19</v>
      </c>
    </row>
    <row r="16" spans="1:34">
      <c r="E16" s="11">
        <f t="shared" si="9"/>
        <v>13</v>
      </c>
      <c r="F16" s="31">
        <f t="shared" si="10"/>
        <v>39991</v>
      </c>
      <c r="G16" s="11">
        <f t="shared" si="0"/>
        <v>13</v>
      </c>
      <c r="L16" s="11"/>
      <c r="M16" s="17"/>
      <c r="V16" s="9"/>
      <c r="W16" s="11">
        <v>13</v>
      </c>
      <c r="X16" s="74">
        <v>3</v>
      </c>
      <c r="Y16" t="s">
        <v>43</v>
      </c>
      <c r="Z16" s="74">
        <f>IF(X16='Reg-DM Report'!RegionNum,MAX(OtherInfo!Z$3:Z15)+1,0)</f>
        <v>0</v>
      </c>
      <c r="AA16" s="74" t="str">
        <f t="shared" si="6"/>
        <v>MA</v>
      </c>
      <c r="AB16" s="74">
        <f t="shared" si="7"/>
        <v>13</v>
      </c>
      <c r="AD16" s="94">
        <v>20</v>
      </c>
      <c r="AE16" s="95">
        <v>19</v>
      </c>
      <c r="AF16" s="95">
        <f>IF(AD16="","",IF(AE16=DistrictNum,MAX(AF$3:AF15)+1,0))</f>
        <v>0</v>
      </c>
      <c r="AG16" s="95" t="s">
        <v>400</v>
      </c>
      <c r="AH16" s="96">
        <f t="shared" si="8"/>
        <v>20</v>
      </c>
    </row>
    <row r="17" spans="5:34">
      <c r="E17" s="11">
        <f t="shared" si="9"/>
        <v>14</v>
      </c>
      <c r="F17" s="31">
        <f t="shared" si="10"/>
        <v>39998</v>
      </c>
      <c r="G17" s="11">
        <f t="shared" si="0"/>
        <v>14</v>
      </c>
      <c r="V17" s="9"/>
      <c r="W17" s="11">
        <v>14</v>
      </c>
      <c r="X17" s="74">
        <v>3</v>
      </c>
      <c r="Y17" t="s">
        <v>56</v>
      </c>
      <c r="Z17" s="74">
        <f>IF(X17='Reg-DM Report'!RegionNum,MAX(OtherInfo!Z$3:Z16)+1,0)</f>
        <v>0</v>
      </c>
      <c r="AA17" s="74" t="str">
        <f t="shared" si="6"/>
        <v>MD</v>
      </c>
      <c r="AB17" s="74">
        <f t="shared" si="7"/>
        <v>14</v>
      </c>
      <c r="AD17" s="94">
        <v>21</v>
      </c>
      <c r="AE17" s="95">
        <v>22</v>
      </c>
      <c r="AF17" s="95">
        <f>IF(AD17="","",IF(AE17=DistrictNum,MAX(AF$3:AF16)+1,0))</f>
        <v>0</v>
      </c>
      <c r="AG17" s="95" t="s">
        <v>401</v>
      </c>
      <c r="AH17" s="96">
        <f t="shared" si="8"/>
        <v>21</v>
      </c>
    </row>
    <row r="18" spans="5:34">
      <c r="E18" s="11">
        <f t="shared" si="9"/>
        <v>15</v>
      </c>
      <c r="F18" s="31">
        <f t="shared" si="10"/>
        <v>40005</v>
      </c>
      <c r="G18" s="11">
        <f t="shared" si="0"/>
        <v>15</v>
      </c>
      <c r="J18" s="10"/>
      <c r="V18" s="9"/>
      <c r="W18" s="11">
        <v>15</v>
      </c>
      <c r="X18" s="74">
        <v>3</v>
      </c>
      <c r="Y18" t="s">
        <v>10</v>
      </c>
      <c r="Z18" s="74">
        <f>IF(X18='Reg-DM Report'!RegionNum,MAX(OtherInfo!Z$3:Z17)+1,0)</f>
        <v>0</v>
      </c>
      <c r="AA18" s="74" t="str">
        <f t="shared" si="6"/>
        <v>NJ</v>
      </c>
      <c r="AB18" s="74">
        <f t="shared" si="7"/>
        <v>15</v>
      </c>
      <c r="AD18" s="94">
        <v>22</v>
      </c>
      <c r="AE18" s="95">
        <v>1</v>
      </c>
      <c r="AF18" s="95">
        <f>IF(AD18="","",IF(AE18=DistrictNum,MAX(AF$3:AF17)+1,0))</f>
        <v>0</v>
      </c>
      <c r="AG18" s="95" t="s">
        <v>402</v>
      </c>
      <c r="AH18" s="96">
        <f t="shared" si="8"/>
        <v>22</v>
      </c>
    </row>
    <row r="19" spans="5:34">
      <c r="E19" s="11">
        <f t="shared" si="9"/>
        <v>16</v>
      </c>
      <c r="F19" s="31">
        <f t="shared" si="10"/>
        <v>40012</v>
      </c>
      <c r="G19" s="11">
        <f t="shared" si="0"/>
        <v>16</v>
      </c>
      <c r="V19" s="9"/>
      <c r="W19" s="11">
        <v>16</v>
      </c>
      <c r="X19" s="74">
        <v>3</v>
      </c>
      <c r="Y19" t="s">
        <v>46</v>
      </c>
      <c r="Z19" s="74">
        <f>IF(X19='Reg-DM Report'!RegionNum,MAX(OtherInfo!Z$3:Z18)+1,0)</f>
        <v>0</v>
      </c>
      <c r="AA19" s="74" t="str">
        <f t="shared" si="6"/>
        <v>PHILI</v>
      </c>
      <c r="AB19" s="74">
        <f t="shared" si="7"/>
        <v>16</v>
      </c>
      <c r="AD19" s="94">
        <v>23</v>
      </c>
      <c r="AE19" s="95">
        <v>11</v>
      </c>
      <c r="AF19" s="95">
        <f>IF(AD19="","",IF(AE19=DistrictNum,MAX(AF$3:AF18)+1,0))</f>
        <v>0</v>
      </c>
      <c r="AG19" s="95" t="s">
        <v>403</v>
      </c>
      <c r="AH19" s="96">
        <f t="shared" si="8"/>
        <v>23</v>
      </c>
    </row>
    <row r="20" spans="5:34">
      <c r="E20" s="11">
        <f t="shared" si="9"/>
        <v>17</v>
      </c>
      <c r="F20" s="31">
        <f t="shared" si="10"/>
        <v>40019</v>
      </c>
      <c r="G20" s="11">
        <f t="shared" si="0"/>
        <v>17</v>
      </c>
      <c r="J20" s="9"/>
      <c r="V20" s="9"/>
      <c r="W20" s="11">
        <v>17</v>
      </c>
      <c r="X20" s="74">
        <v>4</v>
      </c>
      <c r="Y20" t="s">
        <v>53</v>
      </c>
      <c r="Z20" s="74">
        <f>IF(X20='Reg-DM Report'!RegionNum,MAX(OtherInfo!Z$3:Z19)+1,0)</f>
        <v>0</v>
      </c>
      <c r="AA20" s="74" t="str">
        <f t="shared" si="6"/>
        <v>EB</v>
      </c>
      <c r="AB20" s="74">
        <f t="shared" si="7"/>
        <v>17</v>
      </c>
      <c r="AD20" s="94">
        <v>24</v>
      </c>
      <c r="AE20" s="95">
        <v>2</v>
      </c>
      <c r="AF20" s="95">
        <f>IF(AD20="","",IF(AE20=DistrictNum,MAX(AF$3:AF19)+1,0))</f>
        <v>0</v>
      </c>
      <c r="AG20" s="95" t="s">
        <v>404</v>
      </c>
      <c r="AH20" s="96">
        <f t="shared" si="8"/>
        <v>24</v>
      </c>
    </row>
    <row r="21" spans="5:34">
      <c r="E21" s="11">
        <f t="shared" si="9"/>
        <v>18</v>
      </c>
      <c r="F21" s="31">
        <f t="shared" si="10"/>
        <v>40026</v>
      </c>
      <c r="G21" s="11">
        <f t="shared" si="0"/>
        <v>18</v>
      </c>
      <c r="J21" s="9"/>
      <c r="V21" s="9"/>
      <c r="W21" s="11">
        <v>18</v>
      </c>
      <c r="X21" s="74">
        <v>4</v>
      </c>
      <c r="Y21" t="s">
        <v>61</v>
      </c>
      <c r="Z21" s="74">
        <f>IF(X21='Reg-DM Report'!RegionNum,MAX(OtherInfo!Z$3:Z20)+1,0)</f>
        <v>0</v>
      </c>
      <c r="AA21" s="74" t="str">
        <f t="shared" si="6"/>
        <v>HI</v>
      </c>
      <c r="AB21" s="74">
        <f t="shared" si="7"/>
        <v>18</v>
      </c>
      <c r="AD21" s="94">
        <v>25</v>
      </c>
      <c r="AE21" s="95">
        <v>27</v>
      </c>
      <c r="AF21" s="95">
        <f>IF(AD21="","",IF(AE21=DistrictNum,MAX(AF$3:AF20)+1,0))</f>
        <v>0</v>
      </c>
      <c r="AG21" s="95" t="s">
        <v>405</v>
      </c>
      <c r="AH21" s="96">
        <f t="shared" si="8"/>
        <v>25</v>
      </c>
    </row>
    <row r="22" spans="5:34">
      <c r="E22" s="11">
        <f t="shared" si="9"/>
        <v>19</v>
      </c>
      <c r="F22" s="31">
        <f t="shared" si="10"/>
        <v>40033</v>
      </c>
      <c r="G22" s="11">
        <f t="shared" si="0"/>
        <v>19</v>
      </c>
      <c r="J22" s="9"/>
      <c r="V22" s="9"/>
      <c r="W22" s="11">
        <v>19</v>
      </c>
      <c r="X22" s="74">
        <v>4</v>
      </c>
      <c r="Y22" t="s">
        <v>23</v>
      </c>
      <c r="Z22" s="74">
        <f>IF(X22='Reg-DM Report'!RegionNum,MAX(OtherInfo!Z$3:Z21)+1,0)</f>
        <v>0</v>
      </c>
      <c r="AA22" s="74" t="str">
        <f t="shared" si="6"/>
        <v>NW</v>
      </c>
      <c r="AB22" s="74">
        <f t="shared" si="7"/>
        <v>19</v>
      </c>
      <c r="AD22" s="94">
        <v>26</v>
      </c>
      <c r="AE22" s="95">
        <v>30</v>
      </c>
      <c r="AF22" s="95">
        <f>IF(AD22="","",IF(AE22=DistrictNum,MAX(AF$3:AF21)+1,0))</f>
        <v>0</v>
      </c>
      <c r="AG22" s="95" t="s">
        <v>406</v>
      </c>
      <c r="AH22" s="96">
        <f t="shared" si="8"/>
        <v>26</v>
      </c>
    </row>
    <row r="23" spans="5:34">
      <c r="E23" s="11">
        <f t="shared" si="9"/>
        <v>20</v>
      </c>
      <c r="F23" s="31">
        <f t="shared" si="10"/>
        <v>40040</v>
      </c>
      <c r="G23" s="11">
        <f t="shared" si="0"/>
        <v>20</v>
      </c>
      <c r="V23" s="9"/>
      <c r="W23" s="11">
        <v>20</v>
      </c>
      <c r="X23" s="74">
        <v>4</v>
      </c>
      <c r="Y23" t="s">
        <v>22</v>
      </c>
      <c r="Z23" s="74">
        <f>IF(X23='Reg-DM Report'!RegionNum,MAX(OtherInfo!Z$3:Z22)+1,0)</f>
        <v>0</v>
      </c>
      <c r="AA23" s="74" t="str">
        <f t="shared" si="6"/>
        <v>SEA</v>
      </c>
      <c r="AB23" s="74">
        <f t="shared" si="7"/>
        <v>20</v>
      </c>
      <c r="AD23" s="94">
        <v>27</v>
      </c>
      <c r="AE23" s="95">
        <v>31</v>
      </c>
      <c r="AF23" s="95">
        <f>IF(AD23="","",IF(AE23=DistrictNum,MAX(AF$3:AF22)+1,0))</f>
        <v>0</v>
      </c>
      <c r="AG23" s="95" t="s">
        <v>407</v>
      </c>
      <c r="AH23" s="96">
        <f t="shared" si="8"/>
        <v>27</v>
      </c>
    </row>
    <row r="24" spans="5:34">
      <c r="E24" s="11">
        <f t="shared" si="9"/>
        <v>21</v>
      </c>
      <c r="F24" s="31">
        <f t="shared" si="10"/>
        <v>40047</v>
      </c>
      <c r="G24" s="11">
        <f t="shared" si="0"/>
        <v>21</v>
      </c>
      <c r="V24" s="9"/>
      <c r="W24" s="11">
        <v>21</v>
      </c>
      <c r="X24" s="74">
        <v>4</v>
      </c>
      <c r="Y24" t="s">
        <v>37</v>
      </c>
      <c r="Z24" s="74">
        <f>IF(X24='Reg-DM Report'!RegionNum,MAX(OtherInfo!Z$3:Z23)+1,0)</f>
        <v>0</v>
      </c>
      <c r="AA24" s="74" t="str">
        <f t="shared" si="6"/>
        <v>SF</v>
      </c>
      <c r="AB24" s="74">
        <f t="shared" si="7"/>
        <v>21</v>
      </c>
      <c r="AD24" s="94">
        <v>28</v>
      </c>
      <c r="AE24" s="95">
        <v>7</v>
      </c>
      <c r="AF24" s="95">
        <f>IF(AD24="","",IF(AE24=DistrictNum,MAX(AF$3:AF23)+1,0))</f>
        <v>0</v>
      </c>
      <c r="AG24" s="95" t="s">
        <v>408</v>
      </c>
      <c r="AH24" s="96">
        <f t="shared" si="8"/>
        <v>28</v>
      </c>
    </row>
    <row r="25" spans="5:34">
      <c r="E25" s="11">
        <f t="shared" si="9"/>
        <v>22</v>
      </c>
      <c r="F25" s="31">
        <f t="shared" si="10"/>
        <v>40054</v>
      </c>
      <c r="G25" s="11">
        <f t="shared" si="0"/>
        <v>22</v>
      </c>
      <c r="V25" s="9"/>
      <c r="W25" s="11">
        <v>22</v>
      </c>
      <c r="X25" s="74">
        <v>5</v>
      </c>
      <c r="Y25" t="s">
        <v>9</v>
      </c>
      <c r="Z25" s="74">
        <f>IF(X25='Reg-DM Report'!RegionNum,MAX(OtherInfo!Z$3:Z24)+1,0)</f>
        <v>1</v>
      </c>
      <c r="AA25" s="74" t="str">
        <f t="shared" si="6"/>
        <v>DOWN</v>
      </c>
      <c r="AB25" s="74">
        <f t="shared" si="7"/>
        <v>22</v>
      </c>
      <c r="AD25" s="94">
        <v>29</v>
      </c>
      <c r="AE25" s="95">
        <v>35</v>
      </c>
      <c r="AF25" s="95">
        <f>IF(AD25="","",IF(AE25=DistrictNum,MAX(AF$3:AF24)+1,0))</f>
        <v>0</v>
      </c>
      <c r="AG25" s="95" t="s">
        <v>409</v>
      </c>
      <c r="AH25" s="96">
        <f t="shared" si="8"/>
        <v>29</v>
      </c>
    </row>
    <row r="26" spans="5:34">
      <c r="E26" s="11">
        <f t="shared" si="9"/>
        <v>23</v>
      </c>
      <c r="F26" s="31">
        <f t="shared" si="10"/>
        <v>40061</v>
      </c>
      <c r="G26" s="11">
        <f t="shared" si="0"/>
        <v>23</v>
      </c>
      <c r="V26" s="9"/>
      <c r="W26" s="11">
        <v>23</v>
      </c>
      <c r="X26" s="74">
        <v>5</v>
      </c>
      <c r="Y26" t="s">
        <v>15</v>
      </c>
      <c r="Z26" s="74">
        <f>IF(X26='Reg-DM Report'!RegionNum,MAX(OtherInfo!Z$3:Z25)+1,0)</f>
        <v>2</v>
      </c>
      <c r="AA26" s="74" t="str">
        <f t="shared" si="6"/>
        <v>LI</v>
      </c>
      <c r="AB26" s="74">
        <f t="shared" si="7"/>
        <v>23</v>
      </c>
      <c r="AD26" s="94">
        <v>30</v>
      </c>
      <c r="AE26" s="95">
        <v>19</v>
      </c>
      <c r="AF26" s="95">
        <f>IF(AD26="","",IF(AE26=DistrictNum,MAX(AF$3:AF25)+1,0))</f>
        <v>0</v>
      </c>
      <c r="AG26" s="95" t="s">
        <v>410</v>
      </c>
      <c r="AH26" s="96">
        <f t="shared" si="8"/>
        <v>30</v>
      </c>
    </row>
    <row r="27" spans="5:34">
      <c r="E27" s="11">
        <f t="shared" si="9"/>
        <v>24</v>
      </c>
      <c r="F27" s="31">
        <f t="shared" si="10"/>
        <v>40068</v>
      </c>
      <c r="G27" s="11">
        <f t="shared" si="0"/>
        <v>24</v>
      </c>
      <c r="V27" s="9"/>
      <c r="W27" s="11">
        <v>24</v>
      </c>
      <c r="X27" s="74">
        <v>5</v>
      </c>
      <c r="Y27" t="s">
        <v>8</v>
      </c>
      <c r="Z27" s="74">
        <f>IF(X27='Reg-DM Report'!RegionNum,MAX(OtherInfo!Z$3:Z26)+1,0)</f>
        <v>3</v>
      </c>
      <c r="AA27" s="74" t="str">
        <f t="shared" si="6"/>
        <v>MID</v>
      </c>
      <c r="AB27" s="74">
        <f t="shared" si="7"/>
        <v>24</v>
      </c>
      <c r="AD27" s="94">
        <v>31</v>
      </c>
      <c r="AE27" s="95">
        <v>3</v>
      </c>
      <c r="AF27" s="95">
        <f>IF(AD27="","",IF(AE27=DistrictNum,MAX(AF$3:AF26)+1,0))</f>
        <v>0</v>
      </c>
      <c r="AG27" s="95" t="s">
        <v>411</v>
      </c>
      <c r="AH27" s="96">
        <f t="shared" si="8"/>
        <v>31</v>
      </c>
    </row>
    <row r="28" spans="5:34">
      <c r="E28" s="11">
        <f t="shared" si="9"/>
        <v>25</v>
      </c>
      <c r="F28" s="31">
        <f t="shared" si="10"/>
        <v>40075</v>
      </c>
      <c r="G28" s="11">
        <f t="shared" si="0"/>
        <v>25</v>
      </c>
      <c r="V28" s="9"/>
      <c r="W28" s="11">
        <v>25</v>
      </c>
      <c r="X28" s="74">
        <v>6</v>
      </c>
      <c r="Y28" t="s">
        <v>55</v>
      </c>
      <c r="Z28" s="74">
        <f>IF(X28='Reg-DM Report'!RegionNum,MAX(OtherInfo!Z$3:Z27)+1,0)</f>
        <v>0</v>
      </c>
      <c r="AA28" s="74" t="str">
        <f t="shared" si="6"/>
        <v>OUT</v>
      </c>
      <c r="AB28" s="74">
        <f t="shared" si="7"/>
        <v>25</v>
      </c>
      <c r="AD28" s="94">
        <v>32</v>
      </c>
      <c r="AE28" s="95">
        <v>27</v>
      </c>
      <c r="AF28" s="95">
        <f>IF(AD28="","",IF(AE28=DistrictNum,MAX(AF$3:AF27)+1,0))</f>
        <v>0</v>
      </c>
      <c r="AG28" s="95" t="s">
        <v>412</v>
      </c>
      <c r="AH28" s="96">
        <f t="shared" si="8"/>
        <v>32</v>
      </c>
    </row>
    <row r="29" spans="5:34">
      <c r="E29" s="11">
        <f t="shared" si="9"/>
        <v>26</v>
      </c>
      <c r="F29" s="31">
        <f t="shared" si="10"/>
        <v>40082</v>
      </c>
      <c r="G29" s="11">
        <f t="shared" si="0"/>
        <v>26</v>
      </c>
      <c r="V29" s="9"/>
      <c r="W29" s="11">
        <v>26</v>
      </c>
      <c r="X29" s="74">
        <v>7</v>
      </c>
      <c r="Y29" t="s">
        <v>48</v>
      </c>
      <c r="Z29" s="74">
        <f>IF(X29='Reg-DM Report'!RegionNum,MAX(OtherInfo!Z$3:Z28)+1,0)</f>
        <v>0</v>
      </c>
      <c r="AA29" s="74" t="str">
        <f t="shared" si="6"/>
        <v>ATL</v>
      </c>
      <c r="AB29" s="74">
        <f t="shared" si="7"/>
        <v>26</v>
      </c>
      <c r="AD29" s="94">
        <v>33</v>
      </c>
      <c r="AE29" s="95">
        <v>6</v>
      </c>
      <c r="AF29" s="95">
        <f>IF(AD29="","",IF(AE29=DistrictNum,MAX(AF$3:AF28)+1,0))</f>
        <v>0</v>
      </c>
      <c r="AG29" s="95" t="s">
        <v>413</v>
      </c>
      <c r="AH29" s="96">
        <f t="shared" si="8"/>
        <v>33</v>
      </c>
    </row>
    <row r="30" spans="5:34">
      <c r="E30" s="11">
        <f t="shared" si="9"/>
        <v>27</v>
      </c>
      <c r="F30" s="31">
        <f t="shared" si="10"/>
        <v>40089</v>
      </c>
      <c r="G30" s="11">
        <f t="shared" si="0"/>
        <v>27</v>
      </c>
      <c r="V30" s="9"/>
      <c r="W30" s="11">
        <v>27</v>
      </c>
      <c r="X30" s="74">
        <v>7</v>
      </c>
      <c r="Y30" t="s">
        <v>28</v>
      </c>
      <c r="Z30" s="74">
        <f>IF(X30='Reg-DM Report'!RegionNum,MAX(OtherInfo!Z$3:Z29)+1,0)</f>
        <v>0</v>
      </c>
      <c r="AA30" s="74" t="str">
        <f t="shared" si="6"/>
        <v>MIAMI</v>
      </c>
      <c r="AB30" s="74">
        <f t="shared" si="7"/>
        <v>27</v>
      </c>
      <c r="AD30" s="94">
        <v>34</v>
      </c>
      <c r="AE30" s="95">
        <v>11</v>
      </c>
      <c r="AF30" s="95">
        <f>IF(AD30="","",IF(AE30=DistrictNum,MAX(AF$3:AF29)+1,0))</f>
        <v>0</v>
      </c>
      <c r="AG30" s="95" t="s">
        <v>414</v>
      </c>
      <c r="AH30" s="96">
        <f t="shared" si="8"/>
        <v>34</v>
      </c>
    </row>
    <row r="31" spans="5:34">
      <c r="E31" s="11">
        <f t="shared" si="9"/>
        <v>28</v>
      </c>
      <c r="F31" s="31">
        <f t="shared" si="10"/>
        <v>40096</v>
      </c>
      <c r="G31" s="11">
        <f t="shared" si="0"/>
        <v>28</v>
      </c>
      <c r="V31" s="9"/>
      <c r="W31" s="11">
        <v>28</v>
      </c>
      <c r="X31" s="74">
        <v>7</v>
      </c>
      <c r="Y31" t="s">
        <v>57</v>
      </c>
      <c r="Z31" s="74">
        <f>IF(X31='Reg-DM Report'!RegionNum,MAX(OtherInfo!Z$3:Z30)+1,0)</f>
        <v>0</v>
      </c>
      <c r="AA31" s="74" t="str">
        <f t="shared" si="6"/>
        <v>NC</v>
      </c>
      <c r="AB31" s="74">
        <f t="shared" si="7"/>
        <v>28</v>
      </c>
      <c r="AD31" s="94">
        <v>35</v>
      </c>
      <c r="AE31" s="95">
        <v>21</v>
      </c>
      <c r="AF31" s="95">
        <f>IF(AD31="","",IF(AE31=DistrictNum,MAX(AF$3:AF30)+1,0))</f>
        <v>0</v>
      </c>
      <c r="AG31" s="95" t="s">
        <v>415</v>
      </c>
      <c r="AH31" s="96">
        <f t="shared" si="8"/>
        <v>35</v>
      </c>
    </row>
    <row r="32" spans="5:34">
      <c r="E32" s="11">
        <f t="shared" si="9"/>
        <v>29</v>
      </c>
      <c r="F32" s="31">
        <f t="shared" si="10"/>
        <v>40103</v>
      </c>
      <c r="G32" s="11">
        <f t="shared" si="0"/>
        <v>29</v>
      </c>
      <c r="V32" s="9"/>
      <c r="W32" s="11">
        <v>29</v>
      </c>
      <c r="X32" s="74">
        <v>7</v>
      </c>
      <c r="Y32" t="s">
        <v>49</v>
      </c>
      <c r="Z32" s="74">
        <f>IF(X32='Reg-DM Report'!RegionNum,MAX(OtherInfo!Z$3:Z31)+1,0)</f>
        <v>0</v>
      </c>
      <c r="AA32" s="74" t="str">
        <f t="shared" si="6"/>
        <v>NFL</v>
      </c>
      <c r="AB32" s="74">
        <f t="shared" si="7"/>
        <v>29</v>
      </c>
      <c r="AD32" s="94">
        <v>37</v>
      </c>
      <c r="AE32" s="95">
        <v>35</v>
      </c>
      <c r="AF32" s="95">
        <f>IF(AD32="","",IF(AE32=DistrictNum,MAX(AF$3:AF31)+1,0))</f>
        <v>0</v>
      </c>
      <c r="AG32" s="95" t="s">
        <v>416</v>
      </c>
      <c r="AH32" s="96">
        <f t="shared" si="8"/>
        <v>37</v>
      </c>
    </row>
    <row r="33" spans="5:34">
      <c r="E33" s="11">
        <f t="shared" si="9"/>
        <v>30</v>
      </c>
      <c r="F33" s="31">
        <f t="shared" si="10"/>
        <v>40110</v>
      </c>
      <c r="G33" s="11">
        <f t="shared" si="0"/>
        <v>30</v>
      </c>
      <c r="V33" s="9"/>
      <c r="W33" s="11">
        <v>30</v>
      </c>
      <c r="X33" s="74">
        <v>7</v>
      </c>
      <c r="Y33" t="s">
        <v>29</v>
      </c>
      <c r="Z33" s="74">
        <f>IF(X33='Reg-DM Report'!RegionNum,MAX(OtherInfo!Z$3:Z32)+1,0)</f>
        <v>0</v>
      </c>
      <c r="AA33" s="74" t="str">
        <f t="shared" si="6"/>
        <v>NOVA</v>
      </c>
      <c r="AB33" s="74">
        <f t="shared" si="7"/>
        <v>30</v>
      </c>
      <c r="AD33" s="94">
        <v>38</v>
      </c>
      <c r="AE33" s="95">
        <v>37</v>
      </c>
      <c r="AF33" s="95">
        <f>IF(AD33="","",IF(AE33=DistrictNum,MAX(AF$3:AF32)+1,0))</f>
        <v>0</v>
      </c>
      <c r="AG33" s="95" t="s">
        <v>417</v>
      </c>
      <c r="AH33" s="96">
        <f t="shared" si="8"/>
        <v>38</v>
      </c>
    </row>
    <row r="34" spans="5:34">
      <c r="E34" s="11">
        <f t="shared" si="9"/>
        <v>31</v>
      </c>
      <c r="F34" s="31">
        <f t="shared" si="10"/>
        <v>40117</v>
      </c>
      <c r="G34" s="11">
        <f t="shared" si="0"/>
        <v>31</v>
      </c>
      <c r="V34" s="9"/>
      <c r="W34" s="11">
        <v>31</v>
      </c>
      <c r="X34" s="74">
        <v>7</v>
      </c>
      <c r="Y34" t="s">
        <v>30</v>
      </c>
      <c r="Z34" s="74">
        <f>IF(X34='Reg-DM Report'!RegionNum,MAX(OtherInfo!Z$3:Z33)+1,0)</f>
        <v>0</v>
      </c>
      <c r="AA34" s="74" t="str">
        <f t="shared" si="6"/>
        <v>PB</v>
      </c>
      <c r="AB34" s="74">
        <f t="shared" si="7"/>
        <v>31</v>
      </c>
      <c r="AD34" s="94">
        <v>39</v>
      </c>
      <c r="AE34" s="95">
        <v>4</v>
      </c>
      <c r="AF34" s="95">
        <f>IF(AD34="","",IF(AE34=DistrictNum,MAX(AF$3:AF33)+1,0))</f>
        <v>0</v>
      </c>
      <c r="AG34" s="95" t="s">
        <v>418</v>
      </c>
      <c r="AH34" s="96">
        <f t="shared" si="8"/>
        <v>39</v>
      </c>
    </row>
    <row r="35" spans="5:34">
      <c r="E35" s="11">
        <f t="shared" si="9"/>
        <v>32</v>
      </c>
      <c r="F35" s="31">
        <f t="shared" si="10"/>
        <v>40124</v>
      </c>
      <c r="G35" s="11">
        <f t="shared" si="0"/>
        <v>32</v>
      </c>
      <c r="V35" s="9"/>
      <c r="W35" s="11">
        <v>32</v>
      </c>
      <c r="X35" s="74">
        <v>7</v>
      </c>
      <c r="Y35" t="s">
        <v>51</v>
      </c>
      <c r="Z35" s="74">
        <f>IF(X35='Reg-DM Report'!RegionNum,MAX(OtherInfo!Z$3:Z34)+1,0)</f>
        <v>0</v>
      </c>
      <c r="AA35" s="74" t="str">
        <f t="shared" si="6"/>
        <v>SE</v>
      </c>
      <c r="AB35" s="74">
        <f t="shared" si="7"/>
        <v>32</v>
      </c>
      <c r="AD35" s="94">
        <v>40</v>
      </c>
      <c r="AE35" s="95">
        <v>5</v>
      </c>
      <c r="AF35" s="95">
        <f>IF(AD35="","",IF(AE35=DistrictNum,MAX(AF$3:AF34)+1,0))</f>
        <v>0</v>
      </c>
      <c r="AG35" s="95" t="s">
        <v>419</v>
      </c>
      <c r="AH35" s="96">
        <f t="shared" si="8"/>
        <v>40</v>
      </c>
    </row>
    <row r="36" spans="5:34">
      <c r="E36" s="11">
        <f t="shared" si="9"/>
        <v>33</v>
      </c>
      <c r="F36" s="31">
        <f t="shared" si="10"/>
        <v>40131</v>
      </c>
      <c r="G36" s="11">
        <f t="shared" si="0"/>
        <v>33</v>
      </c>
      <c r="V36" s="9"/>
      <c r="W36" s="11">
        <v>33</v>
      </c>
      <c r="X36" s="74">
        <v>8</v>
      </c>
      <c r="Y36" t="s">
        <v>44</v>
      </c>
      <c r="Z36" s="74">
        <f>IF(X36='Reg-DM Report'!RegionNum,MAX(OtherInfo!Z$3:Z35)+1,0)</f>
        <v>0</v>
      </c>
      <c r="AA36" s="74" t="str">
        <f t="shared" si="6"/>
        <v>AZ</v>
      </c>
      <c r="AB36" s="74">
        <f t="shared" si="7"/>
        <v>33</v>
      </c>
      <c r="AD36" s="94">
        <v>41</v>
      </c>
      <c r="AE36" s="95">
        <v>9</v>
      </c>
      <c r="AF36" s="95">
        <f>IF(AD36="","",IF(AE36=DistrictNum,MAX(AF$3:AF35)+1,0))</f>
        <v>0</v>
      </c>
      <c r="AG36" s="95" t="s">
        <v>420</v>
      </c>
      <c r="AH36" s="96">
        <f t="shared" si="8"/>
        <v>41</v>
      </c>
    </row>
    <row r="37" spans="5:34">
      <c r="E37" s="11">
        <f t="shared" si="9"/>
        <v>34</v>
      </c>
      <c r="F37" s="31">
        <f t="shared" si="10"/>
        <v>40138</v>
      </c>
      <c r="G37" s="11">
        <f t="shared" si="0"/>
        <v>34</v>
      </c>
      <c r="V37" s="9"/>
      <c r="W37" s="11">
        <v>34</v>
      </c>
      <c r="X37" s="74">
        <v>8</v>
      </c>
      <c r="Y37" t="s">
        <v>42</v>
      </c>
      <c r="Z37" s="74">
        <f>IF(X37='Reg-DM Report'!RegionNum,MAX(OtherInfo!Z$3:Z36)+1,0)</f>
        <v>0</v>
      </c>
      <c r="AA37" s="74" t="str">
        <f t="shared" si="6"/>
        <v>DAL</v>
      </c>
      <c r="AB37" s="74">
        <f t="shared" si="7"/>
        <v>34</v>
      </c>
      <c r="AD37" s="94">
        <v>42</v>
      </c>
      <c r="AE37" s="95">
        <v>22</v>
      </c>
      <c r="AF37" s="95">
        <f>IF(AD37="","",IF(AE37=DistrictNum,MAX(AF$3:AF36)+1,0))</f>
        <v>0</v>
      </c>
      <c r="AG37" s="95" t="s">
        <v>421</v>
      </c>
      <c r="AH37" s="96">
        <f t="shared" si="8"/>
        <v>42</v>
      </c>
    </row>
    <row r="38" spans="5:34">
      <c r="E38" s="11">
        <f t="shared" si="9"/>
        <v>35</v>
      </c>
      <c r="F38" s="31">
        <f t="shared" si="10"/>
        <v>40145</v>
      </c>
      <c r="G38" s="11">
        <f t="shared" si="0"/>
        <v>35</v>
      </c>
      <c r="V38" s="9"/>
      <c r="W38" s="11">
        <v>35</v>
      </c>
      <c r="X38" s="74">
        <v>8</v>
      </c>
      <c r="Y38" t="s">
        <v>32</v>
      </c>
      <c r="Z38" s="74">
        <f>IF(X38='Reg-DM Report'!RegionNum,MAX(OtherInfo!Z$3:Z37)+1,0)</f>
        <v>0</v>
      </c>
      <c r="AA38" s="74" t="str">
        <f t="shared" si="6"/>
        <v>DEN</v>
      </c>
      <c r="AB38" s="74">
        <f t="shared" si="7"/>
        <v>35</v>
      </c>
      <c r="AD38" s="94">
        <v>45</v>
      </c>
      <c r="AE38" s="95">
        <v>20</v>
      </c>
      <c r="AF38" s="95">
        <f>IF(AD38="","",IF(AE38=DistrictNum,MAX(AF$3:AF37)+1,0))</f>
        <v>0</v>
      </c>
      <c r="AG38" s="95" t="s">
        <v>422</v>
      </c>
      <c r="AH38" s="96">
        <f t="shared" si="8"/>
        <v>45</v>
      </c>
    </row>
    <row r="39" spans="5:34">
      <c r="E39" s="11">
        <f t="shared" si="9"/>
        <v>36</v>
      </c>
      <c r="F39" s="31">
        <f t="shared" si="10"/>
        <v>40152</v>
      </c>
      <c r="G39" s="11">
        <f t="shared" si="0"/>
        <v>36</v>
      </c>
      <c r="V39" s="9"/>
      <c r="W39" s="11">
        <v>36</v>
      </c>
      <c r="X39" s="74">
        <v>8</v>
      </c>
      <c r="Y39" t="s">
        <v>54</v>
      </c>
      <c r="Z39" s="74">
        <f>IF(X39='Reg-DM Report'!RegionNum,MAX(OtherInfo!Z$3:Z38)+1,0)</f>
        <v>0</v>
      </c>
      <c r="AA39" s="74" t="str">
        <f t="shared" si="6"/>
        <v>HOU</v>
      </c>
      <c r="AB39" s="74">
        <f t="shared" si="7"/>
        <v>36</v>
      </c>
      <c r="AD39" s="94">
        <v>46</v>
      </c>
      <c r="AE39" s="95">
        <v>34</v>
      </c>
      <c r="AF39" s="95">
        <f>IF(AD39="","",IF(AE39=DistrictNum,MAX(AF$3:AF38)+1,0))</f>
        <v>0</v>
      </c>
      <c r="AG39" s="95" t="s">
        <v>423</v>
      </c>
      <c r="AH39" s="96">
        <f t="shared" si="8"/>
        <v>46</v>
      </c>
    </row>
    <row r="40" spans="5:34">
      <c r="E40" s="11">
        <f t="shared" si="9"/>
        <v>37</v>
      </c>
      <c r="F40" s="31">
        <f t="shared" si="10"/>
        <v>40159</v>
      </c>
      <c r="G40" s="11">
        <f t="shared" si="0"/>
        <v>37</v>
      </c>
      <c r="V40" s="9"/>
      <c r="W40" s="11">
        <v>37</v>
      </c>
      <c r="X40" s="74">
        <v>8</v>
      </c>
      <c r="Y40" t="s">
        <v>39</v>
      </c>
      <c r="Z40" s="74">
        <f>IF(X40='Reg-DM Report'!RegionNum,MAX(OtherInfo!Z$3:Z39)+1,0)</f>
        <v>0</v>
      </c>
      <c r="AA40" s="74" t="str">
        <f t="shared" si="6"/>
        <v>SW</v>
      </c>
      <c r="AB40" s="74">
        <f t="shared" si="7"/>
        <v>37</v>
      </c>
      <c r="AD40" s="94">
        <v>47</v>
      </c>
      <c r="AE40" s="95">
        <v>13</v>
      </c>
      <c r="AF40" s="95">
        <f>IF(AD40="","",IF(AE40=DistrictNum,MAX(AF$3:AF39)+1,0))</f>
        <v>0</v>
      </c>
      <c r="AG40" s="95" t="s">
        <v>424</v>
      </c>
      <c r="AH40" s="96">
        <f t="shared" si="8"/>
        <v>47</v>
      </c>
    </row>
    <row r="41" spans="5:34">
      <c r="E41" s="11">
        <f t="shared" si="9"/>
        <v>38</v>
      </c>
      <c r="F41" s="31">
        <f t="shared" si="10"/>
        <v>40166</v>
      </c>
      <c r="G41" s="11">
        <f t="shared" si="0"/>
        <v>38</v>
      </c>
      <c r="W41" s="11"/>
      <c r="AD41" s="94">
        <v>48</v>
      </c>
      <c r="AE41" s="95">
        <v>33</v>
      </c>
      <c r="AF41" s="95">
        <f>IF(AD41="","",IF(AE41=DistrictNum,MAX(AF$3:AF40)+1,0))</f>
        <v>0</v>
      </c>
      <c r="AG41" s="95" t="s">
        <v>425</v>
      </c>
      <c r="AH41" s="96">
        <f t="shared" si="8"/>
        <v>48</v>
      </c>
    </row>
    <row r="42" spans="5:34">
      <c r="E42" s="11">
        <f t="shared" si="9"/>
        <v>39</v>
      </c>
      <c r="F42" s="31">
        <f t="shared" si="10"/>
        <v>40173</v>
      </c>
      <c r="G42" s="11">
        <f t="shared" si="0"/>
        <v>39</v>
      </c>
      <c r="W42" s="11"/>
      <c r="AD42" s="94">
        <v>49</v>
      </c>
      <c r="AE42" s="95">
        <v>16</v>
      </c>
      <c r="AF42" s="95">
        <f>IF(AD42="","",IF(AE42=DistrictNum,MAX(AF$3:AF41)+1,0))</f>
        <v>0</v>
      </c>
      <c r="AG42" s="95" t="s">
        <v>426</v>
      </c>
      <c r="AH42" s="96">
        <f t="shared" si="8"/>
        <v>49</v>
      </c>
    </row>
    <row r="43" spans="5:34">
      <c r="E43" s="11">
        <f t="shared" si="9"/>
        <v>40</v>
      </c>
      <c r="F43" s="31">
        <f t="shared" si="10"/>
        <v>40180</v>
      </c>
      <c r="G43" s="11">
        <f t="shared" si="0"/>
        <v>40</v>
      </c>
      <c r="W43" s="11"/>
      <c r="AD43" s="94">
        <v>51</v>
      </c>
      <c r="AE43" s="95">
        <v>22</v>
      </c>
      <c r="AF43" s="95">
        <f>IF(AD43="","",IF(AE43=DistrictNum,MAX(AF$3:AF42)+1,0))</f>
        <v>0</v>
      </c>
      <c r="AG43" s="95" t="s">
        <v>427</v>
      </c>
      <c r="AH43" s="96">
        <f t="shared" si="8"/>
        <v>51</v>
      </c>
    </row>
    <row r="44" spans="5:34">
      <c r="E44" s="11">
        <f t="shared" si="9"/>
        <v>41</v>
      </c>
      <c r="F44" s="31">
        <f t="shared" si="10"/>
        <v>40187</v>
      </c>
      <c r="G44" s="11">
        <f t="shared" si="0"/>
        <v>41</v>
      </c>
      <c r="W44" s="11"/>
      <c r="AD44" s="94">
        <v>52</v>
      </c>
      <c r="AE44" s="95">
        <v>26</v>
      </c>
      <c r="AF44" s="95">
        <f>IF(AD44="","",IF(AE44=DistrictNum,MAX(AF$3:AF43)+1,0))</f>
        <v>0</v>
      </c>
      <c r="AG44" s="95" t="s">
        <v>428</v>
      </c>
      <c r="AH44" s="96">
        <f t="shared" si="8"/>
        <v>52</v>
      </c>
    </row>
    <row r="45" spans="5:34">
      <c r="E45" s="11">
        <f t="shared" si="9"/>
        <v>42</v>
      </c>
      <c r="F45" s="31">
        <f t="shared" si="10"/>
        <v>40194</v>
      </c>
      <c r="G45" s="11">
        <f t="shared" si="0"/>
        <v>42</v>
      </c>
      <c r="W45" s="11"/>
      <c r="AD45" s="94">
        <v>53</v>
      </c>
      <c r="AE45" s="95">
        <v>24</v>
      </c>
      <c r="AF45" s="95">
        <f>IF(AD45="","",IF(AE45=DistrictNum,MAX(AF$3:AF44)+1,0))</f>
        <v>0</v>
      </c>
      <c r="AG45" s="95" t="s">
        <v>429</v>
      </c>
      <c r="AH45" s="96">
        <f t="shared" si="8"/>
        <v>53</v>
      </c>
    </row>
    <row r="46" spans="5:34">
      <c r="E46" s="11">
        <f t="shared" si="9"/>
        <v>43</v>
      </c>
      <c r="F46" s="31">
        <f t="shared" si="10"/>
        <v>40201</v>
      </c>
      <c r="G46" s="11">
        <f t="shared" si="0"/>
        <v>43</v>
      </c>
      <c r="W46" s="11"/>
      <c r="AD46" s="94">
        <v>54</v>
      </c>
      <c r="AE46" s="95">
        <v>24</v>
      </c>
      <c r="AF46" s="95">
        <f>IF(AD46="","",IF(AE46=DistrictNum,MAX(AF$3:AF45)+1,0))</f>
        <v>0</v>
      </c>
      <c r="AG46" s="95" t="s">
        <v>430</v>
      </c>
      <c r="AH46" s="96">
        <f t="shared" si="8"/>
        <v>54</v>
      </c>
    </row>
    <row r="47" spans="5:34">
      <c r="E47" s="11">
        <f t="shared" si="9"/>
        <v>44</v>
      </c>
      <c r="F47" s="31">
        <f t="shared" si="10"/>
        <v>40208</v>
      </c>
      <c r="G47" s="11">
        <f t="shared" si="0"/>
        <v>44</v>
      </c>
      <c r="W47" s="11"/>
      <c r="AD47" s="94">
        <v>55</v>
      </c>
      <c r="AE47" s="95">
        <v>22</v>
      </c>
      <c r="AF47" s="95">
        <f>IF(AD47="","",IF(AE47=DistrictNum,MAX(AF$3:AF46)+1,0))</f>
        <v>0</v>
      </c>
      <c r="AG47" s="95" t="s">
        <v>431</v>
      </c>
      <c r="AH47" s="96">
        <f t="shared" si="8"/>
        <v>55</v>
      </c>
    </row>
    <row r="48" spans="5:34">
      <c r="E48" s="11">
        <f t="shared" si="9"/>
        <v>45</v>
      </c>
      <c r="F48" s="31">
        <f t="shared" si="10"/>
        <v>40215</v>
      </c>
      <c r="G48" s="11">
        <f t="shared" si="0"/>
        <v>45</v>
      </c>
      <c r="W48" s="11"/>
      <c r="AD48" s="94">
        <v>56</v>
      </c>
      <c r="AE48" s="95">
        <v>21</v>
      </c>
      <c r="AF48" s="95">
        <f>IF(AD48="","",IF(AE48=DistrictNum,MAX(AF$3:AF47)+1,0))</f>
        <v>0</v>
      </c>
      <c r="AG48" s="95" t="s">
        <v>432</v>
      </c>
      <c r="AH48" s="96">
        <f t="shared" si="8"/>
        <v>56</v>
      </c>
    </row>
    <row r="49" spans="5:34">
      <c r="E49" s="11">
        <f t="shared" si="9"/>
        <v>46</v>
      </c>
      <c r="F49" s="31">
        <f t="shared" si="10"/>
        <v>40222</v>
      </c>
      <c r="G49" s="11">
        <f t="shared" si="0"/>
        <v>46</v>
      </c>
      <c r="W49" s="11"/>
      <c r="AD49" s="94">
        <v>57</v>
      </c>
      <c r="AE49" s="95">
        <v>19</v>
      </c>
      <c r="AF49" s="95">
        <f>IF(AD49="","",IF(AE49=DistrictNum,MAX(AF$3:AF48)+1,0))</f>
        <v>0</v>
      </c>
      <c r="AG49" s="95" t="s">
        <v>433</v>
      </c>
      <c r="AH49" s="96">
        <f t="shared" si="8"/>
        <v>57</v>
      </c>
    </row>
    <row r="50" spans="5:34">
      <c r="E50" s="11">
        <f t="shared" si="9"/>
        <v>47</v>
      </c>
      <c r="F50" s="31">
        <f t="shared" si="10"/>
        <v>40229</v>
      </c>
      <c r="G50" s="11">
        <f t="shared" si="0"/>
        <v>47</v>
      </c>
      <c r="W50" s="11"/>
      <c r="AD50" s="94">
        <v>59</v>
      </c>
      <c r="AE50" s="95">
        <v>34</v>
      </c>
      <c r="AF50" s="95">
        <f>IF(AD50="","",IF(AE50=DistrictNum,MAX(AF$3:AF49)+1,0))</f>
        <v>0</v>
      </c>
      <c r="AG50" s="95" t="s">
        <v>434</v>
      </c>
      <c r="AH50" s="96">
        <f t="shared" si="8"/>
        <v>59</v>
      </c>
    </row>
    <row r="51" spans="5:34">
      <c r="E51" s="11">
        <f t="shared" si="9"/>
        <v>48</v>
      </c>
      <c r="F51" s="31">
        <f t="shared" si="10"/>
        <v>40236</v>
      </c>
      <c r="G51" s="11">
        <f t="shared" si="0"/>
        <v>48</v>
      </c>
      <c r="W51" s="11"/>
      <c r="AD51" s="94">
        <v>60</v>
      </c>
      <c r="AE51" s="95">
        <v>7</v>
      </c>
      <c r="AF51" s="95">
        <f>IF(AD51="","",IF(AE51=DistrictNum,MAX(AF$3:AF50)+1,0))</f>
        <v>0</v>
      </c>
      <c r="AG51" s="95" t="s">
        <v>435</v>
      </c>
      <c r="AH51" s="96">
        <f t="shared" si="8"/>
        <v>60</v>
      </c>
    </row>
    <row r="52" spans="5:34">
      <c r="E52" s="11">
        <f t="shared" si="9"/>
        <v>49</v>
      </c>
      <c r="F52" s="31">
        <f t="shared" si="10"/>
        <v>40243</v>
      </c>
      <c r="G52" s="11">
        <f t="shared" si="0"/>
        <v>49</v>
      </c>
      <c r="W52" s="11"/>
      <c r="AD52" s="94">
        <v>61</v>
      </c>
      <c r="AE52" s="95">
        <v>35</v>
      </c>
      <c r="AF52" s="95">
        <f>IF(AD52="","",IF(AE52=DistrictNum,MAX(AF$3:AF51)+1,0))</f>
        <v>0</v>
      </c>
      <c r="AG52" s="95" t="s">
        <v>436</v>
      </c>
      <c r="AH52" s="96">
        <f t="shared" si="8"/>
        <v>61</v>
      </c>
    </row>
    <row r="53" spans="5:34">
      <c r="E53" s="11">
        <f t="shared" si="9"/>
        <v>50</v>
      </c>
      <c r="F53" s="31">
        <f t="shared" si="10"/>
        <v>40250</v>
      </c>
      <c r="G53" s="11">
        <f t="shared" si="0"/>
        <v>50</v>
      </c>
      <c r="W53" s="11"/>
      <c r="AD53" s="94">
        <v>62</v>
      </c>
      <c r="AE53" s="95">
        <v>29</v>
      </c>
      <c r="AF53" s="95">
        <f>IF(AD53="","",IF(AE53=DistrictNum,MAX(AF$3:AF52)+1,0))</f>
        <v>0</v>
      </c>
      <c r="AG53" s="95" t="s">
        <v>437</v>
      </c>
      <c r="AH53" s="96">
        <f t="shared" si="8"/>
        <v>62</v>
      </c>
    </row>
    <row r="54" spans="5:34">
      <c r="E54" s="11">
        <f t="shared" si="9"/>
        <v>51</v>
      </c>
      <c r="F54" s="31">
        <f t="shared" si="10"/>
        <v>40257</v>
      </c>
      <c r="G54" s="11">
        <f t="shared" si="0"/>
        <v>51</v>
      </c>
      <c r="W54" s="11"/>
      <c r="AD54" s="94">
        <v>63</v>
      </c>
      <c r="AE54" s="95">
        <v>33</v>
      </c>
      <c r="AF54" s="95">
        <f>IF(AD54="","",IF(AE54=DistrictNum,MAX(AF$3:AF53)+1,0))</f>
        <v>0</v>
      </c>
      <c r="AG54" s="95" t="s">
        <v>438</v>
      </c>
      <c r="AH54" s="96">
        <f t="shared" si="8"/>
        <v>63</v>
      </c>
    </row>
    <row r="55" spans="5:34">
      <c r="E55" s="11">
        <f t="shared" si="9"/>
        <v>52</v>
      </c>
      <c r="F55" s="31">
        <f t="shared" si="10"/>
        <v>40264</v>
      </c>
      <c r="G55" s="11">
        <f t="shared" si="0"/>
        <v>52</v>
      </c>
      <c r="W55" s="11"/>
      <c r="AD55" s="94">
        <v>64</v>
      </c>
      <c r="AE55" s="95">
        <v>6</v>
      </c>
      <c r="AF55" s="95">
        <f>IF(AD55="","",IF(AE55=DistrictNum,MAX(AF$3:AF54)+1,0))</f>
        <v>0</v>
      </c>
      <c r="AG55" s="95" t="s">
        <v>439</v>
      </c>
      <c r="AH55" s="96">
        <f t="shared" si="8"/>
        <v>64</v>
      </c>
    </row>
    <row r="56" spans="5:34">
      <c r="E56" s="11"/>
      <c r="F56" s="31"/>
      <c r="W56" s="11"/>
      <c r="AD56" s="94">
        <v>65</v>
      </c>
      <c r="AE56" s="95">
        <v>8</v>
      </c>
      <c r="AF56" s="95">
        <f>IF(AD56="","",IF(AE56=DistrictNum,MAX(AF$3:AF55)+1,0))</f>
        <v>2</v>
      </c>
      <c r="AG56" s="95" t="s">
        <v>440</v>
      </c>
      <c r="AH56" s="96">
        <f t="shared" si="8"/>
        <v>65</v>
      </c>
    </row>
    <row r="57" spans="5:34">
      <c r="E57" s="11"/>
      <c r="F57" s="31"/>
      <c r="W57" s="11"/>
      <c r="AD57" s="94">
        <v>66</v>
      </c>
      <c r="AE57" s="95">
        <v>20</v>
      </c>
      <c r="AF57" s="95">
        <f>IF(AD57="","",IF(AE57=DistrictNum,MAX(AF$3:AF56)+1,0))</f>
        <v>0</v>
      </c>
      <c r="AG57" s="95" t="s">
        <v>441</v>
      </c>
      <c r="AH57" s="96">
        <f t="shared" si="8"/>
        <v>66</v>
      </c>
    </row>
    <row r="58" spans="5:34">
      <c r="E58" s="11"/>
      <c r="F58" s="31"/>
      <c r="W58" s="11"/>
      <c r="AD58" s="94">
        <v>67</v>
      </c>
      <c r="AE58" s="95">
        <v>37</v>
      </c>
      <c r="AF58" s="95">
        <f>IF(AD58="","",IF(AE58=DistrictNum,MAX(AF$3:AF57)+1,0))</f>
        <v>0</v>
      </c>
      <c r="AG58" s="95" t="s">
        <v>442</v>
      </c>
      <c r="AH58" s="96">
        <f t="shared" si="8"/>
        <v>67</v>
      </c>
    </row>
    <row r="59" spans="5:34">
      <c r="W59" s="11"/>
      <c r="AD59" s="94">
        <v>68</v>
      </c>
      <c r="AE59" s="95">
        <v>2</v>
      </c>
      <c r="AF59" s="95">
        <f>IF(AD59="","",IF(AE59=DistrictNum,MAX(AF$3:AF58)+1,0))</f>
        <v>0</v>
      </c>
      <c r="AG59" s="95" t="s">
        <v>443</v>
      </c>
      <c r="AH59" s="96">
        <f t="shared" si="8"/>
        <v>68</v>
      </c>
    </row>
    <row r="60" spans="5:34">
      <c r="W60" s="11"/>
      <c r="AD60" s="94">
        <v>69</v>
      </c>
      <c r="AE60" s="95">
        <v>32</v>
      </c>
      <c r="AF60" s="95">
        <f>IF(AD60="","",IF(AE60=DistrictNum,MAX(AF$3:AF59)+1,0))</f>
        <v>0</v>
      </c>
      <c r="AG60" s="95" t="s">
        <v>444</v>
      </c>
      <c r="AH60" s="96">
        <f t="shared" si="8"/>
        <v>69</v>
      </c>
    </row>
    <row r="61" spans="5:34">
      <c r="W61" s="11"/>
      <c r="AD61" s="94">
        <v>70</v>
      </c>
      <c r="AE61" s="95">
        <v>7</v>
      </c>
      <c r="AF61" s="95">
        <f>IF(AD61="","",IF(AE61=DistrictNum,MAX(AF$3:AF60)+1,0))</f>
        <v>0</v>
      </c>
      <c r="AG61" s="95" t="s">
        <v>445</v>
      </c>
      <c r="AH61" s="96">
        <f t="shared" si="8"/>
        <v>70</v>
      </c>
    </row>
    <row r="62" spans="5:34">
      <c r="W62" s="11"/>
      <c r="AD62" s="94">
        <v>71</v>
      </c>
      <c r="AE62" s="95">
        <v>26</v>
      </c>
      <c r="AF62" s="95">
        <f>IF(AD62="","",IF(AE62=DistrictNum,MAX(AF$3:AF61)+1,0))</f>
        <v>0</v>
      </c>
      <c r="AG62" s="95" t="s">
        <v>446</v>
      </c>
      <c r="AH62" s="96">
        <f t="shared" si="8"/>
        <v>71</v>
      </c>
    </row>
    <row r="63" spans="5:34">
      <c r="W63" s="11"/>
      <c r="AD63" s="94">
        <v>72</v>
      </c>
      <c r="AE63" s="95">
        <v>15</v>
      </c>
      <c r="AF63" s="95">
        <f>IF(AD63="","",IF(AE63=DistrictNum,MAX(AF$3:AF62)+1,0))</f>
        <v>0</v>
      </c>
      <c r="AG63" s="95" t="s">
        <v>447</v>
      </c>
      <c r="AH63" s="96">
        <f t="shared" si="8"/>
        <v>72</v>
      </c>
    </row>
    <row r="64" spans="5:34">
      <c r="W64" s="11"/>
      <c r="AD64" s="94">
        <v>73</v>
      </c>
      <c r="AE64" s="95">
        <v>21</v>
      </c>
      <c r="AF64" s="95">
        <f>IF(AD64="","",IF(AE64=DistrictNum,MAX(AF$3:AF63)+1,0))</f>
        <v>0</v>
      </c>
      <c r="AG64" s="95" t="s">
        <v>448</v>
      </c>
      <c r="AH64" s="96">
        <f t="shared" si="8"/>
        <v>73</v>
      </c>
    </row>
    <row r="65" spans="23:34">
      <c r="W65" s="11"/>
      <c r="AD65" s="94">
        <v>75</v>
      </c>
      <c r="AE65" s="95">
        <v>26</v>
      </c>
      <c r="AF65" s="95">
        <f>IF(AD65="","",IF(AE65=DistrictNum,MAX(AF$3:AF64)+1,0))</f>
        <v>0</v>
      </c>
      <c r="AG65" s="95" t="s">
        <v>449</v>
      </c>
      <c r="AH65" s="96">
        <f t="shared" si="8"/>
        <v>75</v>
      </c>
    </row>
    <row r="66" spans="23:34">
      <c r="W66" s="11"/>
      <c r="AD66" s="94">
        <v>76</v>
      </c>
      <c r="AE66" s="95">
        <v>9</v>
      </c>
      <c r="AF66" s="95">
        <f>IF(AD66="","",IF(AE66=DistrictNum,MAX(AF$3:AF65)+1,0))</f>
        <v>0</v>
      </c>
      <c r="AG66" s="95" t="s">
        <v>450</v>
      </c>
      <c r="AH66" s="96">
        <f t="shared" si="8"/>
        <v>76</v>
      </c>
    </row>
    <row r="67" spans="23:34">
      <c r="AD67" s="94">
        <v>77</v>
      </c>
      <c r="AE67" s="95">
        <v>27</v>
      </c>
      <c r="AF67" s="95">
        <f>IF(AD67="","",IF(AE67=DistrictNum,MAX(AF$3:AF66)+1,0))</f>
        <v>0</v>
      </c>
      <c r="AG67" s="95" t="s">
        <v>451</v>
      </c>
      <c r="AH67" s="96">
        <f t="shared" si="8"/>
        <v>77</v>
      </c>
    </row>
    <row r="68" spans="23:34">
      <c r="AD68" s="94">
        <v>78</v>
      </c>
      <c r="AE68" s="95">
        <v>29</v>
      </c>
      <c r="AF68" s="95">
        <f>IF(AD68="","",IF(AE68=DistrictNum,MAX(AF$3:AF67)+1,0))</f>
        <v>0</v>
      </c>
      <c r="AG68" s="95" t="s">
        <v>452</v>
      </c>
      <c r="AH68" s="96">
        <f t="shared" si="8"/>
        <v>78</v>
      </c>
    </row>
    <row r="69" spans="23:34">
      <c r="AD69" s="94">
        <v>79</v>
      </c>
      <c r="AE69" s="95">
        <v>20</v>
      </c>
      <c r="AF69" s="95">
        <f>IF(AD69="","",IF(AE69=DistrictNum,MAX(AF$3:AF68)+1,0))</f>
        <v>0</v>
      </c>
      <c r="AG69" s="95" t="s">
        <v>453</v>
      </c>
      <c r="AH69" s="96">
        <f t="shared" ref="AH69:AH132" si="12">IF(AD69="","",AD69)</f>
        <v>79</v>
      </c>
    </row>
    <row r="70" spans="23:34">
      <c r="AD70" s="94">
        <v>80</v>
      </c>
      <c r="AE70" s="95">
        <v>6</v>
      </c>
      <c r="AF70" s="95">
        <f>IF(AD70="","",IF(AE70=DistrictNum,MAX(AF$3:AF69)+1,0))</f>
        <v>0</v>
      </c>
      <c r="AG70" s="95" t="s">
        <v>454</v>
      </c>
      <c r="AH70" s="96">
        <f t="shared" si="12"/>
        <v>80</v>
      </c>
    </row>
    <row r="71" spans="23:34">
      <c r="AD71" s="94">
        <v>81</v>
      </c>
      <c r="AE71" s="95">
        <v>20</v>
      </c>
      <c r="AF71" s="95">
        <f>IF(AD71="","",IF(AE71=DistrictNum,MAX(AF$3:AF70)+1,0))</f>
        <v>0</v>
      </c>
      <c r="AG71" s="95" t="s">
        <v>455</v>
      </c>
      <c r="AH71" s="96">
        <f t="shared" si="12"/>
        <v>81</v>
      </c>
    </row>
    <row r="72" spans="23:34">
      <c r="AD72" s="94">
        <v>82</v>
      </c>
      <c r="AE72" s="95">
        <v>17</v>
      </c>
      <c r="AF72" s="95">
        <f>IF(AD72="","",IF(AE72=DistrictNum,MAX(AF$3:AF71)+1,0))</f>
        <v>0</v>
      </c>
      <c r="AG72" s="95" t="s">
        <v>456</v>
      </c>
      <c r="AH72" s="96">
        <f t="shared" si="12"/>
        <v>82</v>
      </c>
    </row>
    <row r="73" spans="23:34">
      <c r="AD73" s="94">
        <v>83</v>
      </c>
      <c r="AE73" s="95">
        <v>19</v>
      </c>
      <c r="AF73" s="95">
        <f>IF(AD73="","",IF(AE73=DistrictNum,MAX(AF$3:AF72)+1,0))</f>
        <v>0</v>
      </c>
      <c r="AG73" s="95" t="s">
        <v>457</v>
      </c>
      <c r="AH73" s="96">
        <f t="shared" si="12"/>
        <v>83</v>
      </c>
    </row>
    <row r="74" spans="23:34">
      <c r="AD74" s="94">
        <v>84</v>
      </c>
      <c r="AE74" s="95">
        <v>37</v>
      </c>
      <c r="AF74" s="95">
        <f>IF(AD74="","",IF(AE74=DistrictNum,MAX(AF$3:AF73)+1,0))</f>
        <v>0</v>
      </c>
      <c r="AG74" s="95" t="s">
        <v>458</v>
      </c>
      <c r="AH74" s="96">
        <f t="shared" si="12"/>
        <v>84</v>
      </c>
    </row>
    <row r="75" spans="23:34">
      <c r="AD75" s="94">
        <v>85</v>
      </c>
      <c r="AE75" s="95">
        <v>37</v>
      </c>
      <c r="AF75" s="95">
        <f>IF(AD75="","",IF(AE75=DistrictNum,MAX(AF$3:AF74)+1,0))</f>
        <v>0</v>
      </c>
      <c r="AG75" s="95" t="s">
        <v>459</v>
      </c>
      <c r="AH75" s="96">
        <f t="shared" si="12"/>
        <v>85</v>
      </c>
    </row>
    <row r="76" spans="23:34">
      <c r="AD76" s="94">
        <v>86</v>
      </c>
      <c r="AE76" s="95">
        <v>36</v>
      </c>
      <c r="AF76" s="95">
        <f>IF(AD76="","",IF(AE76=DistrictNum,MAX(AF$3:AF75)+1,0))</f>
        <v>0</v>
      </c>
      <c r="AG76" s="95" t="s">
        <v>460</v>
      </c>
      <c r="AH76" s="96">
        <f t="shared" si="12"/>
        <v>86</v>
      </c>
    </row>
    <row r="77" spans="23:34">
      <c r="AD77" s="94">
        <v>87</v>
      </c>
      <c r="AE77" s="95">
        <v>9</v>
      </c>
      <c r="AF77" s="95">
        <f>IF(AD77="","",IF(AE77=DistrictNum,MAX(AF$3:AF76)+1,0))</f>
        <v>0</v>
      </c>
      <c r="AG77" s="95" t="s">
        <v>461</v>
      </c>
      <c r="AH77" s="96">
        <f t="shared" si="12"/>
        <v>87</v>
      </c>
    </row>
    <row r="78" spans="23:34">
      <c r="AD78" s="94">
        <v>88</v>
      </c>
      <c r="AE78" s="95">
        <v>5</v>
      </c>
      <c r="AF78" s="95">
        <f>IF(AD78="","",IF(AE78=DistrictNum,MAX(AF$3:AF77)+1,0))</f>
        <v>0</v>
      </c>
      <c r="AG78" s="95" t="s">
        <v>462</v>
      </c>
      <c r="AH78" s="96">
        <f t="shared" si="12"/>
        <v>88</v>
      </c>
    </row>
    <row r="79" spans="23:34">
      <c r="AD79" s="94">
        <v>89</v>
      </c>
      <c r="AE79" s="95">
        <v>5</v>
      </c>
      <c r="AF79" s="95">
        <f>IF(AD79="","",IF(AE79=DistrictNum,MAX(AF$3:AF78)+1,0))</f>
        <v>0</v>
      </c>
      <c r="AG79" s="95" t="s">
        <v>463</v>
      </c>
      <c r="AH79" s="96">
        <f t="shared" si="12"/>
        <v>89</v>
      </c>
    </row>
    <row r="80" spans="23:34">
      <c r="AD80" s="94">
        <v>90</v>
      </c>
      <c r="AE80" s="95">
        <v>31</v>
      </c>
      <c r="AF80" s="95">
        <f>IF(AD80="","",IF(AE80=DistrictNum,MAX(AF$3:AF79)+1,0))</f>
        <v>0</v>
      </c>
      <c r="AG80" s="95" t="s">
        <v>464</v>
      </c>
      <c r="AH80" s="96">
        <f t="shared" si="12"/>
        <v>90</v>
      </c>
    </row>
    <row r="81" spans="30:34">
      <c r="AD81" s="94">
        <v>91</v>
      </c>
      <c r="AE81" s="95">
        <v>36</v>
      </c>
      <c r="AF81" s="95">
        <f>IF(AD81="","",IF(AE81=DistrictNum,MAX(AF$3:AF80)+1,0))</f>
        <v>0</v>
      </c>
      <c r="AG81" s="95" t="s">
        <v>465</v>
      </c>
      <c r="AH81" s="96">
        <f t="shared" si="12"/>
        <v>91</v>
      </c>
    </row>
    <row r="82" spans="30:34">
      <c r="AD82" s="94">
        <v>92</v>
      </c>
      <c r="AE82" s="95">
        <v>17</v>
      </c>
      <c r="AF82" s="95">
        <f>IF(AD82="","",IF(AE82=DistrictNum,MAX(AF$3:AF81)+1,0))</f>
        <v>0</v>
      </c>
      <c r="AG82" s="95" t="s">
        <v>466</v>
      </c>
      <c r="AH82" s="96">
        <f t="shared" si="12"/>
        <v>92</v>
      </c>
    </row>
    <row r="83" spans="30:34">
      <c r="AD83" s="94">
        <v>93</v>
      </c>
      <c r="AE83" s="95">
        <v>30</v>
      </c>
      <c r="AF83" s="95">
        <f>IF(AD83="","",IF(AE83=DistrictNum,MAX(AF$3:AF82)+1,0))</f>
        <v>0</v>
      </c>
      <c r="AG83" s="95" t="s">
        <v>467</v>
      </c>
      <c r="AH83" s="96">
        <f t="shared" si="12"/>
        <v>93</v>
      </c>
    </row>
    <row r="84" spans="30:34">
      <c r="AD84" s="94">
        <v>94</v>
      </c>
      <c r="AE84" s="95">
        <v>29</v>
      </c>
      <c r="AF84" s="95">
        <f>IF(AD84="","",IF(AE84=DistrictNum,MAX(AF$3:AF83)+1,0))</f>
        <v>0</v>
      </c>
      <c r="AG84" s="95" t="s">
        <v>468</v>
      </c>
      <c r="AH84" s="96">
        <f t="shared" si="12"/>
        <v>94</v>
      </c>
    </row>
    <row r="85" spans="30:34">
      <c r="AD85" s="94">
        <v>95</v>
      </c>
      <c r="AE85" s="95">
        <v>25</v>
      </c>
      <c r="AF85" s="95">
        <f>IF(AD85="","",IF(AE85=DistrictNum,MAX(AF$3:AF84)+1,0))</f>
        <v>0</v>
      </c>
      <c r="AG85" s="95" t="s">
        <v>469</v>
      </c>
      <c r="AH85" s="96">
        <f t="shared" si="12"/>
        <v>95</v>
      </c>
    </row>
    <row r="86" spans="30:34">
      <c r="AD86" s="94">
        <v>96</v>
      </c>
      <c r="AE86" s="95">
        <v>6</v>
      </c>
      <c r="AF86" s="95">
        <f>IF(AD86="","",IF(AE86=DistrictNum,MAX(AF$3:AF85)+1,0))</f>
        <v>0</v>
      </c>
      <c r="AG86" s="95" t="s">
        <v>470</v>
      </c>
      <c r="AH86" s="96">
        <f t="shared" si="12"/>
        <v>96</v>
      </c>
    </row>
    <row r="87" spans="30:34">
      <c r="AD87" s="94">
        <v>97</v>
      </c>
      <c r="AE87" s="95">
        <v>14</v>
      </c>
      <c r="AF87" s="95">
        <f>IF(AD87="","",IF(AE87=DistrictNum,MAX(AF$3:AF86)+1,0))</f>
        <v>0</v>
      </c>
      <c r="AG87" s="95" t="s">
        <v>471</v>
      </c>
      <c r="AH87" s="96">
        <f t="shared" si="12"/>
        <v>97</v>
      </c>
    </row>
    <row r="88" spans="30:34">
      <c r="AD88" s="94">
        <v>98</v>
      </c>
      <c r="AE88" s="95">
        <v>32</v>
      </c>
      <c r="AF88" s="95">
        <f>IF(AD88="","",IF(AE88=DistrictNum,MAX(AF$3:AF87)+1,0))</f>
        <v>0</v>
      </c>
      <c r="AG88" s="95" t="s">
        <v>472</v>
      </c>
      <c r="AH88" s="96">
        <f t="shared" si="12"/>
        <v>98</v>
      </c>
    </row>
    <row r="89" spans="30:34">
      <c r="AD89" s="94">
        <v>99</v>
      </c>
      <c r="AE89" s="95">
        <v>14</v>
      </c>
      <c r="AF89" s="95">
        <f>IF(AD89="","",IF(AE89=DistrictNum,MAX(AF$3:AF88)+1,0))</f>
        <v>0</v>
      </c>
      <c r="AG89" s="95" t="s">
        <v>473</v>
      </c>
      <c r="AH89" s="96">
        <f t="shared" si="12"/>
        <v>99</v>
      </c>
    </row>
    <row r="90" spans="30:34">
      <c r="AD90" s="94">
        <v>100</v>
      </c>
      <c r="AE90" s="95">
        <v>33</v>
      </c>
      <c r="AF90" s="95">
        <f>IF(AD90="","",IF(AE90=DistrictNum,MAX(AF$3:AF89)+1,0))</f>
        <v>0</v>
      </c>
      <c r="AG90" s="95" t="s">
        <v>474</v>
      </c>
      <c r="AH90" s="96">
        <f t="shared" si="12"/>
        <v>100</v>
      </c>
    </row>
    <row r="91" spans="30:34">
      <c r="AD91" s="94">
        <v>101</v>
      </c>
      <c r="AE91" s="95">
        <v>28</v>
      </c>
      <c r="AF91" s="95">
        <f>IF(AD91="","",IF(AE91=DistrictNum,MAX(AF$3:AF90)+1,0))</f>
        <v>0</v>
      </c>
      <c r="AG91" s="95" t="s">
        <v>475</v>
      </c>
      <c r="AH91" s="96">
        <f t="shared" si="12"/>
        <v>101</v>
      </c>
    </row>
    <row r="92" spans="30:34">
      <c r="AD92" s="94">
        <v>102</v>
      </c>
      <c r="AE92" s="95">
        <v>37</v>
      </c>
      <c r="AF92" s="95">
        <f>IF(AD92="","",IF(AE92=DistrictNum,MAX(AF$3:AF91)+1,0))</f>
        <v>0</v>
      </c>
      <c r="AG92" s="95" t="s">
        <v>476</v>
      </c>
      <c r="AH92" s="96">
        <f t="shared" si="12"/>
        <v>102</v>
      </c>
    </row>
    <row r="93" spans="30:34">
      <c r="AD93" s="94">
        <v>103</v>
      </c>
      <c r="AE93" s="95">
        <v>3</v>
      </c>
      <c r="AF93" s="95">
        <f>IF(AD93="","",IF(AE93=DistrictNum,MAX(AF$3:AF92)+1,0))</f>
        <v>0</v>
      </c>
      <c r="AG93" s="95" t="s">
        <v>477</v>
      </c>
      <c r="AH93" s="96">
        <f t="shared" si="12"/>
        <v>103</v>
      </c>
    </row>
    <row r="94" spans="30:34">
      <c r="AD94" s="94">
        <v>105</v>
      </c>
      <c r="AE94" s="95">
        <v>31</v>
      </c>
      <c r="AF94" s="95">
        <f>IF(AD94="","",IF(AE94=DistrictNum,MAX(AF$3:AF93)+1,0))</f>
        <v>0</v>
      </c>
      <c r="AG94" s="95" t="s">
        <v>478</v>
      </c>
      <c r="AH94" s="96">
        <f t="shared" si="12"/>
        <v>105</v>
      </c>
    </row>
    <row r="95" spans="30:34">
      <c r="AD95" s="94">
        <v>106</v>
      </c>
      <c r="AE95" s="95">
        <v>36</v>
      </c>
      <c r="AF95" s="95">
        <f>IF(AD95="","",IF(AE95=DistrictNum,MAX(AF$3:AF94)+1,0))</f>
        <v>0</v>
      </c>
      <c r="AG95" s="95" t="s">
        <v>479</v>
      </c>
      <c r="AH95" s="96">
        <f t="shared" si="12"/>
        <v>106</v>
      </c>
    </row>
    <row r="96" spans="30:34">
      <c r="AD96" s="94">
        <v>107</v>
      </c>
      <c r="AE96" s="95">
        <v>13</v>
      </c>
      <c r="AF96" s="95">
        <f>IF(AD96="","",IF(AE96=DistrictNum,MAX(AF$3:AF95)+1,0))</f>
        <v>0</v>
      </c>
      <c r="AG96" s="95" t="s">
        <v>480</v>
      </c>
      <c r="AH96" s="96">
        <f t="shared" si="12"/>
        <v>107</v>
      </c>
    </row>
    <row r="97" spans="30:34">
      <c r="AD97" s="94">
        <v>108</v>
      </c>
      <c r="AE97" s="95">
        <v>22</v>
      </c>
      <c r="AF97" s="95">
        <f>IF(AD97="","",IF(AE97=DistrictNum,MAX(AF$3:AF96)+1,0))</f>
        <v>0</v>
      </c>
      <c r="AG97" s="95" t="s">
        <v>481</v>
      </c>
      <c r="AH97" s="96">
        <f t="shared" si="12"/>
        <v>108</v>
      </c>
    </row>
    <row r="98" spans="30:34">
      <c r="AD98" s="94">
        <v>109</v>
      </c>
      <c r="AE98" s="95">
        <v>10</v>
      </c>
      <c r="AF98" s="95">
        <f>IF(AD98="","",IF(AE98=DistrictNum,MAX(AF$3:AF97)+1,0))</f>
        <v>0</v>
      </c>
      <c r="AG98" s="95" t="s">
        <v>482</v>
      </c>
      <c r="AH98" s="96">
        <f t="shared" si="12"/>
        <v>109</v>
      </c>
    </row>
    <row r="99" spans="30:34">
      <c r="AD99" s="94">
        <v>110</v>
      </c>
      <c r="AE99" s="95">
        <v>16</v>
      </c>
      <c r="AF99" s="95">
        <f>IF(AD99="","",IF(AE99=DistrictNum,MAX(AF$3:AF98)+1,0))</f>
        <v>0</v>
      </c>
      <c r="AG99" s="95" t="s">
        <v>483</v>
      </c>
      <c r="AH99" s="96">
        <f t="shared" si="12"/>
        <v>110</v>
      </c>
    </row>
    <row r="100" spans="30:34">
      <c r="AD100" s="94">
        <v>111</v>
      </c>
      <c r="AE100" s="95">
        <v>3</v>
      </c>
      <c r="AF100" s="95">
        <f>IF(AD100="","",IF(AE100=DistrictNum,MAX(AF$3:AF99)+1,0))</f>
        <v>0</v>
      </c>
      <c r="AG100" s="95" t="s">
        <v>484</v>
      </c>
      <c r="AH100" s="96">
        <f t="shared" si="12"/>
        <v>111</v>
      </c>
    </row>
    <row r="101" spans="30:34">
      <c r="AD101" s="94">
        <v>112</v>
      </c>
      <c r="AE101" s="95">
        <v>12</v>
      </c>
      <c r="AF101" s="95">
        <f>IF(AD101="","",IF(AE101=DistrictNum,MAX(AF$3:AF100)+1,0))</f>
        <v>0</v>
      </c>
      <c r="AG101" s="95" t="s">
        <v>485</v>
      </c>
      <c r="AH101" s="96">
        <f t="shared" si="12"/>
        <v>112</v>
      </c>
    </row>
    <row r="102" spans="30:34">
      <c r="AD102" s="94">
        <v>113</v>
      </c>
      <c r="AE102" s="95">
        <v>35</v>
      </c>
      <c r="AF102" s="95">
        <f>IF(AD102="","",IF(AE102=DistrictNum,MAX(AF$3:AF101)+1,0))</f>
        <v>0</v>
      </c>
      <c r="AG102" s="95" t="s">
        <v>486</v>
      </c>
      <c r="AH102" s="96">
        <f t="shared" si="12"/>
        <v>113</v>
      </c>
    </row>
    <row r="103" spans="30:34">
      <c r="AD103" s="94">
        <v>114</v>
      </c>
      <c r="AE103" s="95">
        <v>24</v>
      </c>
      <c r="AF103" s="95">
        <f>IF(AD103="","",IF(AE103=DistrictNum,MAX(AF$3:AF102)+1,0))</f>
        <v>0</v>
      </c>
      <c r="AG103" s="95" t="s">
        <v>487</v>
      </c>
      <c r="AH103" s="96">
        <f t="shared" si="12"/>
        <v>114</v>
      </c>
    </row>
    <row r="104" spans="30:34">
      <c r="AD104" s="94">
        <v>115</v>
      </c>
      <c r="AE104" s="95">
        <v>31</v>
      </c>
      <c r="AF104" s="95">
        <f>IF(AD104="","",IF(AE104=DistrictNum,MAX(AF$3:AF103)+1,0))</f>
        <v>0</v>
      </c>
      <c r="AG104" s="95" t="s">
        <v>488</v>
      </c>
      <c r="AH104" s="96">
        <f t="shared" si="12"/>
        <v>115</v>
      </c>
    </row>
    <row r="105" spans="30:34">
      <c r="AD105" s="94">
        <v>116</v>
      </c>
      <c r="AE105" s="95">
        <v>15</v>
      </c>
      <c r="AF105" s="95">
        <f>IF(AD105="","",IF(AE105=DistrictNum,MAX(AF$3:AF104)+1,0))</f>
        <v>0</v>
      </c>
      <c r="AG105" s="95" t="s">
        <v>489</v>
      </c>
      <c r="AH105" s="96">
        <f t="shared" si="12"/>
        <v>116</v>
      </c>
    </row>
    <row r="106" spans="30:34">
      <c r="AD106" s="94">
        <v>117</v>
      </c>
      <c r="AE106" s="95">
        <v>11</v>
      </c>
      <c r="AF106" s="95">
        <f>IF(AD106="","",IF(AE106=DistrictNum,MAX(AF$3:AF105)+1,0))</f>
        <v>0</v>
      </c>
      <c r="AG106" s="95" t="s">
        <v>490</v>
      </c>
      <c r="AH106" s="96">
        <f t="shared" si="12"/>
        <v>117</v>
      </c>
    </row>
    <row r="107" spans="30:34">
      <c r="AD107" s="94">
        <v>118</v>
      </c>
      <c r="AE107" s="95">
        <v>16</v>
      </c>
      <c r="AF107" s="95">
        <f>IF(AD107="","",IF(AE107=DistrictNum,MAX(AF$3:AF106)+1,0))</f>
        <v>0</v>
      </c>
      <c r="AG107" s="95" t="s">
        <v>491</v>
      </c>
      <c r="AH107" s="96">
        <f t="shared" si="12"/>
        <v>118</v>
      </c>
    </row>
    <row r="108" spans="30:34">
      <c r="AD108" s="94">
        <v>119</v>
      </c>
      <c r="AE108" s="95">
        <v>17</v>
      </c>
      <c r="AF108" s="95">
        <f>IF(AD108="","",IF(AE108=DistrictNum,MAX(AF$3:AF107)+1,0))</f>
        <v>0</v>
      </c>
      <c r="AG108" s="95" t="s">
        <v>492</v>
      </c>
      <c r="AH108" s="96">
        <f t="shared" si="12"/>
        <v>119</v>
      </c>
    </row>
    <row r="109" spans="30:34">
      <c r="AD109" s="94">
        <v>120</v>
      </c>
      <c r="AE109" s="95">
        <v>25</v>
      </c>
      <c r="AF109" s="95">
        <f>IF(AD109="","",IF(AE109=DistrictNum,MAX(AF$3:AF108)+1,0))</f>
        <v>0</v>
      </c>
      <c r="AG109" s="95" t="s">
        <v>493</v>
      </c>
      <c r="AH109" s="96">
        <f t="shared" si="12"/>
        <v>120</v>
      </c>
    </row>
    <row r="110" spans="30:34">
      <c r="AD110" s="94">
        <v>121</v>
      </c>
      <c r="AE110" s="95">
        <v>1</v>
      </c>
      <c r="AF110" s="95">
        <f>IF(AD110="","",IF(AE110=DistrictNum,MAX(AF$3:AF109)+1,0))</f>
        <v>0</v>
      </c>
      <c r="AG110" s="95" t="s">
        <v>494</v>
      </c>
      <c r="AH110" s="96">
        <f t="shared" si="12"/>
        <v>121</v>
      </c>
    </row>
    <row r="111" spans="30:34">
      <c r="AD111" s="94">
        <v>122</v>
      </c>
      <c r="AE111" s="95">
        <v>36</v>
      </c>
      <c r="AF111" s="95">
        <f>IF(AD111="","",IF(AE111=DistrictNum,MAX(AF$3:AF110)+1,0))</f>
        <v>0</v>
      </c>
      <c r="AG111" s="95" t="s">
        <v>495</v>
      </c>
      <c r="AH111" s="96">
        <f t="shared" si="12"/>
        <v>122</v>
      </c>
    </row>
    <row r="112" spans="30:34">
      <c r="AD112" s="94">
        <v>123</v>
      </c>
      <c r="AE112" s="95">
        <v>11</v>
      </c>
      <c r="AF112" s="95">
        <f>IF(AD112="","",IF(AE112=DistrictNum,MAX(AF$3:AF111)+1,0))</f>
        <v>0</v>
      </c>
      <c r="AG112" s="95" t="s">
        <v>496</v>
      </c>
      <c r="AH112" s="96">
        <f t="shared" si="12"/>
        <v>123</v>
      </c>
    </row>
    <row r="113" spans="30:34">
      <c r="AD113" s="94">
        <v>124</v>
      </c>
      <c r="AE113" s="95">
        <v>11</v>
      </c>
      <c r="AF113" s="95">
        <f>IF(AD113="","",IF(AE113=DistrictNum,MAX(AF$3:AF112)+1,0))</f>
        <v>0</v>
      </c>
      <c r="AG113" s="95" t="s">
        <v>497</v>
      </c>
      <c r="AH113" s="96">
        <f t="shared" si="12"/>
        <v>124</v>
      </c>
    </row>
    <row r="114" spans="30:34">
      <c r="AD114" s="94">
        <v>125</v>
      </c>
      <c r="AE114" s="95">
        <v>34</v>
      </c>
      <c r="AF114" s="95">
        <f>IF(AD114="","",IF(AE114=DistrictNum,MAX(AF$3:AF113)+1,0))</f>
        <v>0</v>
      </c>
      <c r="AG114" s="95" t="s">
        <v>498</v>
      </c>
      <c r="AH114" s="96">
        <f t="shared" si="12"/>
        <v>125</v>
      </c>
    </row>
    <row r="115" spans="30:34">
      <c r="AD115" s="94">
        <v>126</v>
      </c>
      <c r="AE115" s="95">
        <v>4</v>
      </c>
      <c r="AF115" s="95">
        <f>IF(AD115="","",IF(AE115=DistrictNum,MAX(AF$3:AF114)+1,0))</f>
        <v>0</v>
      </c>
      <c r="AG115" s="95" t="s">
        <v>499</v>
      </c>
      <c r="AH115" s="96">
        <f t="shared" si="12"/>
        <v>126</v>
      </c>
    </row>
    <row r="116" spans="30:34">
      <c r="AD116" s="94">
        <v>127</v>
      </c>
      <c r="AE116" s="95">
        <v>25</v>
      </c>
      <c r="AF116" s="95">
        <f>IF(AD116="","",IF(AE116=DistrictNum,MAX(AF$3:AF115)+1,0))</f>
        <v>0</v>
      </c>
      <c r="AG116" s="95" t="s">
        <v>500</v>
      </c>
      <c r="AH116" s="96">
        <f t="shared" si="12"/>
        <v>127</v>
      </c>
    </row>
    <row r="117" spans="30:34">
      <c r="AD117" s="94">
        <v>128</v>
      </c>
      <c r="AE117" s="95">
        <v>19</v>
      </c>
      <c r="AF117" s="95">
        <f>IF(AD117="","",IF(AE117=DistrictNum,MAX(AF$3:AF116)+1,0))</f>
        <v>0</v>
      </c>
      <c r="AG117" s="95" t="s">
        <v>501</v>
      </c>
      <c r="AH117" s="96">
        <f t="shared" si="12"/>
        <v>128</v>
      </c>
    </row>
    <row r="118" spans="30:34">
      <c r="AD118" s="94">
        <v>129</v>
      </c>
      <c r="AE118" s="95">
        <v>5</v>
      </c>
      <c r="AF118" s="95">
        <f>IF(AD118="","",IF(AE118=DistrictNum,MAX(AF$3:AF117)+1,0))</f>
        <v>0</v>
      </c>
      <c r="AG118" s="95" t="s">
        <v>502</v>
      </c>
      <c r="AH118" s="96">
        <f t="shared" si="12"/>
        <v>129</v>
      </c>
    </row>
    <row r="119" spans="30:34">
      <c r="AD119" s="94">
        <v>130</v>
      </c>
      <c r="AE119" s="95">
        <v>13</v>
      </c>
      <c r="AF119" s="95">
        <f>IF(AD119="","",IF(AE119=DistrictNum,MAX(AF$3:AF118)+1,0))</f>
        <v>0</v>
      </c>
      <c r="AG119" s="95" t="s">
        <v>503</v>
      </c>
      <c r="AH119" s="96">
        <f t="shared" si="12"/>
        <v>130</v>
      </c>
    </row>
    <row r="120" spans="30:34">
      <c r="AD120" s="94">
        <v>131</v>
      </c>
      <c r="AE120" s="95">
        <v>23</v>
      </c>
      <c r="AF120" s="95">
        <f>IF(AD120="","",IF(AE120=DistrictNum,MAX(AF$3:AF119)+1,0))</f>
        <v>0</v>
      </c>
      <c r="AG120" s="95" t="s">
        <v>504</v>
      </c>
      <c r="AH120" s="96">
        <f t="shared" si="12"/>
        <v>131</v>
      </c>
    </row>
    <row r="121" spans="30:34">
      <c r="AD121" s="94">
        <v>132</v>
      </c>
      <c r="AE121" s="95">
        <v>4</v>
      </c>
      <c r="AF121" s="95">
        <f>IF(AD121="","",IF(AE121=DistrictNum,MAX(AF$3:AF120)+1,0))</f>
        <v>0</v>
      </c>
      <c r="AG121" s="95" t="s">
        <v>505</v>
      </c>
      <c r="AH121" s="96">
        <f t="shared" si="12"/>
        <v>132</v>
      </c>
    </row>
    <row r="122" spans="30:34">
      <c r="AD122" s="94">
        <v>133</v>
      </c>
      <c r="AE122" s="95">
        <v>19</v>
      </c>
      <c r="AF122" s="95">
        <f>IF(AD122="","",IF(AE122=DistrictNum,MAX(AF$3:AF121)+1,0))</f>
        <v>0</v>
      </c>
      <c r="AG122" s="95" t="s">
        <v>506</v>
      </c>
      <c r="AH122" s="96">
        <f t="shared" si="12"/>
        <v>133</v>
      </c>
    </row>
    <row r="123" spans="30:34">
      <c r="AD123" s="94">
        <v>134</v>
      </c>
      <c r="AE123" s="95">
        <v>15</v>
      </c>
      <c r="AF123" s="95">
        <f>IF(AD123="","",IF(AE123=DistrictNum,MAX(AF$3:AF122)+1,0))</f>
        <v>0</v>
      </c>
      <c r="AG123" s="95" t="s">
        <v>507</v>
      </c>
      <c r="AH123" s="96">
        <f t="shared" si="12"/>
        <v>134</v>
      </c>
    </row>
    <row r="124" spans="30:34">
      <c r="AD124" s="94">
        <v>135</v>
      </c>
      <c r="AE124" s="95">
        <v>1</v>
      </c>
      <c r="AF124" s="95">
        <f>IF(AD124="","",IF(AE124=DistrictNum,MAX(AF$3:AF123)+1,0))</f>
        <v>0</v>
      </c>
      <c r="AG124" s="95" t="s">
        <v>508</v>
      </c>
      <c r="AH124" s="96">
        <f t="shared" si="12"/>
        <v>135</v>
      </c>
    </row>
    <row r="125" spans="30:34">
      <c r="AD125" s="94">
        <v>136</v>
      </c>
      <c r="AE125" s="95">
        <v>16</v>
      </c>
      <c r="AF125" s="95">
        <f>IF(AD125="","",IF(AE125=DistrictNum,MAX(AF$3:AF124)+1,0))</f>
        <v>0</v>
      </c>
      <c r="AG125" s="95" t="s">
        <v>509</v>
      </c>
      <c r="AH125" s="96">
        <f t="shared" si="12"/>
        <v>136</v>
      </c>
    </row>
    <row r="126" spans="30:34">
      <c r="AD126" s="94">
        <v>137</v>
      </c>
      <c r="AE126" s="95">
        <v>28</v>
      </c>
      <c r="AF126" s="95">
        <f>IF(AD126="","",IF(AE126=DistrictNum,MAX(AF$3:AF125)+1,0))</f>
        <v>0</v>
      </c>
      <c r="AG126" s="95" t="s">
        <v>510</v>
      </c>
      <c r="AH126" s="96">
        <f t="shared" si="12"/>
        <v>137</v>
      </c>
    </row>
    <row r="127" spans="30:34">
      <c r="AD127" s="94">
        <v>138</v>
      </c>
      <c r="AE127" s="95">
        <v>36</v>
      </c>
      <c r="AF127" s="95">
        <f>IF(AD127="","",IF(AE127=DistrictNum,MAX(AF$3:AF126)+1,0))</f>
        <v>0</v>
      </c>
      <c r="AG127" s="95" t="s">
        <v>511</v>
      </c>
      <c r="AH127" s="96">
        <f t="shared" si="12"/>
        <v>138</v>
      </c>
    </row>
    <row r="128" spans="30:34">
      <c r="AD128" s="94">
        <v>139</v>
      </c>
      <c r="AE128" s="95">
        <v>7</v>
      </c>
      <c r="AF128" s="95">
        <f>IF(AD128="","",IF(AE128=DistrictNum,MAX(AF$3:AF127)+1,0))</f>
        <v>0</v>
      </c>
      <c r="AG128" s="95" t="s">
        <v>512</v>
      </c>
      <c r="AH128" s="96">
        <f t="shared" si="12"/>
        <v>139</v>
      </c>
    </row>
    <row r="129" spans="30:34">
      <c r="AD129" s="94">
        <v>140</v>
      </c>
      <c r="AE129" s="95">
        <v>23</v>
      </c>
      <c r="AF129" s="95">
        <f>IF(AD129="","",IF(AE129=DistrictNum,MAX(AF$3:AF128)+1,0))</f>
        <v>0</v>
      </c>
      <c r="AG129" s="95" t="s">
        <v>513</v>
      </c>
      <c r="AH129" s="96">
        <f t="shared" si="12"/>
        <v>140</v>
      </c>
    </row>
    <row r="130" spans="30:34">
      <c r="AD130" s="94">
        <v>141</v>
      </c>
      <c r="AE130" s="95">
        <v>25</v>
      </c>
      <c r="AF130" s="95">
        <f>IF(AD130="","",IF(AE130=DistrictNum,MAX(AF$3:AF129)+1,0))</f>
        <v>0</v>
      </c>
      <c r="AG130" s="95" t="s">
        <v>514</v>
      </c>
      <c r="AH130" s="96">
        <f t="shared" si="12"/>
        <v>141</v>
      </c>
    </row>
    <row r="131" spans="30:34">
      <c r="AD131" s="94">
        <v>142</v>
      </c>
      <c r="AE131" s="95">
        <v>10</v>
      </c>
      <c r="AF131" s="95">
        <f>IF(AD131="","",IF(AE131=DistrictNum,MAX(AF$3:AF130)+1,0))</f>
        <v>0</v>
      </c>
      <c r="AG131" s="95" t="s">
        <v>515</v>
      </c>
      <c r="AH131" s="96">
        <f t="shared" si="12"/>
        <v>142</v>
      </c>
    </row>
    <row r="132" spans="30:34">
      <c r="AD132" s="94">
        <v>143</v>
      </c>
      <c r="AE132" s="95">
        <v>30</v>
      </c>
      <c r="AF132" s="95">
        <f>IF(AD132="","",IF(AE132=DistrictNum,MAX(AF$3:AF131)+1,0))</f>
        <v>0</v>
      </c>
      <c r="AG132" s="95" t="s">
        <v>516</v>
      </c>
      <c r="AH132" s="96">
        <f t="shared" si="12"/>
        <v>143</v>
      </c>
    </row>
    <row r="133" spans="30:34">
      <c r="AD133" s="94">
        <v>144</v>
      </c>
      <c r="AE133" s="95">
        <v>25</v>
      </c>
      <c r="AF133" s="95">
        <f>IF(AD133="","",IF(AE133=DistrictNum,MAX(AF$3:AF132)+1,0))</f>
        <v>0</v>
      </c>
      <c r="AG133" s="95" t="s">
        <v>517</v>
      </c>
      <c r="AH133" s="96">
        <f t="shared" ref="AH133:AH196" si="13">IF(AD133="","",AD133)</f>
        <v>144</v>
      </c>
    </row>
    <row r="134" spans="30:34">
      <c r="AD134" s="94">
        <v>145</v>
      </c>
      <c r="AE134" s="95">
        <v>25</v>
      </c>
      <c r="AF134" s="95">
        <f>IF(AD134="","",IF(AE134=DistrictNum,MAX(AF$3:AF133)+1,0))</f>
        <v>0</v>
      </c>
      <c r="AG134" s="95" t="s">
        <v>518</v>
      </c>
      <c r="AH134" s="96">
        <f t="shared" si="13"/>
        <v>145</v>
      </c>
    </row>
    <row r="135" spans="30:34">
      <c r="AD135" s="94">
        <v>146</v>
      </c>
      <c r="AE135" s="95">
        <v>18</v>
      </c>
      <c r="AF135" s="95">
        <f>IF(AD135="","",IF(AE135=DistrictNum,MAX(AF$3:AF134)+1,0))</f>
        <v>0</v>
      </c>
      <c r="AG135" s="95" t="s">
        <v>523</v>
      </c>
      <c r="AH135" s="96">
        <f t="shared" si="13"/>
        <v>146</v>
      </c>
    </row>
    <row r="136" spans="30:34">
      <c r="AD136" s="94">
        <v>148</v>
      </c>
      <c r="AE136" s="95">
        <v>13</v>
      </c>
      <c r="AF136" s="95">
        <f>IF(AD136="","",IF(AE136=DistrictNum,MAX(AF$3:AF135)+1,0))</f>
        <v>0</v>
      </c>
      <c r="AG136" s="95" t="s">
        <v>519</v>
      </c>
      <c r="AH136" s="96">
        <f t="shared" si="13"/>
        <v>148</v>
      </c>
    </row>
    <row r="137" spans="30:34">
      <c r="AD137" s="94">
        <v>149</v>
      </c>
      <c r="AE137" s="95">
        <v>37</v>
      </c>
      <c r="AF137" s="95">
        <f>IF(AD137="","",IF(AE137=DistrictNum,MAX(AF$3:AF136)+1,0))</f>
        <v>0</v>
      </c>
      <c r="AG137" s="95" t="s">
        <v>520</v>
      </c>
      <c r="AH137" s="96">
        <f t="shared" si="13"/>
        <v>149</v>
      </c>
    </row>
    <row r="138" spans="30:34">
      <c r="AD138" s="94">
        <v>150</v>
      </c>
      <c r="AE138" s="95">
        <v>16</v>
      </c>
      <c r="AF138" s="95">
        <f>IF(AD138="","",IF(AE138=DistrictNum,MAX(AF$3:AF137)+1,0))</f>
        <v>0</v>
      </c>
      <c r="AG138" s="95" t="s">
        <v>521</v>
      </c>
      <c r="AH138" s="96">
        <f t="shared" si="13"/>
        <v>150</v>
      </c>
    </row>
    <row r="139" spans="30:34">
      <c r="AD139" s="94">
        <v>151</v>
      </c>
      <c r="AE139" s="95">
        <v>18</v>
      </c>
      <c r="AF139" s="95">
        <f>IF(AD139="","",IF(AE139=DistrictNum,MAX(AF$3:AF138)+1,0))</f>
        <v>0</v>
      </c>
      <c r="AG139" s="95" t="s">
        <v>524</v>
      </c>
      <c r="AH139" s="96">
        <f t="shared" si="13"/>
        <v>151</v>
      </c>
    </row>
    <row r="140" spans="30:34">
      <c r="AD140" s="94">
        <v>152</v>
      </c>
      <c r="AE140" s="95">
        <v>15</v>
      </c>
      <c r="AF140" s="95">
        <f>IF(AD140="","",IF(AE140=DistrictNum,MAX(AF$3:AF139)+1,0))</f>
        <v>0</v>
      </c>
      <c r="AG140" s="95" t="s">
        <v>522</v>
      </c>
      <c r="AH140" s="96">
        <f t="shared" si="13"/>
        <v>152</v>
      </c>
    </row>
    <row r="141" spans="30:34">
      <c r="AD141" s="94">
        <v>153</v>
      </c>
      <c r="AE141" s="95">
        <v>7</v>
      </c>
      <c r="AF141" s="95">
        <f>IF(AD141="","",IF(AE141=DistrictNum,MAX(AF$3:AF140)+1,0))</f>
        <v>0</v>
      </c>
      <c r="AG141" s="95" t="s">
        <v>525</v>
      </c>
      <c r="AH141" s="96">
        <f t="shared" si="13"/>
        <v>153</v>
      </c>
    </row>
    <row r="142" spans="30:34">
      <c r="AD142" s="94">
        <v>154</v>
      </c>
      <c r="AE142" s="95">
        <v>5</v>
      </c>
      <c r="AF142" s="95">
        <f>IF(AD142="","",IF(AE142=DistrictNum,MAX(AF$3:AF141)+1,0))</f>
        <v>0</v>
      </c>
      <c r="AG142" s="95" t="s">
        <v>526</v>
      </c>
      <c r="AH142" s="96">
        <f t="shared" si="13"/>
        <v>154</v>
      </c>
    </row>
    <row r="143" spans="30:34">
      <c r="AD143" s="94">
        <v>155</v>
      </c>
      <c r="AE143" s="95">
        <v>10</v>
      </c>
      <c r="AF143" s="95">
        <f>IF(AD143="","",IF(AE143=DistrictNum,MAX(AF$3:AF142)+1,0))</f>
        <v>0</v>
      </c>
      <c r="AG143" s="95" t="s">
        <v>527</v>
      </c>
      <c r="AH143" s="96">
        <f t="shared" si="13"/>
        <v>155</v>
      </c>
    </row>
    <row r="144" spans="30:34">
      <c r="AD144" s="94">
        <v>156</v>
      </c>
      <c r="AE144" s="95">
        <v>8</v>
      </c>
      <c r="AF144" s="95">
        <f>IF(AD144="","",IF(AE144=DistrictNum,MAX(AF$3:AF143)+1,0))</f>
        <v>3</v>
      </c>
      <c r="AG144" s="95" t="s">
        <v>528</v>
      </c>
      <c r="AH144" s="96">
        <f t="shared" si="13"/>
        <v>156</v>
      </c>
    </row>
    <row r="145" spans="30:34">
      <c r="AD145" s="94">
        <v>157</v>
      </c>
      <c r="AE145" s="95">
        <v>34</v>
      </c>
      <c r="AF145" s="95">
        <f>IF(AD145="","",IF(AE145=DistrictNum,MAX(AF$3:AF144)+1,0))</f>
        <v>0</v>
      </c>
      <c r="AG145" s="95" t="s">
        <v>529</v>
      </c>
      <c r="AH145" s="96">
        <f t="shared" si="13"/>
        <v>157</v>
      </c>
    </row>
    <row r="146" spans="30:34">
      <c r="AD146" s="94">
        <v>158</v>
      </c>
      <c r="AE146" s="95">
        <v>24</v>
      </c>
      <c r="AF146" s="95">
        <f>IF(AD146="","",IF(AE146=DistrictNum,MAX(AF$3:AF145)+1,0))</f>
        <v>0</v>
      </c>
      <c r="AG146" s="95" t="s">
        <v>530</v>
      </c>
      <c r="AH146" s="96">
        <f t="shared" si="13"/>
        <v>158</v>
      </c>
    </row>
    <row r="147" spans="30:34">
      <c r="AD147" s="94">
        <v>159</v>
      </c>
      <c r="AE147" s="95">
        <v>34</v>
      </c>
      <c r="AF147" s="95">
        <f>IF(AD147="","",IF(AE147=DistrictNum,MAX(AF$3:AF146)+1,0))</f>
        <v>0</v>
      </c>
      <c r="AG147" s="95" t="s">
        <v>531</v>
      </c>
      <c r="AH147" s="96">
        <f t="shared" si="13"/>
        <v>159</v>
      </c>
    </row>
    <row r="148" spans="30:34">
      <c r="AD148" s="94">
        <v>160</v>
      </c>
      <c r="AE148" s="95">
        <v>29</v>
      </c>
      <c r="AF148" s="95">
        <f>IF(AD148="","",IF(AE148=DistrictNum,MAX(AF$3:AF147)+1,0))</f>
        <v>0</v>
      </c>
      <c r="AG148" s="95" t="s">
        <v>532</v>
      </c>
      <c r="AH148" s="96">
        <f t="shared" si="13"/>
        <v>160</v>
      </c>
    </row>
    <row r="149" spans="30:34">
      <c r="AD149" s="94">
        <v>161</v>
      </c>
      <c r="AE149" s="95">
        <v>28</v>
      </c>
      <c r="AF149" s="95">
        <f>IF(AD149="","",IF(AE149=DistrictNum,MAX(AF$3:AF148)+1,0))</f>
        <v>0</v>
      </c>
      <c r="AG149" s="95" t="s">
        <v>533</v>
      </c>
      <c r="AH149" s="96">
        <f t="shared" si="13"/>
        <v>161</v>
      </c>
    </row>
    <row r="150" spans="30:34">
      <c r="AD150" s="94">
        <v>163</v>
      </c>
      <c r="AE150" s="95">
        <v>6</v>
      </c>
      <c r="AF150" s="95">
        <f>IF(AD150="","",IF(AE150=DistrictNum,MAX(AF$3:AF149)+1,0))</f>
        <v>0</v>
      </c>
      <c r="AG150" s="95" t="s">
        <v>534</v>
      </c>
      <c r="AH150" s="96">
        <f t="shared" si="13"/>
        <v>163</v>
      </c>
    </row>
    <row r="151" spans="30:34">
      <c r="AD151" s="94">
        <v>165</v>
      </c>
      <c r="AE151" s="95">
        <v>7</v>
      </c>
      <c r="AF151" s="95">
        <f>IF(AD151="","",IF(AE151=DistrictNum,MAX(AF$3:AF150)+1,0))</f>
        <v>0</v>
      </c>
      <c r="AG151" s="95" t="s">
        <v>535</v>
      </c>
      <c r="AH151" s="96">
        <f t="shared" si="13"/>
        <v>165</v>
      </c>
    </row>
    <row r="152" spans="30:34">
      <c r="AD152" s="94">
        <v>166</v>
      </c>
      <c r="AE152" s="95">
        <v>13</v>
      </c>
      <c r="AF152" s="95">
        <f>IF(AD152="","",IF(AE152=DistrictNum,MAX(AF$3:AF151)+1,0))</f>
        <v>0</v>
      </c>
      <c r="AG152" s="95" t="s">
        <v>536</v>
      </c>
      <c r="AH152" s="96">
        <f t="shared" si="13"/>
        <v>166</v>
      </c>
    </row>
    <row r="153" spans="30:34">
      <c r="AD153" s="94">
        <v>167</v>
      </c>
      <c r="AE153" s="95">
        <v>10</v>
      </c>
      <c r="AF153" s="95">
        <f>IF(AD153="","",IF(AE153=DistrictNum,MAX(AF$3:AF152)+1,0))</f>
        <v>0</v>
      </c>
      <c r="AG153" s="95" t="s">
        <v>537</v>
      </c>
      <c r="AH153" s="96">
        <f t="shared" si="13"/>
        <v>167</v>
      </c>
    </row>
    <row r="154" spans="30:34">
      <c r="AD154" s="94">
        <v>168</v>
      </c>
      <c r="AE154" s="95">
        <v>33</v>
      </c>
      <c r="AF154" s="95">
        <f>IF(AD154="","",IF(AE154=DistrictNum,MAX(AF$3:AF153)+1,0))</f>
        <v>0</v>
      </c>
      <c r="AG154" s="95" t="s">
        <v>538</v>
      </c>
      <c r="AH154" s="96">
        <f t="shared" si="13"/>
        <v>168</v>
      </c>
    </row>
    <row r="155" spans="30:34">
      <c r="AD155" s="94">
        <v>170</v>
      </c>
      <c r="AE155" s="95">
        <v>27</v>
      </c>
      <c r="AF155" s="95">
        <f>IF(AD155="","",IF(AE155=DistrictNum,MAX(AF$3:AF154)+1,0))</f>
        <v>0</v>
      </c>
      <c r="AG155" s="95" t="s">
        <v>539</v>
      </c>
      <c r="AH155" s="96">
        <f t="shared" si="13"/>
        <v>170</v>
      </c>
    </row>
    <row r="156" spans="30:34">
      <c r="AD156" s="94">
        <v>171</v>
      </c>
      <c r="AE156" s="95">
        <v>14</v>
      </c>
      <c r="AF156" s="95">
        <f>IF(AD156="","",IF(AE156=DistrictNum,MAX(AF$3:AF155)+1,0))</f>
        <v>0</v>
      </c>
      <c r="AG156" s="95" t="s">
        <v>540</v>
      </c>
      <c r="AH156" s="96">
        <f t="shared" si="13"/>
        <v>171</v>
      </c>
    </row>
    <row r="157" spans="30:34">
      <c r="AD157" s="94">
        <v>172</v>
      </c>
      <c r="AE157" s="95">
        <v>21</v>
      </c>
      <c r="AF157" s="95">
        <f>IF(AD157="","",IF(AE157=DistrictNum,MAX(AF$3:AF156)+1,0))</f>
        <v>0</v>
      </c>
      <c r="AG157" s="95" t="s">
        <v>541</v>
      </c>
      <c r="AH157" s="96">
        <f t="shared" si="13"/>
        <v>172</v>
      </c>
    </row>
    <row r="158" spans="30:34">
      <c r="AD158" s="94">
        <v>173</v>
      </c>
      <c r="AE158" s="95">
        <v>23</v>
      </c>
      <c r="AF158" s="95">
        <f>IF(AD158="","",IF(AE158=DistrictNum,MAX(AF$3:AF157)+1,0))</f>
        <v>0</v>
      </c>
      <c r="AG158" s="95" t="s">
        <v>542</v>
      </c>
      <c r="AH158" s="96">
        <f t="shared" si="13"/>
        <v>173</v>
      </c>
    </row>
    <row r="159" spans="30:34">
      <c r="AD159" s="94">
        <v>174</v>
      </c>
      <c r="AE159" s="95">
        <v>15</v>
      </c>
      <c r="AF159" s="95">
        <f>IF(AD159="","",IF(AE159=DistrictNum,MAX(AF$3:AF158)+1,0))</f>
        <v>0</v>
      </c>
      <c r="AG159" s="95" t="s">
        <v>543</v>
      </c>
      <c r="AH159" s="96">
        <f t="shared" si="13"/>
        <v>174</v>
      </c>
    </row>
    <row r="160" spans="30:34">
      <c r="AD160" s="94">
        <v>175</v>
      </c>
      <c r="AE160" s="95">
        <v>33</v>
      </c>
      <c r="AF160" s="95">
        <f>IF(AD160="","",IF(AE160=DistrictNum,MAX(AF$3:AF159)+1,0))</f>
        <v>0</v>
      </c>
      <c r="AG160" s="95" t="s">
        <v>544</v>
      </c>
      <c r="AH160" s="96">
        <f t="shared" si="13"/>
        <v>175</v>
      </c>
    </row>
    <row r="161" spans="30:34">
      <c r="AD161" s="94">
        <v>176</v>
      </c>
      <c r="AE161" s="95">
        <v>8</v>
      </c>
      <c r="AF161" s="95">
        <f>IF(AD161="","",IF(AE161=DistrictNum,MAX(AF$3:AF160)+1,0))</f>
        <v>4</v>
      </c>
      <c r="AG161" s="95" t="s">
        <v>545</v>
      </c>
      <c r="AH161" s="96">
        <f t="shared" si="13"/>
        <v>176</v>
      </c>
    </row>
    <row r="162" spans="30:34">
      <c r="AD162" s="94">
        <v>177</v>
      </c>
      <c r="AE162" s="95">
        <v>26</v>
      </c>
      <c r="AF162" s="95">
        <f>IF(AD162="","",IF(AE162=DistrictNum,MAX(AF$3:AF161)+1,0))</f>
        <v>0</v>
      </c>
      <c r="AG162" s="95" t="s">
        <v>546</v>
      </c>
      <c r="AH162" s="96">
        <f t="shared" si="13"/>
        <v>177</v>
      </c>
    </row>
    <row r="163" spans="30:34">
      <c r="AD163" s="94">
        <v>178</v>
      </c>
      <c r="AE163" s="95">
        <v>37</v>
      </c>
      <c r="AF163" s="95">
        <f>IF(AD163="","",IF(AE163=DistrictNum,MAX(AF$3:AF162)+1,0))</f>
        <v>0</v>
      </c>
      <c r="AG163" s="95" t="s">
        <v>547</v>
      </c>
      <c r="AH163" s="96">
        <f t="shared" si="13"/>
        <v>178</v>
      </c>
    </row>
    <row r="164" spans="30:34">
      <c r="AD164" s="94">
        <v>179</v>
      </c>
      <c r="AE164" s="95">
        <v>18</v>
      </c>
      <c r="AF164" s="95">
        <f>IF(AD164="","",IF(AE164=DistrictNum,MAX(AF$3:AF163)+1,0))</f>
        <v>0</v>
      </c>
      <c r="AG164" s="95" t="s">
        <v>548</v>
      </c>
      <c r="AH164" s="96">
        <f t="shared" si="13"/>
        <v>179</v>
      </c>
    </row>
    <row r="165" spans="30:34">
      <c r="AD165" s="94">
        <v>180</v>
      </c>
      <c r="AE165" s="95">
        <v>12</v>
      </c>
      <c r="AF165" s="95">
        <f>IF(AD165="","",IF(AE165=DistrictNum,MAX(AF$3:AF164)+1,0))</f>
        <v>0</v>
      </c>
      <c r="AG165" s="95" t="s">
        <v>549</v>
      </c>
      <c r="AH165" s="96">
        <f t="shared" si="13"/>
        <v>180</v>
      </c>
    </row>
    <row r="166" spans="30:34">
      <c r="AD166" s="94">
        <v>181</v>
      </c>
      <c r="AE166" s="95">
        <v>32</v>
      </c>
      <c r="AF166" s="95">
        <f>IF(AD166="","",IF(AE166=DistrictNum,MAX(AF$3:AF165)+1,0))</f>
        <v>0</v>
      </c>
      <c r="AG166" s="95" t="s">
        <v>550</v>
      </c>
      <c r="AH166" s="96">
        <f t="shared" si="13"/>
        <v>181</v>
      </c>
    </row>
    <row r="167" spans="30:34">
      <c r="AD167" s="94">
        <v>183</v>
      </c>
      <c r="AE167" s="95">
        <v>25</v>
      </c>
      <c r="AF167" s="95">
        <f>IF(AD167="","",IF(AE167=DistrictNum,MAX(AF$3:AF166)+1,0))</f>
        <v>0</v>
      </c>
      <c r="AG167" s="95" t="s">
        <v>554</v>
      </c>
      <c r="AH167" s="96">
        <f t="shared" si="13"/>
        <v>183</v>
      </c>
    </row>
    <row r="168" spans="30:34">
      <c r="AD168" s="94">
        <v>185</v>
      </c>
      <c r="AE168" s="95">
        <v>7</v>
      </c>
      <c r="AF168" s="95">
        <f>IF(AD168="","",IF(AE168=DistrictNum,MAX(AF$3:AF167)+1,0))</f>
        <v>0</v>
      </c>
      <c r="AG168" s="95" t="s">
        <v>551</v>
      </c>
      <c r="AH168" s="96">
        <f t="shared" si="13"/>
        <v>185</v>
      </c>
    </row>
    <row r="169" spans="30:34">
      <c r="AD169" s="94">
        <v>187</v>
      </c>
      <c r="AE169" s="95">
        <v>4</v>
      </c>
      <c r="AF169" s="95">
        <f>IF(AD169="","",IF(AE169=DistrictNum,MAX(AF$3:AF168)+1,0))</f>
        <v>0</v>
      </c>
      <c r="AG169" s="95" t="s">
        <v>552</v>
      </c>
      <c r="AH169" s="96">
        <f t="shared" si="13"/>
        <v>187</v>
      </c>
    </row>
    <row r="170" spans="30:34">
      <c r="AD170" s="94">
        <v>188</v>
      </c>
      <c r="AE170" s="95">
        <v>26</v>
      </c>
      <c r="AF170" s="95">
        <f>IF(AD170="","",IF(AE170=DistrictNum,MAX(AF$3:AF169)+1,0))</f>
        <v>0</v>
      </c>
      <c r="AG170" s="95" t="s">
        <v>553</v>
      </c>
      <c r="AH170" s="96">
        <f t="shared" si="13"/>
        <v>188</v>
      </c>
    </row>
    <row r="171" spans="30:34">
      <c r="AD171" s="94">
        <v>189</v>
      </c>
      <c r="AE171" s="95">
        <v>22</v>
      </c>
      <c r="AF171" s="95">
        <f>IF(AD171="","",IF(AE171=DistrictNum,MAX(AF$3:AF170)+1,0))</f>
        <v>0</v>
      </c>
      <c r="AG171" s="95" t="s">
        <v>401</v>
      </c>
      <c r="AH171" s="96">
        <f t="shared" si="13"/>
        <v>189</v>
      </c>
    </row>
    <row r="172" spans="30:34">
      <c r="AD172" s="94">
        <v>201</v>
      </c>
      <c r="AE172" s="95">
        <v>15</v>
      </c>
      <c r="AF172" s="95">
        <f>IF(AD172="","",IF(AE172=DistrictNum,MAX(AF$3:AF171)+1,0))</f>
        <v>0</v>
      </c>
      <c r="AG172" s="95" t="s">
        <v>555</v>
      </c>
      <c r="AH172" s="96">
        <f t="shared" si="13"/>
        <v>201</v>
      </c>
    </row>
    <row r="173" spans="30:34">
      <c r="AD173" s="97"/>
      <c r="AE173" s="98"/>
      <c r="AF173" s="95" t="str">
        <f>IF(AD173="","",IF(AE173=DistrictNum,MAX(AF$3:AF172)+1,0))</f>
        <v/>
      </c>
      <c r="AG173" s="98"/>
      <c r="AH173" s="96" t="str">
        <f t="shared" si="13"/>
        <v/>
      </c>
    </row>
    <row r="174" spans="30:34">
      <c r="AD174" s="97"/>
      <c r="AE174" s="98"/>
      <c r="AF174" s="95" t="str">
        <f>IF(AD174="","",IF(AE174=DistrictNum,MAX(AF$3:AF173)+1,0))</f>
        <v/>
      </c>
      <c r="AG174" s="98"/>
      <c r="AH174" s="96" t="str">
        <f t="shared" si="13"/>
        <v/>
      </c>
    </row>
    <row r="175" spans="30:34">
      <c r="AD175" s="97"/>
      <c r="AE175" s="98"/>
      <c r="AF175" s="95" t="str">
        <f>IF(AD175="","",IF(AE175=DistrictNum,MAX(AF$3:AF174)+1,0))</f>
        <v/>
      </c>
      <c r="AG175" s="98"/>
      <c r="AH175" s="96" t="str">
        <f t="shared" si="13"/>
        <v/>
      </c>
    </row>
    <row r="176" spans="30:34">
      <c r="AD176" s="97"/>
      <c r="AE176" s="98"/>
      <c r="AF176" s="95" t="str">
        <f>IF(AD176="","",IF(AE176=DistrictNum,MAX(AF$3:AF175)+1,0))</f>
        <v/>
      </c>
      <c r="AG176" s="98"/>
      <c r="AH176" s="96" t="str">
        <f t="shared" si="13"/>
        <v/>
      </c>
    </row>
    <row r="177" spans="30:34">
      <c r="AD177" s="97"/>
      <c r="AE177" s="98"/>
      <c r="AF177" s="95" t="str">
        <f>IF(AD177="","",IF(AE177=DistrictNum,MAX(AF$3:AF176)+1,0))</f>
        <v/>
      </c>
      <c r="AG177" s="98"/>
      <c r="AH177" s="96" t="str">
        <f t="shared" si="13"/>
        <v/>
      </c>
    </row>
    <row r="178" spans="30:34">
      <c r="AD178" s="97"/>
      <c r="AE178" s="98"/>
      <c r="AF178" s="95" t="str">
        <f>IF(AD178="","",IF(AE178=DistrictNum,MAX(AF$3:AF177)+1,0))</f>
        <v/>
      </c>
      <c r="AG178" s="98"/>
      <c r="AH178" s="96" t="str">
        <f t="shared" si="13"/>
        <v/>
      </c>
    </row>
    <row r="179" spans="30:34">
      <c r="AD179" s="97"/>
      <c r="AE179" s="98"/>
      <c r="AF179" s="95" t="str">
        <f>IF(AD179="","",IF(AE179=DistrictNum,MAX(AF$3:AF178)+1,0))</f>
        <v/>
      </c>
      <c r="AG179" s="98"/>
      <c r="AH179" s="96" t="str">
        <f t="shared" si="13"/>
        <v/>
      </c>
    </row>
    <row r="180" spans="30:34">
      <c r="AD180" s="97"/>
      <c r="AE180" s="98"/>
      <c r="AF180" s="95" t="str">
        <f>IF(AD180="","",IF(AE180=DistrictNum,MAX(AF$3:AF179)+1,0))</f>
        <v/>
      </c>
      <c r="AG180" s="98"/>
      <c r="AH180" s="96" t="str">
        <f t="shared" si="13"/>
        <v/>
      </c>
    </row>
    <row r="181" spans="30:34">
      <c r="AD181" s="97"/>
      <c r="AE181" s="98"/>
      <c r="AF181" s="95" t="str">
        <f>IF(AD181="","",IF(AE181=DistrictNum,MAX(AF$3:AF180)+1,0))</f>
        <v/>
      </c>
      <c r="AG181" s="98"/>
      <c r="AH181" s="96" t="str">
        <f t="shared" si="13"/>
        <v/>
      </c>
    </row>
    <row r="182" spans="30:34">
      <c r="AD182" s="97"/>
      <c r="AE182" s="98"/>
      <c r="AF182" s="95" t="str">
        <f>IF(AD182="","",IF(AE182=DistrictNum,MAX(AF$3:AF181)+1,0))</f>
        <v/>
      </c>
      <c r="AG182" s="98"/>
      <c r="AH182" s="96" t="str">
        <f t="shared" si="13"/>
        <v/>
      </c>
    </row>
    <row r="183" spans="30:34">
      <c r="AD183" s="97"/>
      <c r="AE183" s="98"/>
      <c r="AF183" s="95" t="str">
        <f>IF(AD183="","",IF(AE183=DistrictNum,MAX(AF$3:AF182)+1,0))</f>
        <v/>
      </c>
      <c r="AG183" s="98"/>
      <c r="AH183" s="96" t="str">
        <f t="shared" si="13"/>
        <v/>
      </c>
    </row>
    <row r="184" spans="30:34">
      <c r="AD184" s="97"/>
      <c r="AE184" s="98"/>
      <c r="AF184" s="95" t="str">
        <f>IF(AD184="","",IF(AE184=DistrictNum,MAX(AF$3:AF183)+1,0))</f>
        <v/>
      </c>
      <c r="AG184" s="98"/>
      <c r="AH184" s="96" t="str">
        <f t="shared" si="13"/>
        <v/>
      </c>
    </row>
    <row r="185" spans="30:34">
      <c r="AD185" s="97"/>
      <c r="AE185" s="98"/>
      <c r="AF185" s="95" t="str">
        <f>IF(AD185="","",IF(AE185=DistrictNum,MAX(AF$3:AF184)+1,0))</f>
        <v/>
      </c>
      <c r="AG185" s="98"/>
      <c r="AH185" s="96" t="str">
        <f t="shared" si="13"/>
        <v/>
      </c>
    </row>
    <row r="186" spans="30:34">
      <c r="AD186" s="97"/>
      <c r="AE186" s="98"/>
      <c r="AF186" s="95" t="str">
        <f>IF(AD186="","",IF(AE186=DistrictNum,MAX(AF$3:AF185)+1,0))</f>
        <v/>
      </c>
      <c r="AG186" s="98"/>
      <c r="AH186" s="96" t="str">
        <f t="shared" si="13"/>
        <v/>
      </c>
    </row>
    <row r="187" spans="30:34">
      <c r="AD187" s="97"/>
      <c r="AE187" s="98"/>
      <c r="AF187" s="95" t="str">
        <f>IF(AD187="","",IF(AE187=DistrictNum,MAX(AF$3:AF186)+1,0))</f>
        <v/>
      </c>
      <c r="AG187" s="98"/>
      <c r="AH187" s="96" t="str">
        <f t="shared" si="13"/>
        <v/>
      </c>
    </row>
    <row r="188" spans="30:34">
      <c r="AD188" s="97"/>
      <c r="AE188" s="98"/>
      <c r="AF188" s="95" t="str">
        <f>IF(AD188="","",IF(AE188=DistrictNum,MAX(AF$3:AF187)+1,0))</f>
        <v/>
      </c>
      <c r="AG188" s="98"/>
      <c r="AH188" s="96" t="str">
        <f t="shared" si="13"/>
        <v/>
      </c>
    </row>
    <row r="189" spans="30:34">
      <c r="AD189" s="97"/>
      <c r="AE189" s="98"/>
      <c r="AF189" s="95" t="str">
        <f>IF(AD189="","",IF(AE189=DistrictNum,MAX(AF$3:AF188)+1,0))</f>
        <v/>
      </c>
      <c r="AG189" s="98"/>
      <c r="AH189" s="96" t="str">
        <f t="shared" si="13"/>
        <v/>
      </c>
    </row>
    <row r="190" spans="30:34">
      <c r="AD190" s="97"/>
      <c r="AE190" s="98"/>
      <c r="AF190" s="95" t="str">
        <f>IF(AD190="","",IF(AE190=DistrictNum,MAX(AF$3:AF189)+1,0))</f>
        <v/>
      </c>
      <c r="AG190" s="98"/>
      <c r="AH190" s="96" t="str">
        <f t="shared" si="13"/>
        <v/>
      </c>
    </row>
    <row r="191" spans="30:34">
      <c r="AD191" s="97"/>
      <c r="AE191" s="98"/>
      <c r="AF191" s="95" t="str">
        <f>IF(AD191="","",IF(AE191=DistrictNum,MAX(AF$3:AF190)+1,0))</f>
        <v/>
      </c>
      <c r="AG191" s="98"/>
      <c r="AH191" s="96" t="str">
        <f t="shared" si="13"/>
        <v/>
      </c>
    </row>
    <row r="192" spans="30:34">
      <c r="AD192" s="97"/>
      <c r="AE192" s="98"/>
      <c r="AF192" s="95" t="str">
        <f>IF(AD192="","",IF(AE192=DistrictNum,MAX(AF$3:AF191)+1,0))</f>
        <v/>
      </c>
      <c r="AG192" s="98"/>
      <c r="AH192" s="96" t="str">
        <f t="shared" si="13"/>
        <v/>
      </c>
    </row>
    <row r="193" spans="30:34">
      <c r="AD193" s="97"/>
      <c r="AE193" s="98"/>
      <c r="AF193" s="95" t="str">
        <f>IF(AD193="","",IF(AE193=DistrictNum,MAX(AF$3:AF192)+1,0))</f>
        <v/>
      </c>
      <c r="AG193" s="98"/>
      <c r="AH193" s="96" t="str">
        <f t="shared" si="13"/>
        <v/>
      </c>
    </row>
    <row r="194" spans="30:34">
      <c r="AD194" s="97"/>
      <c r="AE194" s="98"/>
      <c r="AF194" s="95" t="str">
        <f>IF(AD194="","",IF(AE194=DistrictNum,MAX(AF$3:AF193)+1,0))</f>
        <v/>
      </c>
      <c r="AG194" s="98"/>
      <c r="AH194" s="96" t="str">
        <f t="shared" si="13"/>
        <v/>
      </c>
    </row>
    <row r="195" spans="30:34">
      <c r="AD195" s="97"/>
      <c r="AE195" s="98"/>
      <c r="AF195" s="95" t="str">
        <f>IF(AD195="","",IF(AE195=DistrictNum,MAX(AF$3:AF194)+1,0))</f>
        <v/>
      </c>
      <c r="AG195" s="98"/>
      <c r="AH195" s="96" t="str">
        <f t="shared" si="13"/>
        <v/>
      </c>
    </row>
    <row r="196" spans="30:34">
      <c r="AD196" s="97"/>
      <c r="AE196" s="98"/>
      <c r="AF196" s="95" t="str">
        <f>IF(AD196="","",IF(AE196=DistrictNum,MAX(AF$3:AF195)+1,0))</f>
        <v/>
      </c>
      <c r="AG196" s="98"/>
      <c r="AH196" s="96" t="str">
        <f t="shared" si="13"/>
        <v/>
      </c>
    </row>
    <row r="197" spans="30:34">
      <c r="AD197" s="97"/>
      <c r="AE197" s="98"/>
      <c r="AF197" s="95" t="str">
        <f>IF(AD197="","",IF(AE197=DistrictNum,MAX(AF$3:AF196)+1,0))</f>
        <v/>
      </c>
      <c r="AG197" s="98"/>
      <c r="AH197" s="96" t="str">
        <f t="shared" ref="AH197:AH250" si="14">IF(AD197="","",AD197)</f>
        <v/>
      </c>
    </row>
    <row r="198" spans="30:34">
      <c r="AD198" s="97"/>
      <c r="AE198" s="98"/>
      <c r="AF198" s="95" t="str">
        <f>IF(AD198="","",IF(AE198=DistrictNum,MAX(AF$3:AF197)+1,0))</f>
        <v/>
      </c>
      <c r="AG198" s="98"/>
      <c r="AH198" s="96" t="str">
        <f t="shared" si="14"/>
        <v/>
      </c>
    </row>
    <row r="199" spans="30:34">
      <c r="AD199" s="97"/>
      <c r="AE199" s="98"/>
      <c r="AF199" s="95" t="str">
        <f>IF(AD199="","",IF(AE199=DistrictNum,MAX(AF$3:AF198)+1,0))</f>
        <v/>
      </c>
      <c r="AG199" s="98"/>
      <c r="AH199" s="96" t="str">
        <f t="shared" si="14"/>
        <v/>
      </c>
    </row>
    <row r="200" spans="30:34">
      <c r="AD200" s="97"/>
      <c r="AE200" s="98"/>
      <c r="AF200" s="95" t="str">
        <f>IF(AD200="","",IF(AE200=DistrictNum,MAX(AF$3:AF199)+1,0))</f>
        <v/>
      </c>
      <c r="AG200" s="98"/>
      <c r="AH200" s="96" t="str">
        <f t="shared" si="14"/>
        <v/>
      </c>
    </row>
    <row r="201" spans="30:34">
      <c r="AD201" s="97"/>
      <c r="AE201" s="98"/>
      <c r="AF201" s="95" t="str">
        <f>IF(AD201="","",IF(AE201=DistrictNum,MAX(AF$3:AF200)+1,0))</f>
        <v/>
      </c>
      <c r="AG201" s="98"/>
      <c r="AH201" s="96" t="str">
        <f t="shared" si="14"/>
        <v/>
      </c>
    </row>
    <row r="202" spans="30:34">
      <c r="AD202" s="97"/>
      <c r="AE202" s="98"/>
      <c r="AF202" s="95" t="str">
        <f>IF(AD202="","",IF(AE202=DistrictNum,MAX(AF$3:AF201)+1,0))</f>
        <v/>
      </c>
      <c r="AG202" s="98"/>
      <c r="AH202" s="96" t="str">
        <f t="shared" si="14"/>
        <v/>
      </c>
    </row>
    <row r="203" spans="30:34">
      <c r="AD203" s="97"/>
      <c r="AE203" s="98"/>
      <c r="AF203" s="95" t="str">
        <f>IF(AD203="","",IF(AE203=DistrictNum,MAX(AF$3:AF202)+1,0))</f>
        <v/>
      </c>
      <c r="AG203" s="98"/>
      <c r="AH203" s="96" t="str">
        <f t="shared" si="14"/>
        <v/>
      </c>
    </row>
    <row r="204" spans="30:34">
      <c r="AD204" s="97"/>
      <c r="AE204" s="98"/>
      <c r="AF204" s="95" t="str">
        <f>IF(AD204="","",IF(AE204=DistrictNum,MAX(AF$3:AF203)+1,0))</f>
        <v/>
      </c>
      <c r="AG204" s="98"/>
      <c r="AH204" s="96" t="str">
        <f t="shared" si="14"/>
        <v/>
      </c>
    </row>
    <row r="205" spans="30:34">
      <c r="AD205" s="97"/>
      <c r="AE205" s="98"/>
      <c r="AF205" s="95" t="str">
        <f>IF(AD205="","",IF(AE205=DistrictNum,MAX(AF$3:AF204)+1,0))</f>
        <v/>
      </c>
      <c r="AG205" s="98"/>
      <c r="AH205" s="96" t="str">
        <f t="shared" si="14"/>
        <v/>
      </c>
    </row>
    <row r="206" spans="30:34">
      <c r="AD206" s="97"/>
      <c r="AE206" s="98"/>
      <c r="AF206" s="95" t="str">
        <f>IF(AD206="","",IF(AE206=DistrictNum,MAX(AF$3:AF205)+1,0))</f>
        <v/>
      </c>
      <c r="AG206" s="98"/>
      <c r="AH206" s="96" t="str">
        <f t="shared" si="14"/>
        <v/>
      </c>
    </row>
    <row r="207" spans="30:34">
      <c r="AD207" s="97"/>
      <c r="AE207" s="98"/>
      <c r="AF207" s="95" t="str">
        <f>IF(AD207="","",IF(AE207=DistrictNum,MAX(AF$3:AF206)+1,0))</f>
        <v/>
      </c>
      <c r="AG207" s="98"/>
      <c r="AH207" s="96" t="str">
        <f t="shared" si="14"/>
        <v/>
      </c>
    </row>
    <row r="208" spans="30:34">
      <c r="AD208" s="97"/>
      <c r="AE208" s="98"/>
      <c r="AF208" s="95" t="str">
        <f>IF(AD208="","",IF(AE208=DistrictNum,MAX(AF$3:AF207)+1,0))</f>
        <v/>
      </c>
      <c r="AG208" s="98"/>
      <c r="AH208" s="96" t="str">
        <f t="shared" si="14"/>
        <v/>
      </c>
    </row>
    <row r="209" spans="30:34">
      <c r="AD209" s="97"/>
      <c r="AE209" s="98"/>
      <c r="AF209" s="95" t="str">
        <f>IF(AD209="","",IF(AE209=DistrictNum,MAX(AF$3:AF208)+1,0))</f>
        <v/>
      </c>
      <c r="AG209" s="98"/>
      <c r="AH209" s="96" t="str">
        <f t="shared" si="14"/>
        <v/>
      </c>
    </row>
    <row r="210" spans="30:34">
      <c r="AD210" s="97"/>
      <c r="AE210" s="98"/>
      <c r="AF210" s="95" t="str">
        <f>IF(AD210="","",IF(AE210=DistrictNum,MAX(AF$3:AF209)+1,0))</f>
        <v/>
      </c>
      <c r="AG210" s="98"/>
      <c r="AH210" s="96" t="str">
        <f t="shared" si="14"/>
        <v/>
      </c>
    </row>
    <row r="211" spans="30:34">
      <c r="AD211" s="97"/>
      <c r="AE211" s="98"/>
      <c r="AF211" s="95" t="str">
        <f>IF(AD211="","",IF(AE211=DistrictNum,MAX(AF$3:AF210)+1,0))</f>
        <v/>
      </c>
      <c r="AG211" s="98"/>
      <c r="AH211" s="96" t="str">
        <f t="shared" si="14"/>
        <v/>
      </c>
    </row>
    <row r="212" spans="30:34">
      <c r="AD212" s="97"/>
      <c r="AE212" s="98"/>
      <c r="AF212" s="95" t="str">
        <f>IF(AD212="","",IF(AE212=DistrictNum,MAX(AF$3:AF211)+1,0))</f>
        <v/>
      </c>
      <c r="AG212" s="98"/>
      <c r="AH212" s="96" t="str">
        <f t="shared" si="14"/>
        <v/>
      </c>
    </row>
    <row r="213" spans="30:34">
      <c r="AD213" s="97"/>
      <c r="AE213" s="98"/>
      <c r="AF213" s="95" t="str">
        <f>IF(AD213="","",IF(AE213=DistrictNum,MAX(AF$3:AF212)+1,0))</f>
        <v/>
      </c>
      <c r="AG213" s="98"/>
      <c r="AH213" s="96" t="str">
        <f t="shared" si="14"/>
        <v/>
      </c>
    </row>
    <row r="214" spans="30:34">
      <c r="AD214" s="97"/>
      <c r="AE214" s="98"/>
      <c r="AF214" s="95" t="str">
        <f>IF(AD214="","",IF(AE214=DistrictNum,MAX(AF$3:AF213)+1,0))</f>
        <v/>
      </c>
      <c r="AG214" s="98"/>
      <c r="AH214" s="96" t="str">
        <f t="shared" si="14"/>
        <v/>
      </c>
    </row>
    <row r="215" spans="30:34">
      <c r="AD215" s="97"/>
      <c r="AE215" s="98"/>
      <c r="AF215" s="95" t="str">
        <f>IF(AD215="","",IF(AE215=DistrictNum,MAX(AF$3:AF214)+1,0))</f>
        <v/>
      </c>
      <c r="AG215" s="98"/>
      <c r="AH215" s="96" t="str">
        <f t="shared" si="14"/>
        <v/>
      </c>
    </row>
    <row r="216" spans="30:34">
      <c r="AD216" s="97"/>
      <c r="AE216" s="98"/>
      <c r="AF216" s="95" t="str">
        <f>IF(AD216="","",IF(AE216=DistrictNum,MAX(AF$3:AF215)+1,0))</f>
        <v/>
      </c>
      <c r="AG216" s="98"/>
      <c r="AH216" s="96" t="str">
        <f t="shared" si="14"/>
        <v/>
      </c>
    </row>
    <row r="217" spans="30:34">
      <c r="AD217" s="97"/>
      <c r="AE217" s="98"/>
      <c r="AF217" s="95" t="str">
        <f>IF(AD217="","",IF(AE217=DistrictNum,MAX(AF$3:AF216)+1,0))</f>
        <v/>
      </c>
      <c r="AG217" s="98"/>
      <c r="AH217" s="96" t="str">
        <f t="shared" si="14"/>
        <v/>
      </c>
    </row>
    <row r="218" spans="30:34">
      <c r="AD218" s="97"/>
      <c r="AE218" s="98"/>
      <c r="AF218" s="95" t="str">
        <f>IF(AD218="","",IF(AE218=DistrictNum,MAX(AF$3:AF217)+1,0))</f>
        <v/>
      </c>
      <c r="AG218" s="98"/>
      <c r="AH218" s="96" t="str">
        <f t="shared" si="14"/>
        <v/>
      </c>
    </row>
    <row r="219" spans="30:34">
      <c r="AD219" s="97"/>
      <c r="AE219" s="98"/>
      <c r="AF219" s="95" t="str">
        <f>IF(AD219="","",IF(AE219=DistrictNum,MAX(AF$3:AF218)+1,0))</f>
        <v/>
      </c>
      <c r="AG219" s="98"/>
      <c r="AH219" s="96" t="str">
        <f t="shared" si="14"/>
        <v/>
      </c>
    </row>
    <row r="220" spans="30:34">
      <c r="AD220" s="97"/>
      <c r="AE220" s="98"/>
      <c r="AF220" s="95" t="str">
        <f>IF(AD220="","",IF(AE220=DistrictNum,MAX(AF$3:AF219)+1,0))</f>
        <v/>
      </c>
      <c r="AG220" s="98"/>
      <c r="AH220" s="96" t="str">
        <f t="shared" si="14"/>
        <v/>
      </c>
    </row>
    <row r="221" spans="30:34">
      <c r="AD221" s="97"/>
      <c r="AE221" s="98"/>
      <c r="AF221" s="95" t="str">
        <f>IF(AD221="","",IF(AE221=DistrictNum,MAX(AF$3:AF220)+1,0))</f>
        <v/>
      </c>
      <c r="AG221" s="98"/>
      <c r="AH221" s="96" t="str">
        <f t="shared" si="14"/>
        <v/>
      </c>
    </row>
    <row r="222" spans="30:34">
      <c r="AD222" s="97"/>
      <c r="AE222" s="98"/>
      <c r="AF222" s="95" t="str">
        <f>IF(AD222="","",IF(AE222=DistrictNum,MAX(AF$3:AF221)+1,0))</f>
        <v/>
      </c>
      <c r="AG222" s="98"/>
      <c r="AH222" s="96" t="str">
        <f t="shared" si="14"/>
        <v/>
      </c>
    </row>
    <row r="223" spans="30:34">
      <c r="AD223" s="97"/>
      <c r="AE223" s="98"/>
      <c r="AF223" s="95" t="str">
        <f>IF(AD223="","",IF(AE223=DistrictNum,MAX(AF$3:AF222)+1,0))</f>
        <v/>
      </c>
      <c r="AG223" s="98"/>
      <c r="AH223" s="96" t="str">
        <f t="shared" si="14"/>
        <v/>
      </c>
    </row>
    <row r="224" spans="30:34">
      <c r="AD224" s="97"/>
      <c r="AE224" s="98"/>
      <c r="AF224" s="95" t="str">
        <f>IF(AD224="","",IF(AE224=DistrictNum,MAX(AF$3:AF223)+1,0))</f>
        <v/>
      </c>
      <c r="AG224" s="98"/>
      <c r="AH224" s="96" t="str">
        <f t="shared" si="14"/>
        <v/>
      </c>
    </row>
    <row r="225" spans="30:34">
      <c r="AD225" s="97"/>
      <c r="AE225" s="98"/>
      <c r="AF225" s="95" t="str">
        <f>IF(AD225="","",IF(AE225=DistrictNum,MAX(AF$3:AF224)+1,0))</f>
        <v/>
      </c>
      <c r="AG225" s="98"/>
      <c r="AH225" s="96" t="str">
        <f t="shared" si="14"/>
        <v/>
      </c>
    </row>
    <row r="226" spans="30:34">
      <c r="AD226" s="97"/>
      <c r="AE226" s="98"/>
      <c r="AF226" s="95" t="str">
        <f>IF(AD226="","",IF(AE226=DistrictNum,MAX(AF$3:AF225)+1,0))</f>
        <v/>
      </c>
      <c r="AG226" s="98"/>
      <c r="AH226" s="96" t="str">
        <f t="shared" si="14"/>
        <v/>
      </c>
    </row>
    <row r="227" spans="30:34">
      <c r="AD227" s="97"/>
      <c r="AE227" s="98"/>
      <c r="AF227" s="95" t="str">
        <f>IF(AD227="","",IF(AE227=DistrictNum,MAX(AF$3:AF226)+1,0))</f>
        <v/>
      </c>
      <c r="AG227" s="98"/>
      <c r="AH227" s="96" t="str">
        <f t="shared" si="14"/>
        <v/>
      </c>
    </row>
    <row r="228" spans="30:34">
      <c r="AD228" s="97"/>
      <c r="AE228" s="98"/>
      <c r="AF228" s="95" t="str">
        <f>IF(AD228="","",IF(AE228=DistrictNum,MAX(AF$3:AF227)+1,0))</f>
        <v/>
      </c>
      <c r="AG228" s="98"/>
      <c r="AH228" s="96" t="str">
        <f t="shared" si="14"/>
        <v/>
      </c>
    </row>
    <row r="229" spans="30:34">
      <c r="AD229" s="97"/>
      <c r="AE229" s="98"/>
      <c r="AF229" s="95" t="str">
        <f>IF(AD229="","",IF(AE229=DistrictNum,MAX(AF$3:AF228)+1,0))</f>
        <v/>
      </c>
      <c r="AG229" s="98"/>
      <c r="AH229" s="96" t="str">
        <f t="shared" si="14"/>
        <v/>
      </c>
    </row>
    <row r="230" spans="30:34">
      <c r="AD230" s="97"/>
      <c r="AE230" s="98"/>
      <c r="AF230" s="95" t="str">
        <f>IF(AD230="","",IF(AE230=DistrictNum,MAX(AF$3:AF229)+1,0))</f>
        <v/>
      </c>
      <c r="AG230" s="98"/>
      <c r="AH230" s="96" t="str">
        <f t="shared" si="14"/>
        <v/>
      </c>
    </row>
    <row r="231" spans="30:34">
      <c r="AD231" s="97"/>
      <c r="AE231" s="98"/>
      <c r="AF231" s="95" t="str">
        <f>IF(AD231="","",IF(AE231=DistrictNum,MAX(AF$3:AF230)+1,0))</f>
        <v/>
      </c>
      <c r="AG231" s="98"/>
      <c r="AH231" s="96" t="str">
        <f t="shared" si="14"/>
        <v/>
      </c>
    </row>
    <row r="232" spans="30:34">
      <c r="AD232" s="97"/>
      <c r="AE232" s="98"/>
      <c r="AF232" s="95" t="str">
        <f>IF(AD232="","",IF(AE232=DistrictNum,MAX(AF$3:AF231)+1,0))</f>
        <v/>
      </c>
      <c r="AG232" s="98"/>
      <c r="AH232" s="96" t="str">
        <f t="shared" si="14"/>
        <v/>
      </c>
    </row>
    <row r="233" spans="30:34">
      <c r="AD233" s="97"/>
      <c r="AE233" s="98"/>
      <c r="AF233" s="95" t="str">
        <f>IF(AD233="","",IF(AE233=DistrictNum,MAX(AF$3:AF232)+1,0))</f>
        <v/>
      </c>
      <c r="AG233" s="98"/>
      <c r="AH233" s="96" t="str">
        <f t="shared" si="14"/>
        <v/>
      </c>
    </row>
    <row r="234" spans="30:34">
      <c r="AD234" s="97"/>
      <c r="AE234" s="98"/>
      <c r="AF234" s="95" t="str">
        <f>IF(AD234="","",IF(AE234=DistrictNum,MAX(AF$3:AF233)+1,0))</f>
        <v/>
      </c>
      <c r="AG234" s="98"/>
      <c r="AH234" s="96" t="str">
        <f t="shared" si="14"/>
        <v/>
      </c>
    </row>
    <row r="235" spans="30:34">
      <c r="AD235" s="97"/>
      <c r="AE235" s="98"/>
      <c r="AF235" s="95" t="str">
        <f>IF(AD235="","",IF(AE235=DistrictNum,MAX(AF$3:AF234)+1,0))</f>
        <v/>
      </c>
      <c r="AG235" s="98"/>
      <c r="AH235" s="96" t="str">
        <f t="shared" si="14"/>
        <v/>
      </c>
    </row>
    <row r="236" spans="30:34">
      <c r="AD236" s="97"/>
      <c r="AE236" s="98"/>
      <c r="AF236" s="95" t="str">
        <f>IF(AD236="","",IF(AE236=DistrictNum,MAX(AF$3:AF235)+1,0))</f>
        <v/>
      </c>
      <c r="AG236" s="98"/>
      <c r="AH236" s="96" t="str">
        <f t="shared" si="14"/>
        <v/>
      </c>
    </row>
    <row r="237" spans="30:34">
      <c r="AD237" s="97"/>
      <c r="AE237" s="98"/>
      <c r="AF237" s="95" t="str">
        <f>IF(AD237="","",IF(AE237=DistrictNum,MAX(AF$3:AF236)+1,0))</f>
        <v/>
      </c>
      <c r="AG237" s="98"/>
      <c r="AH237" s="96" t="str">
        <f t="shared" si="14"/>
        <v/>
      </c>
    </row>
    <row r="238" spans="30:34">
      <c r="AD238" s="97"/>
      <c r="AE238" s="98"/>
      <c r="AF238" s="95" t="str">
        <f>IF(AD238="","",IF(AE238=DistrictNum,MAX(AF$3:AF237)+1,0))</f>
        <v/>
      </c>
      <c r="AG238" s="98"/>
      <c r="AH238" s="96" t="str">
        <f t="shared" si="14"/>
        <v/>
      </c>
    </row>
    <row r="239" spans="30:34">
      <c r="AD239" s="97"/>
      <c r="AE239" s="98"/>
      <c r="AF239" s="95" t="str">
        <f>IF(AD239="","",IF(AE239=DistrictNum,MAX(AF$3:AF238)+1,0))</f>
        <v/>
      </c>
      <c r="AG239" s="98"/>
      <c r="AH239" s="96" t="str">
        <f t="shared" si="14"/>
        <v/>
      </c>
    </row>
    <row r="240" spans="30:34">
      <c r="AD240" s="97"/>
      <c r="AE240" s="98"/>
      <c r="AF240" s="95" t="str">
        <f>IF(AD240="","",IF(AE240=DistrictNum,MAX(AF$3:AF239)+1,0))</f>
        <v/>
      </c>
      <c r="AG240" s="98"/>
      <c r="AH240" s="96" t="str">
        <f t="shared" si="14"/>
        <v/>
      </c>
    </row>
    <row r="241" spans="30:34">
      <c r="AD241" s="97"/>
      <c r="AE241" s="98"/>
      <c r="AF241" s="95" t="str">
        <f>IF(AD241="","",IF(AE241=DistrictNum,MAX(AF$3:AF240)+1,0))</f>
        <v/>
      </c>
      <c r="AG241" s="98"/>
      <c r="AH241" s="96" t="str">
        <f t="shared" si="14"/>
        <v/>
      </c>
    </row>
    <row r="242" spans="30:34">
      <c r="AD242" s="97"/>
      <c r="AE242" s="98"/>
      <c r="AF242" s="95" t="str">
        <f>IF(AD242="","",IF(AE242=DistrictNum,MAX(AF$3:AF241)+1,0))</f>
        <v/>
      </c>
      <c r="AG242" s="98"/>
      <c r="AH242" s="96" t="str">
        <f t="shared" si="14"/>
        <v/>
      </c>
    </row>
    <row r="243" spans="30:34">
      <c r="AD243" s="97"/>
      <c r="AE243" s="98"/>
      <c r="AF243" s="95" t="str">
        <f>IF(AD243="","",IF(AE243=DistrictNum,MAX(AF$3:AF242)+1,0))</f>
        <v/>
      </c>
      <c r="AG243" s="98"/>
      <c r="AH243" s="96" t="str">
        <f t="shared" si="14"/>
        <v/>
      </c>
    </row>
    <row r="244" spans="30:34">
      <c r="AD244" s="97"/>
      <c r="AE244" s="98"/>
      <c r="AF244" s="95" t="str">
        <f>IF(AD244="","",IF(AE244=DistrictNum,MAX(AF$3:AF243)+1,0))</f>
        <v/>
      </c>
      <c r="AG244" s="98"/>
      <c r="AH244" s="96" t="str">
        <f t="shared" si="14"/>
        <v/>
      </c>
    </row>
    <row r="245" spans="30:34">
      <c r="AD245" s="97"/>
      <c r="AE245" s="98"/>
      <c r="AF245" s="95" t="str">
        <f>IF(AD245="","",IF(AE245=DistrictNum,MAX(AF$3:AF244)+1,0))</f>
        <v/>
      </c>
      <c r="AG245" s="98"/>
      <c r="AH245" s="96" t="str">
        <f t="shared" si="14"/>
        <v/>
      </c>
    </row>
    <row r="246" spans="30:34">
      <c r="AD246" s="97"/>
      <c r="AE246" s="98"/>
      <c r="AF246" s="95" t="str">
        <f>IF(AD246="","",IF(AE246=DistrictNum,MAX(AF$3:AF245)+1,0))</f>
        <v/>
      </c>
      <c r="AG246" s="98"/>
      <c r="AH246" s="96" t="str">
        <f t="shared" si="14"/>
        <v/>
      </c>
    </row>
    <row r="247" spans="30:34">
      <c r="AD247" s="97"/>
      <c r="AE247" s="98"/>
      <c r="AF247" s="95" t="str">
        <f>IF(AD247="","",IF(AE247=DistrictNum,MAX(AF$3:AF246)+1,0))</f>
        <v/>
      </c>
      <c r="AG247" s="98"/>
      <c r="AH247" s="96" t="str">
        <f t="shared" si="14"/>
        <v/>
      </c>
    </row>
    <row r="248" spans="30:34">
      <c r="AD248" s="97"/>
      <c r="AE248" s="98"/>
      <c r="AF248" s="95" t="str">
        <f>IF(AD248="","",IF(AE248=DistrictNum,MAX(AF$3:AF247)+1,0))</f>
        <v/>
      </c>
      <c r="AG248" s="98"/>
      <c r="AH248" s="96" t="str">
        <f t="shared" si="14"/>
        <v/>
      </c>
    </row>
    <row r="249" spans="30:34">
      <c r="AD249" s="97"/>
      <c r="AE249" s="98"/>
      <c r="AF249" s="95" t="str">
        <f>IF(AD249="","",IF(AE249=DistrictNum,MAX(AF$3:AF248)+1,0))</f>
        <v/>
      </c>
      <c r="AG249" s="98"/>
      <c r="AH249" s="96" t="str">
        <f t="shared" si="14"/>
        <v/>
      </c>
    </row>
    <row r="250" spans="30:34">
      <c r="AD250" s="99"/>
      <c r="AE250" s="89"/>
      <c r="AF250" s="90" t="str">
        <f>IF(AD250="","",IF(AE250=DistrictNum,MAX(AF$3:AF249)+1,0))</f>
        <v/>
      </c>
      <c r="AG250" s="89"/>
      <c r="AH250" s="100" t="str">
        <f t="shared" si="14"/>
        <v/>
      </c>
    </row>
  </sheetData>
  <mergeCells count="1">
    <mergeCell ref="S1:AH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RevenueData</vt:lpstr>
      <vt:lpstr>ShipData</vt:lpstr>
      <vt:lpstr>StoreReport</vt:lpstr>
      <vt:lpstr>Summary</vt:lpstr>
      <vt:lpstr>DM-Store Report</vt:lpstr>
      <vt:lpstr>Reg-DM Report</vt:lpstr>
      <vt:lpstr>Total-Reg Report</vt:lpstr>
      <vt:lpstr>OtherInfo</vt:lpstr>
      <vt:lpstr>BeginMonth</vt:lpstr>
      <vt:lpstr>DistrictNum</vt:lpstr>
      <vt:lpstr>'Reg-DM Report'!DistrictWeek</vt:lpstr>
      <vt:lpstr>'Total-Reg Report'!DistrictWeek</vt:lpstr>
      <vt:lpstr>DistrictWeek</vt:lpstr>
      <vt:lpstr>OtherInfo!Extract</vt:lpstr>
      <vt:lpstr>'Reg-DM Report'!FirstDay</vt:lpstr>
      <vt:lpstr>'Total-Reg Report'!FirstDay</vt:lpstr>
      <vt:lpstr>FirstDay</vt:lpstr>
      <vt:lpstr>LateLabel</vt:lpstr>
      <vt:lpstr>'DM-Store Report'!Print_Area</vt:lpstr>
      <vt:lpstr>'Reg-DM Report'!Print_Area</vt:lpstr>
      <vt:lpstr>StoreReport!Print_Area</vt:lpstr>
      <vt:lpstr>Summary!Print_Area</vt:lpstr>
      <vt:lpstr>'Total-Reg Report'!Print_Area</vt:lpstr>
      <vt:lpstr>StoreReport!Print_Titles</vt:lpstr>
      <vt:lpstr>RankOrder</vt:lpstr>
      <vt:lpstr>'Reg-DM Report'!RegionNum</vt:lpstr>
      <vt:lpstr>RevenueRange</vt:lpstr>
      <vt:lpstr>ShipDataRange</vt:lpstr>
      <vt:lpstr>ThisYear</vt:lpstr>
      <vt:lpstr>Weeks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CGorham</cp:lastModifiedBy>
  <cp:lastPrinted>2009-10-07T17:48:26Z</cp:lastPrinted>
  <dcterms:created xsi:type="dcterms:W3CDTF">2009-09-22T13:22:07Z</dcterms:created>
  <dcterms:modified xsi:type="dcterms:W3CDTF">2009-10-07T20:31:25Z</dcterms:modified>
</cp:coreProperties>
</file>