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OneDrive\Desktop\Sem4\Sem4ULSA\Metodos numericos\parcial3\"/>
    </mc:Choice>
  </mc:AlternateContent>
  <xr:revisionPtr revIDLastSave="0" documentId="13_ncr:1_{D8B7B0ED-977C-4841-8E92-F6B959347923}" xr6:coauthVersionLast="47" xr6:coauthVersionMax="47" xr10:uidLastSave="{00000000-0000-0000-0000-000000000000}"/>
  <bookViews>
    <workbookView xWindow="-120" yWindow="-120" windowWidth="24240" windowHeight="13020" activeTab="2" xr2:uid="{3F9D80FB-6957-4CED-A49E-5542DCDC6664}"/>
  </bookViews>
  <sheets>
    <sheet name="p1" sheetId="1" r:id="rId1"/>
    <sheet name="p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1" l="1"/>
  <c r="O23" i="1" s="1"/>
  <c r="O24" i="1" s="1"/>
  <c r="O25" i="1" s="1"/>
  <c r="N22" i="1"/>
  <c r="N23" i="1" s="1"/>
  <c r="Q21" i="1"/>
  <c r="P21" i="1"/>
  <c r="O21" i="1"/>
  <c r="N21" i="1"/>
  <c r="Q20" i="1"/>
  <c r="P20" i="1"/>
  <c r="R14" i="1"/>
  <c r="R13" i="1"/>
  <c r="O13" i="1" a="1"/>
  <c r="O13" i="1" s="1"/>
  <c r="O16" i="1" s="1" a="1"/>
  <c r="O16" i="1" s="1"/>
  <c r="P10" i="1"/>
  <c r="O10" i="1"/>
  <c r="N24" i="1" l="1"/>
  <c r="Q23" i="1"/>
  <c r="P23" i="1"/>
  <c r="P22" i="1"/>
  <c r="Q22" i="1"/>
  <c r="Q24" i="1" l="1"/>
  <c r="P24" i="1"/>
  <c r="U15" i="1"/>
  <c r="U14" i="1"/>
  <c r="N25" i="1"/>
  <c r="Q25" i="1" l="1"/>
  <c r="P25" i="1"/>
  <c r="H47" i="2"/>
  <c r="M46" i="2"/>
  <c r="H29" i="2"/>
  <c r="M28" i="2"/>
  <c r="I28" i="2"/>
  <c r="N27" i="2"/>
  <c r="N28" i="2"/>
  <c r="I29" i="2"/>
  <c r="I41" i="2"/>
  <c r="N40" i="2"/>
  <c r="I47" i="2"/>
  <c r="N46" i="2"/>
  <c r="I34" i="2"/>
  <c r="H35" i="2"/>
  <c r="M34" i="2"/>
  <c r="H33" i="2"/>
  <c r="J29" i="2"/>
  <c r="O28" i="2"/>
  <c r="M33" i="2"/>
  <c r="H34" i="2"/>
  <c r="J40" i="2"/>
  <c r="O39" i="2"/>
  <c r="O40" i="2"/>
  <c r="J41" i="2"/>
  <c r="J47" i="2"/>
  <c r="O46" i="2"/>
  <c r="J34" i="2"/>
  <c r="J33" i="2"/>
  <c r="I33" i="2"/>
  <c r="N45" i="2"/>
  <c r="I46" i="2"/>
  <c r="M45" i="2"/>
  <c r="H46" i="2"/>
  <c r="O20" i="2"/>
  <c r="M20" i="2"/>
  <c r="N20" i="2"/>
  <c r="O38" i="2"/>
  <c r="J39" i="2"/>
  <c r="J45" i="2"/>
  <c r="H39" i="2"/>
  <c r="N33" i="2"/>
  <c r="N34" i="2"/>
  <c r="I35" i="2"/>
  <c r="I39" i="2"/>
  <c r="N39" i="2"/>
  <c r="I40" i="2"/>
  <c r="H41" i="2"/>
  <c r="M40" i="2"/>
  <c r="I27" i="2"/>
  <c r="N19" i="2"/>
  <c r="M19" i="2"/>
  <c r="O19" i="2"/>
  <c r="O18" i="2"/>
  <c r="H27" i="2"/>
  <c r="H45" i="2"/>
  <c r="M39" i="2"/>
  <c r="H40" i="2"/>
  <c r="O44" i="2"/>
  <c r="O45" i="2"/>
  <c r="J46" i="2"/>
  <c r="O27" i="2"/>
  <c r="J28" i="2"/>
  <c r="M27" i="2"/>
  <c r="H28" i="2"/>
  <c r="O32" i="2"/>
  <c r="O33" i="2"/>
  <c r="O34" i="2"/>
  <c r="J35" i="2"/>
  <c r="M32" i="2"/>
  <c r="N32" i="2"/>
  <c r="M38" i="2"/>
  <c r="N38" i="2"/>
  <c r="M44" i="2"/>
  <c r="N44" i="2"/>
  <c r="I45" i="2"/>
  <c r="M18" i="2"/>
  <c r="N18" i="2"/>
  <c r="M26" i="2"/>
  <c r="N26" i="2"/>
  <c r="O26" i="2"/>
  <c r="J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<sst xmlns="http://schemas.openxmlformats.org/spreadsheetml/2006/main" count="74" uniqueCount="60">
  <si>
    <r>
      <t>x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+ y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= 52</t>
    </r>
  </si>
  <si>
    <t>x - y = 2</t>
  </si>
  <si>
    <t>x</t>
  </si>
  <si>
    <t>y</t>
  </si>
  <si>
    <t>A</t>
  </si>
  <si>
    <t xml:space="preserve">h </t>
  </si>
  <si>
    <t>i</t>
  </si>
  <si>
    <t>f1</t>
  </si>
  <si>
    <t>f2</t>
  </si>
  <si>
    <t>h1</t>
  </si>
  <si>
    <t>h2</t>
  </si>
  <si>
    <t>resultado</t>
  </si>
  <si>
    <t>&gt;</t>
  </si>
  <si>
    <t>Inv a x b</t>
  </si>
  <si>
    <t>Ecuacion</t>
  </si>
  <si>
    <t>Jorge Parra Hidalgo ITIT 13104</t>
  </si>
  <si>
    <t>Iteracion 1</t>
  </si>
  <si>
    <t>Errores</t>
  </si>
  <si>
    <t>Iteracion 2</t>
  </si>
  <si>
    <t>Iteracion 3</t>
  </si>
  <si>
    <t>Iteracion 4</t>
  </si>
  <si>
    <t>Matriz ref</t>
  </si>
  <si>
    <t>tema 3</t>
  </si>
  <si>
    <t>Y</t>
  </si>
  <si>
    <t>x1</t>
  </si>
  <si>
    <t>x2</t>
  </si>
  <si>
    <t>Metros</t>
  </si>
  <si>
    <t>Diámetro mm</t>
  </si>
  <si>
    <t>Masa kg</t>
  </si>
  <si>
    <t>Coefficients</t>
  </si>
  <si>
    <t>Intercept</t>
  </si>
  <si>
    <t>Diametro mm</t>
  </si>
  <si>
    <t>Masa kg+N8</t>
  </si>
  <si>
    <r>
      <t>a)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La ecuación que describa cuanta cantidad es posible producir de hilo de poliéster.</t>
    </r>
  </si>
  <si>
    <t>y=</t>
  </si>
  <si>
    <t>105.08+(-33.59)*X1+(0.75)*X2</t>
  </si>
  <si>
    <r>
      <t>b)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Times New Roman"/>
        <family val="1"/>
      </rPr>
      <t>¿Cuántos metros de poliestireno se producirán con los 150 kg de granulos y una boquilla de 10 mm?</t>
    </r>
  </si>
  <si>
    <t>no hay suficiente material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</si>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</sst>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%"/>
    <numFmt numFmtId="166" formatCode="0.000%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Aptos Narrow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3" xfId="0" applyFill="1" applyBorder="1"/>
    <xf numFmtId="0" fontId="0" fillId="3" borderId="11" xfId="0" applyFill="1" applyBorder="1"/>
    <xf numFmtId="0" fontId="0" fillId="3" borderId="4" xfId="0" applyFill="1" applyBorder="1"/>
    <xf numFmtId="0" fontId="0" fillId="3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165" fontId="0" fillId="10" borderId="1" xfId="1" applyNumberFormat="1" applyFont="1" applyFill="1" applyBorder="1" applyAlignment="1">
      <alignment horizontal="center"/>
    </xf>
    <xf numFmtId="165" fontId="0" fillId="10" borderId="12" xfId="1" applyNumberFormat="1" applyFont="1" applyFill="1" applyBorder="1" applyAlignment="1">
      <alignment horizontal="center"/>
    </xf>
    <xf numFmtId="165" fontId="0" fillId="10" borderId="2" xfId="1" applyNumberFormat="1" applyFont="1" applyFill="1" applyBorder="1" applyAlignment="1">
      <alignment horizontal="center"/>
    </xf>
    <xf numFmtId="165" fontId="0" fillId="10" borderId="13" xfId="1" applyNumberFormat="1" applyFont="1" applyFill="1" applyBorder="1" applyAlignment="1">
      <alignment horizontal="center"/>
    </xf>
    <xf numFmtId="165" fontId="0" fillId="10" borderId="0" xfId="1" applyNumberFormat="1" applyFont="1" applyFill="1" applyBorder="1" applyAlignment="1">
      <alignment horizontal="center"/>
    </xf>
    <xf numFmtId="165" fontId="0" fillId="10" borderId="14" xfId="1" applyNumberFormat="1" applyFont="1" applyFill="1" applyBorder="1" applyAlignment="1">
      <alignment horizontal="center"/>
    </xf>
    <xf numFmtId="165" fontId="0" fillId="10" borderId="6" xfId="1" applyNumberFormat="1" applyFont="1" applyFill="1" applyBorder="1" applyAlignment="1">
      <alignment horizontal="center"/>
    </xf>
    <xf numFmtId="165" fontId="0" fillId="10" borderId="15" xfId="1" applyNumberFormat="1" applyFont="1" applyFill="1" applyBorder="1" applyAlignment="1">
      <alignment horizontal="center"/>
    </xf>
    <xf numFmtId="165" fontId="0" fillId="10" borderId="7" xfId="1" applyNumberFormat="1" applyFon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0" borderId="12" xfId="1" applyNumberFormat="1" applyFont="1" applyFill="1" applyBorder="1" applyAlignment="1">
      <alignment horizontal="center"/>
    </xf>
    <xf numFmtId="166" fontId="0" fillId="10" borderId="2" xfId="1" applyNumberFormat="1" applyFont="1" applyFill="1" applyBorder="1" applyAlignment="1">
      <alignment horizontal="center"/>
    </xf>
    <xf numFmtId="166" fontId="0" fillId="10" borderId="13" xfId="1" applyNumberFormat="1" applyFont="1" applyFill="1" applyBorder="1" applyAlignment="1">
      <alignment horizontal="center"/>
    </xf>
    <xf numFmtId="166" fontId="0" fillId="10" borderId="0" xfId="1" applyNumberFormat="1" applyFont="1" applyFill="1" applyBorder="1" applyAlignment="1">
      <alignment horizontal="center"/>
    </xf>
    <xf numFmtId="166" fontId="0" fillId="10" borderId="14" xfId="1" applyNumberFormat="1" applyFont="1" applyFill="1" applyBorder="1" applyAlignment="1">
      <alignment horizontal="center"/>
    </xf>
    <xf numFmtId="166" fontId="0" fillId="10" borderId="6" xfId="1" applyNumberFormat="1" applyFont="1" applyFill="1" applyBorder="1" applyAlignment="1">
      <alignment horizontal="center"/>
    </xf>
    <xf numFmtId="166" fontId="0" fillId="10" borderId="15" xfId="1" applyNumberFormat="1" applyFont="1" applyFill="1" applyBorder="1" applyAlignment="1">
      <alignment horizontal="center"/>
    </xf>
    <xf numFmtId="166" fontId="0" fillId="10" borderId="7" xfId="1" applyNumberFormat="1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4" fillId="12" borderId="0" xfId="0" applyFont="1" applyFill="1" applyAlignment="1">
      <alignment horizontal="right"/>
    </xf>
    <xf numFmtId="0" fontId="7" fillId="12" borderId="0" xfId="0" applyFont="1" applyFill="1" applyAlignment="1">
      <alignment horizontal="right"/>
    </xf>
    <xf numFmtId="0" fontId="4" fillId="0" borderId="0" xfId="0" applyFont="1"/>
    <xf numFmtId="0" fontId="4" fillId="0" borderId="0" xfId="0" applyFont="1"/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0" fontId="7" fillId="0" borderId="0" xfId="0" applyFont="1"/>
    <xf numFmtId="0" fontId="4" fillId="6" borderId="0" xfId="0" applyFont="1" applyFill="1"/>
    <xf numFmtId="0" fontId="8" fillId="6" borderId="9" xfId="0" applyFont="1" applyFill="1" applyBorder="1" applyAlignment="1">
      <alignment horizontal="center" vertical="center"/>
    </xf>
    <xf numFmtId="0" fontId="4" fillId="6" borderId="9" xfId="0" applyFont="1" applyFill="1" applyBorder="1"/>
    <xf numFmtId="0" fontId="7" fillId="6" borderId="0" xfId="0" applyFont="1" applyFill="1" applyAlignment="1">
      <alignment horizontal="left" vertical="center" indent="5"/>
    </xf>
    <xf numFmtId="0" fontId="7" fillId="6" borderId="0" xfId="0" applyFont="1" applyFill="1"/>
    <xf numFmtId="0" fontId="0" fillId="6" borderId="0" xfId="0" applyFill="1"/>
    <xf numFmtId="0" fontId="0" fillId="2" borderId="0" xfId="0" applyFill="1"/>
    <xf numFmtId="0" fontId="5" fillId="0" borderId="9" xfId="0" applyFont="1" applyBorder="1" applyAlignment="1">
      <alignment horizontal="centerContinuous"/>
    </xf>
    <xf numFmtId="0" fontId="0" fillId="0" borderId="0" xfId="0"/>
    <xf numFmtId="0" fontId="0" fillId="0" borderId="0" xfId="0"/>
    <xf numFmtId="0" fontId="4" fillId="0" borderId="0" xfId="0" applyFont="1"/>
    <xf numFmtId="0" fontId="0" fillId="0" borderId="9" xfId="0" applyBorder="1"/>
    <xf numFmtId="0" fontId="5" fillId="0" borderId="9" xfId="0" applyFont="1" applyBorder="1" applyAlignment="1">
      <alignment horizontal="center"/>
    </xf>
    <xf numFmtId="0" fontId="0" fillId="7" borderId="9" xfId="0" applyFill="1" applyBorder="1"/>
    <xf numFmtId="0" fontId="0" fillId="13" borderId="9" xfId="0" applyFill="1" applyBorder="1"/>
    <xf numFmtId="0" fontId="8" fillId="13" borderId="9" xfId="0" applyFont="1" applyFill="1" applyBorder="1" applyAlignment="1">
      <alignment horizontal="center" vertical="center"/>
    </xf>
    <xf numFmtId="0" fontId="9" fillId="0" borderId="9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430590</xdr:colOff>
      <xdr:row>3</xdr:row>
      <xdr:rowOff>128512</xdr:rowOff>
    </xdr:from>
    <xdr:to>
      <xdr:col>9</xdr:col>
      <xdr:colOff>507566</xdr:colOff>
      <xdr:row>15</xdr:row>
      <xdr:rowOff>40986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FEC0A9-1F4C-D527-C9D9-11837105A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90" y="703036"/>
          <a:ext cx="5587869" cy="2248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9525</xdr:rowOff>
    </xdr:from>
    <xdr:to>
      <xdr:col>10</xdr:col>
      <xdr:colOff>229399</xdr:colOff>
      <xdr:row>19</xdr:row>
      <xdr:rowOff>143319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E66E4-CAA0-45AC-1AE9-687F0BFDD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00075"/>
          <a:ext cx="5725324" cy="31817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3</xdr:row>
      <xdr:rowOff>104775</xdr:rowOff>
    </xdr:from>
    <xdr:to>
      <xdr:col>10</xdr:col>
      <xdr:colOff>38874</xdr:colOff>
      <xdr:row>33</xdr:row>
      <xdr:rowOff>48436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755ACF-11C0-FC8A-0035-782B443F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695325"/>
          <a:ext cx="5544324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A367-74B5-4A06-B46D-EDA3282FACB6}">
  <dimension ref="B1:V27"/>
  <sheetViews>
    <sheetView zoomScale="126" workbookViewId="0">
      <selection activeCell="B2" sqref="B2:D2"/>
    </sheetView>
  </sheetViews>
  <sheetFormatPr defaultRowHeight="15" x14ac:dyDescent="0.25"/>
  <sheetData>
    <row r="1" spans="2:22" ht="15.75" thickBot="1" x14ac:dyDescent="0.3"/>
    <row r="2" spans="2:22" ht="15.75" thickBot="1" x14ac:dyDescent="0.3">
      <c r="B2" s="15" t="s">
        <v>15</v>
      </c>
      <c r="C2" s="16"/>
      <c r="D2" s="17"/>
    </row>
    <row r="3" spans="2:22" ht="15.75" thickBot="1" x14ac:dyDescent="0.3">
      <c r="N3" s="1"/>
    </row>
    <row r="4" spans="2:22" ht="16.5" x14ac:dyDescent="0.25">
      <c r="L4" s="1"/>
      <c r="N4" t="s">
        <v>14</v>
      </c>
      <c r="O4" s="1" t="s">
        <v>12</v>
      </c>
      <c r="P4" s="2" t="s">
        <v>0</v>
      </c>
      <c r="Q4" s="3"/>
      <c r="T4" s="1"/>
    </row>
    <row r="5" spans="2:22" ht="15.75" thickBot="1" x14ac:dyDescent="0.3">
      <c r="L5" s="1"/>
      <c r="O5" s="1"/>
      <c r="P5" s="6" t="s">
        <v>1</v>
      </c>
      <c r="Q5" s="7"/>
      <c r="T5" s="1"/>
    </row>
    <row r="6" spans="2:22" x14ac:dyDescent="0.25">
      <c r="L6" s="1"/>
      <c r="M6" s="1"/>
      <c r="N6" s="1"/>
      <c r="O6" s="1"/>
      <c r="P6" s="1"/>
      <c r="Q6" s="1"/>
      <c r="R6" s="1"/>
      <c r="S6" s="1"/>
      <c r="T6" s="1"/>
    </row>
    <row r="7" spans="2:22" x14ac:dyDescent="0.25">
      <c r="L7" s="1"/>
      <c r="M7" s="10" t="s">
        <v>2</v>
      </c>
      <c r="N7" s="8">
        <v>5.9998802710663055</v>
      </c>
      <c r="O7" s="1"/>
      <c r="P7" s="1"/>
      <c r="Q7" s="1"/>
      <c r="R7" s="1"/>
      <c r="T7" s="1"/>
    </row>
    <row r="8" spans="2:22" x14ac:dyDescent="0.25">
      <c r="L8" s="1"/>
      <c r="M8" s="10" t="s">
        <v>3</v>
      </c>
      <c r="N8" s="8">
        <v>3.9998802710663059</v>
      </c>
      <c r="O8" s="1"/>
      <c r="P8" s="1"/>
      <c r="Q8" s="1"/>
      <c r="R8" s="1"/>
      <c r="T8" s="1"/>
    </row>
    <row r="9" spans="2:22" ht="15.75" thickBot="1" x14ac:dyDescent="0.3">
      <c r="L9" s="1"/>
      <c r="M9" s="1"/>
      <c r="N9" s="1"/>
      <c r="O9" s="1"/>
      <c r="P9" s="1"/>
      <c r="Q9" s="1"/>
      <c r="R9" s="1"/>
      <c r="T9" s="1"/>
    </row>
    <row r="10" spans="2:22" ht="15.75" thickBot="1" x14ac:dyDescent="0.3">
      <c r="L10" s="1"/>
      <c r="M10" s="14" t="s">
        <v>4</v>
      </c>
      <c r="N10" s="1" t="s">
        <v>12</v>
      </c>
      <c r="O10" s="8">
        <f>2*N7</f>
        <v>11.999760542132611</v>
      </c>
      <c r="P10" s="8">
        <f>2*N8</f>
        <v>7.9997605421326119</v>
      </c>
      <c r="Q10" s="1"/>
      <c r="R10" s="1"/>
      <c r="T10" s="1"/>
    </row>
    <row r="11" spans="2:22" x14ac:dyDescent="0.25">
      <c r="L11" s="1"/>
      <c r="M11" s="1"/>
      <c r="N11" s="1"/>
      <c r="O11" s="8">
        <v>1</v>
      </c>
      <c r="P11" s="8">
        <v>-1</v>
      </c>
      <c r="Q11" s="1"/>
      <c r="R11" s="1"/>
      <c r="T11" s="1"/>
    </row>
    <row r="12" spans="2:22" ht="15.75" thickBot="1" x14ac:dyDescent="0.3">
      <c r="L12" s="1"/>
      <c r="M12" s="1"/>
      <c r="N12" s="1"/>
      <c r="O12" s="1"/>
      <c r="P12" s="1"/>
      <c r="Q12" s="1"/>
      <c r="R12" s="1"/>
      <c r="T12" s="1"/>
    </row>
    <row r="13" spans="2:22" ht="15.75" thickBot="1" x14ac:dyDescent="0.3">
      <c r="L13" s="1"/>
      <c r="M13" s="14" t="s">
        <v>13</v>
      </c>
      <c r="N13" s="1" t="s">
        <v>12</v>
      </c>
      <c r="O13" s="8" cm="1">
        <f t="array" ref="O13:P14">MINVERSE(O10:P11)</f>
        <v>5.0001197318007666E-2</v>
      </c>
      <c r="P13" s="8">
        <v>0.39999760536398477</v>
      </c>
      <c r="Q13" s="1" t="s">
        <v>2</v>
      </c>
      <c r="R13" s="8">
        <f>-(N7^2+N8^2-52)</f>
        <v>2.3945500038493606E-3</v>
      </c>
      <c r="T13" s="4" t="s">
        <v>11</v>
      </c>
      <c r="U13" s="5"/>
      <c r="V13" s="1"/>
    </row>
    <row r="14" spans="2:22" x14ac:dyDescent="0.25">
      <c r="L14" s="1"/>
      <c r="M14" s="1"/>
      <c r="N14" s="1"/>
      <c r="O14" s="8">
        <v>5.0001197318007666E-2</v>
      </c>
      <c r="P14" s="8">
        <v>-0.60000239463601535</v>
      </c>
      <c r="Q14" s="1"/>
      <c r="R14" s="8">
        <f>-(N7-N8-2)</f>
        <v>4.4408920985006262E-16</v>
      </c>
      <c r="T14" s="1"/>
      <c r="U14" s="12">
        <f>N24^2+O24^2</f>
        <v>52.000000028670719</v>
      </c>
      <c r="V14" s="1"/>
    </row>
    <row r="15" spans="2:22" ht="15.75" thickBot="1" x14ac:dyDescent="0.3">
      <c r="L15" s="1"/>
      <c r="M15" s="1"/>
      <c r="N15" s="1"/>
      <c r="O15" s="1"/>
      <c r="P15" s="1"/>
      <c r="Q15" s="1"/>
      <c r="R15" s="1"/>
      <c r="S15" s="1"/>
      <c r="T15" s="1"/>
      <c r="U15" s="13">
        <f>N24-O24</f>
        <v>2</v>
      </c>
    </row>
    <row r="16" spans="2:22" ht="15.75" thickBot="1" x14ac:dyDescent="0.3">
      <c r="L16" s="1"/>
      <c r="M16" s="14" t="s">
        <v>5</v>
      </c>
      <c r="N16" s="1" t="s">
        <v>12</v>
      </c>
      <c r="O16" s="8" cm="1">
        <f t="array" ref="O16:O17">MMULT(_xlfn.ANCHORARRAY(O13),R13:R14)</f>
        <v>1.1973036723048553E-4</v>
      </c>
      <c r="P16" s="1"/>
      <c r="Q16" s="1"/>
      <c r="R16" s="1"/>
      <c r="S16" s="1"/>
      <c r="T16" s="1"/>
    </row>
    <row r="17" spans="12:20" x14ac:dyDescent="0.25">
      <c r="L17" s="1"/>
      <c r="M17" s="1"/>
      <c r="N17" s="1"/>
      <c r="O17" s="8">
        <v>1.1973036723004144E-4</v>
      </c>
      <c r="P17" s="1"/>
      <c r="Q17" s="1"/>
      <c r="R17" s="1"/>
      <c r="S17" s="1"/>
      <c r="T17" s="1"/>
    </row>
    <row r="18" spans="12:20" x14ac:dyDescent="0.25">
      <c r="L18" s="1"/>
      <c r="S18" s="1"/>
      <c r="T18" s="1"/>
    </row>
    <row r="19" spans="12:20" x14ac:dyDescent="0.25">
      <c r="L19" s="1"/>
      <c r="M19" s="11" t="s">
        <v>6</v>
      </c>
      <c r="N19" s="11" t="s">
        <v>2</v>
      </c>
      <c r="O19" s="11" t="s">
        <v>3</v>
      </c>
      <c r="P19" s="11" t="s">
        <v>7</v>
      </c>
      <c r="Q19" s="11" t="s">
        <v>8</v>
      </c>
      <c r="R19" s="11" t="s">
        <v>9</v>
      </c>
      <c r="S19" s="11" t="s">
        <v>10</v>
      </c>
      <c r="T19" s="1"/>
    </row>
    <row r="20" spans="12:20" x14ac:dyDescent="0.25">
      <c r="L20" s="1"/>
      <c r="M20" s="8">
        <v>1</v>
      </c>
      <c r="N20" s="8">
        <v>3</v>
      </c>
      <c r="O20" s="8">
        <v>5</v>
      </c>
      <c r="P20" s="8">
        <f t="shared" ref="P20:P25" si="0">N20^2+O20^2-52</f>
        <v>-18</v>
      </c>
      <c r="Q20" s="8">
        <f t="shared" ref="Q20:Q25" si="1">N20-O20-2</f>
        <v>-4</v>
      </c>
      <c r="R20" s="8">
        <v>3.625</v>
      </c>
      <c r="S20" s="8">
        <v>-0.375</v>
      </c>
      <c r="T20" s="1"/>
    </row>
    <row r="21" spans="12:20" x14ac:dyDescent="0.25">
      <c r="L21" s="1"/>
      <c r="M21" s="8">
        <v>2</v>
      </c>
      <c r="N21" s="8">
        <f t="shared" ref="N21:O25" si="2">N20+R20</f>
        <v>6.625</v>
      </c>
      <c r="O21" s="8">
        <f t="shared" si="2"/>
        <v>4.625</v>
      </c>
      <c r="P21" s="8">
        <f t="shared" si="0"/>
        <v>13.28125</v>
      </c>
      <c r="Q21" s="8">
        <f t="shared" si="1"/>
        <v>0</v>
      </c>
      <c r="R21" s="8">
        <v>-0.5902777777777779</v>
      </c>
      <c r="S21" s="8">
        <v>-0.59027777777777768</v>
      </c>
      <c r="T21" s="1"/>
    </row>
    <row r="22" spans="12:20" x14ac:dyDescent="0.25">
      <c r="L22" s="1"/>
      <c r="M22" s="8">
        <v>3</v>
      </c>
      <c r="N22" s="8">
        <f t="shared" si="2"/>
        <v>6.0347222222222223</v>
      </c>
      <c r="O22" s="8">
        <f t="shared" si="2"/>
        <v>4.0347222222222223</v>
      </c>
      <c r="P22" s="8">
        <f t="shared" si="0"/>
        <v>0.69685570987654444</v>
      </c>
      <c r="Q22" s="8">
        <f t="shared" si="1"/>
        <v>0</v>
      </c>
      <c r="R22" s="8">
        <v>-3.4602490421456002E-2</v>
      </c>
      <c r="S22" s="8">
        <v>-3.4602490421455995E-2</v>
      </c>
      <c r="T22" s="1"/>
    </row>
    <row r="23" spans="12:20" x14ac:dyDescent="0.25">
      <c r="L23" s="1"/>
      <c r="M23" s="8">
        <v>4</v>
      </c>
      <c r="N23" s="8">
        <f t="shared" si="2"/>
        <v>6.0001197318007664</v>
      </c>
      <c r="O23" s="8">
        <f t="shared" si="2"/>
        <v>4.0001197318007664</v>
      </c>
      <c r="P23" s="8">
        <f t="shared" si="0"/>
        <v>2.3946646867329946E-3</v>
      </c>
      <c r="Q23" s="8">
        <f t="shared" si="1"/>
        <v>0</v>
      </c>
      <c r="R23" s="8">
        <v>-1.1973036723015474E-4</v>
      </c>
      <c r="S23" s="8">
        <v>-1.1973036723015475E-4</v>
      </c>
      <c r="T23" s="1"/>
    </row>
    <row r="24" spans="12:20" x14ac:dyDescent="0.25">
      <c r="L24" s="1"/>
      <c r="M24" s="9">
        <v>5</v>
      </c>
      <c r="N24" s="9">
        <f t="shared" si="2"/>
        <v>6.000000001433536</v>
      </c>
      <c r="O24" s="9">
        <f t="shared" si="2"/>
        <v>4.000000001433536</v>
      </c>
      <c r="P24" s="9">
        <f t="shared" si="0"/>
        <v>2.8670719132151135E-8</v>
      </c>
      <c r="Q24" s="9">
        <f t="shared" si="1"/>
        <v>0</v>
      </c>
      <c r="R24" s="9">
        <v>-1.1973036723015474E-4</v>
      </c>
      <c r="S24" s="9">
        <v>-1.1973036723015475E-4</v>
      </c>
      <c r="T24" s="1"/>
    </row>
    <row r="25" spans="12:20" x14ac:dyDescent="0.25">
      <c r="L25" s="1"/>
      <c r="M25" s="8">
        <v>6</v>
      </c>
      <c r="N25" s="8">
        <f t="shared" si="2"/>
        <v>5.9998802710663055</v>
      </c>
      <c r="O25" s="8">
        <f t="shared" si="2"/>
        <v>3.9998802710663059</v>
      </c>
      <c r="P25" s="8">
        <f t="shared" si="0"/>
        <v>-2.3945500038493606E-3</v>
      </c>
      <c r="Q25" s="8">
        <f t="shared" si="1"/>
        <v>0</v>
      </c>
      <c r="R25" s="8">
        <v>-1.4335359561965516E-9</v>
      </c>
      <c r="S25" s="8">
        <v>-1.4335359561965516E-9</v>
      </c>
      <c r="T25" s="1"/>
    </row>
    <row r="26" spans="12:20" x14ac:dyDescent="0.25">
      <c r="L26" s="1"/>
      <c r="M26" s="1"/>
      <c r="N26" s="1"/>
      <c r="O26" s="1"/>
      <c r="P26" s="1"/>
      <c r="Q26" s="1"/>
      <c r="R26" s="1"/>
      <c r="S26" s="1"/>
      <c r="T26" s="1"/>
    </row>
    <row r="27" spans="12:20" x14ac:dyDescent="0.25">
      <c r="L27" s="1"/>
      <c r="M27" s="1"/>
      <c r="N27" s="1"/>
      <c r="O27" s="1"/>
      <c r="P27" s="1"/>
      <c r="Q27" s="1"/>
      <c r="R27" s="1"/>
      <c r="S27" s="1"/>
      <c r="T27" s="1"/>
    </row>
  </sheetData>
  <mergeCells count="3">
    <mergeCell ref="P4:Q4"/>
    <mergeCell ref="T13:U13"/>
    <mergeCell ref="P5:Q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8632-C582-457D-9FC2-449083508920}">
  <dimension ref="B1:R47"/>
  <sheetViews>
    <sheetView zoomScale="86" workbookViewId="0">
      <selection activeCell="B2" sqref="B2:D2"/>
    </sheetView>
  </sheetViews>
  <sheetFormatPr defaultRowHeight="15" x14ac:dyDescent="0.25"/>
  <sheetData>
    <row r="1" spans="2:16" ht="15.75" thickBot="1" x14ac:dyDescent="0.3"/>
    <row r="2" spans="2:16" ht="15.75" thickBot="1" x14ac:dyDescent="0.3">
      <c r="B2" s="15" t="s">
        <v>15</v>
      </c>
      <c r="C2" s="16"/>
      <c r="D2" s="17"/>
      <c r="L2" s="25"/>
      <c r="M2" s="25"/>
    </row>
    <row r="3" spans="2:16" x14ac:dyDescent="0.25">
      <c r="L3" s="1"/>
      <c r="M3" s="1"/>
      <c r="N3" s="1"/>
      <c r="O3" s="1"/>
      <c r="P3" s="1"/>
    </row>
    <row r="4" spans="2:16" x14ac:dyDescent="0.25">
      <c r="L4" s="1"/>
      <c r="M4" s="19"/>
      <c r="N4" s="19"/>
      <c r="O4" s="19"/>
      <c r="P4" s="1"/>
    </row>
    <row r="5" spans="2:16" x14ac:dyDescent="0.25">
      <c r="L5" s="1"/>
      <c r="M5" s="19"/>
      <c r="N5" s="19"/>
      <c r="O5" s="19"/>
      <c r="P5" s="1"/>
    </row>
    <row r="6" spans="2:16" x14ac:dyDescent="0.25">
      <c r="L6" s="1"/>
      <c r="M6" s="19"/>
      <c r="N6" s="19"/>
      <c r="O6" s="19"/>
      <c r="P6" s="1"/>
    </row>
    <row r="7" spans="2:16" x14ac:dyDescent="0.25">
      <c r="L7" s="1"/>
      <c r="M7" s="1"/>
      <c r="N7" s="1"/>
      <c r="O7" s="1"/>
      <c r="P7" s="1"/>
    </row>
    <row r="11" spans="2:16" x14ac:dyDescent="0.25">
      <c r="L11" s="18" t="s">
        <v>22</v>
      </c>
      <c r="M11" s="18"/>
    </row>
    <row r="14" spans="2:16" x14ac:dyDescent="0.25">
      <c r="L14" s="20" t="s">
        <v>21</v>
      </c>
      <c r="M14" s="20"/>
      <c r="N14" s="20"/>
    </row>
    <row r="17" spans="8:18" x14ac:dyDescent="0.25">
      <c r="L17" s="1"/>
      <c r="M17" s="21">
        <v>150</v>
      </c>
      <c r="N17" s="21">
        <v>150</v>
      </c>
      <c r="O17" s="21">
        <v>150</v>
      </c>
      <c r="P17" s="1"/>
    </row>
    <row r="18" spans="8:18" x14ac:dyDescent="0.25">
      <c r="L18" s="21">
        <v>100</v>
      </c>
      <c r="M18" s="26">
        <f ca="1">($I$18+$J$17+$M$18)/3</f>
        <v>110</v>
      </c>
      <c r="N18" s="26">
        <f t="shared" ref="N18:O18" ca="1" si="0">($I$18+$J$17+$M$18)/3</f>
        <v>110</v>
      </c>
      <c r="O18" s="26">
        <f t="shared" ca="1" si="0"/>
        <v>110</v>
      </c>
      <c r="P18" s="21">
        <v>80</v>
      </c>
    </row>
    <row r="19" spans="8:18" x14ac:dyDescent="0.25">
      <c r="L19" s="21">
        <v>100</v>
      </c>
      <c r="M19" s="1">
        <f ca="1">($I$19+$M$19)/2</f>
        <v>90</v>
      </c>
      <c r="N19" s="1">
        <f t="shared" ref="N19:O19" ca="1" si="1">($I$19+$M$19)/2</f>
        <v>90</v>
      </c>
      <c r="O19" s="1">
        <f t="shared" ca="1" si="1"/>
        <v>90</v>
      </c>
      <c r="P19" s="21">
        <v>80</v>
      </c>
    </row>
    <row r="20" spans="8:18" x14ac:dyDescent="0.25">
      <c r="L20" s="21">
        <v>100</v>
      </c>
      <c r="M20" s="1">
        <f ca="1">($I$20+$J$21+$M$20)/3</f>
        <v>66.666666666666671</v>
      </c>
      <c r="N20" s="1">
        <f t="shared" ref="N20:O20" ca="1" si="2">($I$20+$J$21+$M$20)/3</f>
        <v>66.666666666666671</v>
      </c>
      <c r="O20" s="1">
        <f t="shared" ca="1" si="2"/>
        <v>66.666666666666671</v>
      </c>
      <c r="P20" s="21">
        <v>80</v>
      </c>
    </row>
    <row r="21" spans="8:18" x14ac:dyDescent="0.25">
      <c r="L21" s="1"/>
      <c r="M21" s="21">
        <v>20</v>
      </c>
      <c r="N21" s="21">
        <v>20</v>
      </c>
      <c r="O21" s="21">
        <v>20</v>
      </c>
      <c r="P21" s="1"/>
      <c r="R21" s="1"/>
    </row>
    <row r="23" spans="8:18" x14ac:dyDescent="0.25">
      <c r="L23" s="22" t="s">
        <v>16</v>
      </c>
    </row>
    <row r="25" spans="8:18" ht="15.75" thickBot="1" x14ac:dyDescent="0.3">
      <c r="I25" s="23" t="s">
        <v>17</v>
      </c>
      <c r="L25" s="1"/>
      <c r="M25" s="45">
        <v>150</v>
      </c>
      <c r="N25" s="45">
        <v>150</v>
      </c>
      <c r="O25" s="45">
        <v>150</v>
      </c>
      <c r="P25" s="1"/>
    </row>
    <row r="26" spans="8:18" ht="15.75" thickBot="1" x14ac:dyDescent="0.3">
      <c r="L26" s="55">
        <v>100</v>
      </c>
      <c r="M26" s="46">
        <f ca="1">(M25+L26+N18+M19)/4</f>
        <v>112.5</v>
      </c>
      <c r="N26" s="47">
        <f t="shared" ref="N26:O28" ca="1" si="3">(N25+M26+O18+N19)/4</f>
        <v>115.625</v>
      </c>
      <c r="O26" s="48">
        <f t="shared" ca="1" si="3"/>
        <v>108.90625</v>
      </c>
      <c r="P26" s="22">
        <v>80</v>
      </c>
    </row>
    <row r="27" spans="8:18" x14ac:dyDescent="0.25">
      <c r="H27" s="27">
        <f ca="1">ABS((M26-M18)/M26)</f>
        <v>2.2222222222222223E-2</v>
      </c>
      <c r="I27" s="28">
        <f ca="1">ABS((N26-N18)/N26)</f>
        <v>4.8648648648648651E-2</v>
      </c>
      <c r="J27" s="29">
        <f ca="1">ABS((O26-O18)/O26)</f>
        <v>1.0043041606886656E-2</v>
      </c>
      <c r="L27" s="56">
        <v>100</v>
      </c>
      <c r="M27" s="49">
        <f t="shared" ref="M27:M28" ca="1" si="4">(M26+L27+N19+M20)/4</f>
        <v>92.291666666666671</v>
      </c>
      <c r="N27" s="50">
        <f t="shared" ca="1" si="3"/>
        <v>91.145833333333343</v>
      </c>
      <c r="O27" s="51">
        <f t="shared" ca="1" si="3"/>
        <v>86.679687500000014</v>
      </c>
      <c r="P27" s="22">
        <v>80</v>
      </c>
    </row>
    <row r="28" spans="8:18" ht="15.75" thickBot="1" x14ac:dyDescent="0.3">
      <c r="H28" s="30">
        <f ca="1">ABS((M27-M19)/M27)</f>
        <v>2.4830699774266416E-2</v>
      </c>
      <c r="I28" s="31">
        <f ca="1">ABS((N27-N19)/N27)</f>
        <v>1.2571428571428674E-2</v>
      </c>
      <c r="J28" s="32">
        <f ca="1">ABS((O27-O19)/O27)</f>
        <v>3.8305543037404063E-2</v>
      </c>
      <c r="L28" s="57">
        <v>100</v>
      </c>
      <c r="M28" s="52">
        <f t="shared" ca="1" si="4"/>
        <v>69.739583333333343</v>
      </c>
      <c r="N28" s="53">
        <f t="shared" ca="1" si="3"/>
        <v>61.888020833333343</v>
      </c>
      <c r="O28" s="54">
        <f t="shared" ca="1" si="3"/>
        <v>62.141927083333343</v>
      </c>
      <c r="P28" s="22">
        <v>80</v>
      </c>
    </row>
    <row r="29" spans="8:18" ht="15.75" thickBot="1" x14ac:dyDescent="0.3">
      <c r="H29" s="33">
        <f ca="1">ABS((M28-M20)/M28)</f>
        <v>4.4062733383121798E-2</v>
      </c>
      <c r="I29" s="34">
        <f ca="1">ABS((N28-N20)/N28)</f>
        <v>7.7214390911003489E-2</v>
      </c>
      <c r="J29" s="35">
        <f ca="1">ABS((O28-O20)/O28)</f>
        <v>7.2812991094813956E-2</v>
      </c>
      <c r="L29" s="1"/>
      <c r="M29" s="21">
        <v>20</v>
      </c>
      <c r="N29" s="21">
        <v>20</v>
      </c>
      <c r="O29" s="21">
        <v>20</v>
      </c>
      <c r="P29" s="1"/>
    </row>
    <row r="30" spans="8:18" x14ac:dyDescent="0.25">
      <c r="L30" s="24" t="s">
        <v>18</v>
      </c>
    </row>
    <row r="31" spans="8:18" ht="15.75" thickBot="1" x14ac:dyDescent="0.3">
      <c r="L31" s="1"/>
      <c r="M31" s="45">
        <v>150</v>
      </c>
      <c r="N31" s="45">
        <v>150</v>
      </c>
      <c r="O31" s="45">
        <v>150</v>
      </c>
      <c r="P31" s="1"/>
    </row>
    <row r="32" spans="8:18" ht="15.75" thickBot="1" x14ac:dyDescent="0.3">
      <c r="L32" s="55">
        <v>100</v>
      </c>
      <c r="M32" s="46">
        <f ca="1">(M31+L32+N26+M27)/4</f>
        <v>114.47916666666667</v>
      </c>
      <c r="N32" s="47">
        <f t="shared" ref="N32:O34" ca="1" si="5">(N31+M32+O26+N27)/4</f>
        <v>116.1328125</v>
      </c>
      <c r="O32" s="48">
        <f t="shared" ca="1" si="5"/>
        <v>108.203125</v>
      </c>
      <c r="P32" s="22">
        <v>80</v>
      </c>
    </row>
    <row r="33" spans="8:16" x14ac:dyDescent="0.25">
      <c r="H33" s="36">
        <f ca="1">ABS((M32-M26)/M32)</f>
        <v>1.7288444040036436E-2</v>
      </c>
      <c r="I33" s="37">
        <f ca="1">ABS((N32-N26)/N32)</f>
        <v>4.372687521022536E-3</v>
      </c>
      <c r="J33" s="38">
        <f ca="1">ABS((O32-O26)/O32)</f>
        <v>6.4981949458483759E-3</v>
      </c>
      <c r="L33" s="56">
        <v>100</v>
      </c>
      <c r="M33" s="49">
        <f t="shared" ref="M33:M34" ca="1" si="6">(M32+L33+N27+M28)/4</f>
        <v>93.841145833333343</v>
      </c>
      <c r="N33" s="50">
        <f t="shared" ca="1" si="5"/>
        <v>89.635416666666686</v>
      </c>
      <c r="O33" s="51">
        <f t="shared" ca="1" si="5"/>
        <v>84.9951171875</v>
      </c>
      <c r="P33" s="22">
        <v>80</v>
      </c>
    </row>
    <row r="34" spans="8:16" ht="15.75" thickBot="1" x14ac:dyDescent="0.3">
      <c r="H34" s="39">
        <f ca="1">ABS((M33-M27)/M33)</f>
        <v>1.6511724712085521E-2</v>
      </c>
      <c r="I34" s="40">
        <f ca="1">ABS((N33-N27)/N33)</f>
        <v>1.6850668216153289E-2</v>
      </c>
      <c r="J34" s="41">
        <f ca="1">ABS((O33-O27)/O33)</f>
        <v>1.9819612799448664E-2</v>
      </c>
      <c r="L34" s="57">
        <v>100</v>
      </c>
      <c r="M34" s="52">
        <f t="shared" ca="1" si="6"/>
        <v>68.932291666666671</v>
      </c>
      <c r="N34" s="53">
        <f t="shared" ca="1" si="5"/>
        <v>60.177408854166679</v>
      </c>
      <c r="O34" s="54">
        <f t="shared" ca="1" si="5"/>
        <v>61.293131510416671</v>
      </c>
      <c r="P34" s="22">
        <v>80</v>
      </c>
    </row>
    <row r="35" spans="8:16" ht="15.75" thickBot="1" x14ac:dyDescent="0.3">
      <c r="H35" s="42">
        <f ca="1">ABS((M34-M28)/M34)</f>
        <v>1.1711371363808152E-2</v>
      </c>
      <c r="I35" s="43">
        <f ca="1">ABS((N34-N28)/N34)</f>
        <v>2.8426148811294683E-2</v>
      </c>
      <c r="J35" s="44">
        <f ca="1">ABS((O34-O28)/O34)</f>
        <v>1.3848135215157344E-2</v>
      </c>
      <c r="L35" s="1"/>
      <c r="M35" s="21">
        <v>20</v>
      </c>
      <c r="N35" s="21">
        <v>20</v>
      </c>
      <c r="O35" s="21">
        <v>20</v>
      </c>
      <c r="P35" s="1"/>
    </row>
    <row r="36" spans="8:16" x14ac:dyDescent="0.25">
      <c r="L36" s="24" t="s">
        <v>19</v>
      </c>
    </row>
    <row r="37" spans="8:16" ht="15.75" thickBot="1" x14ac:dyDescent="0.3">
      <c r="L37" s="1"/>
      <c r="M37" s="45">
        <v>150</v>
      </c>
      <c r="N37" s="45">
        <v>150</v>
      </c>
      <c r="O37" s="45">
        <v>150</v>
      </c>
      <c r="P37" s="1"/>
    </row>
    <row r="38" spans="8:16" ht="15.75" thickBot="1" x14ac:dyDescent="0.3">
      <c r="L38" s="55">
        <v>100</v>
      </c>
      <c r="M38" s="46">
        <f ca="1">(M37+L38+N32+M33)/4</f>
        <v>114.99348958333334</v>
      </c>
      <c r="N38" s="47">
        <f t="shared" ref="N38:O40" ca="1" si="7">(N37+M38+O32+N33)/4</f>
        <v>115.70800781250001</v>
      </c>
      <c r="O38" s="48">
        <f t="shared" ca="1" si="7"/>
        <v>107.67578125</v>
      </c>
      <c r="P38" s="22">
        <v>80</v>
      </c>
    </row>
    <row r="39" spans="8:16" x14ac:dyDescent="0.25">
      <c r="H39" s="36">
        <f ca="1">ABS((M38-M32)/M38)</f>
        <v>4.4726263941573191E-3</v>
      </c>
      <c r="I39" s="37">
        <f ca="1">ABS((N38-N32)/N38)</f>
        <v>3.6713508038991043E-3</v>
      </c>
      <c r="J39" s="38">
        <f ca="1">ABS((O38-O32)/O38)</f>
        <v>4.8975149646290584E-3</v>
      </c>
      <c r="L39" s="56">
        <v>100</v>
      </c>
      <c r="M39" s="49">
        <f t="shared" ref="M39:M40" ca="1" si="8">(M38+L39+N33+M34)/4</f>
        <v>93.390299479166671</v>
      </c>
      <c r="N39" s="50">
        <f t="shared" ca="1" si="7"/>
        <v>88.567708333333343</v>
      </c>
      <c r="O39" s="51">
        <f t="shared" ca="1" si="7"/>
        <v>84.384155273437514</v>
      </c>
      <c r="P39" s="22">
        <v>80</v>
      </c>
    </row>
    <row r="40" spans="8:16" ht="15.75" thickBot="1" x14ac:dyDescent="0.3">
      <c r="H40" s="39">
        <f ca="1">ABS((M39-M33)/M39)</f>
        <v>4.8275501490092701E-3</v>
      </c>
      <c r="I40" s="40">
        <f ca="1">ABS((N39-N33)/N39)</f>
        <v>1.2055277859453208E-2</v>
      </c>
      <c r="J40" s="41">
        <f ca="1">ABS((O39-O33)/O39)</f>
        <v>7.2402444757873243E-3</v>
      </c>
      <c r="L40" s="57">
        <v>100</v>
      </c>
      <c r="M40" s="52">
        <f t="shared" ca="1" si="8"/>
        <v>68.391927083333343</v>
      </c>
      <c r="N40" s="53">
        <f t="shared" ca="1" si="7"/>
        <v>59.563191731770843</v>
      </c>
      <c r="O40" s="54">
        <f t="shared" ca="1" si="7"/>
        <v>60.986836751302093</v>
      </c>
      <c r="P40" s="22">
        <v>80</v>
      </c>
    </row>
    <row r="41" spans="8:16" ht="15.75" thickBot="1" x14ac:dyDescent="0.3">
      <c r="H41" s="42">
        <f ca="1">ABS((M40-M34)/M40)</f>
        <v>7.9009995240361033E-3</v>
      </c>
      <c r="I41" s="43">
        <f ca="1">ABS((N40-N34)/N40)</f>
        <v>1.0312025002988784E-2</v>
      </c>
      <c r="J41" s="44">
        <f ca="1">ABS((O40-O34)/O40)</f>
        <v>5.0223093282180942E-3</v>
      </c>
      <c r="L41" s="1"/>
      <c r="M41" s="21">
        <v>20</v>
      </c>
      <c r="N41" s="21">
        <v>20</v>
      </c>
      <c r="O41" s="21">
        <v>20</v>
      </c>
      <c r="P41" s="1"/>
    </row>
    <row r="42" spans="8:16" x14ac:dyDescent="0.25">
      <c r="L42" s="1" t="s">
        <v>20</v>
      </c>
    </row>
    <row r="43" spans="8:16" ht="15.75" thickBot="1" x14ac:dyDescent="0.3">
      <c r="L43" s="1"/>
      <c r="M43" s="45">
        <v>150</v>
      </c>
      <c r="N43" s="45">
        <v>150</v>
      </c>
      <c r="O43" s="45">
        <v>150</v>
      </c>
      <c r="P43" s="1"/>
    </row>
    <row r="44" spans="8:16" ht="15.75" thickBot="1" x14ac:dyDescent="0.3">
      <c r="L44" s="55">
        <v>100</v>
      </c>
      <c r="M44" s="1">
        <f ca="1">(M43+L44+N38+M39)/4</f>
        <v>114.77457682291667</v>
      </c>
      <c r="N44" s="1">
        <f t="shared" ref="N44:O46" ca="1" si="9">(N43+M44+O38+N39)/4</f>
        <v>115.2545166015625</v>
      </c>
      <c r="O44" s="1">
        <f t="shared" ca="1" si="9"/>
        <v>107.40966796875</v>
      </c>
      <c r="P44" s="22">
        <v>80</v>
      </c>
    </row>
    <row r="45" spans="8:16" x14ac:dyDescent="0.25">
      <c r="H45" s="36">
        <f ca="1">ABS((M44-M38)/M44)</f>
        <v>1.9073279682348765E-3</v>
      </c>
      <c r="I45" s="37">
        <f ca="1">ABS((N44-N38)/N44)</f>
        <v>3.9346936181706765E-3</v>
      </c>
      <c r="J45" s="38">
        <f ca="1">ABS((O44-O38)/O44)</f>
        <v>2.4775542675304013E-3</v>
      </c>
      <c r="L45" s="56">
        <v>100</v>
      </c>
      <c r="M45" s="1">
        <f t="shared" ref="M45:M46" ca="1" si="10">(M44+L45+N39+M40)/4</f>
        <v>92.933553059895843</v>
      </c>
      <c r="N45" s="1">
        <f t="shared" ca="1" si="9"/>
        <v>88.033854166666686</v>
      </c>
      <c r="O45" s="1">
        <f t="shared" ca="1" si="9"/>
        <v>84.107589721679688</v>
      </c>
      <c r="P45" s="22">
        <v>80</v>
      </c>
    </row>
    <row r="46" spans="8:16" ht="15.75" thickBot="1" x14ac:dyDescent="0.3">
      <c r="H46" s="39">
        <f ca="1">ABS((M45-M39)/M45)</f>
        <v>4.9147633360843816E-3</v>
      </c>
      <c r="I46" s="40">
        <f ca="1">ABS((N45-N39)/N45)</f>
        <v>6.0641916876200659E-3</v>
      </c>
      <c r="J46" s="41">
        <f ca="1">ABS((O45-O39)/O45)</f>
        <v>3.2882353741559996E-3</v>
      </c>
      <c r="L46" s="57">
        <v>100</v>
      </c>
      <c r="M46" s="1">
        <f t="shared" ca="1" si="10"/>
        <v>68.124186197916671</v>
      </c>
      <c r="N46" s="1">
        <f t="shared" ca="1" si="9"/>
        <v>59.286219278971366</v>
      </c>
      <c r="O46" s="1">
        <f t="shared" ca="1" si="9"/>
        <v>60.848452250162765</v>
      </c>
      <c r="P46" s="22">
        <v>80</v>
      </c>
    </row>
    <row r="47" spans="8:16" ht="15.75" thickBot="1" x14ac:dyDescent="0.3">
      <c r="H47" s="42">
        <f ca="1">ABS((M46-M40)/M46)</f>
        <v>3.930188386233659E-3</v>
      </c>
      <c r="I47" s="43">
        <f ca="1">ABS((N46-N40)/N46)</f>
        <v>4.6717847109828785E-3</v>
      </c>
      <c r="J47" s="44">
        <f ca="1">ABS((O46-O40)/O46)</f>
        <v>2.2742484980619614E-3</v>
      </c>
      <c r="L47" s="1"/>
      <c r="M47" s="21">
        <v>20</v>
      </c>
      <c r="N47" s="21">
        <v>20</v>
      </c>
      <c r="O47" s="21">
        <v>20</v>
      </c>
      <c r="P47" s="1"/>
    </row>
  </sheetData>
  <mergeCells count="3">
    <mergeCell ref="L2:M2"/>
    <mergeCell ref="L11:M11"/>
    <mergeCell ref="L14:N14"/>
  </mergeCells>
  <conditionalFormatting sqref="M4:O6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18:O20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26:O28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2:O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8:O40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44:O4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7A13-6C72-450D-A7CA-C90056BAC691}">
  <dimension ref="B1:U45"/>
  <sheetViews>
    <sheetView tabSelected="1" workbookViewId="0">
      <selection activeCell="P12" sqref="P12"/>
    </sheetView>
  </sheetViews>
  <sheetFormatPr defaultRowHeight="15" x14ac:dyDescent="0.25"/>
  <cols>
    <col min="12" max="12" width="10.28515625" customWidth="1"/>
  </cols>
  <sheetData>
    <row r="1" spans="2:17" ht="15.75" thickBot="1" x14ac:dyDescent="0.3"/>
    <row r="2" spans="2:17" ht="16.5" thickBot="1" x14ac:dyDescent="0.3">
      <c r="B2" s="15" t="s">
        <v>15</v>
      </c>
      <c r="C2" s="16"/>
      <c r="D2" s="17"/>
      <c r="L2" s="63" t="s">
        <v>23</v>
      </c>
      <c r="M2" s="63" t="s">
        <v>24</v>
      </c>
      <c r="N2" s="63" t="s">
        <v>25</v>
      </c>
      <c r="O2" s="60"/>
      <c r="P2" s="60"/>
      <c r="Q2" s="60"/>
    </row>
    <row r="3" spans="2:17" ht="15.75" x14ac:dyDescent="0.25">
      <c r="L3" s="66" t="s">
        <v>26</v>
      </c>
      <c r="M3" s="66" t="s">
        <v>27</v>
      </c>
      <c r="N3" s="66" t="s">
        <v>28</v>
      </c>
      <c r="O3" s="60"/>
      <c r="P3" s="67"/>
      <c r="Q3" s="67" t="s">
        <v>29</v>
      </c>
    </row>
    <row r="4" spans="2:17" ht="15.75" x14ac:dyDescent="0.25">
      <c r="L4" s="80">
        <v>150</v>
      </c>
      <c r="M4" s="80">
        <v>2.2000000000000002</v>
      </c>
      <c r="N4" s="80">
        <v>150</v>
      </c>
      <c r="O4" s="60"/>
      <c r="P4" s="62" t="s">
        <v>30</v>
      </c>
      <c r="Q4" s="81">
        <v>105.08256882228869</v>
      </c>
    </row>
    <row r="5" spans="2:17" ht="15.75" x14ac:dyDescent="0.25">
      <c r="L5" s="80">
        <v>110</v>
      </c>
      <c r="M5" s="80">
        <v>2.2000000000000002</v>
      </c>
      <c r="N5" s="80">
        <v>139</v>
      </c>
      <c r="O5" s="60"/>
      <c r="P5" s="62" t="s">
        <v>31</v>
      </c>
      <c r="Q5" s="81">
        <v>-33.590378417690957</v>
      </c>
    </row>
    <row r="6" spans="2:17" ht="15.75" x14ac:dyDescent="0.25">
      <c r="L6" s="80">
        <v>170</v>
      </c>
      <c r="M6" s="80">
        <v>2.6</v>
      </c>
      <c r="N6" s="80">
        <v>200</v>
      </c>
      <c r="O6" s="60"/>
      <c r="P6" s="62" t="s">
        <v>32</v>
      </c>
      <c r="Q6" s="81">
        <v>0.75455549547675427</v>
      </c>
    </row>
    <row r="7" spans="2:17" ht="15.75" x14ac:dyDescent="0.25">
      <c r="L7" s="80">
        <v>160</v>
      </c>
      <c r="M7" s="80">
        <v>3</v>
      </c>
      <c r="N7" s="80">
        <v>180</v>
      </c>
      <c r="O7" s="60"/>
      <c r="P7" s="60"/>
      <c r="Q7" s="60"/>
    </row>
    <row r="8" spans="2:17" ht="15.75" x14ac:dyDescent="0.25">
      <c r="L8" s="80">
        <v>90</v>
      </c>
      <c r="M8" s="80">
        <v>2.2000000000000002</v>
      </c>
      <c r="N8" s="80">
        <v>80</v>
      </c>
      <c r="O8" s="60"/>
      <c r="P8" s="60"/>
      <c r="Q8" s="60"/>
    </row>
    <row r="9" spans="2:17" ht="15.75" x14ac:dyDescent="0.25">
      <c r="L9" s="80">
        <v>80</v>
      </c>
      <c r="M9" s="80">
        <v>4</v>
      </c>
      <c r="N9" s="80">
        <v>90</v>
      </c>
      <c r="O9" s="60"/>
      <c r="P9" s="60"/>
      <c r="Q9" s="60"/>
    </row>
    <row r="10" spans="2:17" ht="15.75" x14ac:dyDescent="0.25">
      <c r="L10" s="80">
        <v>140</v>
      </c>
      <c r="M10" s="80">
        <v>2.6</v>
      </c>
      <c r="N10" s="80">
        <v>110</v>
      </c>
      <c r="O10" s="60"/>
      <c r="P10" s="60"/>
      <c r="Q10" s="60"/>
    </row>
    <row r="11" spans="2:17" ht="15.75" x14ac:dyDescent="0.25">
      <c r="L11" s="80">
        <v>50</v>
      </c>
      <c r="M11" s="80">
        <v>4</v>
      </c>
      <c r="N11" s="80">
        <v>120</v>
      </c>
      <c r="O11" s="60"/>
      <c r="P11" s="60"/>
      <c r="Q11" s="60"/>
    </row>
    <row r="12" spans="2:17" ht="15.75" x14ac:dyDescent="0.25">
      <c r="L12" s="80">
        <v>60</v>
      </c>
      <c r="M12" s="80">
        <v>4</v>
      </c>
      <c r="N12" s="80">
        <v>160</v>
      </c>
      <c r="O12" s="60"/>
      <c r="P12" s="60"/>
      <c r="Q12" s="60"/>
    </row>
    <row r="13" spans="2:17" ht="15.75" x14ac:dyDescent="0.25">
      <c r="L13" s="80">
        <v>20</v>
      </c>
      <c r="M13" s="80">
        <v>3</v>
      </c>
      <c r="N13" s="80">
        <v>70</v>
      </c>
      <c r="O13" s="60"/>
      <c r="P13" s="60"/>
      <c r="Q13" s="60"/>
    </row>
    <row r="17" spans="12:21" ht="15.75" x14ac:dyDescent="0.25">
      <c r="L17" s="68" t="s">
        <v>33</v>
      </c>
      <c r="M17" s="69"/>
      <c r="N17" s="65"/>
      <c r="O17" s="65"/>
      <c r="P17" s="65"/>
      <c r="Q17" s="65"/>
      <c r="R17" s="65"/>
      <c r="S17" s="65"/>
      <c r="T17" s="70"/>
    </row>
    <row r="18" spans="12:21" ht="15.75" x14ac:dyDescent="0.25">
      <c r="L18" s="64"/>
      <c r="M18" s="64"/>
      <c r="N18" s="61"/>
      <c r="O18" s="61"/>
      <c r="P18" s="61"/>
      <c r="Q18" s="61"/>
      <c r="R18" s="61"/>
      <c r="S18" s="61"/>
    </row>
    <row r="19" spans="12:21" ht="15.75" x14ac:dyDescent="0.25">
      <c r="L19" s="58" t="s">
        <v>34</v>
      </c>
      <c r="M19" s="64" t="s">
        <v>35</v>
      </c>
      <c r="N19" s="64"/>
      <c r="O19" s="64"/>
      <c r="P19" s="64"/>
      <c r="Q19" s="61"/>
      <c r="R19" s="61"/>
      <c r="S19" s="61"/>
    </row>
    <row r="20" spans="12:21" ht="15.75" x14ac:dyDescent="0.25">
      <c r="L20" s="64"/>
      <c r="M20" s="64"/>
      <c r="N20" s="64"/>
      <c r="O20" s="64"/>
      <c r="P20" s="64"/>
      <c r="Q20" s="61"/>
      <c r="R20" s="61"/>
      <c r="S20" s="61"/>
    </row>
    <row r="21" spans="12:21" ht="15.75" x14ac:dyDescent="0.25">
      <c r="L21" s="68" t="s">
        <v>36</v>
      </c>
      <c r="M21" s="69"/>
      <c r="N21" s="69"/>
      <c r="O21" s="69"/>
      <c r="P21" s="69"/>
      <c r="Q21" s="65"/>
      <c r="R21" s="65"/>
      <c r="S21" s="65"/>
      <c r="T21" s="70"/>
      <c r="U21" s="70"/>
    </row>
    <row r="22" spans="12:21" ht="15.75" x14ac:dyDescent="0.25">
      <c r="L22" s="59" t="s">
        <v>34</v>
      </c>
      <c r="M22" s="64">
        <v>-117.63789103310771</v>
      </c>
      <c r="N22" s="64" t="s">
        <v>37</v>
      </c>
      <c r="O22" s="64"/>
      <c r="P22" s="64"/>
      <c r="Q22" s="61"/>
      <c r="R22" s="61"/>
      <c r="S22" s="61"/>
    </row>
    <row r="26" spans="12:21" x14ac:dyDescent="0.25">
      <c r="L26" s="71" t="s">
        <v>38</v>
      </c>
      <c r="M26" s="71"/>
    </row>
    <row r="27" spans="12:21" x14ac:dyDescent="0.25">
      <c r="L27" s="73"/>
      <c r="M27" s="73"/>
    </row>
    <row r="28" spans="12:21" x14ac:dyDescent="0.25">
      <c r="L28" s="72" t="s">
        <v>39</v>
      </c>
      <c r="M28" s="72"/>
    </row>
    <row r="29" spans="12:21" x14ac:dyDescent="0.25">
      <c r="L29" s="76" t="s">
        <v>40</v>
      </c>
      <c r="M29" s="79">
        <v>0.84236240368638315</v>
      </c>
    </row>
    <row r="30" spans="12:21" x14ac:dyDescent="0.25">
      <c r="L30" s="76" t="s">
        <v>41</v>
      </c>
      <c r="M30" s="79">
        <v>0.70957441914430108</v>
      </c>
    </row>
    <row r="31" spans="12:21" x14ac:dyDescent="0.25">
      <c r="L31" s="76" t="s">
        <v>42</v>
      </c>
      <c r="M31" s="79">
        <v>0.62659568175695857</v>
      </c>
    </row>
    <row r="32" spans="12:21" x14ac:dyDescent="0.25">
      <c r="L32" s="76" t="s">
        <v>43</v>
      </c>
      <c r="M32" s="79">
        <v>31.297987073573577</v>
      </c>
    </row>
    <row r="33" spans="12:21" x14ac:dyDescent="0.25">
      <c r="L33" s="76" t="s">
        <v>44</v>
      </c>
      <c r="M33" s="79">
        <v>10</v>
      </c>
    </row>
    <row r="36" spans="12:21" ht="15.75" x14ac:dyDescent="0.25">
      <c r="L36" s="71" t="s">
        <v>45</v>
      </c>
      <c r="M36" s="74"/>
      <c r="N36" s="74"/>
      <c r="O36" s="74"/>
      <c r="P36" s="74"/>
      <c r="Q36" s="74"/>
      <c r="R36" s="74"/>
      <c r="S36" s="74"/>
      <c r="T36" s="74"/>
      <c r="U36" s="75"/>
    </row>
    <row r="37" spans="12:21" ht="15.75" x14ac:dyDescent="0.25">
      <c r="L37" s="77"/>
      <c r="M37" s="77" t="s">
        <v>46</v>
      </c>
      <c r="N37" s="77" t="s">
        <v>47</v>
      </c>
      <c r="O37" s="77" t="s">
        <v>48</v>
      </c>
      <c r="P37" s="77" t="s">
        <v>49</v>
      </c>
      <c r="Q37" s="77" t="s">
        <v>50</v>
      </c>
      <c r="R37" s="74"/>
      <c r="S37" s="74"/>
      <c r="T37" s="74"/>
      <c r="U37" s="75"/>
    </row>
    <row r="38" spans="12:21" ht="15.75" x14ac:dyDescent="0.25">
      <c r="L38" s="76" t="s">
        <v>51</v>
      </c>
      <c r="M38" s="79">
        <v>2</v>
      </c>
      <c r="N38" s="79">
        <v>16753.052035996949</v>
      </c>
      <c r="O38" s="79">
        <v>8376.5260179984743</v>
      </c>
      <c r="P38" s="79">
        <v>8.5512800204711059</v>
      </c>
      <c r="Q38" s="79">
        <v>1.320146209861236E-2</v>
      </c>
      <c r="R38" s="74"/>
      <c r="S38" s="74"/>
      <c r="T38" s="74"/>
      <c r="U38" s="75"/>
    </row>
    <row r="39" spans="12:21" ht="15.75" x14ac:dyDescent="0.25">
      <c r="L39" s="76" t="s">
        <v>52</v>
      </c>
      <c r="M39" s="79">
        <v>7</v>
      </c>
      <c r="N39" s="79">
        <v>6856.9479640030513</v>
      </c>
      <c r="O39" s="79">
        <v>979.56399485757879</v>
      </c>
      <c r="P39" s="79"/>
      <c r="Q39" s="79"/>
      <c r="R39" s="74"/>
      <c r="S39" s="74"/>
      <c r="T39" s="74"/>
      <c r="U39" s="75"/>
    </row>
    <row r="40" spans="12:21" x14ac:dyDescent="0.25">
      <c r="L40" s="76" t="s">
        <v>53</v>
      </c>
      <c r="M40" s="79">
        <v>9</v>
      </c>
      <c r="N40" s="79">
        <v>23610</v>
      </c>
      <c r="O40" s="79"/>
      <c r="P40" s="79"/>
      <c r="Q40" s="79"/>
      <c r="R40" s="74"/>
      <c r="S40" s="74"/>
      <c r="T40" s="74"/>
      <c r="U40" s="74"/>
    </row>
    <row r="42" spans="12:21" x14ac:dyDescent="0.25">
      <c r="L42" s="76"/>
      <c r="M42" s="78" t="s">
        <v>29</v>
      </c>
      <c r="N42" s="78" t="s">
        <v>43</v>
      </c>
      <c r="O42" s="78" t="s">
        <v>54</v>
      </c>
      <c r="P42" s="78" t="s">
        <v>55</v>
      </c>
      <c r="Q42" s="78" t="s">
        <v>56</v>
      </c>
      <c r="R42" s="78" t="s">
        <v>57</v>
      </c>
      <c r="S42" s="78" t="s">
        <v>58</v>
      </c>
      <c r="T42" s="78" t="s">
        <v>59</v>
      </c>
      <c r="U42" s="74"/>
    </row>
    <row r="43" spans="12:21" x14ac:dyDescent="0.25">
      <c r="L43" s="78" t="s">
        <v>30</v>
      </c>
      <c r="M43" s="79">
        <v>105.08256882228869</v>
      </c>
      <c r="N43" s="79">
        <v>54.296058595887217</v>
      </c>
      <c r="O43" s="79">
        <v>1.9353627416014396</v>
      </c>
      <c r="P43" s="79">
        <v>9.4175857302316091E-2</v>
      </c>
      <c r="Q43" s="79">
        <v>-23.307208099449127</v>
      </c>
      <c r="R43" s="79">
        <v>233.47234574402651</v>
      </c>
      <c r="S43" s="79">
        <v>-23.307208099449127</v>
      </c>
      <c r="T43" s="79">
        <v>233.47234574402651</v>
      </c>
    </row>
    <row r="44" spans="12:21" x14ac:dyDescent="0.25">
      <c r="L44" s="78" t="s">
        <v>27</v>
      </c>
      <c r="M44" s="79">
        <v>-33.590378417690957</v>
      </c>
      <c r="N44" s="79">
        <v>13.719471833454898</v>
      </c>
      <c r="O44" s="79">
        <v>-2.4483725631318327</v>
      </c>
      <c r="P44" s="79">
        <v>4.4212654767557508E-2</v>
      </c>
      <c r="Q44" s="79">
        <v>-66.031774234122537</v>
      </c>
      <c r="R44" s="79">
        <v>-1.1489826012593767</v>
      </c>
      <c r="S44" s="79">
        <v>-66.031774234122537</v>
      </c>
      <c r="T44" s="79">
        <v>-1.1489826012593767</v>
      </c>
    </row>
    <row r="45" spans="12:21" x14ac:dyDescent="0.25">
      <c r="L45" s="78" t="s">
        <v>28</v>
      </c>
      <c r="M45" s="79">
        <v>0.75455549547675427</v>
      </c>
      <c r="N45" s="79">
        <v>0.24091112690782943</v>
      </c>
      <c r="O45" s="79">
        <v>3.1320906807490085</v>
      </c>
      <c r="P45" s="79">
        <v>1.6561233675957136E-2</v>
      </c>
      <c r="Q45" s="79">
        <v>0.18489120231195366</v>
      </c>
      <c r="R45" s="79">
        <v>1.324219788641555</v>
      </c>
      <c r="S45" s="79">
        <v>0.18489120231195366</v>
      </c>
      <c r="T45" s="79">
        <v>1.324219788641555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p1</vt:lpstr>
      <vt:lpstr>p2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2024-05-29T21:28:12Z</dcterms:created>
  <dcterms:modified xsi:type="dcterms:W3CDTF">2024-05-29T22:03:43Z</dcterms:modified>
</cp:coreProperties>
</file>