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orge\Desktop\Sem6ULSA\ULSA-6th-Semester\ProbabilityAndStatistics\p3\"/>
    </mc:Choice>
  </mc:AlternateContent>
  <xr:revisionPtr revIDLastSave="0" documentId="8_{E27758D7-5857-4EEB-B0A8-2EBBEE188913}" xr6:coauthVersionLast="47" xr6:coauthVersionMax="47" xr10:uidLastSave="{00000000-0000-0000-0000-000000000000}"/>
  <bookViews>
    <workbookView xWindow="-120" yWindow="-120" windowWidth="24240" windowHeight="1374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" i="2" l="1"/>
  <c r="L59" i="2"/>
  <c r="H49" i="1"/>
  <c r="L43" i="1" s="1"/>
  <c r="J55" i="2"/>
  <c r="G55" i="2"/>
  <c r="F55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3" i="2"/>
  <c r="K5" i="2"/>
  <c r="K4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3" i="2"/>
  <c r="J40" i="1"/>
  <c r="G5" i="1"/>
  <c r="G7" i="1"/>
  <c r="G9" i="1"/>
  <c r="G14" i="1"/>
  <c r="G15" i="1"/>
  <c r="G16" i="1"/>
  <c r="G17" i="1"/>
  <c r="G19" i="1"/>
  <c r="G20" i="1"/>
  <c r="G21" i="1"/>
  <c r="G26" i="1"/>
  <c r="G27" i="1"/>
  <c r="G28" i="1"/>
  <c r="G29" i="1"/>
  <c r="G31" i="1"/>
  <c r="G33" i="1"/>
  <c r="F6" i="1"/>
  <c r="F7" i="1"/>
  <c r="F8" i="1"/>
  <c r="F9" i="1"/>
  <c r="F14" i="1"/>
  <c r="F18" i="1"/>
  <c r="F19" i="1"/>
  <c r="F20" i="1"/>
  <c r="F21" i="1"/>
  <c r="F26" i="1"/>
  <c r="F30" i="1"/>
  <c r="F31" i="1"/>
  <c r="F32" i="1"/>
  <c r="F33" i="1"/>
  <c r="E5" i="1"/>
  <c r="F5" i="1" s="1"/>
  <c r="E6" i="1"/>
  <c r="G6" i="1" s="1"/>
  <c r="E7" i="1"/>
  <c r="E8" i="1"/>
  <c r="G8" i="1" s="1"/>
  <c r="E9" i="1"/>
  <c r="E10" i="1"/>
  <c r="F10" i="1" s="1"/>
  <c r="E11" i="1"/>
  <c r="F11" i="1" s="1"/>
  <c r="E12" i="1"/>
  <c r="F12" i="1" s="1"/>
  <c r="E13" i="1"/>
  <c r="F13" i="1" s="1"/>
  <c r="E14" i="1"/>
  <c r="E15" i="1"/>
  <c r="F15" i="1" s="1"/>
  <c r="E16" i="1"/>
  <c r="F16" i="1" s="1"/>
  <c r="E17" i="1"/>
  <c r="F17" i="1" s="1"/>
  <c r="E18" i="1"/>
  <c r="G18" i="1" s="1"/>
  <c r="E19" i="1"/>
  <c r="E20" i="1"/>
  <c r="E21" i="1"/>
  <c r="E22" i="1"/>
  <c r="F22" i="1" s="1"/>
  <c r="E23" i="1"/>
  <c r="F23" i="1" s="1"/>
  <c r="E24" i="1"/>
  <c r="F24" i="1" s="1"/>
  <c r="E25" i="1"/>
  <c r="F25" i="1" s="1"/>
  <c r="E26" i="1"/>
  <c r="E27" i="1"/>
  <c r="F27" i="1" s="1"/>
  <c r="E28" i="1"/>
  <c r="F28" i="1" s="1"/>
  <c r="E29" i="1"/>
  <c r="F29" i="1" s="1"/>
  <c r="E30" i="1"/>
  <c r="G30" i="1" s="1"/>
  <c r="E31" i="1"/>
  <c r="E32" i="1"/>
  <c r="G32" i="1" s="1"/>
  <c r="E33" i="1"/>
  <c r="E34" i="1"/>
  <c r="F34" i="1" s="1"/>
  <c r="E35" i="1"/>
  <c r="F35" i="1" s="1"/>
  <c r="E36" i="1"/>
  <c r="F36" i="1" s="1"/>
  <c r="E4" i="1"/>
  <c r="F4" i="1" s="1"/>
  <c r="F39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4" i="1"/>
  <c r="J4" i="1"/>
  <c r="J3" i="1"/>
  <c r="D4" i="1" s="1"/>
  <c r="G36" i="1" l="1"/>
  <c r="G25" i="1"/>
  <c r="G13" i="1"/>
  <c r="G4" i="1"/>
  <c r="G24" i="1"/>
  <c r="G12" i="1"/>
  <c r="G35" i="1"/>
  <c r="G23" i="1"/>
  <c r="G11" i="1"/>
  <c r="G34" i="1"/>
  <c r="G22" i="1"/>
  <c r="G10" i="1"/>
  <c r="G39" i="1" l="1"/>
  <c r="J39" i="1" s="1"/>
</calcChain>
</file>

<file path=xl/sharedStrings.xml><?xml version="1.0" encoding="utf-8"?>
<sst xmlns="http://schemas.openxmlformats.org/spreadsheetml/2006/main" count="51" uniqueCount="42">
  <si>
    <t xml:space="preserve">Se analiza numero de errores al mes un servicio de almcenamiento tipo NUBE en la red. </t>
  </si>
  <si>
    <t>Determine si el numero de errores al mes siguen una distribución normal usando la prueba de bondad de ajuste de Kolmogorov-Smirnov con un Nivel de Confianza del 99%</t>
  </si>
  <si>
    <t>Determine si los datos siguen una distribución normal usando una prueba de bondad de ajuste Kolmogorov-Smirnov con un nivel de significacncia de 10%</t>
  </si>
  <si>
    <t xml:space="preserve"> i</t>
  </si>
  <si>
    <t>Desv. Est=</t>
  </si>
  <si>
    <t>F(i/n)</t>
  </si>
  <si>
    <t>Z=</t>
  </si>
  <si>
    <t>Z</t>
  </si>
  <si>
    <t>Fo</t>
  </si>
  <si>
    <t>D+</t>
  </si>
  <si>
    <t>D-</t>
  </si>
  <si>
    <t>xi</t>
  </si>
  <si>
    <t>Max D+</t>
  </si>
  <si>
    <t>Max D-</t>
  </si>
  <si>
    <t>D=</t>
  </si>
  <si>
    <t>Hipotesis</t>
  </si>
  <si>
    <t>Estadistica de prueba</t>
  </si>
  <si>
    <t>Regla de Decision</t>
  </si>
  <si>
    <t>N.C=</t>
  </si>
  <si>
    <t>Alpha=</t>
  </si>
  <si>
    <t>C(Alpha)=</t>
  </si>
  <si>
    <t>n=33</t>
  </si>
  <si>
    <t>k(n)=</t>
  </si>
  <si>
    <t>D(alpha)=</t>
  </si>
  <si>
    <t>D&lt;=D(alpha)</t>
  </si>
  <si>
    <r>
      <t>Se acepta la H</t>
    </r>
    <r>
      <rPr>
        <vertAlign val="subscript"/>
        <sz val="11"/>
        <color theme="1"/>
        <rFont val="Calibri"/>
        <family val="2"/>
        <scheme val="minor"/>
      </rPr>
      <t>0</t>
    </r>
  </si>
  <si>
    <t>Los datos pertenecen a una distribucion normal</t>
  </si>
  <si>
    <t>i</t>
  </si>
  <si>
    <t>f(i/n)</t>
  </si>
  <si>
    <t>Desv Est=</t>
  </si>
  <si>
    <t>z=</t>
  </si>
  <si>
    <t>z</t>
  </si>
  <si>
    <t>(i-media)/desvest</t>
  </si>
  <si>
    <t>D+ Max</t>
  </si>
  <si>
    <t>D- Max</t>
  </si>
  <si>
    <t>NC=</t>
  </si>
  <si>
    <t>C(alpha)=</t>
  </si>
  <si>
    <t>k(n)</t>
  </si>
  <si>
    <t>D&gt;D(Alpha)</t>
  </si>
  <si>
    <t>Se rechaza la hipotesis inicial, por lo cual no es probable que sea de distribucion normal</t>
  </si>
  <si>
    <t>(xi-Media)/Desviacion estandar</t>
  </si>
  <si>
    <t>promedio=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</si>
</sst>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9" fontId="0" fillId="6" borderId="0" xfId="0" applyNumberFormat="1" applyFill="1"/>
    <xf numFmtId="0" fontId="0" fillId="7" borderId="0" xfId="0" applyFill="1"/>
    <xf numFmtId="0" fontId="0" fillId="2" borderId="0" xfId="0" applyFill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579438</xdr:colOff>
      <xdr:row>41</xdr:row>
      <xdr:rowOff>150813</xdr:rowOff>
    </xdr:from>
    <xdr:to>
      <xdr:col>5</xdr:col>
      <xdr:colOff>416795</xdr:colOff>
      <xdr:row>44</xdr:row>
      <xdr:rowOff>51110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09F7BC8-D18D-4F28-B223-476C2702A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438" y="8008938"/>
          <a:ext cx="3647357" cy="471797"/>
        </a:xfrm>
        <a:prstGeom prst="rect">
          <a:avLst/>
        </a:prstGeom>
      </xdr:spPr>
    </xdr:pic>
    <xdr:clientData/>
  </xdr:twoCellAnchor>
  <xdr:twoCellAnchor editAs="oneCell">
    <xdr:from>
      <xdr:col>1</xdr:col>
      <xdr:colOff>174626</xdr:colOff>
      <xdr:row>46</xdr:row>
      <xdr:rowOff>134937</xdr:rowOff>
    </xdr:from>
    <xdr:to>
      <xdr:col>4</xdr:col>
      <xdr:colOff>745769</xdr:colOff>
      <xdr:row>50</xdr:row>
      <xdr:rowOff>77699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CB52281-B819-5D1F-FEDD-93A49BB1A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6626" y="8945562"/>
          <a:ext cx="2857143" cy="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730250</xdr:colOff>
      <xdr:row>52</xdr:row>
      <xdr:rowOff>87313</xdr:rowOff>
    </xdr:from>
    <xdr:to>
      <xdr:col>4</xdr:col>
      <xdr:colOff>263202</xdr:colOff>
      <xdr:row>56</xdr:row>
      <xdr:rowOff>30075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BD05BC6-1C5E-9B68-74F3-1C1B21629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250" y="10040938"/>
          <a:ext cx="2580952" cy="7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230188</xdr:colOff>
      <xdr:row>12</xdr:row>
      <xdr:rowOff>53113</xdr:rowOff>
    </xdr:from>
    <xdr:to>
      <xdr:col>14</xdr:col>
      <xdr:colOff>715319</xdr:colOff>
      <xdr:row>24</xdr:row>
      <xdr:rowOff>101251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1EF106B-A613-4397-B2ED-0DB605844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88188" y="2339113"/>
          <a:ext cx="4295131" cy="2334138"/>
        </a:xfrm>
        <a:prstGeom prst="rect">
          <a:avLst/>
        </a:prstGeom>
      </xdr:spPr>
    </xdr:pic>
    <xdr:clientData/>
  </xdr:twoCellAnchor>
  <xdr:twoCellAnchor editAs="oneCell">
    <xdr:from>
      <xdr:col>8</xdr:col>
      <xdr:colOff>674687</xdr:colOff>
      <xdr:row>25</xdr:row>
      <xdr:rowOff>77469</xdr:rowOff>
    </xdr:from>
    <xdr:to>
      <xdr:col>14</xdr:col>
      <xdr:colOff>448479</xdr:colOff>
      <xdr:row>35</xdr:row>
      <xdr:rowOff>107601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7F59701-B52B-4AA6-B792-326D3565C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70687" y="4839969"/>
          <a:ext cx="4345792" cy="1935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opLeftCell="A7" zoomScale="120" zoomScaleNormal="120" workbookViewId="0">
      <selection activeCell="I10" sqref="I10"/>
    </sheetView>
  </sheetViews>
  <sheetFormatPr defaultColWidth="11.42578125" defaultRowHeight="15" x14ac:dyDescent="0.25"/>
  <sheetData>
    <row r="1" spans="1:14" x14ac:dyDescent="0.25">
      <c r="A1" t="s">
        <v>0</v>
      </c>
    </row>
    <row r="2" spans="1:14" x14ac:dyDescent="0.25">
      <c r="L2" s="5" t="s">
        <v>1</v>
      </c>
      <c r="M2" s="5"/>
      <c r="N2" s="5"/>
    </row>
    <row r="3" spans="1:14" x14ac:dyDescent="0.25">
      <c r="A3" s="1" t="s">
        <v>3</v>
      </c>
      <c r="B3" s="1" t="s">
        <v>11</v>
      </c>
      <c r="C3" s="1" t="s">
        <v>5</v>
      </c>
      <c r="D3" s="2" t="s">
        <v>7</v>
      </c>
      <c r="E3" s="2" t="s">
        <v>8</v>
      </c>
      <c r="F3" s="2" t="s">
        <v>9</v>
      </c>
      <c r="G3" s="2" t="s">
        <v>10</v>
      </c>
      <c r="I3" t="s">
        <v>41</v>
      </c>
      <c r="J3">
        <f>AVERAGE(B4:B36)</f>
        <v>20.636363636363637</v>
      </c>
      <c r="L3" s="5"/>
      <c r="M3" s="5"/>
      <c r="N3" s="5"/>
    </row>
    <row r="4" spans="1:14" x14ac:dyDescent="0.25">
      <c r="A4" s="1">
        <v>1</v>
      </c>
      <c r="B4" s="1">
        <v>14</v>
      </c>
      <c r="C4" s="1">
        <f>A4/33</f>
        <v>3.0303030303030304E-2</v>
      </c>
      <c r="D4" s="2">
        <f>(B4-$J$3)/$J$4</f>
        <v>-1.9313340803474004</v>
      </c>
      <c r="E4" s="2">
        <f>_xlfn.NORM.S.DIST(D4,1)</f>
        <v>2.672087570004384E-2</v>
      </c>
      <c r="F4" s="2">
        <f>C4-E4</f>
        <v>3.5821546029864634E-3</v>
      </c>
      <c r="G4" s="2">
        <f>E4-((A4-1)/33)</f>
        <v>2.672087570004384E-2</v>
      </c>
      <c r="I4" t="s">
        <v>4</v>
      </c>
      <c r="J4">
        <f>_xlfn.STDEV.P(B4:B36)</f>
        <v>3.4361551965001906</v>
      </c>
      <c r="L4" s="5"/>
      <c r="M4" s="5"/>
      <c r="N4" s="5"/>
    </row>
    <row r="5" spans="1:14" x14ac:dyDescent="0.25">
      <c r="A5" s="1">
        <v>2</v>
      </c>
      <c r="B5" s="1">
        <v>14</v>
      </c>
      <c r="C5" s="1">
        <f t="shared" ref="C5:C36" si="0">A5/33</f>
        <v>6.0606060606060608E-2</v>
      </c>
      <c r="D5" s="2">
        <f>(B5-$J$3)/$J$4</f>
        <v>-1.9313340803474004</v>
      </c>
      <c r="E5" s="2">
        <f t="shared" ref="E5:E36" si="1">_xlfn.NORM.S.DIST(D5,1)</f>
        <v>2.672087570004384E-2</v>
      </c>
      <c r="F5" s="2">
        <f t="shared" ref="F5:F36" si="2">C5-E5</f>
        <v>3.3885184906016767E-2</v>
      </c>
      <c r="G5" s="2">
        <f t="shared" ref="G5:G35" si="3">E5-((A5-1)/33)</f>
        <v>-3.5821546029864634E-3</v>
      </c>
      <c r="L5" s="5"/>
      <c r="M5" s="5"/>
      <c r="N5" s="5"/>
    </row>
    <row r="6" spans="1:14" x14ac:dyDescent="0.25">
      <c r="A6" s="1">
        <v>3</v>
      </c>
      <c r="B6" s="1">
        <v>16</v>
      </c>
      <c r="C6" s="1">
        <f t="shared" si="0"/>
        <v>9.0909090909090912E-2</v>
      </c>
      <c r="D6" s="2">
        <f>(B6-$J$3)/$J$4</f>
        <v>-1.3492881931194167</v>
      </c>
      <c r="E6" s="2">
        <f t="shared" si="1"/>
        <v>8.8622208252615714E-2</v>
      </c>
      <c r="F6" s="2">
        <f t="shared" si="2"/>
        <v>2.2868826564751976E-3</v>
      </c>
      <c r="G6" s="2">
        <f t="shared" si="3"/>
        <v>2.8016147646555106E-2</v>
      </c>
      <c r="L6" s="5"/>
      <c r="M6" s="5"/>
      <c r="N6" s="5"/>
    </row>
    <row r="7" spans="1:14" x14ac:dyDescent="0.25">
      <c r="A7" s="1">
        <v>4</v>
      </c>
      <c r="B7" s="1">
        <v>16</v>
      </c>
      <c r="C7" s="1">
        <f t="shared" si="0"/>
        <v>0.12121212121212122</v>
      </c>
      <c r="D7" s="2">
        <f>(B7-$J$3)/$J$4</f>
        <v>-1.3492881931194167</v>
      </c>
      <c r="E7" s="2">
        <f t="shared" si="1"/>
        <v>8.8622208252615714E-2</v>
      </c>
      <c r="F7" s="2">
        <f t="shared" si="2"/>
        <v>3.2589912959505501E-2</v>
      </c>
      <c r="G7" s="2">
        <f t="shared" si="3"/>
        <v>-2.2868826564751976E-3</v>
      </c>
      <c r="L7" s="5"/>
      <c r="M7" s="5"/>
      <c r="N7" s="5"/>
    </row>
    <row r="8" spans="1:14" x14ac:dyDescent="0.25">
      <c r="A8" s="1">
        <v>5</v>
      </c>
      <c r="B8" s="1">
        <v>17</v>
      </c>
      <c r="C8" s="1">
        <f t="shared" si="0"/>
        <v>0.15151515151515152</v>
      </c>
      <c r="D8" s="2">
        <f>(B8-$J$3)/$J$4</f>
        <v>-1.058265249505425</v>
      </c>
      <c r="E8" s="2">
        <f t="shared" si="1"/>
        <v>0.14496726555066752</v>
      </c>
      <c r="F8" s="2">
        <f t="shared" si="2"/>
        <v>6.547885964483996E-3</v>
      </c>
      <c r="G8" s="2">
        <f t="shared" si="3"/>
        <v>2.3755144338546308E-2</v>
      </c>
    </row>
    <row r="9" spans="1:14" x14ac:dyDescent="0.25">
      <c r="A9" s="1">
        <v>6</v>
      </c>
      <c r="B9" s="1">
        <v>17</v>
      </c>
      <c r="C9" s="1">
        <f t="shared" si="0"/>
        <v>0.18181818181818182</v>
      </c>
      <c r="D9" s="2">
        <f>(B9-$J$3)/$J$4</f>
        <v>-1.058265249505425</v>
      </c>
      <c r="E9" s="2">
        <f t="shared" si="1"/>
        <v>0.14496726555066752</v>
      </c>
      <c r="F9" s="2">
        <f t="shared" si="2"/>
        <v>3.68509162675143E-2</v>
      </c>
      <c r="G9" s="2">
        <f t="shared" si="3"/>
        <v>-6.547885964483996E-3</v>
      </c>
    </row>
    <row r="10" spans="1:14" x14ac:dyDescent="0.25">
      <c r="A10" s="1">
        <v>7</v>
      </c>
      <c r="B10" s="1">
        <v>17</v>
      </c>
      <c r="C10" s="1">
        <f t="shared" si="0"/>
        <v>0.21212121212121213</v>
      </c>
      <c r="D10" s="2">
        <f>(B10-$J$3)/$J$4</f>
        <v>-1.058265249505425</v>
      </c>
      <c r="E10" s="2">
        <f t="shared" si="1"/>
        <v>0.14496726555066752</v>
      </c>
      <c r="F10" s="2">
        <f t="shared" si="2"/>
        <v>6.7153946570544604E-2</v>
      </c>
      <c r="G10" s="2">
        <f t="shared" si="3"/>
        <v>-3.68509162675143E-2</v>
      </c>
    </row>
    <row r="11" spans="1:14" x14ac:dyDescent="0.25">
      <c r="A11" s="1">
        <v>8</v>
      </c>
      <c r="B11" s="1">
        <v>18</v>
      </c>
      <c r="C11" s="1">
        <f t="shared" si="0"/>
        <v>0.24242424242424243</v>
      </c>
      <c r="D11" s="2">
        <f>(B11-$J$3)/$J$4</f>
        <v>-0.76724230589143305</v>
      </c>
      <c r="E11" s="2">
        <f t="shared" si="1"/>
        <v>0.22146873192089464</v>
      </c>
      <c r="F11" s="2">
        <f t="shared" si="2"/>
        <v>2.0955510503347791E-2</v>
      </c>
      <c r="G11" s="2">
        <f t="shared" si="3"/>
        <v>9.3475197996825132E-3</v>
      </c>
      <c r="I11" t="s">
        <v>6</v>
      </c>
      <c r="J11" t="s">
        <v>40</v>
      </c>
    </row>
    <row r="12" spans="1:14" x14ac:dyDescent="0.25">
      <c r="A12" s="1">
        <v>9</v>
      </c>
      <c r="B12" s="1">
        <v>19</v>
      </c>
      <c r="C12" s="1">
        <f t="shared" si="0"/>
        <v>0.27272727272727271</v>
      </c>
      <c r="D12" s="2">
        <f>(B12-$J$3)/$J$4</f>
        <v>-0.47621936227744127</v>
      </c>
      <c r="E12" s="2">
        <f t="shared" si="1"/>
        <v>0.31695905334605012</v>
      </c>
      <c r="F12" s="2">
        <f t="shared" si="2"/>
        <v>-4.4231780618777417E-2</v>
      </c>
      <c r="G12" s="2">
        <f t="shared" si="3"/>
        <v>7.4534810921807693E-2</v>
      </c>
    </row>
    <row r="13" spans="1:14" x14ac:dyDescent="0.25">
      <c r="A13" s="1">
        <v>10</v>
      </c>
      <c r="B13" s="1">
        <v>19</v>
      </c>
      <c r="C13" s="1">
        <f t="shared" si="0"/>
        <v>0.30303030303030304</v>
      </c>
      <c r="D13" s="2">
        <f>(B13-$J$3)/$J$4</f>
        <v>-0.47621936227744127</v>
      </c>
      <c r="E13" s="2">
        <f t="shared" si="1"/>
        <v>0.31695905334605012</v>
      </c>
      <c r="F13" s="2">
        <f t="shared" si="2"/>
        <v>-1.3928750315747085E-2</v>
      </c>
      <c r="G13" s="2">
        <f t="shared" si="3"/>
        <v>4.4231780618777417E-2</v>
      </c>
    </row>
    <row r="14" spans="1:14" x14ac:dyDescent="0.25">
      <c r="A14" s="1">
        <v>11</v>
      </c>
      <c r="B14" s="1">
        <v>19</v>
      </c>
      <c r="C14" s="1">
        <f t="shared" si="0"/>
        <v>0.33333333333333331</v>
      </c>
      <c r="D14" s="2">
        <f>(B14-$J$3)/$J$4</f>
        <v>-0.47621936227744127</v>
      </c>
      <c r="E14" s="2">
        <f t="shared" si="1"/>
        <v>0.31695905334605012</v>
      </c>
      <c r="F14" s="2">
        <f t="shared" si="2"/>
        <v>1.6374279987283191E-2</v>
      </c>
      <c r="G14" s="2">
        <f t="shared" si="3"/>
        <v>1.3928750315747085E-2</v>
      </c>
    </row>
    <row r="15" spans="1:14" x14ac:dyDescent="0.25">
      <c r="A15" s="1">
        <v>12</v>
      </c>
      <c r="B15" s="1">
        <v>19</v>
      </c>
      <c r="C15" s="1">
        <f t="shared" si="0"/>
        <v>0.36363636363636365</v>
      </c>
      <c r="D15" s="2">
        <f>(B15-$J$3)/$J$4</f>
        <v>-0.47621936227744127</v>
      </c>
      <c r="E15" s="2">
        <f t="shared" si="1"/>
        <v>0.31695905334605012</v>
      </c>
      <c r="F15" s="2">
        <f t="shared" si="2"/>
        <v>4.6677310290313523E-2</v>
      </c>
      <c r="G15" s="2">
        <f t="shared" si="3"/>
        <v>-1.6374279987283191E-2</v>
      </c>
    </row>
    <row r="16" spans="1:14" x14ac:dyDescent="0.25">
      <c r="A16" s="1">
        <v>13</v>
      </c>
      <c r="B16" s="1">
        <v>20</v>
      </c>
      <c r="C16" s="1">
        <f t="shared" si="0"/>
        <v>0.39393939393939392</v>
      </c>
      <c r="D16" s="2">
        <f>(B16-$J$3)/$J$4</f>
        <v>-0.18519641866344944</v>
      </c>
      <c r="E16" s="2">
        <f t="shared" si="1"/>
        <v>0.42653748899949334</v>
      </c>
      <c r="F16" s="2">
        <f t="shared" si="2"/>
        <v>-3.2598095060099419E-2</v>
      </c>
      <c r="G16" s="2">
        <f t="shared" si="3"/>
        <v>6.2901125363129695E-2</v>
      </c>
    </row>
    <row r="17" spans="1:7" x14ac:dyDescent="0.25">
      <c r="A17" s="1">
        <v>14</v>
      </c>
      <c r="B17" s="1">
        <v>20</v>
      </c>
      <c r="C17" s="1">
        <f t="shared" si="0"/>
        <v>0.42424242424242425</v>
      </c>
      <c r="D17" s="2">
        <f>(B17-$J$3)/$J$4</f>
        <v>-0.18519641866344944</v>
      </c>
      <c r="E17" s="2">
        <f t="shared" si="1"/>
        <v>0.42653748899949334</v>
      </c>
      <c r="F17" s="2">
        <f t="shared" si="2"/>
        <v>-2.2950647570690874E-3</v>
      </c>
      <c r="G17" s="2">
        <f t="shared" si="3"/>
        <v>3.2598095060099419E-2</v>
      </c>
    </row>
    <row r="18" spans="1:7" x14ac:dyDescent="0.25">
      <c r="A18" s="1">
        <v>15</v>
      </c>
      <c r="B18" s="1">
        <v>20</v>
      </c>
      <c r="C18" s="1">
        <f t="shared" si="0"/>
        <v>0.45454545454545453</v>
      </c>
      <c r="D18" s="2">
        <f>(B18-$J$3)/$J$4</f>
        <v>-0.18519641866344944</v>
      </c>
      <c r="E18" s="2">
        <f t="shared" si="1"/>
        <v>0.42653748899949334</v>
      </c>
      <c r="F18" s="2">
        <f t="shared" si="2"/>
        <v>2.8007965545961189E-2</v>
      </c>
      <c r="G18" s="2">
        <f t="shared" si="3"/>
        <v>2.2950647570690874E-3</v>
      </c>
    </row>
    <row r="19" spans="1:7" x14ac:dyDescent="0.25">
      <c r="A19" s="1">
        <v>16</v>
      </c>
      <c r="B19" s="1">
        <v>20</v>
      </c>
      <c r="C19" s="1">
        <f t="shared" si="0"/>
        <v>0.48484848484848486</v>
      </c>
      <c r="D19" s="2">
        <f>(B19-$J$3)/$J$4</f>
        <v>-0.18519641866344944</v>
      </c>
      <c r="E19" s="2">
        <f t="shared" si="1"/>
        <v>0.42653748899949334</v>
      </c>
      <c r="F19" s="2">
        <f t="shared" si="2"/>
        <v>5.831099584899152E-2</v>
      </c>
      <c r="G19" s="2">
        <f t="shared" si="3"/>
        <v>-2.8007965545961189E-2</v>
      </c>
    </row>
    <row r="20" spans="1:7" x14ac:dyDescent="0.25">
      <c r="A20" s="1">
        <v>17</v>
      </c>
      <c r="B20" s="1">
        <v>20</v>
      </c>
      <c r="C20" s="1">
        <f t="shared" si="0"/>
        <v>0.51515151515151514</v>
      </c>
      <c r="D20" s="2">
        <f>(B20-$J$3)/$J$4</f>
        <v>-0.18519641866344944</v>
      </c>
      <c r="E20" s="2">
        <f t="shared" si="1"/>
        <v>0.42653748899949334</v>
      </c>
      <c r="F20" s="2">
        <f t="shared" si="2"/>
        <v>8.8614026152021796E-2</v>
      </c>
      <c r="G20" s="2">
        <f t="shared" si="3"/>
        <v>-5.831099584899152E-2</v>
      </c>
    </row>
    <row r="21" spans="1:7" x14ac:dyDescent="0.25">
      <c r="A21" s="1">
        <v>18</v>
      </c>
      <c r="B21" s="1">
        <v>20</v>
      </c>
      <c r="C21" s="1">
        <f t="shared" si="0"/>
        <v>0.54545454545454541</v>
      </c>
      <c r="D21" s="2">
        <f>(B21-$J$3)/$J$4</f>
        <v>-0.18519641866344944</v>
      </c>
      <c r="E21" s="2">
        <f t="shared" si="1"/>
        <v>0.42653748899949334</v>
      </c>
      <c r="F21" s="2">
        <f t="shared" si="2"/>
        <v>0.11891705645505207</v>
      </c>
      <c r="G21" s="2">
        <f t="shared" si="3"/>
        <v>-8.8614026152021796E-2</v>
      </c>
    </row>
    <row r="22" spans="1:7" x14ac:dyDescent="0.25">
      <c r="A22" s="1">
        <v>19</v>
      </c>
      <c r="B22" s="1">
        <v>20</v>
      </c>
      <c r="C22" s="1">
        <f t="shared" si="0"/>
        <v>0.5757575757575758</v>
      </c>
      <c r="D22" s="2">
        <f>(B22-$J$3)/$J$4</f>
        <v>-0.18519641866344944</v>
      </c>
      <c r="E22" s="2">
        <f t="shared" si="1"/>
        <v>0.42653748899949334</v>
      </c>
      <c r="F22" s="2">
        <f t="shared" si="2"/>
        <v>0.14922008675808246</v>
      </c>
      <c r="G22" s="2">
        <f t="shared" si="3"/>
        <v>-0.11891705645505207</v>
      </c>
    </row>
    <row r="23" spans="1:7" x14ac:dyDescent="0.25">
      <c r="A23" s="1">
        <v>20</v>
      </c>
      <c r="B23" s="1">
        <v>21</v>
      </c>
      <c r="C23" s="1">
        <f t="shared" si="0"/>
        <v>0.60606060606060608</v>
      </c>
      <c r="D23" s="2">
        <f>(B23-$J$3)/$J$4</f>
        <v>0.10582652495054239</v>
      </c>
      <c r="E23" s="2">
        <f t="shared" si="1"/>
        <v>0.5421400044543796</v>
      </c>
      <c r="F23" s="2">
        <f t="shared" si="2"/>
        <v>6.3920601606226479E-2</v>
      </c>
      <c r="G23" s="2">
        <f t="shared" si="3"/>
        <v>-3.3617571303196203E-2</v>
      </c>
    </row>
    <row r="24" spans="1:7" x14ac:dyDescent="0.25">
      <c r="A24" s="1">
        <v>21</v>
      </c>
      <c r="B24" s="1">
        <v>21</v>
      </c>
      <c r="C24" s="1">
        <f t="shared" si="0"/>
        <v>0.63636363636363635</v>
      </c>
      <c r="D24" s="2">
        <f>(B24-$J$3)/$J$4</f>
        <v>0.10582652495054239</v>
      </c>
      <c r="E24" s="2">
        <f t="shared" si="1"/>
        <v>0.5421400044543796</v>
      </c>
      <c r="F24" s="2">
        <f t="shared" si="2"/>
        <v>9.4223631909256755E-2</v>
      </c>
      <c r="G24" s="2">
        <f t="shared" si="3"/>
        <v>-6.3920601606226479E-2</v>
      </c>
    </row>
    <row r="25" spans="1:7" x14ac:dyDescent="0.25">
      <c r="A25" s="1">
        <v>22</v>
      </c>
      <c r="B25" s="1">
        <v>22</v>
      </c>
      <c r="C25" s="1">
        <f t="shared" si="0"/>
        <v>0.66666666666666663</v>
      </c>
      <c r="D25" s="2">
        <f>(B25-$J$3)/$J$4</f>
        <v>0.39684946856453424</v>
      </c>
      <c r="E25" s="2">
        <f t="shared" si="1"/>
        <v>0.65426076549185996</v>
      </c>
      <c r="F25" s="2">
        <f t="shared" si="2"/>
        <v>1.2405901174806666E-2</v>
      </c>
      <c r="G25" s="2">
        <f t="shared" si="3"/>
        <v>1.789712912822361E-2</v>
      </c>
    </row>
    <row r="26" spans="1:7" x14ac:dyDescent="0.25">
      <c r="A26" s="1">
        <v>23</v>
      </c>
      <c r="B26" s="1">
        <v>23</v>
      </c>
      <c r="C26" s="1">
        <f t="shared" si="0"/>
        <v>0.69696969696969702</v>
      </c>
      <c r="D26" s="2">
        <f>(B26-$J$3)/$J$4</f>
        <v>0.68787241217852602</v>
      </c>
      <c r="E26" s="2">
        <f t="shared" si="1"/>
        <v>0.75423343458246062</v>
      </c>
      <c r="F26" s="2">
        <f t="shared" si="2"/>
        <v>-5.7263737612763599E-2</v>
      </c>
      <c r="G26" s="2">
        <f t="shared" si="3"/>
        <v>8.7566767915793986E-2</v>
      </c>
    </row>
    <row r="27" spans="1:7" x14ac:dyDescent="0.25">
      <c r="A27" s="1">
        <v>24</v>
      </c>
      <c r="B27" s="1">
        <v>23</v>
      </c>
      <c r="C27" s="1">
        <f t="shared" si="0"/>
        <v>0.72727272727272729</v>
      </c>
      <c r="D27" s="2">
        <f>(B27-$J$3)/$J$4</f>
        <v>0.68787241217852602</v>
      </c>
      <c r="E27" s="2">
        <f t="shared" si="1"/>
        <v>0.75423343458246062</v>
      </c>
      <c r="F27" s="2">
        <f t="shared" si="2"/>
        <v>-2.6960707309733323E-2</v>
      </c>
      <c r="G27" s="2">
        <f t="shared" si="3"/>
        <v>5.7263737612763599E-2</v>
      </c>
    </row>
    <row r="28" spans="1:7" x14ac:dyDescent="0.25">
      <c r="A28" s="1">
        <v>25</v>
      </c>
      <c r="B28" s="1">
        <v>24</v>
      </c>
      <c r="C28" s="1">
        <f t="shared" si="0"/>
        <v>0.75757575757575757</v>
      </c>
      <c r="D28" s="2">
        <f>(B28-$J$3)/$J$4</f>
        <v>0.97889535579251785</v>
      </c>
      <c r="E28" s="2">
        <f t="shared" si="1"/>
        <v>0.83618415642883126</v>
      </c>
      <c r="F28" s="2">
        <f t="shared" si="2"/>
        <v>-7.8608398853073691E-2</v>
      </c>
      <c r="G28" s="2">
        <f t="shared" si="3"/>
        <v>0.10891142915610397</v>
      </c>
    </row>
    <row r="29" spans="1:7" x14ac:dyDescent="0.25">
      <c r="A29" s="1">
        <v>26</v>
      </c>
      <c r="B29" s="1">
        <v>24</v>
      </c>
      <c r="C29" s="1">
        <f t="shared" si="0"/>
        <v>0.78787878787878785</v>
      </c>
      <c r="D29" s="2">
        <f>(B29-$J$3)/$J$4</f>
        <v>0.97889535579251785</v>
      </c>
      <c r="E29" s="2">
        <f t="shared" si="1"/>
        <v>0.83618415642883126</v>
      </c>
      <c r="F29" s="2">
        <f t="shared" si="2"/>
        <v>-4.8305368550043415E-2</v>
      </c>
      <c r="G29" s="2">
        <f t="shared" si="3"/>
        <v>7.8608398853073691E-2</v>
      </c>
    </row>
    <row r="30" spans="1:7" x14ac:dyDescent="0.25">
      <c r="A30" s="1">
        <v>27</v>
      </c>
      <c r="B30" s="1">
        <v>25</v>
      </c>
      <c r="C30" s="1">
        <f t="shared" si="0"/>
        <v>0.81818181818181823</v>
      </c>
      <c r="D30" s="2">
        <f>(B30-$J$3)/$J$4</f>
        <v>1.2699182994065097</v>
      </c>
      <c r="E30" s="2">
        <f t="shared" si="1"/>
        <v>0.89794313298090189</v>
      </c>
      <c r="F30" s="2">
        <f t="shared" si="2"/>
        <v>-7.976131479908366E-2</v>
      </c>
      <c r="G30" s="2">
        <f t="shared" si="3"/>
        <v>0.11006434510211405</v>
      </c>
    </row>
    <row r="31" spans="1:7" x14ac:dyDescent="0.25">
      <c r="A31" s="1">
        <v>28</v>
      </c>
      <c r="B31" s="1">
        <v>25</v>
      </c>
      <c r="C31" s="1">
        <f t="shared" si="0"/>
        <v>0.84848484848484851</v>
      </c>
      <c r="D31" s="2">
        <f>(B31-$J$3)/$J$4</f>
        <v>1.2699182994065097</v>
      </c>
      <c r="E31" s="2">
        <f t="shared" si="1"/>
        <v>0.89794313298090189</v>
      </c>
      <c r="F31" s="2">
        <f t="shared" si="2"/>
        <v>-4.9458284496053384E-2</v>
      </c>
      <c r="G31" s="2">
        <f t="shared" si="3"/>
        <v>7.976131479908366E-2</v>
      </c>
    </row>
    <row r="32" spans="1:7" x14ac:dyDescent="0.25">
      <c r="A32" s="1">
        <v>29</v>
      </c>
      <c r="B32" s="1">
        <v>25</v>
      </c>
      <c r="C32" s="1">
        <f t="shared" si="0"/>
        <v>0.87878787878787878</v>
      </c>
      <c r="D32" s="2">
        <f>(B32-$J$3)/$J$4</f>
        <v>1.2699182994065097</v>
      </c>
      <c r="E32" s="2">
        <f t="shared" si="1"/>
        <v>0.89794313298090189</v>
      </c>
      <c r="F32" s="2">
        <f t="shared" si="2"/>
        <v>-1.9155254193023108E-2</v>
      </c>
      <c r="G32" s="2">
        <f t="shared" si="3"/>
        <v>4.9458284496053384E-2</v>
      </c>
    </row>
    <row r="33" spans="1:15" x14ac:dyDescent="0.25">
      <c r="A33" s="1">
        <v>30</v>
      </c>
      <c r="B33" s="1">
        <v>25</v>
      </c>
      <c r="C33" s="1">
        <f t="shared" si="0"/>
        <v>0.90909090909090906</v>
      </c>
      <c r="D33" s="2">
        <f>(B33-$J$3)/$J$4</f>
        <v>1.2699182994065097</v>
      </c>
      <c r="E33" s="2">
        <f t="shared" si="1"/>
        <v>0.89794313298090189</v>
      </c>
      <c r="F33" s="2">
        <f t="shared" si="2"/>
        <v>1.1147776110007168E-2</v>
      </c>
      <c r="G33" s="2">
        <f t="shared" si="3"/>
        <v>1.9155254193023108E-2</v>
      </c>
    </row>
    <row r="34" spans="1:15" x14ac:dyDescent="0.25">
      <c r="A34" s="1">
        <v>31</v>
      </c>
      <c r="B34" s="1">
        <v>26</v>
      </c>
      <c r="C34" s="1">
        <f t="shared" si="0"/>
        <v>0.93939393939393945</v>
      </c>
      <c r="D34" s="2">
        <f>(B34-$J$3)/$J$4</f>
        <v>1.5609412430205016</v>
      </c>
      <c r="E34" s="2">
        <f t="shared" si="1"/>
        <v>0.94073119250758008</v>
      </c>
      <c r="F34" s="2">
        <f t="shared" si="2"/>
        <v>-1.3372531136406351E-3</v>
      </c>
      <c r="G34" s="2">
        <f t="shared" si="3"/>
        <v>3.1640283416671022E-2</v>
      </c>
    </row>
    <row r="35" spans="1:15" x14ac:dyDescent="0.25">
      <c r="A35" s="1">
        <v>32</v>
      </c>
      <c r="B35" s="1">
        <v>26</v>
      </c>
      <c r="C35" s="1">
        <f t="shared" si="0"/>
        <v>0.96969696969696972</v>
      </c>
      <c r="D35" s="2">
        <f>(B35-$J$3)/$J$4</f>
        <v>1.5609412430205016</v>
      </c>
      <c r="E35" s="2">
        <f t="shared" si="1"/>
        <v>0.94073119250758008</v>
      </c>
      <c r="F35" s="2">
        <f t="shared" si="2"/>
        <v>2.8965777189389641E-2</v>
      </c>
      <c r="G35" s="2">
        <f t="shared" si="3"/>
        <v>1.3372531136406351E-3</v>
      </c>
    </row>
    <row r="36" spans="1:15" x14ac:dyDescent="0.25">
      <c r="A36" s="1">
        <v>33</v>
      </c>
      <c r="B36" s="1">
        <v>26</v>
      </c>
      <c r="C36" s="1">
        <f t="shared" si="0"/>
        <v>1</v>
      </c>
      <c r="D36" s="2">
        <f>(B36-$J$3)/$J$4</f>
        <v>1.5609412430205016</v>
      </c>
      <c r="E36" s="2">
        <f t="shared" si="1"/>
        <v>0.94073119250758008</v>
      </c>
      <c r="F36" s="2">
        <f t="shared" si="2"/>
        <v>5.9268807492419917E-2</v>
      </c>
      <c r="G36" s="2">
        <f>E36-((A36-1)/33)</f>
        <v>-2.8965777189389641E-2</v>
      </c>
    </row>
    <row r="38" spans="1:15" x14ac:dyDescent="0.25">
      <c r="F38" s="3" t="s">
        <v>12</v>
      </c>
      <c r="G38" s="3" t="s">
        <v>13</v>
      </c>
      <c r="M38" t="s">
        <v>24</v>
      </c>
    </row>
    <row r="39" spans="1:15" x14ac:dyDescent="0.25">
      <c r="F39" s="1">
        <f>MAX(F3:F36)</f>
        <v>0.14922008675808246</v>
      </c>
      <c r="G39" s="1">
        <f>MAX(G3:G36)</f>
        <v>0.11006434510211405</v>
      </c>
      <c r="I39" s="6" t="s">
        <v>14</v>
      </c>
      <c r="J39" s="6">
        <f>MAX(F39:G39)</f>
        <v>0.14922008675808246</v>
      </c>
    </row>
    <row r="40" spans="1:15" ht="18" x14ac:dyDescent="0.35">
      <c r="I40" s="6" t="s">
        <v>23</v>
      </c>
      <c r="J40" s="6">
        <f>$H$45/$H$49</f>
        <v>0.17594474431987017</v>
      </c>
      <c r="L40" s="9" t="s">
        <v>25</v>
      </c>
      <c r="M40" s="9"/>
    </row>
    <row r="41" spans="1:15" ht="15.75" customHeight="1" x14ac:dyDescent="0.25">
      <c r="A41" t="s">
        <v>15</v>
      </c>
      <c r="L41" s="9" t="s">
        <v>26</v>
      </c>
      <c r="M41" s="9"/>
      <c r="N41" s="9"/>
      <c r="O41" s="9"/>
    </row>
    <row r="42" spans="1:15" x14ac:dyDescent="0.25">
      <c r="G42" t="s">
        <v>18</v>
      </c>
      <c r="H42" s="4">
        <v>0.99</v>
      </c>
    </row>
    <row r="43" spans="1:15" x14ac:dyDescent="0.25">
      <c r="G43" t="s">
        <v>19</v>
      </c>
      <c r="H43" s="4">
        <v>0.01</v>
      </c>
      <c r="I43">
        <v>0.01</v>
      </c>
      <c r="K43" t="s">
        <v>23</v>
      </c>
      <c r="L43" s="8">
        <f>$H$45/$H$49</f>
        <v>0.17594474431987017</v>
      </c>
    </row>
    <row r="45" spans="1:15" x14ac:dyDescent="0.25">
      <c r="G45" t="s">
        <v>20</v>
      </c>
      <c r="H45">
        <v>1.0349999999999999</v>
      </c>
    </row>
    <row r="46" spans="1:15" x14ac:dyDescent="0.25">
      <c r="A46" t="s">
        <v>16</v>
      </c>
    </row>
    <row r="47" spans="1:15" x14ac:dyDescent="0.25">
      <c r="G47" t="s">
        <v>21</v>
      </c>
    </row>
    <row r="49" spans="1:8" x14ac:dyDescent="0.25">
      <c r="G49" s="7" t="s">
        <v>22</v>
      </c>
      <c r="H49" s="7">
        <f>SQRT(33)-0.01+(0.85/SQRT(33))</f>
        <v>5.8825286541003718</v>
      </c>
    </row>
    <row r="52" spans="1:8" x14ac:dyDescent="0.25">
      <c r="A52" t="s">
        <v>17</v>
      </c>
    </row>
  </sheetData>
  <sortState xmlns:xlrd2="http://schemas.microsoft.com/office/spreadsheetml/2017/richdata2" ref="B4:B36">
    <sortCondition ref="B4:B36"/>
  </sortState>
  <mergeCells count="1">
    <mergeCell ref="L2:N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4"/>
  <sheetViews>
    <sheetView tabSelected="1" topLeftCell="A40" zoomScale="115" zoomScaleNormal="115" workbookViewId="0">
      <selection activeCell="I67" sqref="I67"/>
    </sheetView>
  </sheetViews>
  <sheetFormatPr defaultColWidth="11.42578125" defaultRowHeight="15" x14ac:dyDescent="0.25"/>
  <cols>
    <col min="5" max="5" width="12" bestFit="1" customWidth="1"/>
    <col min="7" max="7" width="12" bestFit="1" customWidth="1"/>
  </cols>
  <sheetData>
    <row r="1" spans="1:12" x14ac:dyDescent="0.25">
      <c r="A1" t="s">
        <v>2</v>
      </c>
    </row>
    <row r="2" spans="1:12" x14ac:dyDescent="0.25">
      <c r="A2" s="1" t="s">
        <v>27</v>
      </c>
      <c r="B2" s="1" t="s">
        <v>11</v>
      </c>
      <c r="C2" s="1" t="s">
        <v>28</v>
      </c>
      <c r="D2" s="1" t="s">
        <v>31</v>
      </c>
      <c r="E2" s="1" t="s">
        <v>8</v>
      </c>
      <c r="F2" s="1" t="s">
        <v>9</v>
      </c>
      <c r="G2" s="1" t="s">
        <v>10</v>
      </c>
    </row>
    <row r="3" spans="1:12" x14ac:dyDescent="0.25">
      <c r="A3" s="1">
        <v>1</v>
      </c>
      <c r="B3" s="1">
        <v>95.182500000000005</v>
      </c>
      <c r="C3" s="1">
        <f>A3/$A$52</f>
        <v>0.02</v>
      </c>
      <c r="D3" s="1">
        <f>(A3-$K$4)/$K$5</f>
        <v>-8.1577350942426765</v>
      </c>
      <c r="E3" s="1">
        <f>_xlfn.NORM.S.DIST(D3,1)</f>
        <v>1.7068259268351823E-16</v>
      </c>
      <c r="F3" s="1">
        <f>C3-E3</f>
        <v>1.999999999999983E-2</v>
      </c>
      <c r="G3" s="1">
        <f>E3-((A3-1)/50)</f>
        <v>1.7068259268351823E-16</v>
      </c>
    </row>
    <row r="4" spans="1:12" x14ac:dyDescent="0.25">
      <c r="A4" s="1">
        <v>2</v>
      </c>
      <c r="B4" s="1">
        <v>100.6598</v>
      </c>
      <c r="C4" s="1">
        <f t="shared" ref="C4:C52" si="0">A4/$A$52</f>
        <v>0.04</v>
      </c>
      <c r="D4" s="1">
        <f t="shared" ref="D4:D52" si="1">(A4-$K$4)/$K$5</f>
        <v>-8.0946006981844008</v>
      </c>
      <c r="E4" s="1">
        <f t="shared" ref="E4:E52" si="2">_xlfn.NORM.S.DIST(D4,1)</f>
        <v>2.8726249436079858E-16</v>
      </c>
      <c r="F4" s="1">
        <f t="shared" ref="F4:F52" si="3">C4-E4</f>
        <v>3.9999999999999716E-2</v>
      </c>
      <c r="G4" s="1">
        <f t="shared" ref="G4:G52" si="4">E4-((A4-1)/50)</f>
        <v>-1.9999999999999712E-2</v>
      </c>
      <c r="J4" s="1" t="s">
        <v>41</v>
      </c>
      <c r="K4" s="14">
        <f>AVERAGE(B3:B52)</f>
        <v>130.21221399999999</v>
      </c>
      <c r="L4" s="14"/>
    </row>
    <row r="5" spans="1:12" x14ac:dyDescent="0.25">
      <c r="A5" s="1">
        <v>3</v>
      </c>
      <c r="B5" s="1">
        <v>101.05759999999999</v>
      </c>
      <c r="C5" s="1">
        <f t="shared" si="0"/>
        <v>0.06</v>
      </c>
      <c r="D5" s="1">
        <f t="shared" si="1"/>
        <v>-8.031466302126125</v>
      </c>
      <c r="E5" s="1">
        <f t="shared" si="2"/>
        <v>4.8157264969585001E-16</v>
      </c>
      <c r="F5" s="1">
        <f t="shared" si="3"/>
        <v>5.9999999999999519E-2</v>
      </c>
      <c r="G5" s="1">
        <f t="shared" si="4"/>
        <v>-3.9999999999999522E-2</v>
      </c>
      <c r="J5" s="1" t="s">
        <v>29</v>
      </c>
      <c r="K5" s="14">
        <f>_xlfn.STDEV.P(B3:B52)</f>
        <v>15.83922651413277</v>
      </c>
      <c r="L5" s="14"/>
    </row>
    <row r="6" spans="1:12" x14ac:dyDescent="0.25">
      <c r="A6" s="1">
        <v>4</v>
      </c>
      <c r="B6" s="1">
        <v>106.4958</v>
      </c>
      <c r="C6" s="1">
        <f t="shared" si="0"/>
        <v>0.08</v>
      </c>
      <c r="D6" s="1">
        <f t="shared" si="1"/>
        <v>-7.9683319060678492</v>
      </c>
      <c r="E6" s="1">
        <f t="shared" si="2"/>
        <v>8.041521789611943E-16</v>
      </c>
      <c r="F6" s="1">
        <f t="shared" si="3"/>
        <v>7.9999999999999197E-2</v>
      </c>
      <c r="G6" s="1">
        <f t="shared" si="4"/>
        <v>-5.9999999999999193E-2</v>
      </c>
      <c r="J6" s="1" t="s">
        <v>30</v>
      </c>
      <c r="K6" s="14" t="s">
        <v>32</v>
      </c>
      <c r="L6" s="14"/>
    </row>
    <row r="7" spans="1:12" x14ac:dyDescent="0.25">
      <c r="A7" s="1">
        <v>5</v>
      </c>
      <c r="B7" s="1">
        <v>107.61060000000001</v>
      </c>
      <c r="C7" s="1">
        <f t="shared" si="0"/>
        <v>0.1</v>
      </c>
      <c r="D7" s="1">
        <f t="shared" si="1"/>
        <v>-7.9051975100095735</v>
      </c>
      <c r="E7" s="1">
        <f t="shared" si="2"/>
        <v>1.3375455320477644E-15</v>
      </c>
      <c r="F7" s="1">
        <f t="shared" si="3"/>
        <v>9.9999999999998673E-2</v>
      </c>
      <c r="G7" s="1">
        <f t="shared" si="4"/>
        <v>-7.9999999999998669E-2</v>
      </c>
    </row>
    <row r="8" spans="1:12" x14ac:dyDescent="0.25">
      <c r="A8" s="1">
        <v>6</v>
      </c>
      <c r="B8" s="1">
        <v>107.6631</v>
      </c>
      <c r="C8" s="1">
        <f t="shared" si="0"/>
        <v>0.12</v>
      </c>
      <c r="D8" s="1">
        <f t="shared" si="1"/>
        <v>-7.8420631139512977</v>
      </c>
      <c r="E8" s="1">
        <f t="shared" si="2"/>
        <v>2.216017455713115E-15</v>
      </c>
      <c r="F8" s="1">
        <f t="shared" si="3"/>
        <v>0.11999999999999778</v>
      </c>
      <c r="G8" s="1">
        <f t="shared" si="4"/>
        <v>-9.9999999999997785E-2</v>
      </c>
    </row>
    <row r="9" spans="1:12" x14ac:dyDescent="0.25">
      <c r="A9" s="1">
        <v>7</v>
      </c>
      <c r="B9" s="1">
        <v>108.55840000000001</v>
      </c>
      <c r="C9" s="1">
        <f t="shared" si="0"/>
        <v>0.14000000000000001</v>
      </c>
      <c r="D9" s="1">
        <f t="shared" si="1"/>
        <v>-7.778928717893022</v>
      </c>
      <c r="E9" s="1">
        <f t="shared" si="2"/>
        <v>3.6570628548649223E-15</v>
      </c>
      <c r="F9" s="1">
        <f t="shared" si="3"/>
        <v>0.13999999999999635</v>
      </c>
      <c r="G9" s="1">
        <f t="shared" si="4"/>
        <v>-0.11999999999999633</v>
      </c>
    </row>
    <row r="10" spans="1:12" x14ac:dyDescent="0.25">
      <c r="A10" s="1">
        <v>8</v>
      </c>
      <c r="B10" s="1">
        <v>110.1467</v>
      </c>
      <c r="C10" s="1">
        <f t="shared" si="0"/>
        <v>0.16</v>
      </c>
      <c r="D10" s="1">
        <f t="shared" si="1"/>
        <v>-7.7157943218347462</v>
      </c>
      <c r="E10" s="1">
        <f t="shared" si="2"/>
        <v>6.0115532959307737E-15</v>
      </c>
      <c r="F10" s="1">
        <f t="shared" si="3"/>
        <v>0.15999999999999398</v>
      </c>
      <c r="G10" s="1">
        <f t="shared" si="4"/>
        <v>-0.13999999999999399</v>
      </c>
    </row>
    <row r="11" spans="1:12" x14ac:dyDescent="0.25">
      <c r="A11" s="1">
        <v>9</v>
      </c>
      <c r="B11" s="1">
        <v>114.0783</v>
      </c>
      <c r="C11" s="1">
        <f t="shared" si="0"/>
        <v>0.18</v>
      </c>
      <c r="D11" s="1">
        <f t="shared" si="1"/>
        <v>-7.6526599257764705</v>
      </c>
      <c r="E11" s="1">
        <f t="shared" si="2"/>
        <v>9.8432020551672771E-15</v>
      </c>
      <c r="F11" s="1">
        <f t="shared" si="3"/>
        <v>0.17999999999999014</v>
      </c>
      <c r="G11" s="1">
        <f t="shared" si="4"/>
        <v>-0.15999999999999015</v>
      </c>
    </row>
    <row r="12" spans="1:12" x14ac:dyDescent="0.25">
      <c r="A12" s="1">
        <v>10</v>
      </c>
      <c r="B12" s="1">
        <v>118.38200000000001</v>
      </c>
      <c r="C12" s="1">
        <f t="shared" si="0"/>
        <v>0.2</v>
      </c>
      <c r="D12" s="1">
        <f t="shared" si="1"/>
        <v>-7.5895255297181947</v>
      </c>
      <c r="E12" s="1">
        <f t="shared" si="2"/>
        <v>1.6053950539606422E-14</v>
      </c>
      <c r="F12" s="1">
        <f t="shared" si="3"/>
        <v>0.19999999999998397</v>
      </c>
      <c r="G12" s="1">
        <f t="shared" si="4"/>
        <v>-0.17999999999998395</v>
      </c>
    </row>
    <row r="13" spans="1:12" x14ac:dyDescent="0.25">
      <c r="A13" s="1">
        <v>11</v>
      </c>
      <c r="B13" s="1">
        <v>118.8588</v>
      </c>
      <c r="C13" s="1">
        <f t="shared" si="0"/>
        <v>0.22</v>
      </c>
      <c r="D13" s="1">
        <f t="shared" si="1"/>
        <v>-7.526391133659919</v>
      </c>
      <c r="E13" s="1">
        <f t="shared" si="2"/>
        <v>2.6080965993984362E-14</v>
      </c>
      <c r="F13" s="1">
        <f t="shared" si="3"/>
        <v>0.21999999999997391</v>
      </c>
      <c r="G13" s="1">
        <f t="shared" si="4"/>
        <v>-0.19999999999997392</v>
      </c>
    </row>
    <row r="14" spans="1:12" x14ac:dyDescent="0.25">
      <c r="A14" s="1">
        <v>12</v>
      </c>
      <c r="B14" s="1">
        <v>118.9438</v>
      </c>
      <c r="C14" s="1">
        <f t="shared" si="0"/>
        <v>0.24</v>
      </c>
      <c r="D14" s="1">
        <f t="shared" si="1"/>
        <v>-7.4632567376016432</v>
      </c>
      <c r="E14" s="1">
        <f t="shared" si="2"/>
        <v>4.2204822260646612E-14</v>
      </c>
      <c r="F14" s="1">
        <f t="shared" si="3"/>
        <v>0.23999999999995777</v>
      </c>
      <c r="G14" s="1">
        <f t="shared" si="4"/>
        <v>-0.21999999999995778</v>
      </c>
    </row>
    <row r="15" spans="1:12" x14ac:dyDescent="0.25">
      <c r="A15" s="1">
        <v>13</v>
      </c>
      <c r="B15" s="1">
        <v>120.5189</v>
      </c>
      <c r="C15" s="1">
        <f t="shared" si="0"/>
        <v>0.26</v>
      </c>
      <c r="D15" s="1">
        <f t="shared" si="1"/>
        <v>-7.4001223415433675</v>
      </c>
      <c r="E15" s="1">
        <f t="shared" si="2"/>
        <v>6.8029543565677869E-14</v>
      </c>
      <c r="F15" s="1">
        <f t="shared" si="3"/>
        <v>0.25999999999993195</v>
      </c>
      <c r="G15" s="1">
        <f t="shared" si="4"/>
        <v>-0.23999999999993196</v>
      </c>
    </row>
    <row r="16" spans="1:12" x14ac:dyDescent="0.25">
      <c r="A16" s="1">
        <v>14</v>
      </c>
      <c r="B16" s="1">
        <v>121.5737</v>
      </c>
      <c r="C16" s="1">
        <f t="shared" si="0"/>
        <v>0.28000000000000003</v>
      </c>
      <c r="D16" s="1">
        <f t="shared" si="1"/>
        <v>-7.3369879454850917</v>
      </c>
      <c r="E16" s="1">
        <f t="shared" si="2"/>
        <v>1.0922713824090846E-13</v>
      </c>
      <c r="F16" s="1">
        <f t="shared" si="3"/>
        <v>0.27999999999989078</v>
      </c>
      <c r="G16" s="1">
        <f t="shared" si="4"/>
        <v>-0.25999999999989076</v>
      </c>
    </row>
    <row r="17" spans="1:7" x14ac:dyDescent="0.25">
      <c r="A17" s="1">
        <v>15</v>
      </c>
      <c r="B17" s="1">
        <v>122.1344</v>
      </c>
      <c r="C17" s="1">
        <f t="shared" si="0"/>
        <v>0.3</v>
      </c>
      <c r="D17" s="1">
        <f t="shared" si="1"/>
        <v>-7.2738535494268159</v>
      </c>
      <c r="E17" s="1">
        <f t="shared" si="2"/>
        <v>1.7468737463444406E-13</v>
      </c>
      <c r="F17" s="1">
        <f t="shared" si="3"/>
        <v>0.2999999999998253</v>
      </c>
      <c r="G17" s="1">
        <f t="shared" si="4"/>
        <v>-0.27999999999982533</v>
      </c>
    </row>
    <row r="18" spans="1:7" x14ac:dyDescent="0.25">
      <c r="A18" s="1">
        <v>16</v>
      </c>
      <c r="B18" s="1">
        <v>122.9884</v>
      </c>
      <c r="C18" s="1">
        <f t="shared" si="0"/>
        <v>0.32</v>
      </c>
      <c r="D18" s="1">
        <f t="shared" si="1"/>
        <v>-7.2107191533685402</v>
      </c>
      <c r="E18" s="1">
        <f t="shared" si="2"/>
        <v>2.7828570831883749E-13</v>
      </c>
      <c r="F18" s="1">
        <f t="shared" si="3"/>
        <v>0.31999999999972173</v>
      </c>
      <c r="G18" s="1">
        <f t="shared" si="4"/>
        <v>-0.29999999999972171</v>
      </c>
    </row>
    <row r="19" spans="1:7" x14ac:dyDescent="0.25">
      <c r="A19" s="1">
        <v>17</v>
      </c>
      <c r="B19" s="1">
        <v>123.245</v>
      </c>
      <c r="C19" s="1">
        <f t="shared" si="0"/>
        <v>0.34</v>
      </c>
      <c r="D19" s="1">
        <f t="shared" si="1"/>
        <v>-7.1475847573102644</v>
      </c>
      <c r="E19" s="1">
        <f t="shared" si="2"/>
        <v>4.4158994910328731E-13</v>
      </c>
      <c r="F19" s="1">
        <f t="shared" si="3"/>
        <v>0.33999999999955843</v>
      </c>
      <c r="G19" s="1">
        <f t="shared" si="4"/>
        <v>-0.31999999999955842</v>
      </c>
    </row>
    <row r="20" spans="1:7" x14ac:dyDescent="0.25">
      <c r="A20" s="1">
        <v>18</v>
      </c>
      <c r="B20" s="1">
        <v>123.34650000000001</v>
      </c>
      <c r="C20" s="1">
        <f t="shared" si="0"/>
        <v>0.36</v>
      </c>
      <c r="D20" s="1">
        <f t="shared" si="1"/>
        <v>-7.0844503612519896</v>
      </c>
      <c r="E20" s="1">
        <f t="shared" si="2"/>
        <v>6.9798618661320933E-13</v>
      </c>
      <c r="F20" s="1">
        <f t="shared" si="3"/>
        <v>0.35999999999930199</v>
      </c>
      <c r="G20" s="1">
        <f t="shared" si="4"/>
        <v>-0.33999999999930203</v>
      </c>
    </row>
    <row r="21" spans="1:7" x14ac:dyDescent="0.25">
      <c r="A21" s="1">
        <v>19</v>
      </c>
      <c r="B21" s="1">
        <v>123.84099999999999</v>
      </c>
      <c r="C21" s="1">
        <f t="shared" si="0"/>
        <v>0.38</v>
      </c>
      <c r="D21" s="1">
        <f t="shared" si="1"/>
        <v>-7.0213159651937138</v>
      </c>
      <c r="E21" s="1">
        <f t="shared" si="2"/>
        <v>1.0989409016906375E-12</v>
      </c>
      <c r="F21" s="1">
        <f t="shared" si="3"/>
        <v>0.37999999999890105</v>
      </c>
      <c r="G21" s="1">
        <f t="shared" si="4"/>
        <v>-0.35999999999890103</v>
      </c>
    </row>
    <row r="22" spans="1:7" x14ac:dyDescent="0.25">
      <c r="A22" s="1">
        <v>20</v>
      </c>
      <c r="B22" s="1">
        <v>123.9393</v>
      </c>
      <c r="C22" s="1">
        <f t="shared" si="0"/>
        <v>0.4</v>
      </c>
      <c r="D22" s="1">
        <f t="shared" si="1"/>
        <v>-6.9581815691354381</v>
      </c>
      <c r="E22" s="1">
        <f t="shared" si="2"/>
        <v>1.7234639839584703E-12</v>
      </c>
      <c r="F22" s="1">
        <f t="shared" si="3"/>
        <v>0.39999999999827657</v>
      </c>
      <c r="G22" s="1">
        <f t="shared" si="4"/>
        <v>-0.37999999999827655</v>
      </c>
    </row>
    <row r="23" spans="1:7" x14ac:dyDescent="0.25">
      <c r="A23" s="1">
        <v>21</v>
      </c>
      <c r="B23" s="1">
        <v>124.4422</v>
      </c>
      <c r="C23" s="1">
        <f t="shared" si="0"/>
        <v>0.42</v>
      </c>
      <c r="D23" s="1">
        <f t="shared" si="1"/>
        <v>-6.8950471730771623</v>
      </c>
      <c r="E23" s="1">
        <f t="shared" si="2"/>
        <v>2.6923465835195269E-12</v>
      </c>
      <c r="F23" s="1">
        <f t="shared" si="3"/>
        <v>0.41999999999730764</v>
      </c>
      <c r="G23" s="1">
        <f t="shared" si="4"/>
        <v>-0.39999999999730768</v>
      </c>
    </row>
    <row r="24" spans="1:7" x14ac:dyDescent="0.25">
      <c r="A24" s="1">
        <v>22</v>
      </c>
      <c r="B24" s="1">
        <v>128.45740000000001</v>
      </c>
      <c r="C24" s="1">
        <f t="shared" si="0"/>
        <v>0.44</v>
      </c>
      <c r="D24" s="1">
        <f t="shared" si="1"/>
        <v>-6.8319127770188866</v>
      </c>
      <c r="E24" s="1">
        <f t="shared" si="2"/>
        <v>4.1894896755899922E-12</v>
      </c>
      <c r="F24" s="1">
        <f t="shared" si="3"/>
        <v>0.43999999999581052</v>
      </c>
      <c r="G24" s="1">
        <f t="shared" si="4"/>
        <v>-0.4199999999958105</v>
      </c>
    </row>
    <row r="25" spans="1:7" x14ac:dyDescent="0.25">
      <c r="A25" s="1">
        <v>23</v>
      </c>
      <c r="B25" s="1">
        <v>129.2884</v>
      </c>
      <c r="C25" s="1">
        <f t="shared" si="0"/>
        <v>0.46</v>
      </c>
      <c r="D25" s="1">
        <f t="shared" si="1"/>
        <v>-6.7687783809606108</v>
      </c>
      <c r="E25" s="1">
        <f t="shared" si="2"/>
        <v>6.493715065968573E-12</v>
      </c>
      <c r="F25" s="1">
        <f t="shared" si="3"/>
        <v>0.45999999999350633</v>
      </c>
      <c r="G25" s="1">
        <f t="shared" si="4"/>
        <v>-0.43999999999350631</v>
      </c>
    </row>
    <row r="26" spans="1:7" x14ac:dyDescent="0.25">
      <c r="A26" s="1">
        <v>24</v>
      </c>
      <c r="B26" s="1">
        <v>131.05950000000001</v>
      </c>
      <c r="C26" s="1">
        <f t="shared" si="0"/>
        <v>0.48</v>
      </c>
      <c r="D26" s="1">
        <f t="shared" si="1"/>
        <v>-6.705643984902335</v>
      </c>
      <c r="E26" s="1">
        <f t="shared" si="2"/>
        <v>1.0026002998239312E-11</v>
      </c>
      <c r="F26" s="1">
        <f t="shared" si="3"/>
        <v>0.479999999989974</v>
      </c>
      <c r="G26" s="1">
        <f t="shared" si="4"/>
        <v>-0.45999999998997404</v>
      </c>
    </row>
    <row r="27" spans="1:7" x14ac:dyDescent="0.25">
      <c r="A27" s="1">
        <v>25</v>
      </c>
      <c r="B27" s="1">
        <v>131.35159999999999</v>
      </c>
      <c r="C27" s="1">
        <f t="shared" si="0"/>
        <v>0.5</v>
      </c>
      <c r="D27" s="1">
        <f t="shared" si="1"/>
        <v>-6.6425095888440593</v>
      </c>
      <c r="E27" s="1">
        <f t="shared" si="2"/>
        <v>1.5419329720177059E-11</v>
      </c>
      <c r="F27" s="1">
        <f t="shared" si="3"/>
        <v>0.49999999998458067</v>
      </c>
      <c r="G27" s="1">
        <f t="shared" si="4"/>
        <v>-0.47999999998458065</v>
      </c>
    </row>
    <row r="28" spans="1:7" x14ac:dyDescent="0.25">
      <c r="A28" s="1">
        <v>26</v>
      </c>
      <c r="B28" s="1">
        <v>131.62100000000001</v>
      </c>
      <c r="C28" s="1">
        <f t="shared" si="0"/>
        <v>0.52</v>
      </c>
      <c r="D28" s="1">
        <f t="shared" si="1"/>
        <v>-6.5793751927857835</v>
      </c>
      <c r="E28" s="1">
        <f t="shared" si="2"/>
        <v>2.362146363524402E-11</v>
      </c>
      <c r="F28" s="1">
        <f t="shared" si="3"/>
        <v>0.51999999997637858</v>
      </c>
      <c r="G28" s="1">
        <f t="shared" si="4"/>
        <v>-0.49999999997637856</v>
      </c>
    </row>
    <row r="29" spans="1:7" x14ac:dyDescent="0.25">
      <c r="A29" s="1">
        <v>27</v>
      </c>
      <c r="B29" s="1">
        <v>134.22020000000001</v>
      </c>
      <c r="C29" s="1">
        <f t="shared" si="0"/>
        <v>0.54</v>
      </c>
      <c r="D29" s="1">
        <f t="shared" si="1"/>
        <v>-6.5162407967275078</v>
      </c>
      <c r="E29" s="1">
        <f t="shared" si="2"/>
        <v>3.6045607572494227E-11</v>
      </c>
      <c r="F29" s="1">
        <f t="shared" si="3"/>
        <v>0.53999999996395442</v>
      </c>
      <c r="G29" s="1">
        <f t="shared" si="4"/>
        <v>-0.51999999996395441</v>
      </c>
    </row>
    <row r="30" spans="1:7" x14ac:dyDescent="0.25">
      <c r="A30" s="1">
        <v>28</v>
      </c>
      <c r="B30" s="1">
        <v>134.7201</v>
      </c>
      <c r="C30" s="1">
        <f t="shared" si="0"/>
        <v>0.56000000000000005</v>
      </c>
      <c r="D30" s="1">
        <f t="shared" si="1"/>
        <v>-6.453106400669232</v>
      </c>
      <c r="E30" s="1">
        <f t="shared" si="2"/>
        <v>5.4790182044446916E-11</v>
      </c>
      <c r="F30" s="1">
        <f t="shared" si="3"/>
        <v>0.55999999994520988</v>
      </c>
      <c r="G30" s="1">
        <f t="shared" si="4"/>
        <v>-0.53999999994520986</v>
      </c>
    </row>
    <row r="31" spans="1:7" x14ac:dyDescent="0.25">
      <c r="A31" s="1">
        <v>29</v>
      </c>
      <c r="B31" s="1">
        <v>134.74340000000001</v>
      </c>
      <c r="C31" s="1">
        <f t="shared" si="0"/>
        <v>0.57999999999999996</v>
      </c>
      <c r="D31" s="1">
        <f t="shared" si="1"/>
        <v>-6.3899720046109563</v>
      </c>
      <c r="E31" s="1">
        <f t="shared" si="2"/>
        <v>8.295806390438177E-11</v>
      </c>
      <c r="F31" s="1">
        <f t="shared" si="3"/>
        <v>0.57999999991704188</v>
      </c>
      <c r="G31" s="1">
        <f t="shared" si="4"/>
        <v>-0.55999999991704197</v>
      </c>
    </row>
    <row r="32" spans="1:7" x14ac:dyDescent="0.25">
      <c r="A32" s="1">
        <v>30</v>
      </c>
      <c r="B32" s="1">
        <v>135.29040000000001</v>
      </c>
      <c r="C32" s="1">
        <f t="shared" si="0"/>
        <v>0.6</v>
      </c>
      <c r="D32" s="1">
        <f t="shared" si="1"/>
        <v>-6.3268376085526805</v>
      </c>
      <c r="E32" s="1">
        <f t="shared" si="2"/>
        <v>1.2511822762029612E-10</v>
      </c>
      <c r="F32" s="1">
        <f t="shared" si="3"/>
        <v>0.59999999987488173</v>
      </c>
      <c r="G32" s="1">
        <f t="shared" si="4"/>
        <v>-0.57999999987488171</v>
      </c>
    </row>
    <row r="33" spans="1:7" x14ac:dyDescent="0.25">
      <c r="A33" s="1">
        <v>31</v>
      </c>
      <c r="B33" s="1">
        <v>136.38390000000001</v>
      </c>
      <c r="C33" s="1">
        <f t="shared" si="0"/>
        <v>0.62</v>
      </c>
      <c r="D33" s="1">
        <f t="shared" si="1"/>
        <v>-6.2637032124944048</v>
      </c>
      <c r="E33" s="1">
        <f t="shared" si="2"/>
        <v>1.8797034025487432E-10</v>
      </c>
      <c r="F33" s="1">
        <f t="shared" si="3"/>
        <v>0.61999999981202969</v>
      </c>
      <c r="G33" s="1">
        <f t="shared" si="4"/>
        <v>-0.59999999981202967</v>
      </c>
    </row>
    <row r="34" spans="1:7" x14ac:dyDescent="0.25">
      <c r="A34" s="1">
        <v>32</v>
      </c>
      <c r="B34" s="1">
        <v>136.59309999999999</v>
      </c>
      <c r="C34" s="1">
        <f t="shared" si="0"/>
        <v>0.64</v>
      </c>
      <c r="D34" s="1">
        <f t="shared" si="1"/>
        <v>-6.200568816436129</v>
      </c>
      <c r="E34" s="1">
        <f t="shared" si="2"/>
        <v>2.8129726706243012E-10</v>
      </c>
      <c r="F34" s="1">
        <f t="shared" si="3"/>
        <v>0.63999999971870269</v>
      </c>
      <c r="G34" s="1">
        <f t="shared" si="4"/>
        <v>-0.61999999971870268</v>
      </c>
    </row>
    <row r="35" spans="1:7" x14ac:dyDescent="0.25">
      <c r="A35" s="1">
        <v>33</v>
      </c>
      <c r="B35" s="1">
        <v>136.6728</v>
      </c>
      <c r="C35" s="1">
        <f t="shared" si="0"/>
        <v>0.66</v>
      </c>
      <c r="D35" s="1">
        <f t="shared" si="1"/>
        <v>-6.1374344203778533</v>
      </c>
      <c r="E35" s="1">
        <f t="shared" si="2"/>
        <v>4.1932410649233928E-10</v>
      </c>
      <c r="F35" s="1">
        <f t="shared" si="3"/>
        <v>0.6599999995806759</v>
      </c>
      <c r="G35" s="1">
        <f t="shared" si="4"/>
        <v>-0.63999999958067588</v>
      </c>
    </row>
    <row r="36" spans="1:7" x14ac:dyDescent="0.25">
      <c r="A36" s="1">
        <v>34</v>
      </c>
      <c r="B36" s="1">
        <v>137.3227</v>
      </c>
      <c r="C36" s="1">
        <f t="shared" si="0"/>
        <v>0.68</v>
      </c>
      <c r="D36" s="1">
        <f t="shared" si="1"/>
        <v>-6.0743000243195775</v>
      </c>
      <c r="E36" s="1">
        <f t="shared" si="2"/>
        <v>6.2264856092184483E-10</v>
      </c>
      <c r="F36" s="1">
        <f t="shared" si="3"/>
        <v>0.67999999937735145</v>
      </c>
      <c r="G36" s="1">
        <f t="shared" si="4"/>
        <v>-0.65999999937735143</v>
      </c>
    </row>
    <row r="37" spans="1:7" x14ac:dyDescent="0.25">
      <c r="A37" s="1">
        <v>35</v>
      </c>
      <c r="B37" s="1">
        <v>139.2105</v>
      </c>
      <c r="C37" s="1">
        <f t="shared" si="0"/>
        <v>0.7</v>
      </c>
      <c r="D37" s="1">
        <f t="shared" si="1"/>
        <v>-6.0111656282613026</v>
      </c>
      <c r="E37" s="1">
        <f t="shared" si="2"/>
        <v>9.2097049193504024E-10</v>
      </c>
      <c r="F37" s="1">
        <f t="shared" si="3"/>
        <v>0.69999999907902943</v>
      </c>
      <c r="G37" s="1">
        <f t="shared" si="4"/>
        <v>-0.67999999907902953</v>
      </c>
    </row>
    <row r="38" spans="1:7" x14ac:dyDescent="0.25">
      <c r="A38" s="1">
        <v>36</v>
      </c>
      <c r="B38" s="1">
        <v>139.88589999999999</v>
      </c>
      <c r="C38" s="1">
        <f t="shared" si="0"/>
        <v>0.72</v>
      </c>
      <c r="D38" s="1">
        <f t="shared" si="1"/>
        <v>-5.9480312322030269</v>
      </c>
      <c r="E38" s="1">
        <f t="shared" si="2"/>
        <v>1.356934103031776E-9</v>
      </c>
      <c r="F38" s="1">
        <f t="shared" si="3"/>
        <v>0.71999999864306585</v>
      </c>
      <c r="G38" s="1">
        <f t="shared" si="4"/>
        <v>-0.69999999864306583</v>
      </c>
    </row>
    <row r="39" spans="1:7" x14ac:dyDescent="0.25">
      <c r="A39" s="1">
        <v>37</v>
      </c>
      <c r="B39" s="1">
        <v>139.93199999999999</v>
      </c>
      <c r="C39" s="1">
        <f t="shared" si="0"/>
        <v>0.74</v>
      </c>
      <c r="D39" s="1">
        <f t="shared" si="1"/>
        <v>-5.8848968361447511</v>
      </c>
      <c r="E39" s="1">
        <f t="shared" si="2"/>
        <v>1.9915117862328013E-9</v>
      </c>
      <c r="F39" s="1">
        <f t="shared" si="3"/>
        <v>0.73999999800848826</v>
      </c>
      <c r="G39" s="1">
        <f t="shared" si="4"/>
        <v>-0.71999999800848824</v>
      </c>
    </row>
    <row r="40" spans="1:7" x14ac:dyDescent="0.25">
      <c r="A40" s="1">
        <v>38</v>
      </c>
      <c r="B40" s="1">
        <v>140.17910000000001</v>
      </c>
      <c r="C40" s="1">
        <f t="shared" si="0"/>
        <v>0.76</v>
      </c>
      <c r="D40" s="1">
        <f t="shared" si="1"/>
        <v>-5.8217624400864754</v>
      </c>
      <c r="E40" s="1">
        <f t="shared" si="2"/>
        <v>2.9115139364272156E-9</v>
      </c>
      <c r="F40" s="1">
        <f t="shared" si="3"/>
        <v>0.75999999708848609</v>
      </c>
      <c r="G40" s="1">
        <f t="shared" si="4"/>
        <v>-0.73999999708848607</v>
      </c>
    </row>
    <row r="41" spans="1:7" x14ac:dyDescent="0.25">
      <c r="A41" s="1">
        <v>39</v>
      </c>
      <c r="B41" s="1">
        <v>140.24969999999999</v>
      </c>
      <c r="C41" s="1">
        <f t="shared" si="0"/>
        <v>0.78</v>
      </c>
      <c r="D41" s="1">
        <f t="shared" si="1"/>
        <v>-5.7586280440281996</v>
      </c>
      <c r="E41" s="1">
        <f t="shared" si="2"/>
        <v>4.2400164609219891E-9</v>
      </c>
      <c r="F41" s="1">
        <f t="shared" si="3"/>
        <v>0.77999999575998358</v>
      </c>
      <c r="G41" s="1">
        <f t="shared" si="4"/>
        <v>-0.75999999575998356</v>
      </c>
    </row>
    <row r="42" spans="1:7" x14ac:dyDescent="0.25">
      <c r="A42" s="1">
        <v>40</v>
      </c>
      <c r="B42" s="1">
        <v>140.82769999999999</v>
      </c>
      <c r="C42" s="1">
        <f t="shared" si="0"/>
        <v>0.8</v>
      </c>
      <c r="D42" s="1">
        <f t="shared" si="1"/>
        <v>-5.6954936479699239</v>
      </c>
      <c r="E42" s="1">
        <f t="shared" si="2"/>
        <v>6.1507732873373989E-9</v>
      </c>
      <c r="F42" s="1">
        <f t="shared" si="3"/>
        <v>0.79999999384922671</v>
      </c>
      <c r="G42" s="1">
        <f t="shared" si="4"/>
        <v>-0.77999999384922669</v>
      </c>
    </row>
    <row r="43" spans="1:7" x14ac:dyDescent="0.25">
      <c r="A43" s="1">
        <v>41</v>
      </c>
      <c r="B43" s="1">
        <v>141.89070000000001</v>
      </c>
      <c r="C43" s="1">
        <f t="shared" si="0"/>
        <v>0.82</v>
      </c>
      <c r="D43" s="1">
        <f t="shared" si="1"/>
        <v>-5.6323592519116481</v>
      </c>
      <c r="E43" s="1">
        <f t="shared" si="2"/>
        <v>8.8880452553112856E-9</v>
      </c>
      <c r="F43" s="1">
        <f t="shared" si="3"/>
        <v>0.81999999111195465</v>
      </c>
      <c r="G43" s="1">
        <f t="shared" si="4"/>
        <v>-0.79999999111195474</v>
      </c>
    </row>
    <row r="44" spans="1:7" x14ac:dyDescent="0.25">
      <c r="A44" s="1">
        <v>42</v>
      </c>
      <c r="B44" s="1">
        <v>145.43219999999999</v>
      </c>
      <c r="C44" s="1">
        <f t="shared" si="0"/>
        <v>0.84</v>
      </c>
      <c r="D44" s="1">
        <f t="shared" si="1"/>
        <v>-5.5692248558533723</v>
      </c>
      <c r="E44" s="1">
        <f t="shared" si="2"/>
        <v>1.2793755080771662E-8</v>
      </c>
      <c r="F44" s="1">
        <f t="shared" si="3"/>
        <v>0.83999998720624491</v>
      </c>
      <c r="G44" s="1">
        <f t="shared" si="4"/>
        <v>-0.8199999872062449</v>
      </c>
    </row>
    <row r="45" spans="1:7" x14ac:dyDescent="0.25">
      <c r="A45" s="1">
        <v>43</v>
      </c>
      <c r="B45" s="1">
        <v>146.2287</v>
      </c>
      <c r="C45" s="1">
        <f t="shared" si="0"/>
        <v>0.86</v>
      </c>
      <c r="D45" s="1">
        <f t="shared" si="1"/>
        <v>-5.5060904597950966</v>
      </c>
      <c r="E45" s="1">
        <f t="shared" si="2"/>
        <v>1.8344502849701634E-8</v>
      </c>
      <c r="F45" s="1">
        <f t="shared" si="3"/>
        <v>0.85999998165549718</v>
      </c>
      <c r="G45" s="1">
        <f t="shared" si="4"/>
        <v>-0.83999998165549716</v>
      </c>
    </row>
    <row r="46" spans="1:7" x14ac:dyDescent="0.25">
      <c r="A46" s="1">
        <v>44</v>
      </c>
      <c r="B46" s="1">
        <v>146.32300000000001</v>
      </c>
      <c r="C46" s="1">
        <f t="shared" si="0"/>
        <v>0.88</v>
      </c>
      <c r="D46" s="1">
        <f t="shared" si="1"/>
        <v>-5.4429560637368208</v>
      </c>
      <c r="E46" s="1">
        <f t="shared" si="2"/>
        <v>2.6201787851734599E-8</v>
      </c>
      <c r="F46" s="1">
        <f t="shared" si="3"/>
        <v>0.87999997379821215</v>
      </c>
      <c r="G46" s="1">
        <f t="shared" si="4"/>
        <v>-0.85999997379821214</v>
      </c>
    </row>
    <row r="47" spans="1:7" x14ac:dyDescent="0.25">
      <c r="A47" s="1">
        <v>45</v>
      </c>
      <c r="B47" s="1">
        <v>148.28579999999999</v>
      </c>
      <c r="C47" s="1">
        <f t="shared" si="0"/>
        <v>0.9</v>
      </c>
      <c r="D47" s="1">
        <f t="shared" si="1"/>
        <v>-5.3798216676785451</v>
      </c>
      <c r="E47" s="1">
        <f t="shared" si="2"/>
        <v>3.7279830024690725E-8</v>
      </c>
      <c r="F47" s="1">
        <f t="shared" si="3"/>
        <v>0.89999996272017002</v>
      </c>
      <c r="G47" s="1">
        <f t="shared" si="4"/>
        <v>-0.87999996272017</v>
      </c>
    </row>
    <row r="48" spans="1:7" x14ac:dyDescent="0.25">
      <c r="A48" s="1">
        <v>46</v>
      </c>
      <c r="B48" s="1">
        <v>155.20750000000001</v>
      </c>
      <c r="C48" s="1">
        <f t="shared" si="0"/>
        <v>0.92</v>
      </c>
      <c r="D48" s="1">
        <f t="shared" si="1"/>
        <v>-5.3166872716202693</v>
      </c>
      <c r="E48" s="1">
        <f t="shared" si="2"/>
        <v>5.2836728467319358E-8</v>
      </c>
      <c r="F48" s="1">
        <f t="shared" si="3"/>
        <v>0.9199999471632716</v>
      </c>
      <c r="G48" s="1">
        <f t="shared" si="4"/>
        <v>-0.89999994716327159</v>
      </c>
    </row>
    <row r="49" spans="1:12" x14ac:dyDescent="0.25">
      <c r="A49" s="1">
        <v>47</v>
      </c>
      <c r="B49" s="1">
        <v>155.43129999999999</v>
      </c>
      <c r="C49" s="1">
        <f t="shared" si="0"/>
        <v>0.94</v>
      </c>
      <c r="D49" s="1">
        <f t="shared" si="1"/>
        <v>-5.2535528755619936</v>
      </c>
      <c r="E49" s="1">
        <f t="shared" si="2"/>
        <v>7.4596408942197813E-8</v>
      </c>
      <c r="F49" s="1">
        <f t="shared" si="3"/>
        <v>0.93999992540359101</v>
      </c>
      <c r="G49" s="1">
        <f t="shared" si="4"/>
        <v>-0.9199999254035911</v>
      </c>
    </row>
    <row r="50" spans="1:12" x14ac:dyDescent="0.25">
      <c r="A50" s="1">
        <v>48</v>
      </c>
      <c r="B50" s="1">
        <v>158.58029999999999</v>
      </c>
      <c r="C50" s="1">
        <f t="shared" si="0"/>
        <v>0.96</v>
      </c>
      <c r="D50" s="1">
        <f t="shared" si="1"/>
        <v>-5.1904184795037178</v>
      </c>
      <c r="E50" s="1">
        <f t="shared" si="2"/>
        <v>1.0491098546352689E-7</v>
      </c>
      <c r="F50" s="1">
        <f t="shared" si="3"/>
        <v>0.95999989508901451</v>
      </c>
      <c r="G50" s="1">
        <f t="shared" si="4"/>
        <v>-0.93999989508901449</v>
      </c>
    </row>
    <row r="51" spans="1:12" x14ac:dyDescent="0.25">
      <c r="A51" s="1">
        <v>49</v>
      </c>
      <c r="B51" s="1">
        <v>160.0754</v>
      </c>
      <c r="C51" s="1">
        <f t="shared" si="0"/>
        <v>0.98</v>
      </c>
      <c r="D51" s="1">
        <f t="shared" si="1"/>
        <v>-5.1272840834454421</v>
      </c>
      <c r="E51" s="1">
        <f t="shared" si="2"/>
        <v>1.4697589822723398E-7</v>
      </c>
      <c r="F51" s="1">
        <f t="shared" si="3"/>
        <v>0.97999985302410175</v>
      </c>
      <c r="G51" s="1">
        <f t="shared" si="4"/>
        <v>-0.95999985302410173</v>
      </c>
    </row>
    <row r="52" spans="1:12" x14ac:dyDescent="0.25">
      <c r="A52" s="1">
        <v>50</v>
      </c>
      <c r="B52" s="1">
        <v>161.4796</v>
      </c>
      <c r="C52" s="1">
        <f t="shared" si="0"/>
        <v>1</v>
      </c>
      <c r="D52" s="1">
        <f t="shared" si="1"/>
        <v>-5.0641496873871663</v>
      </c>
      <c r="E52" s="1">
        <f t="shared" si="2"/>
        <v>2.0511361534011989E-7</v>
      </c>
      <c r="F52" s="1">
        <f t="shared" si="3"/>
        <v>0.99999979488638469</v>
      </c>
      <c r="G52" s="1">
        <f t="shared" si="4"/>
        <v>-0.97999979488638467</v>
      </c>
    </row>
    <row r="54" spans="1:12" x14ac:dyDescent="0.25">
      <c r="F54" t="s">
        <v>33</v>
      </c>
      <c r="G54" t="s">
        <v>34</v>
      </c>
    </row>
    <row r="55" spans="1:12" x14ac:dyDescent="0.25">
      <c r="F55" s="7">
        <f>MAX(F2:F52)</f>
        <v>0.99999979488638469</v>
      </c>
      <c r="G55" s="7">
        <f>MAX(G2:G52)</f>
        <v>1.7068259268351823E-16</v>
      </c>
      <c r="I55" t="s">
        <v>14</v>
      </c>
      <c r="J55">
        <f>MAX(F55:G55)</f>
        <v>0.99999979488638469</v>
      </c>
      <c r="L55" t="s">
        <v>38</v>
      </c>
    </row>
    <row r="56" spans="1:12" x14ac:dyDescent="0.25">
      <c r="I56" t="s">
        <v>23</v>
      </c>
      <c r="J56">
        <f>I59/L59</f>
        <v>0.11404658503998263</v>
      </c>
    </row>
    <row r="59" spans="1:12" x14ac:dyDescent="0.25">
      <c r="A59" t="s">
        <v>35</v>
      </c>
      <c r="B59" s="11">
        <v>0.1</v>
      </c>
      <c r="D59" t="s">
        <v>19</v>
      </c>
      <c r="E59" s="11">
        <v>0.9</v>
      </c>
      <c r="F59" s="12">
        <v>0.1</v>
      </c>
      <c r="H59" t="s">
        <v>36</v>
      </c>
      <c r="I59" s="10">
        <v>0.81899999999999995</v>
      </c>
      <c r="K59" t="s">
        <v>37</v>
      </c>
      <c r="L59" s="10">
        <f>SQRT(50)-0.01+(0.85/SQRT(50))</f>
        <v>7.1812759646671891</v>
      </c>
    </row>
    <row r="62" spans="1:12" x14ac:dyDescent="0.25">
      <c r="B62" s="13" t="s">
        <v>39</v>
      </c>
      <c r="C62" s="13"/>
      <c r="D62" s="13"/>
      <c r="E62" s="13"/>
      <c r="F62" s="13"/>
    </row>
    <row r="63" spans="1:12" x14ac:dyDescent="0.25">
      <c r="B63" s="13"/>
      <c r="C63" s="13"/>
      <c r="D63" s="13"/>
      <c r="E63" s="13"/>
      <c r="F63" s="13"/>
    </row>
    <row r="64" spans="1:12" x14ac:dyDescent="0.25">
      <c r="B64" s="13"/>
      <c r="C64" s="13"/>
      <c r="D64" s="13"/>
      <c r="E64" s="13"/>
      <c r="F64" s="13"/>
    </row>
  </sheetData>
  <sortState xmlns:xlrd2="http://schemas.microsoft.com/office/spreadsheetml/2017/richdata2" ref="B3:B52">
    <sortCondition ref="B3:B52"/>
  </sortState>
  <mergeCells count="4">
    <mergeCell ref="B62:F64"/>
    <mergeCell ref="K4:L4"/>
    <mergeCell ref="K5:L5"/>
    <mergeCell ref="K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Yair Lagunes</dc:creator>
  <cp:lastModifiedBy>Jorge P</cp:lastModifiedBy>
  <dcterms:created xsi:type="dcterms:W3CDTF">2025-05-21T20:47:39Z</dcterms:created>
  <dcterms:modified xsi:type="dcterms:W3CDTF">2025-05-21T23:37:59Z</dcterms:modified>
</cp:coreProperties>
</file>