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hn/Documents/Running/"/>
    </mc:Choice>
  </mc:AlternateContent>
  <bookViews>
    <workbookView xWindow="1100" yWindow="6800" windowWidth="50100" windowHeight="16880" tabRatio="500"/>
  </bookViews>
  <sheets>
    <sheet name="Checkpoints" sheetId="1" r:id="rId1"/>
    <sheet name="Math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S3" i="1"/>
  <c r="F4" i="1"/>
  <c r="H4" i="1"/>
  <c r="S4" i="1"/>
  <c r="F5" i="1"/>
  <c r="H5" i="1"/>
  <c r="S5" i="1"/>
  <c r="F6" i="1"/>
  <c r="H6" i="1"/>
  <c r="S6" i="1"/>
  <c r="F7" i="1"/>
  <c r="H7" i="1"/>
  <c r="S7" i="1"/>
  <c r="F8" i="1"/>
  <c r="H8" i="1"/>
  <c r="S8" i="1"/>
  <c r="F9" i="1"/>
  <c r="H9" i="1"/>
  <c r="S9" i="1"/>
  <c r="F10" i="1"/>
  <c r="H10" i="1"/>
  <c r="S10" i="1"/>
  <c r="F11" i="1"/>
  <c r="H11" i="1"/>
  <c r="S11" i="1"/>
  <c r="F12" i="1"/>
  <c r="H12" i="1"/>
  <c r="S12" i="1"/>
  <c r="F13" i="1"/>
  <c r="H13" i="1"/>
  <c r="S13" i="1"/>
  <c r="F14" i="1"/>
  <c r="H14" i="1"/>
  <c r="S14" i="1"/>
  <c r="F15" i="1"/>
  <c r="H15" i="1"/>
  <c r="S15" i="1"/>
  <c r="F16" i="1"/>
  <c r="H16" i="1"/>
  <c r="S16" i="1"/>
  <c r="F2" i="1"/>
  <c r="H2" i="1"/>
  <c r="S2" i="1"/>
  <c r="K5" i="2"/>
  <c r="J5" i="2"/>
  <c r="B12" i="2"/>
  <c r="D12" i="2"/>
  <c r="B14" i="2"/>
  <c r="D14" i="2"/>
  <c r="B11" i="2"/>
  <c r="D11" i="2"/>
  <c r="D15" i="2"/>
  <c r="C20" i="2"/>
  <c r="B13" i="2"/>
  <c r="D13" i="2"/>
  <c r="C19" i="2"/>
  <c r="K16" i="1"/>
  <c r="L16" i="1"/>
  <c r="M16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L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</calcChain>
</file>

<file path=xl/sharedStrings.xml><?xml version="1.0" encoding="utf-8"?>
<sst xmlns="http://schemas.openxmlformats.org/spreadsheetml/2006/main" count="109" uniqueCount="93">
  <si>
    <t>CP1</t>
  </si>
  <si>
    <t>Seathwaite</t>
  </si>
  <si>
    <t>CP2</t>
  </si>
  <si>
    <t>Eskdale</t>
  </si>
  <si>
    <t>CP3</t>
  </si>
  <si>
    <t>CP4</t>
  </si>
  <si>
    <t>Buttermere</t>
  </si>
  <si>
    <t>CP5</t>
  </si>
  <si>
    <t>Braithwaite</t>
  </si>
  <si>
    <t>CP6</t>
  </si>
  <si>
    <t>Blencathra</t>
  </si>
  <si>
    <t>CP7</t>
  </si>
  <si>
    <t>Dockray</t>
  </si>
  <si>
    <t>CP8</t>
  </si>
  <si>
    <t>Dalemain</t>
  </si>
  <si>
    <t>CP9</t>
  </si>
  <si>
    <t>Howtown</t>
  </si>
  <si>
    <t>CP10</t>
  </si>
  <si>
    <t>Mardale</t>
  </si>
  <si>
    <t>CP11</t>
  </si>
  <si>
    <t>Kentmere</t>
  </si>
  <si>
    <t>CP12</t>
  </si>
  <si>
    <t>Ambleside</t>
  </si>
  <si>
    <t>CP13</t>
  </si>
  <si>
    <t>CP14</t>
  </si>
  <si>
    <t>Tilberthwaite</t>
  </si>
  <si>
    <t>Wasdale Head</t>
  </si>
  <si>
    <t>Chapel Stile</t>
  </si>
  <si>
    <t>Grid Ref</t>
  </si>
  <si>
    <t>ID</t>
  </si>
  <si>
    <t>Name</t>
  </si>
  <si>
    <t>Coniston</t>
  </si>
  <si>
    <t>Dist</t>
  </si>
  <si>
    <t>Delta</t>
  </si>
  <si>
    <t>NY 14147 00183</t>
  </si>
  <si>
    <t>NY 18699 08531</t>
  </si>
  <si>
    <t>NY 18198 15651</t>
  </si>
  <si>
    <t>NY 23003 23639</t>
  </si>
  <si>
    <t>Approx gridref</t>
  </si>
  <si>
    <t>NY 32489 28187</t>
  </si>
  <si>
    <t>NY 39289 21596</t>
  </si>
  <si>
    <t>NY 48017 26955</t>
  </si>
  <si>
    <t>NY 44289 19704</t>
  </si>
  <si>
    <t>NY 47652 13045</t>
  </si>
  <si>
    <t>NY 45408 04146</t>
  </si>
  <si>
    <t>NY 37571 04459</t>
  </si>
  <si>
    <t>NY 32032 05418</t>
  </si>
  <si>
    <t>NY</t>
  </si>
  <si>
    <t>SD 22749 96017</t>
  </si>
  <si>
    <t>SD</t>
  </si>
  <si>
    <t>Lat</t>
  </si>
  <si>
    <t>Lon</t>
  </si>
  <si>
    <t>SD 22900 96100</t>
  </si>
  <si>
    <t>NY 17600 01100</t>
  </si>
  <si>
    <t>NY 18700 08800</t>
  </si>
  <si>
    <t>NY 17500 17000</t>
  </si>
  <si>
    <t>NY 23200 23700</t>
  </si>
  <si>
    <t>NY 30200 25600</t>
  </si>
  <si>
    <t>NY 38000 21900</t>
  </si>
  <si>
    <t>NY 47800 26900</t>
  </si>
  <si>
    <t>NY 44300 19600</t>
  </si>
  <si>
    <t>NY 46900 10700</t>
  </si>
  <si>
    <t>NY 45600 04100</t>
  </si>
  <si>
    <t>NY 37400 04300</t>
  </si>
  <si>
    <t>NY 31300 05700</t>
  </si>
  <si>
    <t>NY 30600 01000</t>
  </si>
  <si>
    <t>Convert using</t>
  </si>
  <si>
    <t>http://www.gridreferencefinder.com/batchConvert/batchConvert.php</t>
  </si>
  <si>
    <t>Idx</t>
  </si>
  <si>
    <t>CP15</t>
  </si>
  <si>
    <t>NY 30300 97400</t>
  </si>
  <si>
    <t xml:space="preserve"> // Earth radius in metres for haversine calculation  </t>
  </si>
  <si>
    <t xml:space="preserve"> #define DMMEANRADIUS (6371000.0)  </t>
  </si>
  <si>
    <t xml:space="preserve"> bool insquare(double rlat1, double rlong1, double rlat2, double rlong2, double coslat1 )</t>
  </si>
  <si>
    <t>{</t>
  </si>
  <si>
    <t xml:space="preserve">  return( fabs(rlat1-rlat2)*DMMEANRADIUS &lt; 20.0 &amp;&amp; fabs(rlong1-rlong2)*DMMEANRADIUS*coslat1 &lt; 20.0 );</t>
  </si>
  <si>
    <t>}</t>
  </si>
  <si>
    <t>DMMEANRADIUS</t>
  </si>
  <si>
    <t>rlat1</t>
  </si>
  <si>
    <t>rlong1</t>
  </si>
  <si>
    <t>rlat2</t>
  </si>
  <si>
    <t>rlong2</t>
  </si>
  <si>
    <t>coslat1</t>
  </si>
  <si>
    <t>lat1</t>
  </si>
  <si>
    <t>long1</t>
  </si>
  <si>
    <t>lat2</t>
  </si>
  <si>
    <t>long2</t>
  </si>
  <si>
    <t>Ewell</t>
  </si>
  <si>
    <t>TQ 21972 62692</t>
  </si>
  <si>
    <t>Pond</t>
  </si>
  <si>
    <t>TQ 21909 62810</t>
  </si>
  <si>
    <t>Cuttoff (h:mm)</t>
  </si>
  <si>
    <t>Cutoff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</si>
</sst>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5"/>
      <color rgb="FF6D6D6D"/>
      <name val="Arial"/>
    </font>
    <font>
      <sz val="15"/>
      <color rgb="FF000000"/>
      <name val="Arial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/>
  </sheetViews>
  <sheetFormatPr baseColWidth="10" defaultRowHeight="16" x14ac:dyDescent="0.2"/>
  <cols>
    <col min="3" max="3" width="27.1640625" customWidth="1"/>
    <col min="7" max="7" width="13.33203125" bestFit="1" customWidth="1"/>
    <col min="8" max="8" width="8.83203125" bestFit="1" customWidth="1"/>
    <col min="9" max="9" width="23.83203125" customWidth="1"/>
    <col min="13" max="13" width="20.5" customWidth="1"/>
    <col min="14" max="14" width="14.33203125" bestFit="1" customWidth="1"/>
    <col min="19" max="19" width="88.5" customWidth="1"/>
  </cols>
  <sheetData>
    <row r="1" spans="1:19" x14ac:dyDescent="0.2">
      <c r="A1" t="s">
        <v>68</v>
      </c>
      <c r="B1" t="s">
        <v>29</v>
      </c>
      <c r="C1" t="s">
        <v>30</v>
      </c>
      <c r="D1" t="s">
        <v>28</v>
      </c>
      <c r="E1" t="s">
        <v>32</v>
      </c>
      <c r="F1" t="s">
        <v>33</v>
      </c>
      <c r="G1" t="s">
        <v>91</v>
      </c>
      <c r="H1" t="s">
        <v>92</v>
      </c>
      <c r="I1" t="s">
        <v>38</v>
      </c>
      <c r="N1" s="3"/>
      <c r="O1" s="4"/>
      <c r="P1" s="4"/>
      <c r="Q1" s="4" t="s">
        <v>50</v>
      </c>
      <c r="R1" s="5" t="s">
        <v>51</v>
      </c>
    </row>
    <row r="2" spans="1:19" ht="19" x14ac:dyDescent="0.2">
      <c r="A2">
        <v>0</v>
      </c>
      <c r="B2" t="s">
        <v>0</v>
      </c>
      <c r="C2" t="s">
        <v>1</v>
      </c>
      <c r="D2">
        <v>229961</v>
      </c>
      <c r="E2">
        <v>7</v>
      </c>
      <c r="F2">
        <f>E2</f>
        <v>7</v>
      </c>
      <c r="G2" s="13">
        <v>0.10416666666666667</v>
      </c>
      <c r="H2" s="16">
        <f>G2*24</f>
        <v>2.5</v>
      </c>
      <c r="I2" s="1" t="s">
        <v>48</v>
      </c>
      <c r="J2" t="s">
        <v>49</v>
      </c>
      <c r="K2" t="str">
        <f>TEXT(ROUNDDOWN(D2/1000,0),"000")</f>
        <v>229</v>
      </c>
      <c r="L2" t="str">
        <f>TEXT(MOD(D2,1000),"000")</f>
        <v>961</v>
      </c>
      <c r="M2" t="str">
        <f>J2&amp;" "&amp;K2&amp;"00 "&amp;L2&amp;"00"</f>
        <v>SD 22900 96100</v>
      </c>
      <c r="N2" s="6" t="s">
        <v>52</v>
      </c>
      <c r="O2" s="7">
        <v>322900</v>
      </c>
      <c r="P2" s="7">
        <v>496100</v>
      </c>
      <c r="Q2" s="7">
        <v>54.354577999999997</v>
      </c>
      <c r="R2" s="8">
        <v>-3.1878104999999999</v>
      </c>
      <c r="S2" t="str">
        <f>CONCATENATE("cps[",A2,"] = new CPData(""",B2,""",""",C2,""",",Q2,",",R2,",",F2,",",H2,");")</f>
        <v>cps[0] = new CPData("CP1","Seathwaite",54.354578,-3.1878105,7,2.5);</v>
      </c>
    </row>
    <row r="3" spans="1:19" ht="19" x14ac:dyDescent="0.2">
      <c r="A3">
        <v>1</v>
      </c>
      <c r="B3" t="s">
        <v>2</v>
      </c>
      <c r="C3" t="s">
        <v>3</v>
      </c>
      <c r="D3">
        <v>176011</v>
      </c>
      <c r="E3">
        <v>14</v>
      </c>
      <c r="F3">
        <f>E3-E2</f>
        <v>7</v>
      </c>
      <c r="G3" s="13">
        <v>0.19583333333333333</v>
      </c>
      <c r="H3" s="16">
        <f t="shared" ref="H3:H16" si="0">G3*24</f>
        <v>4.7</v>
      </c>
      <c r="I3" s="1" t="s">
        <v>34</v>
      </c>
      <c r="J3" t="s">
        <v>47</v>
      </c>
      <c r="K3" t="str">
        <f t="shared" ref="K3:K15" si="1">TEXT(ROUNDDOWN(D3/1000,0),"000")</f>
        <v>176</v>
      </c>
      <c r="L3" t="str">
        <f t="shared" ref="L3:L15" si="2">TEXT(MOD(D3,1000),"000")</f>
        <v>011</v>
      </c>
      <c r="M3" t="str">
        <f t="shared" ref="M3:M15" si="3">J3&amp;" "&amp;K3&amp;"00 "&amp;L3&amp;"00"</f>
        <v>NY 17600 01100</v>
      </c>
      <c r="N3" s="6" t="s">
        <v>53</v>
      </c>
      <c r="O3" s="7">
        <v>317600</v>
      </c>
      <c r="P3" s="7">
        <v>501100</v>
      </c>
      <c r="Q3" s="7">
        <v>54.398673000000002</v>
      </c>
      <c r="R3" s="8">
        <v>-3.2707250000000001</v>
      </c>
      <c r="S3" t="str">
        <f t="shared" ref="S3:S16" si="4">CONCATENATE("cps[",A3,"] = new CPData(""",B3,""",""",C3,""",",Q3,",",R3,",",F3,",",H3,");")</f>
        <v>cps[1] = new CPData("CP2","Eskdale",54.398673,-3.270725,7,4.7);</v>
      </c>
    </row>
    <row r="4" spans="1:19" ht="19" x14ac:dyDescent="0.2">
      <c r="A4">
        <v>2</v>
      </c>
      <c r="B4" t="s">
        <v>4</v>
      </c>
      <c r="C4" t="s">
        <v>26</v>
      </c>
      <c r="D4">
        <v>187088</v>
      </c>
      <c r="E4">
        <v>19.399999999999999</v>
      </c>
      <c r="F4">
        <f t="shared" ref="F4:F16" si="5">E4-E3</f>
        <v>5.3999999999999986</v>
      </c>
      <c r="G4" s="13">
        <v>0.26250000000000001</v>
      </c>
      <c r="H4" s="16">
        <f t="shared" si="0"/>
        <v>6.3000000000000007</v>
      </c>
      <c r="I4" s="1" t="s">
        <v>35</v>
      </c>
      <c r="J4" t="s">
        <v>47</v>
      </c>
      <c r="K4" t="str">
        <f t="shared" si="1"/>
        <v>187</v>
      </c>
      <c r="L4" t="str">
        <f t="shared" si="2"/>
        <v>088</v>
      </c>
      <c r="M4" t="str">
        <f t="shared" si="3"/>
        <v>NY 18700 08800</v>
      </c>
      <c r="N4" s="6" t="s">
        <v>54</v>
      </c>
      <c r="O4" s="7">
        <v>318700</v>
      </c>
      <c r="P4" s="7">
        <v>508800</v>
      </c>
      <c r="Q4" s="7">
        <v>54.468032999999998</v>
      </c>
      <c r="R4" s="8">
        <v>-3.2559011</v>
      </c>
      <c r="S4" t="str">
        <f t="shared" si="4"/>
        <v>cps[2] = new CPData("CP3","Wasdale Head",54.468033,-3.2559011,5.4,6.3);</v>
      </c>
    </row>
    <row r="5" spans="1:19" ht="19" x14ac:dyDescent="0.2">
      <c r="A5">
        <v>3</v>
      </c>
      <c r="B5" t="s">
        <v>5</v>
      </c>
      <c r="C5" t="s">
        <v>6</v>
      </c>
      <c r="D5">
        <v>175170</v>
      </c>
      <c r="E5">
        <v>26.3</v>
      </c>
      <c r="F5">
        <f t="shared" si="5"/>
        <v>6.9000000000000021</v>
      </c>
      <c r="G5" s="13">
        <v>0.38750000000000001</v>
      </c>
      <c r="H5" s="16">
        <f t="shared" si="0"/>
        <v>9.3000000000000007</v>
      </c>
      <c r="I5" s="1" t="s">
        <v>36</v>
      </c>
      <c r="J5" t="s">
        <v>47</v>
      </c>
      <c r="K5" t="str">
        <f t="shared" si="1"/>
        <v>175</v>
      </c>
      <c r="L5" t="str">
        <f t="shared" si="2"/>
        <v>170</v>
      </c>
      <c r="M5" t="str">
        <f t="shared" si="3"/>
        <v>NY 17500 17000</v>
      </c>
      <c r="N5" s="6" t="s">
        <v>55</v>
      </c>
      <c r="O5" s="7">
        <v>317500</v>
      </c>
      <c r="P5" s="7">
        <v>517000</v>
      </c>
      <c r="Q5" s="7">
        <v>54.541513000000002</v>
      </c>
      <c r="R5" s="8">
        <v>-3.2767065</v>
      </c>
      <c r="S5" t="str">
        <f t="shared" si="4"/>
        <v>cps[3] = new CPData("CP4","Buttermere",54.541513,-3.2767065,6.9,9.3);</v>
      </c>
    </row>
    <row r="6" spans="1:19" ht="19" x14ac:dyDescent="0.2">
      <c r="A6">
        <v>4</v>
      </c>
      <c r="B6" t="s">
        <v>7</v>
      </c>
      <c r="C6" t="s">
        <v>8</v>
      </c>
      <c r="D6">
        <v>232237</v>
      </c>
      <c r="E6">
        <v>32.799999999999997</v>
      </c>
      <c r="F6">
        <f t="shared" si="5"/>
        <v>6.4999999999999964</v>
      </c>
      <c r="G6" s="13">
        <v>0.49583333333333335</v>
      </c>
      <c r="H6" s="16">
        <f t="shared" si="0"/>
        <v>11.9</v>
      </c>
      <c r="I6" s="1" t="s">
        <v>37</v>
      </c>
      <c r="J6" t="s">
        <v>47</v>
      </c>
      <c r="K6" t="str">
        <f t="shared" si="1"/>
        <v>232</v>
      </c>
      <c r="L6" t="str">
        <f t="shared" si="2"/>
        <v>237</v>
      </c>
      <c r="M6" t="str">
        <f t="shared" si="3"/>
        <v>NY 23200 23700</v>
      </c>
      <c r="N6" s="6" t="s">
        <v>56</v>
      </c>
      <c r="O6" s="7">
        <v>323200</v>
      </c>
      <c r="P6" s="7">
        <v>523700</v>
      </c>
      <c r="Q6" s="7">
        <v>54.602609999999999</v>
      </c>
      <c r="R6" s="8">
        <v>-3.1903774999999999</v>
      </c>
      <c r="S6" t="str">
        <f t="shared" si="4"/>
        <v>cps[4] = new CPData("CP5","Braithwaite",54.60261,-3.1903775,6.5,11.9);</v>
      </c>
    </row>
    <row r="7" spans="1:19" ht="19" x14ac:dyDescent="0.2">
      <c r="A7">
        <v>5</v>
      </c>
      <c r="B7" t="s">
        <v>9</v>
      </c>
      <c r="C7" t="s">
        <v>10</v>
      </c>
      <c r="D7">
        <v>302256</v>
      </c>
      <c r="E7">
        <v>41.3</v>
      </c>
      <c r="F7">
        <f t="shared" si="5"/>
        <v>8.5</v>
      </c>
      <c r="G7" s="14">
        <v>0.62083333333333335</v>
      </c>
      <c r="H7" s="16">
        <f t="shared" si="0"/>
        <v>14.9</v>
      </c>
      <c r="I7" s="1" t="s">
        <v>39</v>
      </c>
      <c r="J7" t="s">
        <v>47</v>
      </c>
      <c r="K7" t="str">
        <f t="shared" si="1"/>
        <v>302</v>
      </c>
      <c r="L7" t="str">
        <f t="shared" si="2"/>
        <v>256</v>
      </c>
      <c r="M7" t="str">
        <f t="shared" si="3"/>
        <v>NY 30200 25600</v>
      </c>
      <c r="N7" s="6" t="s">
        <v>57</v>
      </c>
      <c r="O7" s="7">
        <v>330200</v>
      </c>
      <c r="P7" s="7">
        <v>525600</v>
      </c>
      <c r="Q7" s="7">
        <v>54.620699000000002</v>
      </c>
      <c r="R7" s="8">
        <v>-3.0824932999999999</v>
      </c>
      <c r="S7" t="str">
        <f t="shared" si="4"/>
        <v>cps[5] = new CPData("CP6","Blencathra",54.620699,-3.0824933,8.5,14.9);</v>
      </c>
    </row>
    <row r="8" spans="1:19" ht="19" x14ac:dyDescent="0.2">
      <c r="A8">
        <v>6</v>
      </c>
      <c r="B8" t="s">
        <v>11</v>
      </c>
      <c r="C8" t="s">
        <v>12</v>
      </c>
      <c r="D8">
        <v>380219</v>
      </c>
      <c r="E8">
        <v>49</v>
      </c>
      <c r="F8">
        <f t="shared" si="5"/>
        <v>7.7000000000000028</v>
      </c>
      <c r="G8" s="13">
        <v>0.75416666666666676</v>
      </c>
      <c r="H8" s="16">
        <f t="shared" si="0"/>
        <v>18.100000000000001</v>
      </c>
      <c r="I8" s="1" t="s">
        <v>40</v>
      </c>
      <c r="J8" t="s">
        <v>47</v>
      </c>
      <c r="K8" t="str">
        <f t="shared" si="1"/>
        <v>380</v>
      </c>
      <c r="L8" t="str">
        <f t="shared" si="2"/>
        <v>219</v>
      </c>
      <c r="M8" t="str">
        <f t="shared" si="3"/>
        <v>NY 38000 21900</v>
      </c>
      <c r="N8" s="6" t="s">
        <v>58</v>
      </c>
      <c r="O8" s="7">
        <v>338000</v>
      </c>
      <c r="P8" s="7">
        <v>521900</v>
      </c>
      <c r="Q8" s="7">
        <v>54.588472000000003</v>
      </c>
      <c r="R8" s="8">
        <v>-2.9609329999999998</v>
      </c>
      <c r="S8" t="str">
        <f t="shared" si="4"/>
        <v>cps[6] = new CPData("CP7","Dockray",54.588472,-2.960933,7.7,18.1);</v>
      </c>
    </row>
    <row r="9" spans="1:19" ht="19" x14ac:dyDescent="0.2">
      <c r="A9">
        <v>7</v>
      </c>
      <c r="B9" t="s">
        <v>13</v>
      </c>
      <c r="C9" t="s">
        <v>14</v>
      </c>
      <c r="D9">
        <v>478269</v>
      </c>
      <c r="E9">
        <v>59.1</v>
      </c>
      <c r="F9">
        <f t="shared" si="5"/>
        <v>10.100000000000001</v>
      </c>
      <c r="G9" s="13">
        <v>0.90694444444444444</v>
      </c>
      <c r="H9" s="16">
        <f t="shared" si="0"/>
        <v>21.766666666666666</v>
      </c>
      <c r="I9" s="1" t="s">
        <v>41</v>
      </c>
      <c r="J9" t="s">
        <v>47</v>
      </c>
      <c r="K9" t="str">
        <f t="shared" si="1"/>
        <v>478</v>
      </c>
      <c r="L9" t="str">
        <f t="shared" si="2"/>
        <v>269</v>
      </c>
      <c r="M9" t="str">
        <f t="shared" si="3"/>
        <v>NY 47800 26900</v>
      </c>
      <c r="N9" s="6" t="s">
        <v>59</v>
      </c>
      <c r="O9" s="7">
        <v>347800</v>
      </c>
      <c r="P9" s="7">
        <v>526900</v>
      </c>
      <c r="Q9" s="7">
        <v>54.634509999999999</v>
      </c>
      <c r="R9" s="8">
        <v>-2.8101935999999998</v>
      </c>
      <c r="S9" t="str">
        <f t="shared" si="4"/>
        <v>cps[7] = new CPData("CP8","Dalemain",54.63451,-2.8101936,10.1,21.7666666666667);</v>
      </c>
    </row>
    <row r="10" spans="1:19" ht="19" x14ac:dyDescent="0.2">
      <c r="A10">
        <v>8</v>
      </c>
      <c r="B10" t="s">
        <v>15</v>
      </c>
      <c r="C10" t="s">
        <v>16</v>
      </c>
      <c r="D10">
        <v>443196</v>
      </c>
      <c r="E10">
        <v>66.2</v>
      </c>
      <c r="F10">
        <f t="shared" si="5"/>
        <v>7.1000000000000014</v>
      </c>
      <c r="G10" s="15">
        <v>1.0083333333333333</v>
      </c>
      <c r="H10" s="16">
        <f t="shared" si="0"/>
        <v>24.2</v>
      </c>
      <c r="I10" s="1" t="s">
        <v>42</v>
      </c>
      <c r="J10" t="s">
        <v>47</v>
      </c>
      <c r="K10" t="str">
        <f t="shared" si="1"/>
        <v>443</v>
      </c>
      <c r="L10" t="str">
        <f t="shared" si="2"/>
        <v>196</v>
      </c>
      <c r="M10" t="str">
        <f t="shared" si="3"/>
        <v>NY 44300 19600</v>
      </c>
      <c r="N10" s="6" t="s">
        <v>60</v>
      </c>
      <c r="O10" s="7">
        <v>344300</v>
      </c>
      <c r="P10" s="7">
        <v>519600</v>
      </c>
      <c r="Q10" s="7">
        <v>54.568539999999999</v>
      </c>
      <c r="R10" s="8">
        <v>-2.8630197000000002</v>
      </c>
      <c r="S10" t="str">
        <f t="shared" si="4"/>
        <v>cps[8] = new CPData("CP9","Howtown",54.56854,-2.8630197,7.1,24.2);</v>
      </c>
    </row>
    <row r="11" spans="1:19" ht="19" x14ac:dyDescent="0.2">
      <c r="A11">
        <v>9</v>
      </c>
      <c r="B11" t="s">
        <v>17</v>
      </c>
      <c r="C11" t="s">
        <v>18</v>
      </c>
      <c r="D11">
        <v>469107</v>
      </c>
      <c r="E11">
        <v>75.599999999999994</v>
      </c>
      <c r="F11">
        <f t="shared" si="5"/>
        <v>9.3999999999999915</v>
      </c>
      <c r="G11" s="15">
        <v>1.175</v>
      </c>
      <c r="H11" s="16">
        <f t="shared" si="0"/>
        <v>28.200000000000003</v>
      </c>
      <c r="I11" s="1" t="s">
        <v>43</v>
      </c>
      <c r="J11" t="s">
        <v>47</v>
      </c>
      <c r="K11" t="str">
        <f t="shared" si="1"/>
        <v>469</v>
      </c>
      <c r="L11" t="str">
        <f t="shared" si="2"/>
        <v>107</v>
      </c>
      <c r="M11" t="str">
        <f t="shared" si="3"/>
        <v>NY 46900 10700</v>
      </c>
      <c r="N11" s="6" t="s">
        <v>61</v>
      </c>
      <c r="O11" s="7">
        <v>346900</v>
      </c>
      <c r="P11" s="7">
        <v>510700</v>
      </c>
      <c r="Q11" s="7">
        <v>54.488844999999998</v>
      </c>
      <c r="R11" s="8">
        <v>-2.8212033000000001</v>
      </c>
      <c r="S11" t="str">
        <f t="shared" si="4"/>
        <v>cps[9] = new CPData("CP10","Mardale",54.488845,-2.8212033,9.39999999999999,28.2);</v>
      </c>
    </row>
    <row r="12" spans="1:19" ht="19" x14ac:dyDescent="0.2">
      <c r="A12">
        <v>10</v>
      </c>
      <c r="B12" t="s">
        <v>19</v>
      </c>
      <c r="C12" t="s">
        <v>20</v>
      </c>
      <c r="D12">
        <v>456041</v>
      </c>
      <c r="E12">
        <v>82.1</v>
      </c>
      <c r="F12">
        <f t="shared" si="5"/>
        <v>6.5</v>
      </c>
      <c r="G12" s="15">
        <v>1.2916666666666667</v>
      </c>
      <c r="H12" s="16">
        <f t="shared" si="0"/>
        <v>31</v>
      </c>
      <c r="I12" s="1" t="s">
        <v>44</v>
      </c>
      <c r="J12" t="s">
        <v>47</v>
      </c>
      <c r="K12" t="str">
        <f t="shared" si="1"/>
        <v>456</v>
      </c>
      <c r="L12" t="str">
        <f t="shared" si="2"/>
        <v>041</v>
      </c>
      <c r="M12" t="str">
        <f t="shared" si="3"/>
        <v>NY 45600 04100</v>
      </c>
      <c r="N12" s="6" t="s">
        <v>62</v>
      </c>
      <c r="O12" s="7">
        <v>345600</v>
      </c>
      <c r="P12" s="7">
        <v>504100</v>
      </c>
      <c r="Q12" s="7">
        <v>54.429398999999997</v>
      </c>
      <c r="R12" s="8">
        <v>-2.8400528999999999</v>
      </c>
      <c r="S12" t="str">
        <f t="shared" si="4"/>
        <v>cps[10] = new CPData("CP11","Kentmere",54.429399,-2.8400529,6.5,31);</v>
      </c>
    </row>
    <row r="13" spans="1:19" ht="19" x14ac:dyDescent="0.2">
      <c r="A13">
        <v>11</v>
      </c>
      <c r="B13" t="s">
        <v>21</v>
      </c>
      <c r="C13" t="s">
        <v>22</v>
      </c>
      <c r="D13">
        <v>374043</v>
      </c>
      <c r="E13">
        <v>89.4</v>
      </c>
      <c r="F13">
        <f t="shared" si="5"/>
        <v>7.3000000000000114</v>
      </c>
      <c r="G13" s="15">
        <v>1.4000000000000001</v>
      </c>
      <c r="H13" s="16">
        <f t="shared" si="0"/>
        <v>33.6</v>
      </c>
      <c r="I13" s="1" t="s">
        <v>45</v>
      </c>
      <c r="J13" t="s">
        <v>47</v>
      </c>
      <c r="K13" t="str">
        <f t="shared" si="1"/>
        <v>374</v>
      </c>
      <c r="L13" t="str">
        <f t="shared" si="2"/>
        <v>043</v>
      </c>
      <c r="M13" t="str">
        <f t="shared" si="3"/>
        <v>NY 37400 04300</v>
      </c>
      <c r="N13" s="6" t="s">
        <v>63</v>
      </c>
      <c r="O13" s="7">
        <v>337400</v>
      </c>
      <c r="P13" s="7">
        <v>504300</v>
      </c>
      <c r="Q13" s="7">
        <v>54.430250999999998</v>
      </c>
      <c r="R13" s="8">
        <v>-2.9664749000000001</v>
      </c>
      <c r="S13" t="str">
        <f t="shared" si="4"/>
        <v>cps[11] = new CPData("CP12","Ambleside",54.430251,-2.9664749,7.30000000000001,33.6);</v>
      </c>
    </row>
    <row r="14" spans="1:19" ht="19" x14ac:dyDescent="0.2">
      <c r="A14">
        <v>12</v>
      </c>
      <c r="B14" t="s">
        <v>23</v>
      </c>
      <c r="C14" t="s">
        <v>27</v>
      </c>
      <c r="D14">
        <v>313057</v>
      </c>
      <c r="E14">
        <v>95</v>
      </c>
      <c r="F14">
        <f t="shared" si="5"/>
        <v>5.5999999999999943</v>
      </c>
      <c r="G14" s="15">
        <v>1.4791666666666667</v>
      </c>
      <c r="H14" s="16">
        <f t="shared" si="0"/>
        <v>35.5</v>
      </c>
      <c r="I14" s="1" t="s">
        <v>46</v>
      </c>
      <c r="J14" t="s">
        <v>47</v>
      </c>
      <c r="K14" t="str">
        <f t="shared" si="1"/>
        <v>313</v>
      </c>
      <c r="L14" t="str">
        <f t="shared" si="2"/>
        <v>057</v>
      </c>
      <c r="M14" t="str">
        <f t="shared" si="3"/>
        <v>NY 31300 05700</v>
      </c>
      <c r="N14" s="6" t="s">
        <v>64</v>
      </c>
      <c r="O14" s="7">
        <v>331300</v>
      </c>
      <c r="P14" s="7">
        <v>505700</v>
      </c>
      <c r="Q14" s="7">
        <v>54.442042000000001</v>
      </c>
      <c r="R14" s="8">
        <v>-3.0608132000000001</v>
      </c>
      <c r="S14" t="str">
        <f t="shared" si="4"/>
        <v>cps[12] = new CPData("CP13","Chapel Stile",54.442042,-3.0608132,5.59999999999999,35.5);</v>
      </c>
    </row>
    <row r="15" spans="1:19" ht="19" x14ac:dyDescent="0.2">
      <c r="A15">
        <v>13</v>
      </c>
      <c r="B15" t="s">
        <v>24</v>
      </c>
      <c r="C15" t="s">
        <v>25</v>
      </c>
      <c r="D15">
        <v>306010</v>
      </c>
      <c r="E15">
        <v>101.5</v>
      </c>
      <c r="F15">
        <f t="shared" si="5"/>
        <v>6.5</v>
      </c>
      <c r="G15" s="15">
        <v>1.575</v>
      </c>
      <c r="H15" s="16">
        <f t="shared" si="0"/>
        <v>37.799999999999997</v>
      </c>
      <c r="I15" s="1"/>
      <c r="J15" t="s">
        <v>47</v>
      </c>
      <c r="K15" t="str">
        <f t="shared" si="1"/>
        <v>306</v>
      </c>
      <c r="L15" t="str">
        <f t="shared" si="2"/>
        <v>010</v>
      </c>
      <c r="M15" t="str">
        <f t="shared" si="3"/>
        <v>NY 30600 01000</v>
      </c>
      <c r="N15" s="9" t="s">
        <v>65</v>
      </c>
      <c r="O15" s="10">
        <v>330600</v>
      </c>
      <c r="P15" s="10">
        <v>501000</v>
      </c>
      <c r="Q15" s="10">
        <v>54.399715</v>
      </c>
      <c r="R15" s="11">
        <v>-3.0705032000000001</v>
      </c>
      <c r="S15" t="str">
        <f t="shared" si="4"/>
        <v>cps[13] = new CPData("CP14","Tilberthwaite",54.399715,-3.0705032,6.5,37.8);</v>
      </c>
    </row>
    <row r="16" spans="1:19" x14ac:dyDescent="0.2">
      <c r="A16">
        <v>14</v>
      </c>
      <c r="B16" t="s">
        <v>69</v>
      </c>
      <c r="C16" t="s">
        <v>31</v>
      </c>
      <c r="D16">
        <v>303974</v>
      </c>
      <c r="E16">
        <v>105</v>
      </c>
      <c r="F16">
        <f t="shared" si="5"/>
        <v>3.5</v>
      </c>
      <c r="G16" s="15">
        <v>1.6666666666666667</v>
      </c>
      <c r="H16" s="16">
        <f t="shared" si="0"/>
        <v>40</v>
      </c>
      <c r="J16" t="s">
        <v>47</v>
      </c>
      <c r="K16" t="str">
        <f t="shared" ref="K16" si="6">TEXT(ROUNDDOWN(D16/1000,0),"000")</f>
        <v>303</v>
      </c>
      <c r="L16" t="str">
        <f t="shared" ref="L16" si="7">TEXT(MOD(D16,1000),"000")</f>
        <v>974</v>
      </c>
      <c r="M16" t="str">
        <f t="shared" ref="M16" si="8">J16&amp;" "&amp;K16&amp;"00 "&amp;L16&amp;"00"</f>
        <v>NY 30300 97400</v>
      </c>
      <c r="N16" t="s">
        <v>70</v>
      </c>
      <c r="O16">
        <v>330300</v>
      </c>
      <c r="P16">
        <v>597400</v>
      </c>
      <c r="Q16">
        <v>55.265808</v>
      </c>
      <c r="R16">
        <v>-3.0983972</v>
      </c>
      <c r="S16" t="str">
        <f t="shared" si="4"/>
        <v>cps[14] = new CPData("CP15","Coniston",55.265808,-3.0983972,3.5,40);</v>
      </c>
    </row>
    <row r="19" spans="14:14" x14ac:dyDescent="0.2">
      <c r="N19" t="s">
        <v>66</v>
      </c>
    </row>
    <row r="20" spans="14:14" x14ac:dyDescent="0.2">
      <c r="N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K6" sqref="K6"/>
    </sheetView>
  </sheetViews>
  <sheetFormatPr baseColWidth="10" defaultRowHeight="16" x14ac:dyDescent="0.2"/>
  <cols>
    <col min="1" max="1" width="45.5" customWidth="1"/>
    <col min="2" max="2" width="23.83203125" bestFit="1" customWidth="1"/>
    <col min="3" max="3" width="25.1640625" bestFit="1" customWidth="1"/>
    <col min="4" max="4" width="21.83203125" bestFit="1" customWidth="1"/>
    <col min="5" max="5" width="23.83203125" bestFit="1" customWidth="1"/>
    <col min="6" max="6" width="21.83203125" bestFit="1" customWidth="1"/>
  </cols>
  <sheetData>
    <row r="2" spans="1:13" ht="20" x14ac:dyDescent="0.25">
      <c r="A2" s="12" t="s">
        <v>71</v>
      </c>
      <c r="F2" t="s">
        <v>87</v>
      </c>
      <c r="G2" s="1" t="s">
        <v>88</v>
      </c>
      <c r="I2" t="s">
        <v>88</v>
      </c>
      <c r="J2">
        <v>521972</v>
      </c>
      <c r="K2">
        <v>162692</v>
      </c>
      <c r="L2">
        <v>51.350225000000002</v>
      </c>
      <c r="M2">
        <v>-0.24991427999999999</v>
      </c>
    </row>
    <row r="3" spans="1:13" ht="20" x14ac:dyDescent="0.25">
      <c r="A3" s="12" t="s">
        <v>72</v>
      </c>
      <c r="F3" t="s">
        <v>89</v>
      </c>
      <c r="G3" s="2" t="s">
        <v>90</v>
      </c>
      <c r="I3" t="s">
        <v>90</v>
      </c>
      <c r="J3">
        <v>521909</v>
      </c>
      <c r="K3">
        <v>162810</v>
      </c>
      <c r="L3">
        <v>51.351300000000002</v>
      </c>
      <c r="M3">
        <v>-0.2507781</v>
      </c>
    </row>
    <row r="4" spans="1:13" ht="17" x14ac:dyDescent="0.25">
      <c r="A4" s="12" t="s">
        <v>73</v>
      </c>
    </row>
    <row r="5" spans="1:13" ht="17" x14ac:dyDescent="0.25">
      <c r="A5" s="12" t="s">
        <v>74</v>
      </c>
      <c r="J5">
        <f>J3-J2</f>
        <v>-63</v>
      </c>
      <c r="K5">
        <f>K3-K2</f>
        <v>118</v>
      </c>
    </row>
    <row r="6" spans="1:13" ht="17" x14ac:dyDescent="0.25">
      <c r="A6" s="12" t="s">
        <v>75</v>
      </c>
    </row>
    <row r="7" spans="1:13" ht="17" x14ac:dyDescent="0.25">
      <c r="A7" s="12" t="s">
        <v>76</v>
      </c>
    </row>
    <row r="9" spans="1:13" x14ac:dyDescent="0.2">
      <c r="A9" t="s">
        <v>77</v>
      </c>
      <c r="B9">
        <v>-6371000</v>
      </c>
    </row>
    <row r="11" spans="1:13" x14ac:dyDescent="0.2">
      <c r="A11" t="s">
        <v>83</v>
      </c>
      <c r="B11">
        <f>L2</f>
        <v>51.350225000000002</v>
      </c>
      <c r="C11" t="s">
        <v>78</v>
      </c>
      <c r="D11">
        <f>B11/180*PI()</f>
        <v>0.89623049788990528</v>
      </c>
    </row>
    <row r="12" spans="1:13" x14ac:dyDescent="0.2">
      <c r="A12" t="s">
        <v>84</v>
      </c>
      <c r="B12">
        <f>M2</f>
        <v>-0.24991427999999999</v>
      </c>
      <c r="C12" t="s">
        <v>79</v>
      </c>
      <c r="D12">
        <f t="shared" ref="D12:D14" si="0">B12/180*PI()</f>
        <v>-4.3618270337510145E-3</v>
      </c>
    </row>
    <row r="13" spans="1:13" x14ac:dyDescent="0.2">
      <c r="A13" t="s">
        <v>85</v>
      </c>
      <c r="B13">
        <f>L3</f>
        <v>51.351300000000002</v>
      </c>
      <c r="C13" t="s">
        <v>80</v>
      </c>
      <c r="D13">
        <f t="shared" si="0"/>
        <v>0.89624926017936413</v>
      </c>
    </row>
    <row r="14" spans="1:13" x14ac:dyDescent="0.2">
      <c r="A14" t="s">
        <v>86</v>
      </c>
      <c r="B14">
        <f>M3</f>
        <v>-0.2507781</v>
      </c>
      <c r="C14" t="s">
        <v>81</v>
      </c>
      <c r="D14">
        <f t="shared" si="0"/>
        <v>-4.3769035368955919E-3</v>
      </c>
    </row>
    <row r="15" spans="1:13" x14ac:dyDescent="0.2">
      <c r="C15" t="s">
        <v>82</v>
      </c>
      <c r="D15">
        <f>COS(D11)</f>
        <v>0.62455829744850544</v>
      </c>
    </row>
    <row r="17" spans="3:4" x14ac:dyDescent="0.2">
      <c r="C17" t="s">
        <v>33</v>
      </c>
      <c r="D17">
        <v>100</v>
      </c>
    </row>
    <row r="19" spans="3:4" x14ac:dyDescent="0.2">
      <c r="C19">
        <f>ABS(D13-D11)*B9</f>
        <v>-119.5345461423415</v>
      </c>
    </row>
    <row r="20" spans="3:4" x14ac:dyDescent="0.2">
      <c r="C20">
        <f>ABS(D12-D14)*B9*D15</f>
        <v>-59.99032436797922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Checkpoints</vt:lpstr>
      <vt:lpstr>Maths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2017-02-20T20:36:25Z</dcterms:created>
  <dcterms:modified xsi:type="dcterms:W3CDTF">2017-04-10T16:48:43Z</dcterms:modified>
</cp:coreProperties>
</file>