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44C23BA5-8742-4C59-A363-AD6680B9C24A}" xr6:coauthVersionLast="47" xr6:coauthVersionMax="47" xr10:uidLastSave="{00000000-0000-0000-0000-000000000000}"/>
  <bookViews>
    <workbookView xWindow="28680" yWindow="-120" windowWidth="29040" windowHeight="15840" firstSheet="6" activeTab="12"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1" l="1"/>
  <c r="P9" i="11" s="1"/>
  <c r="O36" i="1"/>
  <c r="P36" i="1" s="1"/>
  <c r="O13" i="14"/>
  <c r="P13" i="14" s="1"/>
  <c r="O17" i="8"/>
  <c r="P17" i="8" s="1"/>
  <c r="O25" i="2"/>
  <c r="P25" i="2" s="1"/>
  <c r="O35" i="1"/>
  <c r="P35" i="1" s="1"/>
  <c r="N34" i="1"/>
  <c r="K34" i="1"/>
  <c r="O34" i="1" s="1"/>
  <c r="P34" i="1" s="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9" i="11" l="1"/>
  <c r="Q9" i="11"/>
  <c r="R36" i="1"/>
  <c r="Q36" i="1"/>
  <c r="Q13" i="14"/>
  <c r="R13" i="14"/>
  <c r="R17" i="8"/>
  <c r="Q17" i="8"/>
  <c r="Q35" i="1"/>
  <c r="R35" i="1"/>
  <c r="R25" i="2"/>
  <c r="Q25" i="2"/>
  <c r="R34" i="1"/>
  <c r="Q34" i="1"/>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<sst xmlns="http://schemas.openxmlformats.org/spreadsheetml/2006/main" count="1199" uniqueCount="412">
  <si>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</si>
  <si>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</si>
  <si>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</si>
  <si>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</si>
  <si>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</si>
  <si>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</si>
  <si>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</si>
  <si>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</si>
  <si>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</si>
  <si>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</si>
  <si>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</si>
  <si>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</si>
  <si>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</si>
  <si>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</si>
  <si>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</si>
  <si>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</si>
  <si>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</si>
  <si>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</si>
  <si>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</si>
  <si>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</si>
  <si>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</si>
  <si>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</si>
  <si>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</si>
  <si>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</si>
  <si>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</si>
  <si>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</si>
  <si>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</si>
  <si>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</si>
  <si>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</si>
  <si>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</si>
  <si>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</si>
  <si>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</si>
  <si>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</si>
  <si>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</si>
  <si>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</si>
  <si>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</si>
  <si>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</si>
  <si>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</si>
  <si>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</si>
  <si>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</si>
  <si>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</si>
  <si>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</si>
  <si>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</si>
  <si>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</si>
  <si>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</si>
  <si>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</si>
  <si>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</si>
  <si>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</si>
  <si>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</si>
  <si>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</si>
  <si>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</si>
  <si>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</si>
  <si>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</si>
  <si>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</si>
  <si>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</si>
  <si>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</si>
  <si>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</si>
  <si>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</si>
  <si>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</si>
  <si>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</si>
  <si>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</si>
  <si>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</si>
  <si>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</si>
  <si>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</si>
  <si>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</si>
  <si>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</si>
  <si>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</si>
  <si>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</si>
  <si>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</si>
  <si>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</si>
  <si>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</si>
  <si>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</si>
  <si>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</si>
  <si>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</si>
  <si>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</si>
  <si>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</si>
  <si>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</si>
  <si>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</si>
  <si>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</si>
  <si>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</si>
  <si>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</si>
  <si>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</si>
  <si>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</si>
  <si>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</si>
  <si>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</si>
  <si>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</si>
  <si>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</si>
  <si>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</si>
  <si>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</si>
  <si>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</si>
  <si>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</si>
  <si>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</si>
  <si>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</si>
  <si>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</si>
  <si>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</si>
  <si>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</si>
  <si>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</si>
  <si>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</si>
  <si>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</si>
  <si>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</si>
  <si>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</si>
  <si>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</si>
  <si>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</si>
  <si>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</si>
  <si>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</si>
  <si>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</si>
  <si>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</si>
  <si>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</si>
  <si>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</si>
  <si>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</si>
  <si>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</si>
  <si>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</si>
  <si>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</si>
  <si>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</si>
  <si>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</si>
  <si>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</si>
  <si>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</si>
  <si>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</si>
  <si>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</si>
  <si>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</si>
  <si>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</si>
  <si>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</si>
  <si>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</si>
  <si>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</si>
  <si>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</si>
  <si>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</si>
  <si>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</si>
  <si>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</si>
  <si>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</si>
  <si>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</si>
  <si>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</si>
  <si>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</si>
  <si>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</si>
  <si>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</si>
  <si>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</si>
  <si>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</si>
  <si>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</si>
  <si>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</si>
  <si>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</si>
  <si>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</si>
  <si>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</si>
  <si>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</si>
  <si>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</si>
  <si>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</si>
  <si>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</si>
  <si>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</si>
  <si>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</si>
  <si>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</si>
  <si>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</si>
  <si>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</si>
  <si>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</si>
  <si>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</si>
  <si>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</si>
  <si>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</si>
  <si>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</si>
  <si>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</si>
  <si>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</si>
  <si>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</si>
  <si>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</si>
  <si>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</si>
  <si>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</si>
  <si>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</si>
  <si>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</si>
  <si>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</si>
  <si>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</si>
  <si>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</si>
  <si>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</si>
  <si>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</si>
  <si>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</si>
  <si>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</si>
  <si>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</si>
  <si>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</si>
  <si>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</si>
  <si>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</si>
  <si>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</si>
  <si>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</si>
  <si>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</si>
  <si>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</si>
  <si>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</si>
  <si>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</si>
  <si>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</si>
  <si>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</si>
  <si>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</si>
  <si>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</si>
  <si>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</si>
  <si>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</si>
  <si>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</si>
  <si>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</si>
  <si>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</si>
  <si>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</si>
  <si>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</si>
  <si>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</si>
  <si>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</si>
  <si>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</si>
  <si>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</si>
  <si>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</si>
  <si>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</si>
  <si>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</si>
  <si>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</si>
  <si>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</si>
  <si>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</si>
  <si>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</si>
  <si>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</si>
  <si>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</si>
  <si>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</si>
  <si>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</si>
  <si>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</si>
  <si>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</si>
  <si>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</si>
  <si>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</si>
  <si>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</si>
  <si>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</si>
  <si>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</si>
  <si>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</si>
  <si>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</si>
  <si>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</si>
  <si>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</si>
  <si>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</si>
  <si>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</si>
  <si>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</si>
  <si>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</si>
  <si>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</si>
  <si>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</si>
  <si>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</si>
  <si>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</si>
  <si>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</si>
  <si>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</si>
  <si>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</si>
  <si>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</si>
  <si>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</si>
  <si>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</si>
  <si>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</si>
  <si>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</si>
  <si>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</si>
  <si>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</si>
  <si>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</si>
  <si>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</si>
  <si>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</si>
  <si>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</si>
  <si>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</si>
  <si>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</si>
  <si>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</si>
  <si>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</si>
  <si>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</si>
  <si>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</si>
  <si>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</si>
  <si>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</si>
  <si>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</si>
  <si>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</si>
  <si>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</si>
  <si>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</si>
  <si>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</si>
  <si>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</si>
  <si>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</si>
  <si>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</si>
  <si>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</si>
  <si>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</si>
  <si>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</si>
  <si>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</si>
  <si>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</si>
  <si>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</si>
  <si>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</si>
  <si>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</si>
  <si>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</si>
  <si>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</si>
  <si>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</si>
  <si>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</si>
  <si>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</si>
  <si>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</si>
  <si>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</si>
  <si>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</si>
  <si>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</si>
  <si>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</si>
  <si>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</si>
  <si>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</si>
  <si>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</si>
  <si>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</si>
  <si>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</si>
  <si>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</si>
  <si>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</si>
  <si>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</si>
  <si>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</si>
  <si>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</si>
  <si>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</si>
  <si>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</si>
  <si>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</si>
  <si>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</si>
  <si>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</si>
  <si>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</si>
  <si>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</si>
  <si>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</si>
  <si>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</si>
  <si>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</si>
  <si>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</si>
  <si>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</si>
  <si>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</si>
  <si>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</si>
  <si>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</si>
  <si>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</si>
  <si>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</si>
  <si>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</si>
  <si>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</si>
  <si>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</si>
  <si>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</si>
  <si>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</si>
  <si>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</si>
  <si>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</si>
  <si>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</si>
  <si>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</si>
  <si>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</si>
  <si>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</si>
  <si>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</si>
  <si>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</si>
  <si>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</si>
  <si>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</si>
  <si>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</si>
  <si>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</si>
  <si>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</si>
  <si>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</si>
  <si>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</si>
  <si>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</si>
  <si>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</si>
  <si>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</si>
  <si>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</si>
  <si>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</si>
  <si>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</si>
  <si>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</si>
  <si>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</si>
  <si>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</si>
  <si>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</si>
  <si>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</si>
  <si>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</si>
  <si>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</si>
  <si>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</si>
  <si>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</si>
  <si>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</si>
  <si>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</si>
  <si>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</si>
  <si>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</si>
  <si>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</si>
  <si>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</si>
  <si>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</si>
  <si>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</si>
  <si>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</si>
  <si>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</si>
  <si>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</si>
  <si>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</si>
  <si>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</si>
  <si>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</si>
  <si>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</si>
  <si>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</si>
  <si>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</si>
  <si>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</si>
  <si>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</si>
  <si>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</si>
  <si>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</si>
  <si>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</si>
  <si>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</si>
  <si>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</si>
  <si>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</si>
  <si>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</si>
  <si>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</si>
  <si>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</si>
  <si>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</si>
  <si>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</si>
  <si>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</si>
  <si>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</si>
  <si>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</si>
  <si>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</si>
  <si>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</si>
  <si>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</si>
  <si>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</si>
  <si>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</si>
  <si>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</si>
  <si>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</si>
  <si>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</si>
  <si>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</si>
  <si>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</si>
  <si>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</si>
  <si>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</si>
  <si>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</si>
  <si>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</si>
  <si>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</si>
  <si>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</si>
  <si>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</si>
  <si>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</si>
  <si>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</si>
  <si>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</si>
  <si>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</si>
  <si>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</si>
  <si>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</si>
  <si>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</si>
  <si>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</si>
  <si>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</si>
  <si>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</si>
  <si>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</si>
  <si>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</si>
  <si>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</si>
  <si>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</si>
  <si>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</si>
  <si>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</si>
  <si>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</si>
  <si>
    <t>Balal et al.</t>
  </si>
  <si>
    <t>Computer analysis of individual cataract surgery segments in the operating room</t>
  </si>
  <si>
    <t>Eye (Basingstoke)</t>
  </si>
  <si>
    <t>Cataract surgery</t>
  </si>
  <si>
    <t>Results from Table 1 for CCC</t>
  </si>
  <si>
    <t>Pérez-Escamirosa</t>
  </si>
  <si>
    <t>Design of a Dynamic Force Measurement System for Training and Evaluation of Suture Surgical Skills</t>
  </si>
  <si>
    <t>Force is measured from the pad where the sutures are made. Mean force values from Table 2</t>
  </si>
  <si>
    <t>Task time values from Table 2</t>
  </si>
  <si>
    <t>Idle time values from Table 2, given as percentage. Note, idle time defined as time when "no reaction between instruments and the tissue was measured."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</si>
</sst>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workbookViewId="0">
      <selection activeCell="T31" sqref="T31"/>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306</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306</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146</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258</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258</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127</v>
      </c>
      <c r="C16">
        <v>2021</v>
      </c>
      <c r="D16" t="s">
        <v>128</v>
      </c>
      <c r="E16" t="s">
        <v>129</v>
      </c>
      <c r="F16" t="s">
        <v>258</v>
      </c>
      <c r="G16" t="s">
        <v>130</v>
      </c>
      <c r="H16" t="s">
        <v>131</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143</v>
      </c>
      <c r="C17">
        <v>2001</v>
      </c>
      <c r="D17" t="s">
        <v>144</v>
      </c>
      <c r="E17" t="s">
        <v>145</v>
      </c>
      <c r="F17" t="s">
        <v>146</v>
      </c>
      <c r="G17" t="s">
        <v>77</v>
      </c>
      <c r="H17" t="s">
        <v>147</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148</v>
      </c>
      <c r="C18">
        <v>2012</v>
      </c>
      <c r="D18" t="s">
        <v>149</v>
      </c>
      <c r="E18" t="s">
        <v>86</v>
      </c>
      <c r="F18" t="s">
        <v>258</v>
      </c>
      <c r="G18" t="s">
        <v>130</v>
      </c>
      <c r="H18" t="s">
        <v>298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158</v>
      </c>
      <c r="C19">
        <v>2007</v>
      </c>
      <c r="D19" t="s">
        <v>159</v>
      </c>
      <c r="E19" t="s">
        <v>160</v>
      </c>
      <c r="F19" t="s">
        <v>258</v>
      </c>
      <c r="G19" t="s">
        <v>156</v>
      </c>
      <c r="H19" t="s">
        <v>161</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170</v>
      </c>
      <c r="C20">
        <v>2010</v>
      </c>
      <c r="D20" t="s">
        <v>171</v>
      </c>
      <c r="E20" t="s">
        <v>33</v>
      </c>
      <c r="F20" t="s">
        <v>258</v>
      </c>
      <c r="G20" t="s">
        <v>172</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177</v>
      </c>
      <c r="E21" t="s">
        <v>38</v>
      </c>
      <c r="F21" t="s">
        <v>258</v>
      </c>
      <c r="H21" t="s">
        <v>176</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225</v>
      </c>
      <c r="C22">
        <v>2018</v>
      </c>
      <c r="D22" t="s">
        <v>226</v>
      </c>
      <c r="E22" t="s">
        <v>227</v>
      </c>
      <c r="F22" t="s">
        <v>306</v>
      </c>
      <c r="G22" t="s">
        <v>229</v>
      </c>
      <c r="H22" t="s">
        <v>230</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162</v>
      </c>
      <c r="C23">
        <v>2011</v>
      </c>
      <c r="D23" t="s">
        <v>232</v>
      </c>
      <c r="E23" t="s">
        <v>33</v>
      </c>
      <c r="F23" t="s">
        <v>258</v>
      </c>
      <c r="G23" t="s">
        <v>57</v>
      </c>
      <c r="H23" t="s">
        <v>234</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200</v>
      </c>
      <c r="C24">
        <v>2009</v>
      </c>
      <c r="D24" t="s">
        <v>201</v>
      </c>
      <c r="E24" t="s">
        <v>153</v>
      </c>
      <c r="F24" t="s">
        <v>258</v>
      </c>
      <c r="G24" t="s">
        <v>202</v>
      </c>
      <c r="H24" t="s">
        <v>238</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244</v>
      </c>
      <c r="C25">
        <v>2021</v>
      </c>
      <c r="D25" t="s">
        <v>245</v>
      </c>
      <c r="E25" t="s">
        <v>28</v>
      </c>
      <c r="F25" t="s">
        <v>258</v>
      </c>
      <c r="G25" t="s">
        <v>130</v>
      </c>
      <c r="H25" t="s">
        <v>296</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300</v>
      </c>
      <c r="C26">
        <v>2010</v>
      </c>
      <c r="D26" t="s">
        <v>301</v>
      </c>
      <c r="E26" t="s">
        <v>38</v>
      </c>
      <c r="F26" t="s">
        <v>258</v>
      </c>
      <c r="G26" t="s">
        <v>130</v>
      </c>
      <c r="H26" t="s">
        <v>302</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348</v>
      </c>
      <c r="C27">
        <v>2014</v>
      </c>
      <c r="D27" t="s">
        <v>349</v>
      </c>
      <c r="E27" t="s">
        <v>33</v>
      </c>
      <c r="F27" t="s">
        <v>258</v>
      </c>
      <c r="G27" t="s">
        <v>156</v>
      </c>
      <c r="H27" t="s">
        <v>350</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304</v>
      </c>
      <c r="C28">
        <v>2021</v>
      </c>
      <c r="D28" t="s">
        <v>222</v>
      </c>
      <c r="E28" t="s">
        <v>153</v>
      </c>
      <c r="F28" t="s">
        <v>146</v>
      </c>
      <c r="G28" t="s">
        <v>223</v>
      </c>
      <c r="H28" t="s">
        <v>224</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351</v>
      </c>
      <c r="C29">
        <v>2016</v>
      </c>
      <c r="D29" t="s">
        <v>352</v>
      </c>
      <c r="E29" t="s">
        <v>86</v>
      </c>
      <c r="F29" t="s">
        <v>258</v>
      </c>
      <c r="G29" t="s">
        <v>353</v>
      </c>
      <c r="H29" t="s">
        <v>354</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358</v>
      </c>
      <c r="C30">
        <v>2020</v>
      </c>
      <c r="D30" t="s">
        <v>359</v>
      </c>
      <c r="E30" t="s">
        <v>360</v>
      </c>
      <c r="F30" t="s">
        <v>146</v>
      </c>
      <c r="G30" t="s">
        <v>83</v>
      </c>
      <c r="H30" t="s">
        <v>361</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371</v>
      </c>
      <c r="C31">
        <v>2022</v>
      </c>
      <c r="D31" t="s">
        <v>372</v>
      </c>
      <c r="E31" t="s">
        <v>373</v>
      </c>
      <c r="F31" t="s">
        <v>72</v>
      </c>
      <c r="G31" t="s">
        <v>77</v>
      </c>
      <c r="H31" t="s">
        <v>374</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384</v>
      </c>
      <c r="C32">
        <v>2021</v>
      </c>
      <c r="D32" t="s">
        <v>385</v>
      </c>
      <c r="E32" t="s">
        <v>386</v>
      </c>
      <c r="F32" t="s">
        <v>72</v>
      </c>
      <c r="G32" t="s">
        <v>387</v>
      </c>
      <c r="H32" t="s">
        <v>388</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389</v>
      </c>
      <c r="C33">
        <v>2022</v>
      </c>
      <c r="D33" t="s">
        <v>390</v>
      </c>
      <c r="E33" t="s">
        <v>391</v>
      </c>
      <c r="F33" t="s">
        <v>258</v>
      </c>
      <c r="G33" t="s">
        <v>392</v>
      </c>
      <c r="H33" t="s">
        <v>394</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397</v>
      </c>
      <c r="C34">
        <v>2006</v>
      </c>
      <c r="D34" t="s">
        <v>398</v>
      </c>
      <c r="E34" t="s">
        <v>399</v>
      </c>
      <c r="F34" t="s">
        <v>72</v>
      </c>
      <c r="G34" t="s">
        <v>400</v>
      </c>
      <c r="H34" t="s">
        <v>401</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row r="35" spans="1:18" x14ac:dyDescent="0.3">
      <c r="A35">
        <v>33</v>
      </c>
      <c r="B35" t="s">
        <v>402</v>
      </c>
      <c r="C35">
        <v>2019</v>
      </c>
      <c r="D35" t="s">
        <v>403</v>
      </c>
      <c r="E35" t="s">
        <v>404</v>
      </c>
      <c r="F35" t="s">
        <v>72</v>
      </c>
      <c r="G35" t="s">
        <v>405</v>
      </c>
      <c r="H35" t="s">
        <v>406</v>
      </c>
      <c r="I35">
        <v>20</v>
      </c>
      <c r="J35">
        <v>309.64999999999998</v>
      </c>
      <c r="K35">
        <v>116.4</v>
      </c>
      <c r="L35">
        <v>20</v>
      </c>
      <c r="M35">
        <v>155.65</v>
      </c>
      <c r="N35">
        <v>57.6</v>
      </c>
      <c r="O35">
        <f t="shared" ref="O35:O36" si="8">SQRT(((I35-1)*POWER(K35,2) + (L35-1)*POWER(N35,2))/((I35-1)+(L35-1)))</f>
        <v>91.833327283726362</v>
      </c>
      <c r="P35">
        <f t="shared" ref="P35:P36" si="9">(J35-M35)/O35</f>
        <v>1.6769511086558448</v>
      </c>
      <c r="Q35">
        <f t="shared" ref="Q35:Q36" si="10">P35*(1- (3/(4*(I35+L35)-9)))</f>
        <v>1.6436341992123513</v>
      </c>
      <c r="R35">
        <f t="shared" ref="R35:R36" si="11">SQRT((I35+L35)/(I35*L35)+(POWER(P35,2)/(2*(I35+L35))))</f>
        <v>0.3676303343853386</v>
      </c>
    </row>
    <row r="36" spans="1:18" x14ac:dyDescent="0.3">
      <c r="A36">
        <v>34</v>
      </c>
      <c r="B36" t="s">
        <v>407</v>
      </c>
      <c r="C36">
        <v>2020</v>
      </c>
      <c r="D36" t="s">
        <v>408</v>
      </c>
      <c r="E36" t="s">
        <v>386</v>
      </c>
      <c r="F36" t="s">
        <v>146</v>
      </c>
      <c r="G36" t="s">
        <v>120</v>
      </c>
      <c r="H36" t="s">
        <v>410</v>
      </c>
      <c r="I36">
        <v>11</v>
      </c>
      <c r="J36">
        <v>39.700000000000003</v>
      </c>
      <c r="K36">
        <v>9.9</v>
      </c>
      <c r="L36">
        <v>6</v>
      </c>
      <c r="M36">
        <v>24.88</v>
      </c>
      <c r="N36">
        <v>4.75</v>
      </c>
      <c r="O36">
        <f t="shared" si="8"/>
        <v>8.5358557469847938</v>
      </c>
      <c r="P36">
        <f t="shared" si="9"/>
        <v>1.7362055357173791</v>
      </c>
      <c r="Q36">
        <f t="shared" si="10"/>
        <v>1.6479238983080209</v>
      </c>
      <c r="R36">
        <f t="shared" si="11"/>
        <v>0.58841725441149306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114</v>
      </c>
      <c r="G3" t="s">
        <v>115</v>
      </c>
      <c r="H3" t="s">
        <v>116</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117</v>
      </c>
      <c r="C4">
        <v>2018</v>
      </c>
      <c r="D4" t="s">
        <v>118</v>
      </c>
      <c r="E4" t="s">
        <v>119</v>
      </c>
      <c r="F4" t="s">
        <v>72</v>
      </c>
      <c r="G4" t="s">
        <v>120</v>
      </c>
      <c r="H4" t="s">
        <v>121</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122</v>
      </c>
      <c r="C5">
        <v>2019</v>
      </c>
      <c r="D5" t="s">
        <v>123</v>
      </c>
      <c r="E5" t="s">
        <v>124</v>
      </c>
      <c r="F5" t="s">
        <v>258</v>
      </c>
      <c r="G5" t="s">
        <v>125</v>
      </c>
      <c r="H5" t="s">
        <v>126</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133</v>
      </c>
      <c r="C6">
        <v>2020</v>
      </c>
      <c r="D6" t="s">
        <v>132</v>
      </c>
      <c r="E6" t="s">
        <v>134</v>
      </c>
      <c r="F6" t="s">
        <v>135</v>
      </c>
      <c r="G6" t="s">
        <v>136</v>
      </c>
      <c r="H6" t="s">
        <v>137</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138</v>
      </c>
      <c r="C7">
        <v>2018</v>
      </c>
      <c r="D7" t="s">
        <v>140</v>
      </c>
      <c r="E7" t="s">
        <v>139</v>
      </c>
      <c r="F7" t="s">
        <v>258</v>
      </c>
      <c r="G7" t="s">
        <v>141</v>
      </c>
      <c r="H7" t="s">
        <v>142</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334</v>
      </c>
      <c r="C8">
        <v>2018</v>
      </c>
      <c r="D8" t="s">
        <v>335</v>
      </c>
      <c r="E8" t="s">
        <v>319</v>
      </c>
      <c r="F8" t="s">
        <v>258</v>
      </c>
      <c r="G8" t="s">
        <v>336</v>
      </c>
      <c r="H8" t="s">
        <v>337</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133</v>
      </c>
      <c r="C2">
        <v>2020</v>
      </c>
      <c r="D2" t="s">
        <v>132</v>
      </c>
      <c r="E2" t="s">
        <v>134</v>
      </c>
      <c r="F2" t="s">
        <v>135</v>
      </c>
      <c r="G2" t="s">
        <v>136</v>
      </c>
      <c r="H2" t="s">
        <v>137</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334</v>
      </c>
      <c r="C3">
        <v>2018</v>
      </c>
      <c r="D3" t="s">
        <v>335</v>
      </c>
      <c r="E3" t="s">
        <v>319</v>
      </c>
      <c r="F3" t="s">
        <v>258</v>
      </c>
      <c r="G3" t="s">
        <v>336</v>
      </c>
      <c r="H3" t="s">
        <v>337</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3"/>
  <sheetViews>
    <sheetView tabSelected="1" workbookViewId="0">
      <selection activeCell="G23" sqref="G23"/>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v>
      </c>
      <c r="C2">
        <v>2015</v>
      </c>
      <c r="D2" t="s">
        <v>235</v>
      </c>
      <c r="E2" t="s">
        <v>19</v>
      </c>
      <c r="F2" t="s">
        <v>72</v>
      </c>
      <c r="G2" t="s">
        <v>236</v>
      </c>
      <c r="H2" t="s">
        <v>268</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269</v>
      </c>
      <c r="C3">
        <v>2016</v>
      </c>
      <c r="D3" t="s">
        <v>270</v>
      </c>
      <c r="E3" t="s">
        <v>28</v>
      </c>
      <c r="F3" t="s">
        <v>258</v>
      </c>
      <c r="G3" t="s">
        <v>271</v>
      </c>
      <c r="H3" t="s">
        <v>272</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273</v>
      </c>
      <c r="C4">
        <v>2014</v>
      </c>
      <c r="D4" t="s">
        <v>274</v>
      </c>
      <c r="E4" t="s">
        <v>275</v>
      </c>
      <c r="F4" t="s">
        <v>258</v>
      </c>
      <c r="G4" t="s">
        <v>130</v>
      </c>
      <c r="H4" t="s">
        <v>276</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277</v>
      </c>
      <c r="C5">
        <v>2014</v>
      </c>
      <c r="D5" t="s">
        <v>278</v>
      </c>
      <c r="E5" t="s">
        <v>33</v>
      </c>
      <c r="F5" t="s">
        <v>258</v>
      </c>
      <c r="G5" t="s">
        <v>279</v>
      </c>
      <c r="H5" t="s">
        <v>280</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281</v>
      </c>
      <c r="C6">
        <v>2007</v>
      </c>
      <c r="D6" t="s">
        <v>282</v>
      </c>
      <c r="E6" t="s">
        <v>283</v>
      </c>
      <c r="F6" t="s">
        <v>146</v>
      </c>
      <c r="G6" t="s">
        <v>284</v>
      </c>
      <c r="H6" t="s">
        <v>285</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286</v>
      </c>
      <c r="C7">
        <v>2018</v>
      </c>
      <c r="D7" t="s">
        <v>288</v>
      </c>
      <c r="E7" t="s">
        <v>287</v>
      </c>
      <c r="F7" t="s">
        <v>72</v>
      </c>
      <c r="G7" t="s">
        <v>290</v>
      </c>
      <c r="H7" t="s">
        <v>289</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341</v>
      </c>
      <c r="C8">
        <v>2017</v>
      </c>
      <c r="D8" t="s">
        <v>342</v>
      </c>
      <c r="E8" t="s">
        <v>33</v>
      </c>
      <c r="H8" t="s">
        <v>343</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269</v>
      </c>
      <c r="C9">
        <v>2018</v>
      </c>
      <c r="D9" t="s">
        <v>355</v>
      </c>
      <c r="E9" t="s">
        <v>197</v>
      </c>
      <c r="F9" t="s">
        <v>258</v>
      </c>
      <c r="G9" t="s">
        <v>356</v>
      </c>
      <c r="H9" t="s">
        <v>357</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358</v>
      </c>
      <c r="C10">
        <v>2020</v>
      </c>
      <c r="D10" t="s">
        <v>359</v>
      </c>
      <c r="E10" t="s">
        <v>360</v>
      </c>
      <c r="F10" t="s">
        <v>146</v>
      </c>
      <c r="G10" t="s">
        <v>83</v>
      </c>
      <c r="H10" t="s">
        <v>361</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362</v>
      </c>
      <c r="C11">
        <v>2013</v>
      </c>
      <c r="D11" t="s">
        <v>363</v>
      </c>
      <c r="E11" t="s">
        <v>33</v>
      </c>
      <c r="F11" t="s">
        <v>258</v>
      </c>
      <c r="G11" t="s">
        <v>364</v>
      </c>
      <c r="H11" t="s">
        <v>365</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366</v>
      </c>
      <c r="C12">
        <v>2019</v>
      </c>
      <c r="D12" t="s">
        <v>368</v>
      </c>
      <c r="E12" t="s">
        <v>367</v>
      </c>
      <c r="F12" t="s">
        <v>135</v>
      </c>
      <c r="G12" t="s">
        <v>369</v>
      </c>
      <c r="H12" t="s">
        <v>370</v>
      </c>
      <c r="I12">
        <v>10</v>
      </c>
      <c r="J12">
        <v>1063</v>
      </c>
      <c r="K12">
        <v>120</v>
      </c>
      <c r="L12">
        <v>12</v>
      </c>
      <c r="M12">
        <v>371</v>
      </c>
      <c r="N12">
        <v>68</v>
      </c>
      <c r="O12">
        <f t="shared" ref="O12:O13" si="32">SQRT(((I12-1)*POWER(K12,2) + (L12-1)*POWER(N12,2))/((I12-1)+(L12-1)))</f>
        <v>94.990525843370293</v>
      </c>
      <c r="P12">
        <f t="shared" ref="P12:P13" si="33">(J12-M12)/O12</f>
        <v>7.2849370382582945</v>
      </c>
      <c r="Q12">
        <f t="shared" ref="Q12:Q13" si="34">P12*(1- (3/(4*(I12+L12)-9)))</f>
        <v>7.0082938595902577</v>
      </c>
      <c r="R12">
        <f t="shared" ref="R12:R13" si="35">SQRT((I12+L12)/(I12*L12)+(POWER(P12,2)/(2*(I12+L12))))</f>
        <v>1.1787606580840262</v>
      </c>
    </row>
    <row r="13" spans="1:18" x14ac:dyDescent="0.3">
      <c r="A13">
        <v>12</v>
      </c>
      <c r="B13" t="s">
        <v>407</v>
      </c>
      <c r="C13">
        <v>2020</v>
      </c>
      <c r="D13" t="s">
        <v>408</v>
      </c>
      <c r="E13" t="s">
        <v>386</v>
      </c>
      <c r="F13" t="s">
        <v>146</v>
      </c>
      <c r="G13" t="s">
        <v>120</v>
      </c>
      <c r="H13" t="s">
        <v>409</v>
      </c>
      <c r="I13">
        <v>11</v>
      </c>
      <c r="J13">
        <v>291.35000000000002</v>
      </c>
      <c r="K13">
        <v>60.54</v>
      </c>
      <c r="L13">
        <v>6</v>
      </c>
      <c r="M13">
        <v>202.63</v>
      </c>
      <c r="N13">
        <v>62.1</v>
      </c>
      <c r="O13">
        <f t="shared" si="32"/>
        <v>61.064428270475112</v>
      </c>
      <c r="P13">
        <f t="shared" si="33"/>
        <v>1.4528916836333747</v>
      </c>
      <c r="Q13">
        <f t="shared" si="34"/>
        <v>1.3790158353130337</v>
      </c>
      <c r="R13">
        <f t="shared" si="35"/>
        <v>0.56538560506100566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267</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307</v>
      </c>
      <c r="C2">
        <v>2016</v>
      </c>
      <c r="D2" t="s">
        <v>308</v>
      </c>
      <c r="E2" t="s">
        <v>309</v>
      </c>
      <c r="F2" t="s">
        <v>258</v>
      </c>
      <c r="H2" t="s">
        <v>310</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311</v>
      </c>
      <c r="C3">
        <v>2021</v>
      </c>
      <c r="D3" t="s">
        <v>312</v>
      </c>
      <c r="E3" t="s">
        <v>28</v>
      </c>
      <c r="H3" t="s">
        <v>313</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314</v>
      </c>
      <c r="C4">
        <v>2011</v>
      </c>
      <c r="D4" t="s">
        <v>315</v>
      </c>
      <c r="E4" t="s">
        <v>160</v>
      </c>
      <c r="F4" t="s">
        <v>258</v>
      </c>
      <c r="G4" t="s">
        <v>130</v>
      </c>
      <c r="H4" t="s">
        <v>316</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317</v>
      </c>
      <c r="C5">
        <v>2010</v>
      </c>
      <c r="D5" t="s">
        <v>318</v>
      </c>
      <c r="E5" t="s">
        <v>319</v>
      </c>
      <c r="H5" t="s">
        <v>320</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321</v>
      </c>
      <c r="C6">
        <v>2009</v>
      </c>
      <c r="D6" t="s">
        <v>322</v>
      </c>
      <c r="E6" t="s">
        <v>323</v>
      </c>
      <c r="H6" t="s">
        <v>324</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325</v>
      </c>
      <c r="C7">
        <v>2008</v>
      </c>
      <c r="D7" t="s">
        <v>326</v>
      </c>
      <c r="E7" t="s">
        <v>327</v>
      </c>
      <c r="H7" t="s">
        <v>328</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329</v>
      </c>
      <c r="C8">
        <v>2005</v>
      </c>
      <c r="D8" t="s">
        <v>330</v>
      </c>
      <c r="E8" t="s">
        <v>331</v>
      </c>
      <c r="G8" t="s">
        <v>332</v>
      </c>
      <c r="H8" t="s">
        <v>333</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338</v>
      </c>
      <c r="C9">
        <v>2013</v>
      </c>
      <c r="D9" t="s">
        <v>339</v>
      </c>
      <c r="E9" t="s">
        <v>145</v>
      </c>
      <c r="F9" t="s">
        <v>258</v>
      </c>
      <c r="G9" t="s">
        <v>336</v>
      </c>
      <c r="H9" t="s">
        <v>340</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344</v>
      </c>
      <c r="C10">
        <v>2014</v>
      </c>
      <c r="D10" t="s">
        <v>345</v>
      </c>
      <c r="E10" t="s">
        <v>253</v>
      </c>
      <c r="F10" t="s">
        <v>258</v>
      </c>
      <c r="G10" t="s">
        <v>346</v>
      </c>
      <c r="H10" t="s">
        <v>347</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5"/>
  <sheetViews>
    <sheetView workbookViewId="0">
      <selection activeCell="B30" sqref="B30"/>
    </sheetView>
  </sheetViews>
  <sheetFormatPr defaultRowHeight="14.4" x14ac:dyDescent="0.3"/>
  <cols>
    <col min="2" max="2" width="25.5546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158</v>
      </c>
      <c r="C2">
        <v>2007</v>
      </c>
      <c r="D2" t="s">
        <v>159</v>
      </c>
      <c r="E2" t="s">
        <v>160</v>
      </c>
      <c r="F2" t="s">
        <v>258</v>
      </c>
      <c r="G2" t="s">
        <v>156</v>
      </c>
      <c r="H2" t="s">
        <v>161</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258</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258</v>
      </c>
      <c r="G4" t="s">
        <v>156</v>
      </c>
      <c r="H4" t="s">
        <v>157</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148</v>
      </c>
      <c r="C5">
        <v>2012</v>
      </c>
      <c r="D5" t="s">
        <v>149</v>
      </c>
      <c r="E5" t="s">
        <v>86</v>
      </c>
      <c r="F5" t="s">
        <v>258</v>
      </c>
      <c r="G5" t="s">
        <v>130</v>
      </c>
      <c r="H5" t="s">
        <v>150</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305</v>
      </c>
      <c r="C6">
        <v>2021</v>
      </c>
      <c r="D6" t="s">
        <v>166</v>
      </c>
      <c r="E6" t="s">
        <v>86</v>
      </c>
      <c r="F6" t="s">
        <v>146</v>
      </c>
      <c r="H6" t="s">
        <v>167</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174</v>
      </c>
      <c r="C7">
        <v>2017</v>
      </c>
      <c r="D7" t="s">
        <v>175</v>
      </c>
      <c r="E7" t="s">
        <v>33</v>
      </c>
      <c r="F7" t="s">
        <v>258</v>
      </c>
      <c r="G7" t="s">
        <v>120</v>
      </c>
      <c r="H7" t="s">
        <v>176</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177</v>
      </c>
      <c r="E8" t="s">
        <v>38</v>
      </c>
      <c r="F8" t="s">
        <v>258</v>
      </c>
      <c r="H8" t="s">
        <v>176</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195</v>
      </c>
      <c r="C9">
        <v>2013</v>
      </c>
      <c r="D9" t="s">
        <v>196</v>
      </c>
      <c r="E9" t="s">
        <v>197</v>
      </c>
      <c r="F9" t="s">
        <v>258</v>
      </c>
      <c r="G9" t="s">
        <v>198</v>
      </c>
      <c r="H9" t="s">
        <v>199</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200</v>
      </c>
      <c r="C10">
        <v>2009</v>
      </c>
      <c r="D10" t="s">
        <v>201</v>
      </c>
      <c r="E10" t="s">
        <v>153</v>
      </c>
      <c r="F10" t="s">
        <v>258</v>
      </c>
      <c r="G10" t="s">
        <v>202</v>
      </c>
      <c r="H10" t="s">
        <v>203</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217</v>
      </c>
      <c r="C11">
        <v>2015</v>
      </c>
      <c r="D11" t="s">
        <v>218</v>
      </c>
      <c r="E11" t="s">
        <v>219</v>
      </c>
      <c r="F11" t="s">
        <v>146</v>
      </c>
      <c r="G11" t="s">
        <v>220</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225</v>
      </c>
      <c r="C12">
        <v>2018</v>
      </c>
      <c r="D12" t="s">
        <v>226</v>
      </c>
      <c r="E12" t="s">
        <v>227</v>
      </c>
      <c r="F12" t="s">
        <v>228</v>
      </c>
      <c r="G12" t="s">
        <v>229</v>
      </c>
      <c r="H12" t="s">
        <v>231</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168</v>
      </c>
      <c r="E13" t="s">
        <v>28</v>
      </c>
      <c r="F13" t="s">
        <v>135</v>
      </c>
      <c r="G13" t="s">
        <v>154</v>
      </c>
      <c r="H13" t="s">
        <v>169</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162</v>
      </c>
      <c r="C14">
        <v>2011</v>
      </c>
      <c r="D14" t="s">
        <v>232</v>
      </c>
      <c r="E14" t="s">
        <v>33</v>
      </c>
      <c r="F14" t="s">
        <v>258</v>
      </c>
      <c r="G14" t="s">
        <v>57</v>
      </c>
      <c r="H14" t="s">
        <v>233</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235</v>
      </c>
      <c r="E15" t="s">
        <v>19</v>
      </c>
      <c r="F15" t="s">
        <v>72</v>
      </c>
      <c r="G15" t="s">
        <v>236</v>
      </c>
      <c r="H15" t="s">
        <v>237</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183</v>
      </c>
      <c r="C16">
        <v>2021</v>
      </c>
      <c r="D16" t="s">
        <v>184</v>
      </c>
      <c r="E16" t="s">
        <v>33</v>
      </c>
      <c r="F16" t="s">
        <v>258</v>
      </c>
      <c r="G16" t="s">
        <v>185</v>
      </c>
      <c r="H16" t="s">
        <v>248</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300</v>
      </c>
      <c r="C17">
        <v>2010</v>
      </c>
      <c r="D17" t="s">
        <v>301</v>
      </c>
      <c r="E17" t="s">
        <v>38</v>
      </c>
      <c r="F17" t="s">
        <v>258</v>
      </c>
      <c r="G17" t="s">
        <v>130</v>
      </c>
      <c r="H17" t="s">
        <v>302</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348</v>
      </c>
      <c r="C18">
        <v>2014</v>
      </c>
      <c r="D18" t="s">
        <v>349</v>
      </c>
      <c r="E18" t="s">
        <v>33</v>
      </c>
      <c r="F18" t="s">
        <v>258</v>
      </c>
      <c r="G18" t="s">
        <v>156</v>
      </c>
      <c r="H18" t="s">
        <v>350</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371</v>
      </c>
      <c r="C19">
        <v>2022</v>
      </c>
      <c r="D19" t="s">
        <v>372</v>
      </c>
      <c r="E19" t="s">
        <v>373</v>
      </c>
      <c r="F19" t="s">
        <v>72</v>
      </c>
      <c r="G19" t="s">
        <v>77</v>
      </c>
      <c r="H19" t="s">
        <v>374</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375</v>
      </c>
      <c r="C20">
        <v>2014</v>
      </c>
      <c r="D20" t="s">
        <v>376</v>
      </c>
      <c r="E20" t="s">
        <v>360</v>
      </c>
      <c r="F20" t="s">
        <v>146</v>
      </c>
      <c r="G20" t="s">
        <v>377</v>
      </c>
      <c r="H20" t="s">
        <v>378</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379</v>
      </c>
      <c r="C21">
        <v>2020</v>
      </c>
      <c r="D21" t="s">
        <v>380</v>
      </c>
      <c r="E21" t="s">
        <v>19</v>
      </c>
      <c r="F21" t="s">
        <v>258</v>
      </c>
      <c r="G21" t="s">
        <v>381</v>
      </c>
      <c r="H21" t="s">
        <v>382</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384</v>
      </c>
      <c r="C22">
        <v>2021</v>
      </c>
      <c r="D22" t="s">
        <v>385</v>
      </c>
      <c r="E22" t="s">
        <v>386</v>
      </c>
      <c r="F22" t="s">
        <v>72</v>
      </c>
      <c r="G22" t="s">
        <v>387</v>
      </c>
      <c r="H22" t="s">
        <v>388</v>
      </c>
      <c r="I22">
        <v>9</v>
      </c>
      <c r="J22">
        <v>1.9</v>
      </c>
      <c r="K22">
        <v>0.95</v>
      </c>
      <c r="L22">
        <v>5</v>
      </c>
      <c r="M22">
        <v>0.51</v>
      </c>
      <c r="N22">
        <v>0.23</v>
      </c>
      <c r="O22">
        <f t="shared" ref="O22:O25" si="16">SQRT(((I22-1)*POWER(K22,2) + (L22-1)*POWER(N22,2))/((I22-1)+(L22-1)))</f>
        <v>0.78695616142196889</v>
      </c>
      <c r="P22">
        <f t="shared" ref="P22:P25" si="17">(J22-M22)/O22</f>
        <v>1.7662991512619679</v>
      </c>
      <c r="Q22">
        <f t="shared" ref="Q22:Q25" si="18">P22*(1- (3/(4*(I22+L22)-9)))</f>
        <v>1.6535566522452465</v>
      </c>
      <c r="R22">
        <f t="shared" ref="R22:R25" si="19">SQRT((I22+L22)/(I22*L22)+(POWER(P22,2)/(2*(I22+L22))))</f>
        <v>0.65002537870400157</v>
      </c>
    </row>
    <row r="23" spans="1:18" x14ac:dyDescent="0.3">
      <c r="A23">
        <v>21</v>
      </c>
      <c r="B23" t="s">
        <v>389</v>
      </c>
      <c r="C23">
        <v>2022</v>
      </c>
      <c r="D23" t="s">
        <v>390</v>
      </c>
      <c r="E23" t="s">
        <v>391</v>
      </c>
      <c r="F23" t="s">
        <v>258</v>
      </c>
      <c r="G23" t="s">
        <v>392</v>
      </c>
      <c r="H23" t="s">
        <v>393</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397</v>
      </c>
      <c r="C24">
        <v>2006</v>
      </c>
      <c r="D24" t="s">
        <v>398</v>
      </c>
      <c r="E24" t="s">
        <v>399</v>
      </c>
      <c r="F24" t="s">
        <v>72</v>
      </c>
      <c r="G24" t="s">
        <v>400</v>
      </c>
      <c r="H24" t="s">
        <v>401</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row r="25" spans="1:18" x14ac:dyDescent="0.3">
      <c r="A25">
        <v>23</v>
      </c>
      <c r="B25" t="s">
        <v>402</v>
      </c>
      <c r="C25">
        <v>2019</v>
      </c>
      <c r="D25" t="s">
        <v>403</v>
      </c>
      <c r="E25" t="s">
        <v>404</v>
      </c>
      <c r="F25" t="s">
        <v>72</v>
      </c>
      <c r="G25" t="s">
        <v>405</v>
      </c>
      <c r="H25" t="s">
        <v>406</v>
      </c>
      <c r="I25">
        <v>20</v>
      </c>
      <c r="J25">
        <v>545.70000000000005</v>
      </c>
      <c r="K25">
        <v>253</v>
      </c>
      <c r="L25">
        <v>20</v>
      </c>
      <c r="M25">
        <v>293</v>
      </c>
      <c r="N25">
        <v>103</v>
      </c>
      <c r="O25">
        <f t="shared" si="16"/>
        <v>193.15537786973471</v>
      </c>
      <c r="P25">
        <f t="shared" si="17"/>
        <v>1.3082731777233902</v>
      </c>
      <c r="Q25">
        <f t="shared" si="18"/>
        <v>1.2822809953845149</v>
      </c>
      <c r="R25">
        <f t="shared" si="19"/>
        <v>0.34841747063598966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workbookViewId="0">
      <selection activeCell="I29" sqref="I29"/>
    </sheetView>
  </sheetViews>
  <sheetFormatPr defaultRowHeight="14.4" x14ac:dyDescent="0.3"/>
  <cols>
    <col min="2" max="2" width="20.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191</v>
      </c>
      <c r="C2">
        <v>2021</v>
      </c>
      <c r="D2" t="s">
        <v>192</v>
      </c>
      <c r="E2" t="s">
        <v>19</v>
      </c>
      <c r="F2" t="s">
        <v>72</v>
      </c>
      <c r="G2" t="s">
        <v>193</v>
      </c>
      <c r="H2" t="s">
        <v>194</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244</v>
      </c>
      <c r="C3">
        <v>2021</v>
      </c>
      <c r="D3" t="s">
        <v>245</v>
      </c>
      <c r="E3" t="s">
        <v>28</v>
      </c>
      <c r="F3" t="s">
        <v>258</v>
      </c>
      <c r="G3" t="s">
        <v>246</v>
      </c>
      <c r="H3" t="s">
        <v>247</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181</v>
      </c>
      <c r="C4">
        <v>2006</v>
      </c>
      <c r="D4" t="s">
        <v>182</v>
      </c>
      <c r="E4" t="s">
        <v>38</v>
      </c>
      <c r="F4" t="s">
        <v>258</v>
      </c>
      <c r="G4" t="s">
        <v>156</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183</v>
      </c>
      <c r="C5">
        <v>2021</v>
      </c>
      <c r="D5" t="s">
        <v>184</v>
      </c>
      <c r="E5" t="s">
        <v>33</v>
      </c>
      <c r="F5" t="s">
        <v>258</v>
      </c>
      <c r="G5" t="s">
        <v>185</v>
      </c>
      <c r="H5" t="s">
        <v>248</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174</v>
      </c>
      <c r="C6">
        <v>2017</v>
      </c>
      <c r="D6" t="s">
        <v>175</v>
      </c>
      <c r="E6" t="s">
        <v>33</v>
      </c>
      <c r="F6" t="s">
        <v>258</v>
      </c>
      <c r="G6" t="s">
        <v>120</v>
      </c>
      <c r="H6" t="s">
        <v>176</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135</v>
      </c>
      <c r="G7" t="s">
        <v>249</v>
      </c>
      <c r="H7" t="s">
        <v>250</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177</v>
      </c>
      <c r="E8" t="s">
        <v>38</v>
      </c>
      <c r="F8" t="s">
        <v>258</v>
      </c>
      <c r="H8" t="s">
        <v>176</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251</v>
      </c>
      <c r="C9">
        <v>2016</v>
      </c>
      <c r="D9" t="s">
        <v>252</v>
      </c>
      <c r="E9" t="s">
        <v>253</v>
      </c>
      <c r="H9" t="s">
        <v>254</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187</v>
      </c>
      <c r="C10">
        <v>2018</v>
      </c>
      <c r="D10" t="s">
        <v>188</v>
      </c>
      <c r="E10" t="s">
        <v>189</v>
      </c>
      <c r="F10" t="s">
        <v>146</v>
      </c>
      <c r="G10" t="s">
        <v>294</v>
      </c>
      <c r="H10" t="s">
        <v>295</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148</v>
      </c>
      <c r="C11">
        <v>2012</v>
      </c>
      <c r="D11" t="s">
        <v>149</v>
      </c>
      <c r="E11" t="s">
        <v>86</v>
      </c>
      <c r="F11" t="s">
        <v>258</v>
      </c>
      <c r="G11" t="s">
        <v>130</v>
      </c>
      <c r="H11" t="s">
        <v>299</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225</v>
      </c>
      <c r="C12">
        <v>2018</v>
      </c>
      <c r="D12" t="s">
        <v>226</v>
      </c>
      <c r="E12" t="s">
        <v>227</v>
      </c>
      <c r="F12" t="s">
        <v>228</v>
      </c>
      <c r="G12" t="s">
        <v>229</v>
      </c>
      <c r="H12" t="s">
        <v>231</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351</v>
      </c>
      <c r="C13">
        <v>2016</v>
      </c>
      <c r="D13" t="s">
        <v>352</v>
      </c>
      <c r="E13" t="s">
        <v>86</v>
      </c>
      <c r="F13" t="s">
        <v>258</v>
      </c>
      <c r="G13" t="s">
        <v>353</v>
      </c>
      <c r="H13" t="s">
        <v>354</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375</v>
      </c>
      <c r="C14">
        <v>2014</v>
      </c>
      <c r="D14" t="s">
        <v>376</v>
      </c>
      <c r="E14" t="s">
        <v>360</v>
      </c>
      <c r="F14" t="s">
        <v>146</v>
      </c>
      <c r="G14" t="s">
        <v>377</v>
      </c>
      <c r="H14" t="s">
        <v>378</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379</v>
      </c>
      <c r="C15">
        <v>2020</v>
      </c>
      <c r="D15" t="s">
        <v>380</v>
      </c>
      <c r="E15" t="s">
        <v>19</v>
      </c>
      <c r="F15" t="s">
        <v>258</v>
      </c>
      <c r="G15" t="s">
        <v>381</v>
      </c>
      <c r="H15" t="s">
        <v>382</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384</v>
      </c>
      <c r="C16">
        <v>2021</v>
      </c>
      <c r="D16" t="s">
        <v>385</v>
      </c>
      <c r="E16" t="s">
        <v>386</v>
      </c>
      <c r="F16" t="s">
        <v>72</v>
      </c>
      <c r="G16" t="s">
        <v>387</v>
      </c>
      <c r="H16" t="s">
        <v>388</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389</v>
      </c>
      <c r="C17">
        <v>2022</v>
      </c>
      <c r="D17" t="s">
        <v>390</v>
      </c>
      <c r="E17" t="s">
        <v>391</v>
      </c>
      <c r="F17" t="s">
        <v>258</v>
      </c>
      <c r="G17" t="s">
        <v>392</v>
      </c>
      <c r="H17" t="s">
        <v>395</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9"/>
  <sheetViews>
    <sheetView workbookViewId="0">
      <selection activeCell="M16" sqref="M16"/>
    </sheetView>
  </sheetViews>
  <sheetFormatPr defaultRowHeight="14.4" x14ac:dyDescent="0.3"/>
  <cols>
    <col min="2" max="2" width="16"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120</v>
      </c>
      <c r="H2" t="s">
        <v>212</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214</v>
      </c>
      <c r="C3">
        <v>2015</v>
      </c>
      <c r="D3" t="s">
        <v>213</v>
      </c>
      <c r="E3" t="s">
        <v>86</v>
      </c>
      <c r="F3" t="s">
        <v>258</v>
      </c>
      <c r="G3" t="s">
        <v>120</v>
      </c>
      <c r="H3" t="s">
        <v>216</v>
      </c>
      <c r="I3">
        <v>15</v>
      </c>
      <c r="J3">
        <v>17.739999999999998</v>
      </c>
      <c r="K3">
        <v>9.11</v>
      </c>
      <c r="L3">
        <v>11</v>
      </c>
      <c r="M3">
        <v>5.46</v>
      </c>
      <c r="N3">
        <v>1.48</v>
      </c>
      <c r="O3">
        <f t="shared" ref="O3:O9" si="4">SQRT(((I3-1)*POWER(K3,2) + (L3-1)*POWER(N3,2))/((I3-1)+(L3-1)))</f>
        <v>7.0231563417027818</v>
      </c>
      <c r="P3">
        <f t="shared" ref="P3:P9" si="5">(J3-M3)/O3</f>
        <v>1.7485015856877082</v>
      </c>
      <c r="Q3">
        <f t="shared" ref="Q3:Q9" si="6">P3*(1- (3/(4*(I3+L3)-9)))</f>
        <v>1.6932857461396753</v>
      </c>
      <c r="R3">
        <f t="shared" ref="R3:R9" si="7">SQRT((I3+L3)/(I3*L3)+(POWER(P3,2)/(2*(I3+L3))))</f>
        <v>0.46515500288968653</v>
      </c>
    </row>
    <row r="4" spans="1:18" x14ac:dyDescent="0.3">
      <c r="A4">
        <v>2</v>
      </c>
      <c r="B4" t="s">
        <v>217</v>
      </c>
      <c r="C4">
        <v>2015</v>
      </c>
      <c r="D4" t="s">
        <v>218</v>
      </c>
      <c r="E4" t="s">
        <v>219</v>
      </c>
      <c r="F4" t="s">
        <v>146</v>
      </c>
      <c r="G4" t="s">
        <v>220</v>
      </c>
      <c r="H4" t="s">
        <v>221</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304</v>
      </c>
      <c r="C5">
        <v>2021</v>
      </c>
      <c r="D5" t="s">
        <v>222</v>
      </c>
      <c r="E5" t="s">
        <v>153</v>
      </c>
      <c r="F5" t="s">
        <v>146</v>
      </c>
      <c r="G5" t="s">
        <v>223</v>
      </c>
      <c r="H5" t="s">
        <v>224</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195</v>
      </c>
      <c r="C6">
        <v>2013</v>
      </c>
      <c r="D6" t="s">
        <v>196</v>
      </c>
      <c r="E6" t="s">
        <v>197</v>
      </c>
      <c r="F6" t="s">
        <v>258</v>
      </c>
      <c r="G6" t="s">
        <v>198</v>
      </c>
      <c r="H6" t="s">
        <v>199</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225</v>
      </c>
      <c r="C7">
        <v>2018</v>
      </c>
      <c r="D7" t="s">
        <v>226</v>
      </c>
      <c r="E7" t="s">
        <v>227</v>
      </c>
      <c r="F7" t="s">
        <v>228</v>
      </c>
      <c r="G7" t="s">
        <v>229</v>
      </c>
      <c r="H7" t="s">
        <v>230</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255</v>
      </c>
      <c r="C8">
        <v>2018</v>
      </c>
      <c r="D8" t="s">
        <v>256</v>
      </c>
      <c r="E8" t="s">
        <v>257</v>
      </c>
      <c r="F8" t="s">
        <v>258</v>
      </c>
      <c r="G8" t="s">
        <v>259</v>
      </c>
      <c r="H8" t="s">
        <v>260</v>
      </c>
      <c r="I8">
        <v>10</v>
      </c>
      <c r="J8">
        <v>101.98</v>
      </c>
      <c r="K8">
        <v>15.03</v>
      </c>
      <c r="L8">
        <v>5</v>
      </c>
      <c r="M8">
        <v>92.99</v>
      </c>
      <c r="N8">
        <v>10.25</v>
      </c>
      <c r="O8">
        <f t="shared" si="4"/>
        <v>13.73753448935266</v>
      </c>
      <c r="P8">
        <f t="shared" si="5"/>
        <v>0.65441145985604265</v>
      </c>
      <c r="Q8">
        <f t="shared" si="6"/>
        <v>0.61591666809980483</v>
      </c>
      <c r="R8">
        <f t="shared" si="7"/>
        <v>0.56060248420162262</v>
      </c>
    </row>
    <row r="9" spans="1:18" x14ac:dyDescent="0.3">
      <c r="A9">
        <v>7</v>
      </c>
      <c r="B9" t="s">
        <v>407</v>
      </c>
      <c r="C9">
        <v>2020</v>
      </c>
      <c r="D9" t="s">
        <v>408</v>
      </c>
      <c r="E9" t="s">
        <v>386</v>
      </c>
      <c r="F9" t="s">
        <v>146</v>
      </c>
      <c r="G9" t="s">
        <v>120</v>
      </c>
      <c r="H9" t="s">
        <v>411</v>
      </c>
      <c r="I9">
        <v>11</v>
      </c>
      <c r="J9">
        <v>16.8</v>
      </c>
      <c r="K9">
        <v>9.7200000000000006</v>
      </c>
      <c r="L9">
        <v>6</v>
      </c>
      <c r="M9">
        <v>32.56</v>
      </c>
      <c r="N9">
        <v>13.96</v>
      </c>
      <c r="O9">
        <f t="shared" si="4"/>
        <v>11.311327655643847</v>
      </c>
      <c r="P9">
        <f t="shared" si="5"/>
        <v>-1.3932935619751468</v>
      </c>
      <c r="Q9">
        <f t="shared" si="6"/>
        <v>-1.3224481266204784</v>
      </c>
      <c r="R9">
        <f t="shared" si="7"/>
        <v>0.56095618753677945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7"/>
  <sheetViews>
    <sheetView workbookViewId="0">
      <selection activeCell="O17" sqref="O17"/>
    </sheetView>
  </sheetViews>
  <sheetFormatPr defaultRowHeight="14.4" x14ac:dyDescent="0.3"/>
  <cols>
    <col min="2" max="2" width="18.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143</v>
      </c>
      <c r="C2">
        <v>2001</v>
      </c>
      <c r="D2" t="s">
        <v>144</v>
      </c>
      <c r="E2" t="s">
        <v>145</v>
      </c>
      <c r="F2" t="s">
        <v>146</v>
      </c>
      <c r="G2" t="s">
        <v>77</v>
      </c>
      <c r="H2" t="s">
        <v>147</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148</v>
      </c>
      <c r="C3">
        <v>2012</v>
      </c>
      <c r="D3" t="s">
        <v>149</v>
      </c>
      <c r="E3" t="s">
        <v>86</v>
      </c>
      <c r="F3" t="s">
        <v>258</v>
      </c>
      <c r="G3" t="s">
        <v>130</v>
      </c>
      <c r="H3" t="s">
        <v>150</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151</v>
      </c>
      <c r="C5">
        <v>2003</v>
      </c>
      <c r="D5" t="s">
        <v>152</v>
      </c>
      <c r="E5" t="s">
        <v>153</v>
      </c>
      <c r="F5" t="s">
        <v>146</v>
      </c>
      <c r="G5" t="s">
        <v>154</v>
      </c>
      <c r="H5" t="s">
        <v>155</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258</v>
      </c>
      <c r="G6" t="s">
        <v>156</v>
      </c>
      <c r="H6" t="s">
        <v>157</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158</v>
      </c>
      <c r="C7">
        <v>2007</v>
      </c>
      <c r="D7" t="s">
        <v>159</v>
      </c>
      <c r="E7" t="s">
        <v>160</v>
      </c>
      <c r="F7" t="s">
        <v>258</v>
      </c>
      <c r="G7" t="s">
        <v>156</v>
      </c>
      <c r="H7" t="s">
        <v>161</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162</v>
      </c>
      <c r="C8">
        <v>2007</v>
      </c>
      <c r="D8" t="s">
        <v>163</v>
      </c>
      <c r="E8" t="s">
        <v>38</v>
      </c>
      <c r="F8" t="s">
        <v>258</v>
      </c>
      <c r="G8" t="s">
        <v>164</v>
      </c>
      <c r="H8" t="s">
        <v>165</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305</v>
      </c>
      <c r="C9">
        <v>2021</v>
      </c>
      <c r="D9" t="s">
        <v>166</v>
      </c>
      <c r="E9" t="s">
        <v>86</v>
      </c>
      <c r="H9" t="s">
        <v>167</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168</v>
      </c>
      <c r="E10" t="s">
        <v>28</v>
      </c>
      <c r="F10" t="s">
        <v>135</v>
      </c>
      <c r="G10" t="s">
        <v>154</v>
      </c>
      <c r="H10" t="s">
        <v>169</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170</v>
      </c>
      <c r="C11">
        <v>2010</v>
      </c>
      <c r="D11" t="s">
        <v>171</v>
      </c>
      <c r="E11" t="s">
        <v>33</v>
      </c>
      <c r="F11" t="s">
        <v>258</v>
      </c>
      <c r="G11" t="s">
        <v>172</v>
      </c>
      <c r="H11" t="s">
        <v>173</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177</v>
      </c>
      <c r="E12" t="s">
        <v>38</v>
      </c>
      <c r="F12" t="s">
        <v>258</v>
      </c>
      <c r="H12" t="s">
        <v>176</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348</v>
      </c>
      <c r="C13">
        <v>2014</v>
      </c>
      <c r="D13" t="s">
        <v>349</v>
      </c>
      <c r="E13" t="s">
        <v>33</v>
      </c>
      <c r="F13" t="s">
        <v>258</v>
      </c>
      <c r="G13" t="s">
        <v>156</v>
      </c>
      <c r="H13" t="s">
        <v>350</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371</v>
      </c>
      <c r="C14">
        <v>2022</v>
      </c>
      <c r="D14" t="s">
        <v>372</v>
      </c>
      <c r="E14" t="s">
        <v>373</v>
      </c>
      <c r="F14" t="s">
        <v>72</v>
      </c>
      <c r="G14" t="s">
        <v>77</v>
      </c>
      <c r="H14" t="s">
        <v>374</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384</v>
      </c>
      <c r="C15">
        <v>2021</v>
      </c>
      <c r="D15" t="s">
        <v>385</v>
      </c>
      <c r="E15" t="s">
        <v>386</v>
      </c>
      <c r="F15" t="s">
        <v>72</v>
      </c>
      <c r="G15" t="s">
        <v>387</v>
      </c>
      <c r="H15" t="s">
        <v>388</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397</v>
      </c>
      <c r="C16">
        <v>2006</v>
      </c>
      <c r="D16" t="s">
        <v>398</v>
      </c>
      <c r="E16" t="s">
        <v>399</v>
      </c>
      <c r="F16" t="s">
        <v>72</v>
      </c>
      <c r="G16" t="s">
        <v>400</v>
      </c>
      <c r="H16" t="s">
        <v>401</v>
      </c>
      <c r="I16">
        <v>10</v>
      </c>
      <c r="J16">
        <v>155</v>
      </c>
      <c r="K16">
        <f>(211-108)*(3/4)</f>
        <v>77.25</v>
      </c>
      <c r="L16">
        <v>10</v>
      </c>
      <c r="M16">
        <v>40</v>
      </c>
      <c r="N16">
        <f>(50-24)*(3/4)</f>
        <v>19.5</v>
      </c>
      <c r="O16">
        <f t="shared" ref="O16:O17" si="20">SQRT(((I16-1)*POWER(K16,2) + (L16-1)*POWER(N16,2))/((I16-1)+(L16-1)))</f>
        <v>56.337432050103239</v>
      </c>
      <c r="P16">
        <f t="shared" ref="P16:P17" si="21">(J16-M16)/O16</f>
        <v>2.0412715989206904</v>
      </c>
      <c r="Q16">
        <f t="shared" ref="Q16:Q17" si="22">P16*(1- (3/(4*(I16+L16)-9)))</f>
        <v>1.9550206862902388</v>
      </c>
      <c r="R16">
        <f t="shared" ref="R16:R17" si="23">SQRT((I16+L16)/(I16*L16)+(POWER(P16,2)/(2*(I16+L16))))</f>
        <v>0.55151585971212636</v>
      </c>
    </row>
    <row r="17" spans="1:18" x14ac:dyDescent="0.3">
      <c r="A17">
        <v>15</v>
      </c>
      <c r="B17" t="s">
        <v>402</v>
      </c>
      <c r="C17">
        <v>2019</v>
      </c>
      <c r="D17" t="s">
        <v>403</v>
      </c>
      <c r="E17" t="s">
        <v>404</v>
      </c>
      <c r="F17" t="s">
        <v>72</v>
      </c>
      <c r="G17" t="s">
        <v>405</v>
      </c>
      <c r="H17" t="s">
        <v>406</v>
      </c>
      <c r="I17">
        <v>20</v>
      </c>
      <c r="J17">
        <v>129.9</v>
      </c>
      <c r="K17">
        <v>67.2</v>
      </c>
      <c r="L17">
        <v>20</v>
      </c>
      <c r="M17">
        <v>53.9</v>
      </c>
      <c r="N17">
        <v>17.3</v>
      </c>
      <c r="O17">
        <f t="shared" si="20"/>
        <v>49.066944066244844</v>
      </c>
      <c r="P17">
        <f t="shared" si="21"/>
        <v>1.5489042867106841</v>
      </c>
      <c r="Q17">
        <f t="shared" si="22"/>
        <v>1.5181313538621275</v>
      </c>
      <c r="R17">
        <f t="shared" si="23"/>
        <v>0.36053960409001418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K19" sqref="K19"/>
    </sheetView>
  </sheetViews>
  <sheetFormatPr defaultRowHeight="14.4" x14ac:dyDescent="0.3"/>
  <cols>
    <col min="2" max="2" width="18.441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178</v>
      </c>
      <c r="C2">
        <v>2017</v>
      </c>
      <c r="D2" t="s">
        <v>215</v>
      </c>
      <c r="E2" t="s">
        <v>28</v>
      </c>
      <c r="F2" t="s">
        <v>72</v>
      </c>
      <c r="G2" t="s">
        <v>179</v>
      </c>
      <c r="H2" t="s">
        <v>180</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181</v>
      </c>
      <c r="C3">
        <v>2006</v>
      </c>
      <c r="D3" t="s">
        <v>182</v>
      </c>
      <c r="E3" t="s">
        <v>38</v>
      </c>
      <c r="F3" t="s">
        <v>258</v>
      </c>
      <c r="G3" t="s">
        <v>156</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183</v>
      </c>
      <c r="C4">
        <v>2021</v>
      </c>
      <c r="D4" t="s">
        <v>184</v>
      </c>
      <c r="E4" t="s">
        <v>33</v>
      </c>
      <c r="F4" t="s">
        <v>258</v>
      </c>
      <c r="G4" t="s">
        <v>185</v>
      </c>
      <c r="H4" t="s">
        <v>186</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187</v>
      </c>
      <c r="C5">
        <v>2018</v>
      </c>
      <c r="D5" t="s">
        <v>188</v>
      </c>
      <c r="E5" t="s">
        <v>189</v>
      </c>
      <c r="F5" t="s">
        <v>146</v>
      </c>
      <c r="G5" t="s">
        <v>120</v>
      </c>
      <c r="H5" t="s">
        <v>190</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191</v>
      </c>
      <c r="C6">
        <v>2021</v>
      </c>
      <c r="D6" t="s">
        <v>192</v>
      </c>
      <c r="E6" t="s">
        <v>19</v>
      </c>
      <c r="F6" t="s">
        <v>72</v>
      </c>
      <c r="G6" t="s">
        <v>193</v>
      </c>
      <c r="H6" t="s">
        <v>194</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195</v>
      </c>
      <c r="C7">
        <v>2013</v>
      </c>
      <c r="D7" t="s">
        <v>196</v>
      </c>
      <c r="E7" t="s">
        <v>197</v>
      </c>
      <c r="F7" t="s">
        <v>258</v>
      </c>
      <c r="G7" t="s">
        <v>198</v>
      </c>
      <c r="H7" t="s">
        <v>199</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204</v>
      </c>
      <c r="C8">
        <v>2005</v>
      </c>
      <c r="D8" t="s">
        <v>205</v>
      </c>
      <c r="E8" t="s">
        <v>38</v>
      </c>
      <c r="F8" t="s">
        <v>258</v>
      </c>
      <c r="G8" t="s">
        <v>206</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207</v>
      </c>
      <c r="C9">
        <v>2018</v>
      </c>
      <c r="D9" t="s">
        <v>208</v>
      </c>
      <c r="E9" t="s">
        <v>209</v>
      </c>
      <c r="F9" t="s">
        <v>135</v>
      </c>
      <c r="G9" t="s">
        <v>210</v>
      </c>
      <c r="H9" t="s">
        <v>211</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39</v>
      </c>
      <c r="G10" t="s">
        <v>99</v>
      </c>
      <c r="H10" t="s">
        <v>261</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258</v>
      </c>
      <c r="G11" t="s">
        <v>265</v>
      </c>
      <c r="H11" t="s">
        <v>266</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291</v>
      </c>
      <c r="C12">
        <v>2017</v>
      </c>
      <c r="D12" t="s">
        <v>292</v>
      </c>
      <c r="E12" t="s">
        <v>293</v>
      </c>
      <c r="F12" t="s">
        <v>135</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300</v>
      </c>
      <c r="C13">
        <v>2010</v>
      </c>
      <c r="D13" t="s">
        <v>301</v>
      </c>
      <c r="E13" t="s">
        <v>38</v>
      </c>
      <c r="F13" t="s">
        <v>258</v>
      </c>
      <c r="G13" t="s">
        <v>130</v>
      </c>
      <c r="H13" t="s">
        <v>302</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351</v>
      </c>
      <c r="C14">
        <v>2016</v>
      </c>
      <c r="D14" t="s">
        <v>352</v>
      </c>
      <c r="E14" t="s">
        <v>86</v>
      </c>
      <c r="F14" t="s">
        <v>258</v>
      </c>
      <c r="G14" t="s">
        <v>353</v>
      </c>
      <c r="H14" t="s">
        <v>354</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389</v>
      </c>
      <c r="C15">
        <v>2022</v>
      </c>
      <c r="D15" t="s">
        <v>390</v>
      </c>
      <c r="E15" t="s">
        <v>391</v>
      </c>
      <c r="F15" t="s">
        <v>258</v>
      </c>
      <c r="G15" t="s">
        <v>392</v>
      </c>
      <c r="H15" t="s">
        <v>396</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187</v>
      </c>
      <c r="C2">
        <v>2018</v>
      </c>
      <c r="D2" t="s">
        <v>188</v>
      </c>
      <c r="E2" t="s">
        <v>189</v>
      </c>
      <c r="F2" t="s">
        <v>146</v>
      </c>
      <c r="G2" t="s">
        <v>294</v>
      </c>
      <c r="H2" t="s">
        <v>295</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251</v>
      </c>
      <c r="C3">
        <v>2016</v>
      </c>
      <c r="D3" t="s">
        <v>252</v>
      </c>
      <c r="E3" t="s">
        <v>253</v>
      </c>
      <c r="H3" t="s">
        <v>254</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183</v>
      </c>
      <c r="C4">
        <v>2021</v>
      </c>
      <c r="D4" t="s">
        <v>184</v>
      </c>
      <c r="E4" t="s">
        <v>33</v>
      </c>
      <c r="F4" t="s">
        <v>258</v>
      </c>
      <c r="G4" t="s">
        <v>185</v>
      </c>
      <c r="H4" t="s">
        <v>248</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244</v>
      </c>
      <c r="C5">
        <v>2021</v>
      </c>
      <c r="D5" t="s">
        <v>245</v>
      </c>
      <c r="E5" t="s">
        <v>28</v>
      </c>
      <c r="F5" t="s">
        <v>258</v>
      </c>
      <c r="G5" t="s">
        <v>246</v>
      </c>
      <c r="H5" t="s">
        <v>297</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191</v>
      </c>
      <c r="C6">
        <v>2021</v>
      </c>
      <c r="D6" t="s">
        <v>192</v>
      </c>
      <c r="E6" t="s">
        <v>19</v>
      </c>
      <c r="F6" t="s">
        <v>72</v>
      </c>
      <c r="G6" t="s">
        <v>193</v>
      </c>
      <c r="H6" t="s">
        <v>303</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375</v>
      </c>
      <c r="C7">
        <v>2014</v>
      </c>
      <c r="D7" t="s">
        <v>376</v>
      </c>
      <c r="E7" t="s">
        <v>360</v>
      </c>
      <c r="F7" t="s">
        <v>146</v>
      </c>
      <c r="G7" t="s">
        <v>377</v>
      </c>
      <c r="H7" t="s">
        <v>378</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379</v>
      </c>
      <c r="C8">
        <v>2020</v>
      </c>
      <c r="D8" t="s">
        <v>380</v>
      </c>
      <c r="E8" t="s">
        <v>19</v>
      </c>
      <c r="F8" t="s">
        <v>258</v>
      </c>
      <c r="G8" t="s">
        <v>381</v>
      </c>
      <c r="H8" t="s">
        <v>383</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384</v>
      </c>
      <c r="C9">
        <v>2021</v>
      </c>
      <c r="D9" t="s">
        <v>385</v>
      </c>
      <c r="E9" t="s">
        <v>386</v>
      </c>
      <c r="F9" t="s">
        <v>72</v>
      </c>
      <c r="G9" t="s">
        <v>387</v>
      </c>
      <c r="H9" t="s">
        <v>388</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258</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258</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258</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240</v>
      </c>
      <c r="C7">
        <v>2022</v>
      </c>
      <c r="D7" t="s">
        <v>239</v>
      </c>
      <c r="E7" t="s">
        <v>241</v>
      </c>
      <c r="F7" t="s">
        <v>258</v>
      </c>
      <c r="G7" t="s">
        <v>242</v>
      </c>
      <c r="H7" t="s">
        <v>243</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384</v>
      </c>
      <c r="C8">
        <v>2021</v>
      </c>
      <c r="D8" t="s">
        <v>385</v>
      </c>
      <c r="E8" t="s">
        <v>386</v>
      </c>
      <c r="F8" t="s">
        <v>72</v>
      </c>
      <c r="G8" t="s">
        <v>387</v>
      </c>
      <c r="H8" t="s">
        <v>388</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2022-07-19T10:31:58Z</dcterms:modified>
</cp:coreProperties>
</file>