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DEA3870E-DD0E-4791-A8BD-B5124F8ABE9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sk_time" sheetId="1" r:id="rId1"/>
    <sheet name="tool_path_length" sheetId="2" r:id="rId2"/>
    <sheet name="tool_velocity" sheetId="3" r:id="rId3"/>
    <sheet name="tool_grasps" sheetId="4" r:id="rId4"/>
    <sheet name="tool_bimanu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P6" i="5" s="1"/>
  <c r="K5" i="5"/>
  <c r="N5" i="5"/>
  <c r="O5" i="5"/>
  <c r="P5" i="5" s="1"/>
  <c r="O4" i="5"/>
  <c r="P4" i="5" s="1"/>
  <c r="O3" i="5"/>
  <c r="P3" i="5" s="1"/>
  <c r="P2" i="5"/>
  <c r="J2" i="5"/>
  <c r="O2" i="5"/>
  <c r="O3" i="4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Q6" i="5" l="1"/>
  <c r="R6" i="5"/>
  <c r="R5" i="5"/>
  <c r="Q5" i="5"/>
  <c r="R4" i="5"/>
  <c r="Q4" i="5"/>
  <c r="Q3" i="5"/>
  <c r="R3" i="5"/>
  <c r="R2" i="5"/>
  <c r="Q3" i="4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  <c r="Q2" i="5" l="1"/>
</calcChain>
</file>

<file path=xl/sharedStrings.xml><?xml version="1.0" encoding="utf-8"?>
<sst xmlns="http://schemas.openxmlformats.org/spreadsheetml/2006/main" count="209" uniqueCount="113">
  <si>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</si>
  <si>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</si>
  <si>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</si>
  <si>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</si>
  <si>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</si>
  <si>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</si>
  <si>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</si>
  <si>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</si>
  <si>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</si>
  <si>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</si>
  <si>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</si>
  <si>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</si>
  <si>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</si>
  <si>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</si>
  <si>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</si>
  <si>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</si>
  <si>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</si>
  <si>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</si>
  <si>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</si>
  <si>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</si>
  <si>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</si>
  <si>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</si>
  <si>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</si>
  <si>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</si>
  <si>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</si>
  <si>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</si>
  <si>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</si>
  <si>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</si>
  <si>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</si>
  <si>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</si>
  <si>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</si>
  <si>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</si>
  <si>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</si>
  <si>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</si>
  <si>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</si>
  <si>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</si>
  <si>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</si>
  <si>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</si>
  <si>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</si>
  <si>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</si>
  <si>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</si>
  <si>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</si>
  <si>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</si>
  <si>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</si>
  <si>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</si>
  <si>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</si>
  <si>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</si>
  <si>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</si>
  <si>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</si>
  <si>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</si>
  <si>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</si>
  <si>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</si>
  <si>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</si>
  <si>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</si>
  <si>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</si>
  <si>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</si>
  <si>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</si>
  <si>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</si>
  <si>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</si>
  <si>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</si>
  <si>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</si>
  <si>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</si>
  <si>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</si>
  <si>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</si>
  <si>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</si>
  <si>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</si>
  <si>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</si>
  <si>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</si>
  <si>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</si>
  <si>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</si>
  <si>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</si>
  <si>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</si>
  <si>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</si>
  <si>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</si>
  <si>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</si>
  <si>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</si>
  <si>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</si>
  <si>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</si>
  <si>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</si>
  <si>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</si>
  <si>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</si>
  <si>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</si>
  <si>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</si>
  <si>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</si>
  <si>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</si>
  <si>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</si>
  <si>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</si>
  <si>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</si>
  <si>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</si>
  <si>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</si>
  <si>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</si>
  <si>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</si>
  <si>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</si>
  <si>
    <t>Movement-level process modeling of microsurgical bimanual and unimanual tasks</t>
  </si>
  <si>
    <t>International Journal of Computer Assisted Radiology and Surgery</t>
  </si>
  <si>
    <t>Bimanual efficiency defined as using both hand simultaneously for something productive</t>
  </si>
  <si>
    <t>Hofstad et al.</t>
  </si>
  <si>
    <t>Psychomotor skills assessment by motion analysis in minimally invasive surgery on an animal organ</t>
  </si>
  <si>
    <t>Minimally Invasive Therapy and Allied Technologies</t>
  </si>
  <si>
    <t>box trained</t>
  </si>
  <si>
    <t>Bimanual dexterity defined as the correlation between the two hands tool movements. Values estimated from boxplots</t>
  </si>
  <si>
    <t>Demirel et al.</t>
  </si>
  <si>
    <t>Scoring metrics for assessing skills in arthroscopic rotator cuff repair: performance comparison study of novice and expert surgeons</t>
  </si>
  <si>
    <t>Affordable, web-based surgical skill training and evaluation tool</t>
  </si>
  <si>
    <t>Islam et al.</t>
  </si>
  <si>
    <t>Journal of Biomedical Informatics</t>
  </si>
  <si>
    <t>Standard deviations estimated from the standard deviations of other metrics, not given directly in the paper</t>
  </si>
  <si>
    <t>Fundamentals of laparoscopy (FLS) training set</t>
  </si>
  <si>
    <t>Mean values estimated from boxplot. Standard deviations were not given, I used the similar-ish values as in our study (i = 0), so novice's SD is about 1/5 of the mean, experts is 1/12</t>
  </si>
  <si>
    <t>Zulbaran-Rojas et al.</t>
  </si>
  <si>
    <t>Utilization of Flexible-Wearable Sensors to Describe the Kinematics of Surgical Proficiency</t>
  </si>
  <si>
    <t>Vascular anastomosis</t>
  </si>
  <si>
    <t>I took the ratio of number of dominant and non-dominant hand movements as measure of bimanual dexterity. Other options were velocity and path length. No. Movements felt closest to our definition.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</si>
</sst>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N16" sqref="N16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3:O15" si="0">SQRT(((I3-1)*POWER(K3,2) + (L3-1)*POWER(N3,2))/((I3-1)+(L3-1)))</f>
        <v>99.449960080434423</v>
      </c>
      <c r="P3">
        <f t="shared" ref="P3:P15" si="1">(J3-M3)/O3</f>
        <v>0.71895453695679024</v>
      </c>
      <c r="Q3">
        <f t="shared" ref="Q3:Q15" si="2">P3*(1- (3/(4*(I3+L3)-9)))</f>
        <v>0.70343753256203934</v>
      </c>
      <c r="R3">
        <f t="shared" ref="R3:R15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1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workbookViewId="0">
      <selection activeCell="R2" sqref="A1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4D7-D2C2-4F90-9A16-48DE70F95F03}">
  <dimension ref="A1:R6"/>
  <sheetViews>
    <sheetView tabSelected="1" workbookViewId="0">
      <selection activeCell="F20" sqref="F20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93</v>
      </c>
      <c r="E2" t="s">
        <v>94</v>
      </c>
      <c r="F2" t="s">
        <v>74</v>
      </c>
      <c r="G2" t="s">
        <v>22</v>
      </c>
      <c r="H2" t="s">
        <v>95</v>
      </c>
      <c r="I2">
        <v>25</v>
      </c>
      <c r="J2">
        <f>0.78316-0.25485</f>
        <v>0.52830999999999995</v>
      </c>
      <c r="K2">
        <v>9.4689999999999996E-2</v>
      </c>
      <c r="L2">
        <v>25</v>
      </c>
      <c r="M2">
        <v>0.78315999999999997</v>
      </c>
      <c r="N2">
        <v>6.6960000000000006E-2</v>
      </c>
      <c r="O2">
        <f>SQRT(((I2-1)*POWER(K2,2) + (L2-1)*POWER(N2,2))/((I2-1)+(L2-1)))</f>
        <v>8.2005602552508564E-2</v>
      </c>
      <c r="P2">
        <f>(J2-M2)/O2</f>
        <v>-3.1077144983700156</v>
      </c>
      <c r="Q2">
        <f>P2*(1- (3/(4*(I2+L2)-9)))</f>
        <v>-3.0589022287621095</v>
      </c>
      <c r="R2">
        <f>SQRT((I2+L2)/(I2*L2)+(POWER(P2,2)/(2*(I2+L2))))</f>
        <v>0.42021291512017095</v>
      </c>
    </row>
    <row r="3" spans="1:18" x14ac:dyDescent="0.3">
      <c r="A3">
        <v>1</v>
      </c>
      <c r="B3" t="s">
        <v>96</v>
      </c>
      <c r="C3">
        <v>2017</v>
      </c>
      <c r="D3" t="s">
        <v>97</v>
      </c>
      <c r="E3" t="s">
        <v>98</v>
      </c>
      <c r="F3" t="s">
        <v>44</v>
      </c>
      <c r="G3" t="s">
        <v>99</v>
      </c>
      <c r="H3" t="s">
        <v>100</v>
      </c>
      <c r="I3">
        <v>28</v>
      </c>
      <c r="J3">
        <v>7.0000000000000007E-2</v>
      </c>
      <c r="K3">
        <v>0.05</v>
      </c>
      <c r="L3">
        <v>2</v>
      </c>
      <c r="M3">
        <v>0.24</v>
      </c>
      <c r="N3">
        <v>0.13</v>
      </c>
      <c r="O3">
        <f>SQRT(((I3-1)*POWER(K3,2) + (L3-1)*POWER(N3,2))/((I3-1)+(L3-1)))</f>
        <v>5.4902511001644679E-2</v>
      </c>
      <c r="P3">
        <f>(J3-M3)/O3</f>
        <v>-3.0963975399031822</v>
      </c>
      <c r="Q3">
        <f>P3*(1- (3/(4*(I3+L3)-9)))</f>
        <v>-3.012711119905799</v>
      </c>
      <c r="R3">
        <f>SQRT((I3+L3)/(I3*L3)+(POWER(P3,2)/(2*(I3+L3))))</f>
        <v>0.83397177078499507</v>
      </c>
    </row>
    <row r="4" spans="1:18" x14ac:dyDescent="0.3">
      <c r="A4">
        <v>2</v>
      </c>
      <c r="B4" t="s">
        <v>101</v>
      </c>
      <c r="C4">
        <v>2022</v>
      </c>
      <c r="D4" t="s">
        <v>102</v>
      </c>
      <c r="E4" t="s">
        <v>94</v>
      </c>
      <c r="H4" t="s">
        <v>106</v>
      </c>
      <c r="I4">
        <v>10</v>
      </c>
      <c r="J4">
        <v>2.93</v>
      </c>
      <c r="K4">
        <v>1</v>
      </c>
      <c r="L4">
        <v>14</v>
      </c>
      <c r="M4">
        <v>4.5</v>
      </c>
      <c r="N4">
        <v>0.5</v>
      </c>
      <c r="O4">
        <f>SQRT(((I4-1)*POWER(K4,2) + (L4-1)*POWER(N4,2))/((I4-1)+(L4-1)))</f>
        <v>0.74620250724463644</v>
      </c>
      <c r="P4">
        <f>(J4-M4)/O4</f>
        <v>-2.1039864979779384</v>
      </c>
      <c r="Q4">
        <f>P4*(1- (3/(4*(I4+L4)-9)))</f>
        <v>-2.0314352394269752</v>
      </c>
      <c r="R4">
        <f>SQRT((I4+L4)/(I4*L4)+(POWER(P4,2)/(2*(I4+L4))))</f>
        <v>0.51347124660338606</v>
      </c>
    </row>
    <row r="5" spans="1:18" x14ac:dyDescent="0.3">
      <c r="A5">
        <v>3</v>
      </c>
      <c r="B5" t="s">
        <v>104</v>
      </c>
      <c r="C5">
        <v>2016</v>
      </c>
      <c r="D5" t="s">
        <v>103</v>
      </c>
      <c r="E5" t="s">
        <v>105</v>
      </c>
      <c r="F5" t="s">
        <v>44</v>
      </c>
      <c r="G5" t="s">
        <v>107</v>
      </c>
      <c r="H5" t="s">
        <v>108</v>
      </c>
      <c r="I5">
        <v>32</v>
      </c>
      <c r="J5">
        <v>31</v>
      </c>
      <c r="K5">
        <f>J5/5</f>
        <v>6.2</v>
      </c>
      <c r="L5">
        <v>8</v>
      </c>
      <c r="M5">
        <v>88</v>
      </c>
      <c r="N5">
        <f>M5/12</f>
        <v>7.333333333333333</v>
      </c>
      <c r="O5">
        <f>SQRT(((I5-1)*POWER(K5,2) + (L5-1)*POWER(N5,2))/((I5-1)+(L5-1)))</f>
        <v>6.4238135182272424</v>
      </c>
      <c r="P5">
        <f>(J5-M5)/O5</f>
        <v>-8.8732339191144654</v>
      </c>
      <c r="Q5">
        <f>P5*(1- (3/(4*(I5+L5)-9)))</f>
        <v>-8.6969445035029196</v>
      </c>
      <c r="R5">
        <f>SQRT((I5+L5)/(I5*L5)+(POWER(P5,2)/(2*(I5+L5))))</f>
        <v>1.067908470933508</v>
      </c>
    </row>
    <row r="6" spans="1:18" x14ac:dyDescent="0.3">
      <c r="A6">
        <v>4</v>
      </c>
      <c r="B6" t="s">
        <v>109</v>
      </c>
      <c r="C6">
        <v>2021</v>
      </c>
      <c r="D6" t="s">
        <v>110</v>
      </c>
      <c r="E6" t="s">
        <v>15</v>
      </c>
      <c r="G6" t="s">
        <v>111</v>
      </c>
      <c r="H6" t="s">
        <v>112</v>
      </c>
      <c r="I6">
        <v>8</v>
      </c>
      <c r="J6">
        <v>0.43</v>
      </c>
      <c r="K6">
        <v>0.2</v>
      </c>
      <c r="L6">
        <v>12</v>
      </c>
      <c r="M6">
        <v>0.72</v>
      </c>
      <c r="N6">
        <v>0.4</v>
      </c>
      <c r="O6">
        <f>SQRT(((I6-1)*POWER(K6,2) + (L6-1)*POWER(N6,2))/((I6-1)+(L6-1)))</f>
        <v>0.33665016461206926</v>
      </c>
      <c r="P6">
        <f>(J6-M6)/O6</f>
        <v>-0.86142836238970666</v>
      </c>
      <c r="Q6">
        <f>P6*(1- (3/(4*(I6+L6)-9)))</f>
        <v>-0.82502998088028245</v>
      </c>
      <c r="R6">
        <f>SQRT((I6+L6)/(I6*L6)+(POWER(P6,2)/(2*(I6+L6))))</f>
        <v>0.47632426341891154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task_time</vt:lpstr>
      <vt:lpstr>tool_path_length</vt:lpstr>
      <vt:lpstr>tool_velocity</vt:lpstr>
      <vt:lpstr>tool_grasps</vt:lpstr>
      <vt:lpstr>tool_bimanual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2022-06-09T17:44:34Z</dcterms:modified>
</cp:coreProperties>
</file>