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y\Documents\2025\Tesis\Modelamiento del problema\"/>
    </mc:Choice>
  </mc:AlternateContent>
  <xr:revisionPtr revIDLastSave="0" documentId="13_ncr:1_{FA493C56-9D05-45C2-90AB-C643AFEFFFF1}" xr6:coauthVersionLast="47" xr6:coauthVersionMax="47" xr10:uidLastSave="{00000000-0000-0000-0000-000000000000}"/>
  <bookViews>
    <workbookView xWindow="-28920" yWindow="-120" windowWidth="29040" windowHeight="15720" firstSheet="3" activeTab="11" xr2:uid="{A36E8079-32BE-4003-B0EB-2344F9686836}"/>
  </bookViews>
  <sheets>
    <sheet name="L Sol D" sheetId="10" r:id="rId1"/>
    <sheet name="L Sol 8d" sheetId="26" r:id="rId2"/>
    <sheet name="Domingo 8 (Plan)" sheetId="11" r:id="rId3"/>
    <sheet name="Lunes 9" sheetId="19" r:id="rId4"/>
    <sheet name="Martes 10" sheetId="20" r:id="rId5"/>
    <sheet name="Miércoles 11" sheetId="21" r:id="rId6"/>
    <sheet name="Jueves 12" sheetId="22" r:id="rId7"/>
    <sheet name="Viernes 13" sheetId="23" r:id="rId8"/>
    <sheet name="Sábado 14" sheetId="24" r:id="rId9"/>
    <sheet name="Domingo 15 (real)" sheetId="25" r:id="rId10"/>
    <sheet name="Comparación" sheetId="3" state="hidden" r:id="rId11"/>
    <sheet name="Comparación v2" sheetId="2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29" l="1"/>
  <c r="L34" i="29"/>
  <c r="BA33" i="29"/>
  <c r="AZ33" i="29"/>
  <c r="AY33" i="29"/>
  <c r="AN33" i="29"/>
  <c r="AH33" i="29"/>
  <c r="AB33" i="29"/>
  <c r="V32" i="29"/>
  <c r="Z31" i="29"/>
  <c r="Y31" i="29"/>
  <c r="X31" i="29"/>
  <c r="W31" i="29"/>
  <c r="X30" i="29"/>
  <c r="W30" i="29"/>
  <c r="Z30" i="29" s="1"/>
  <c r="Z29" i="29"/>
  <c r="Y29" i="29"/>
  <c r="X29" i="29"/>
  <c r="W29" i="29"/>
  <c r="AT28" i="29"/>
  <c r="AN28" i="29"/>
  <c r="AC28" i="29"/>
  <c r="AI28" i="29" s="1"/>
  <c r="Z28" i="29"/>
  <c r="Y28" i="29"/>
  <c r="X28" i="29"/>
  <c r="X32" i="29" s="1"/>
  <c r="AE28" i="29" s="1"/>
  <c r="W28" i="29"/>
  <c r="W32" i="29" s="1"/>
  <c r="AD28" i="29" s="1"/>
  <c r="V27" i="29"/>
  <c r="AC23" i="29" s="1"/>
  <c r="Z26" i="29"/>
  <c r="Y26" i="29"/>
  <c r="W26" i="29"/>
  <c r="X25" i="29"/>
  <c r="X27" i="29" s="1"/>
  <c r="AE23" i="29" s="1"/>
  <c r="W25" i="29"/>
  <c r="W27" i="29" s="1"/>
  <c r="AD23" i="29" s="1"/>
  <c r="Z24" i="29"/>
  <c r="Y24" i="29"/>
  <c r="X24" i="29"/>
  <c r="W24" i="29"/>
  <c r="V24" i="29"/>
  <c r="AN23" i="29"/>
  <c r="Z23" i="29"/>
  <c r="X23" i="29"/>
  <c r="W23" i="29"/>
  <c r="Y23" i="29" s="1"/>
  <c r="V23" i="29"/>
  <c r="W21" i="29"/>
  <c r="Y21" i="29" s="1"/>
  <c r="W20" i="29"/>
  <c r="Y20" i="29" s="1"/>
  <c r="Z19" i="29"/>
  <c r="Y19" i="29"/>
  <c r="X19" i="29"/>
  <c r="W19" i="29"/>
  <c r="X18" i="29"/>
  <c r="W18" i="29"/>
  <c r="Z18" i="29" s="1"/>
  <c r="V18" i="29"/>
  <c r="AN17" i="29"/>
  <c r="Y17" i="29"/>
  <c r="X17" i="29"/>
  <c r="X22" i="29" s="1"/>
  <c r="W17" i="29"/>
  <c r="W22" i="29" s="1"/>
  <c r="V17" i="29"/>
  <c r="V22" i="29" s="1"/>
  <c r="BA16" i="29"/>
  <c r="BA34" i="29" s="1"/>
  <c r="AZ16" i="29"/>
  <c r="AZ34" i="29" s="1"/>
  <c r="AY16" i="29"/>
  <c r="AY34" i="29" s="1"/>
  <c r="AH16" i="29"/>
  <c r="AH34" i="29" s="1"/>
  <c r="AB16" i="29"/>
  <c r="AB34" i="29" s="1"/>
  <c r="V15" i="29"/>
  <c r="AV14" i="29"/>
  <c r="AN14" i="29"/>
  <c r="AN16" i="29" s="1"/>
  <c r="AN34" i="29" s="1"/>
  <c r="AE14" i="29"/>
  <c r="AK14" i="29" s="1"/>
  <c r="AC14" i="29"/>
  <c r="AT14" i="29" s="1"/>
  <c r="Z14" i="29"/>
  <c r="Z15" i="29" s="1"/>
  <c r="W14" i="29"/>
  <c r="Y14" i="29" s="1"/>
  <c r="Y15" i="29" s="1"/>
  <c r="V13" i="29"/>
  <c r="AC8" i="29" s="1"/>
  <c r="Y12" i="29"/>
  <c r="W12" i="29"/>
  <c r="X11" i="29"/>
  <c r="W11" i="29"/>
  <c r="Z11" i="29" s="1"/>
  <c r="Z10" i="29"/>
  <c r="Y10" i="29"/>
  <c r="X10" i="29"/>
  <c r="W10" i="29"/>
  <c r="X9" i="29"/>
  <c r="W9" i="29"/>
  <c r="Z9" i="29" s="1"/>
  <c r="V9" i="29"/>
  <c r="AN8" i="29"/>
  <c r="X8" i="29"/>
  <c r="X13" i="29" s="1"/>
  <c r="AE8" i="29" s="1"/>
  <c r="W8" i="29"/>
  <c r="Y8" i="29" s="1"/>
  <c r="V8" i="29"/>
  <c r="V7" i="29"/>
  <c r="V16" i="29" s="1"/>
  <c r="Z6" i="29"/>
  <c r="Y6" i="29"/>
  <c r="X6" i="29"/>
  <c r="W6" i="29"/>
  <c r="X5" i="29"/>
  <c r="W5" i="29"/>
  <c r="Z5" i="29" s="1"/>
  <c r="Z4" i="29"/>
  <c r="Y4" i="29"/>
  <c r="X4" i="29"/>
  <c r="W4" i="29"/>
  <c r="V4" i="29"/>
  <c r="AN3" i="29"/>
  <c r="AC3" i="29"/>
  <c r="AT3" i="29" s="1"/>
  <c r="Z3" i="29"/>
  <c r="Z7" i="29" s="1"/>
  <c r="X3" i="29"/>
  <c r="X7" i="29" s="1"/>
  <c r="W3" i="29"/>
  <c r="Y3" i="29" s="1"/>
  <c r="V3" i="29"/>
  <c r="V33" i="29" l="1"/>
  <c r="AC17" i="29"/>
  <c r="AK23" i="29"/>
  <c r="AQ23" i="29"/>
  <c r="AV23" i="29"/>
  <c r="Y7" i="29"/>
  <c r="V34" i="29"/>
  <c r="AO8" i="29"/>
  <c r="AT8" i="29"/>
  <c r="AI8" i="29"/>
  <c r="Z32" i="29"/>
  <c r="AE17" i="29"/>
  <c r="X33" i="29"/>
  <c r="AE3" i="29"/>
  <c r="X16" i="29"/>
  <c r="AT23" i="29"/>
  <c r="AI23" i="29"/>
  <c r="AO23" i="29"/>
  <c r="W33" i="29"/>
  <c r="AD17" i="29"/>
  <c r="AV8" i="29"/>
  <c r="AQ8" i="29"/>
  <c r="AK8" i="29"/>
  <c r="AJ28" i="29"/>
  <c r="AP28" i="29"/>
  <c r="AG28" i="29"/>
  <c r="AU28" i="29"/>
  <c r="AF28" i="29"/>
  <c r="AJ23" i="29"/>
  <c r="AF23" i="29"/>
  <c r="AU23" i="29"/>
  <c r="AP23" i="29"/>
  <c r="AG23" i="29"/>
  <c r="AQ28" i="29"/>
  <c r="AK28" i="29"/>
  <c r="AV28" i="29"/>
  <c r="AO3" i="29"/>
  <c r="AO16" i="29" s="1"/>
  <c r="W7" i="29"/>
  <c r="Z8" i="29"/>
  <c r="Z13" i="29" s="1"/>
  <c r="Z16" i="29" s="1"/>
  <c r="AQ14" i="29"/>
  <c r="Y18" i="29"/>
  <c r="Y22" i="29" s="1"/>
  <c r="Y25" i="29"/>
  <c r="Y27" i="29" s="1"/>
  <c r="W13" i="29"/>
  <c r="AD8" i="29" s="1"/>
  <c r="Y5" i="29"/>
  <c r="Y9" i="29"/>
  <c r="Y11" i="29"/>
  <c r="Y13" i="29" s="1"/>
  <c r="AI14" i="29"/>
  <c r="W15" i="29"/>
  <c r="AD14" i="29" s="1"/>
  <c r="Z25" i="29"/>
  <c r="Z27" i="29" s="1"/>
  <c r="AO28" i="29"/>
  <c r="Y30" i="29"/>
  <c r="Y32" i="29" s="1"/>
  <c r="AO14" i="29"/>
  <c r="AI3" i="29"/>
  <c r="AC16" i="29"/>
  <c r="Z17" i="29"/>
  <c r="Z22" i="29" s="1"/>
  <c r="AE16" i="29" l="1"/>
  <c r="AK3" i="29"/>
  <c r="AK16" i="29" s="1"/>
  <c r="AK34" i="29" s="1"/>
  <c r="AQ3" i="29"/>
  <c r="AQ16" i="29" s="1"/>
  <c r="AV3" i="29"/>
  <c r="AX28" i="29"/>
  <c r="AW28" i="29"/>
  <c r="AE33" i="29"/>
  <c r="AV33" i="29" s="1"/>
  <c r="AV17" i="29"/>
  <c r="AK17" i="29"/>
  <c r="AK33" i="29" s="1"/>
  <c r="AQ17" i="29"/>
  <c r="AQ33" i="29" s="1"/>
  <c r="AU14" i="29"/>
  <c r="AJ14" i="29"/>
  <c r="AL14" i="29" s="1"/>
  <c r="AP14" i="29"/>
  <c r="AF14" i="29"/>
  <c r="AR28" i="29"/>
  <c r="AS28" i="29"/>
  <c r="Y33" i="29"/>
  <c r="Z33" i="29"/>
  <c r="Z34" i="29" s="1"/>
  <c r="AS23" i="29"/>
  <c r="AR23" i="29"/>
  <c r="AM28" i="29"/>
  <c r="AL28" i="29"/>
  <c r="AT16" i="29"/>
  <c r="W16" i="29"/>
  <c r="W34" i="29" s="1"/>
  <c r="AD3" i="29"/>
  <c r="AX23" i="29"/>
  <c r="AW23" i="29"/>
  <c r="AP17" i="29"/>
  <c r="AG17" i="29"/>
  <c r="AG33" i="29" s="1"/>
  <c r="AJ17" i="29"/>
  <c r="AD33" i="29"/>
  <c r="AU33" i="29" s="1"/>
  <c r="AF17" i="29"/>
  <c r="AF33" i="29" s="1"/>
  <c r="AU17" i="29"/>
  <c r="AI16" i="29"/>
  <c r="AI17" i="29"/>
  <c r="AI33" i="29" s="1"/>
  <c r="AO17" i="29"/>
  <c r="AO33" i="29" s="1"/>
  <c r="AO34" i="29" s="1"/>
  <c r="AC33" i="29"/>
  <c r="AT33" i="29" s="1"/>
  <c r="AT17" i="29"/>
  <c r="AF8" i="29"/>
  <c r="AP8" i="29"/>
  <c r="AU8" i="29"/>
  <c r="AJ8" i="29"/>
  <c r="AG8" i="29"/>
  <c r="Y16" i="29"/>
  <c r="Y34" i="29" s="1"/>
  <c r="AL23" i="29"/>
  <c r="AM23" i="29"/>
  <c r="X34" i="29"/>
  <c r="X39" i="29" s="1"/>
  <c r="AC34" i="29" l="1"/>
  <c r="AT34" i="29" s="1"/>
  <c r="AP33" i="29"/>
  <c r="AS17" i="29"/>
  <c r="AS33" i="29" s="1"/>
  <c r="AR17" i="29"/>
  <c r="AR33" i="29" s="1"/>
  <c r="AS14" i="29"/>
  <c r="AR14" i="29"/>
  <c r="AM8" i="29"/>
  <c r="AL8" i="29"/>
  <c r="AW8" i="29"/>
  <c r="AX8" i="29"/>
  <c r="AI34" i="29"/>
  <c r="AX14" i="29"/>
  <c r="AW14" i="29"/>
  <c r="AQ34" i="29"/>
  <c r="AR8" i="29"/>
  <c r="AS8" i="29"/>
  <c r="AX17" i="29"/>
  <c r="AW17" i="29"/>
  <c r="AU3" i="29"/>
  <c r="AD16" i="29"/>
  <c r="AJ3" i="29"/>
  <c r="AP3" i="29"/>
  <c r="AG3" i="29"/>
  <c r="AG16" i="29" s="1"/>
  <c r="AG34" i="29" s="1"/>
  <c r="AF3" i="29"/>
  <c r="AF16" i="29" s="1"/>
  <c r="AF34" i="29" s="1"/>
  <c r="AJ33" i="29"/>
  <c r="AM17" i="29"/>
  <c r="AM33" i="29" s="1"/>
  <c r="AL17" i="29"/>
  <c r="AL33" i="29" s="1"/>
  <c r="AE34" i="29"/>
  <c r="AV34" i="29" s="1"/>
  <c r="AV16" i="29"/>
  <c r="AX33" i="29"/>
  <c r="AW33" i="29"/>
  <c r="AS3" i="29" l="1"/>
  <c r="AS16" i="29" s="1"/>
  <c r="AS34" i="29" s="1"/>
  <c r="AR3" i="29"/>
  <c r="AR16" i="29" s="1"/>
  <c r="AR34" i="29" s="1"/>
  <c r="AP16" i="29"/>
  <c r="AP34" i="29" s="1"/>
  <c r="AL3" i="29"/>
  <c r="AL16" i="29" s="1"/>
  <c r="AL34" i="29" s="1"/>
  <c r="AJ16" i="29"/>
  <c r="AJ34" i="29" s="1"/>
  <c r="AM3" i="29"/>
  <c r="AM16" i="29" s="1"/>
  <c r="AM34" i="29" s="1"/>
  <c r="AD34" i="29"/>
  <c r="AU34" i="29" s="1"/>
  <c r="AU16" i="29"/>
  <c r="AX3" i="29"/>
  <c r="AW3" i="29"/>
  <c r="AW34" i="29" l="1"/>
  <c r="AX34" i="29"/>
  <c r="AX16" i="29"/>
  <c r="AW16" i="29"/>
  <c r="AK9" i="25" l="1"/>
  <c r="AL3" i="3"/>
  <c r="V41" i="3"/>
  <c r="AB33" i="3"/>
  <c r="M34" i="3" l="1"/>
  <c r="L34" i="3"/>
  <c r="Y33" i="3" l="1"/>
  <c r="Z33" i="3"/>
  <c r="AC33" i="3"/>
  <c r="AD33" i="3"/>
  <c r="AF33" i="3"/>
  <c r="AF34" i="3" s="1"/>
  <c r="AG33" i="3"/>
  <c r="AG34" i="3" s="1"/>
  <c r="AH33" i="3"/>
  <c r="AM33" i="3"/>
  <c r="AN33" i="3"/>
  <c r="AO33" i="3"/>
  <c r="X33" i="3"/>
  <c r="X34" i="3" s="1"/>
  <c r="Y16" i="3"/>
  <c r="Z16" i="3"/>
  <c r="AB16" i="3"/>
  <c r="AC16" i="3"/>
  <c r="AD16" i="3"/>
  <c r="AF16" i="3"/>
  <c r="AG16" i="3"/>
  <c r="AH16" i="3"/>
  <c r="AH34" i="3" s="1"/>
  <c r="AI16" i="3"/>
  <c r="AM16" i="3"/>
  <c r="AM34" i="3" s="1"/>
  <c r="AN16" i="3"/>
  <c r="AN34" i="3" s="1"/>
  <c r="AO16" i="3"/>
  <c r="X16" i="3"/>
  <c r="T32" i="3"/>
  <c r="T15" i="3"/>
  <c r="T13" i="3"/>
  <c r="U7" i="3"/>
  <c r="AL28" i="3"/>
  <c r="AL23" i="3"/>
  <c r="AL17" i="3"/>
  <c r="AL14" i="3"/>
  <c r="AL8" i="3"/>
  <c r="AI28" i="3"/>
  <c r="AI23" i="3"/>
  <c r="AI17" i="3"/>
  <c r="AI14" i="3"/>
  <c r="AI8" i="3"/>
  <c r="AI3" i="3"/>
  <c r="AE28" i="3"/>
  <c r="AE23" i="3"/>
  <c r="AE17" i="3"/>
  <c r="AE14" i="3"/>
  <c r="AE8" i="3"/>
  <c r="AE3" i="3"/>
  <c r="AA28" i="3"/>
  <c r="AA23" i="3"/>
  <c r="AA17" i="3"/>
  <c r="AA14" i="3"/>
  <c r="AA8" i="3"/>
  <c r="AA3" i="3"/>
  <c r="U30" i="3"/>
  <c r="U3" i="3"/>
  <c r="U4" i="3"/>
  <c r="U5" i="3"/>
  <c r="U6" i="3"/>
  <c r="U8" i="3"/>
  <c r="U9" i="3"/>
  <c r="U10" i="3"/>
  <c r="V10" i="3" s="1"/>
  <c r="U11" i="3"/>
  <c r="U12" i="3"/>
  <c r="U14" i="3"/>
  <c r="U15" i="3" s="1"/>
  <c r="U17" i="3"/>
  <c r="U18" i="3"/>
  <c r="U19" i="3"/>
  <c r="U20" i="3"/>
  <c r="V20" i="3" s="1"/>
  <c r="U21" i="3"/>
  <c r="U23" i="3"/>
  <c r="U24" i="3"/>
  <c r="U25" i="3"/>
  <c r="U26" i="3"/>
  <c r="U27" i="3" s="1"/>
  <c r="U28" i="3"/>
  <c r="U29" i="3"/>
  <c r="U31" i="3"/>
  <c r="V31" i="3" s="1"/>
  <c r="T4" i="3"/>
  <c r="T8" i="3"/>
  <c r="T9" i="3"/>
  <c r="T17" i="3"/>
  <c r="T18" i="3"/>
  <c r="T23" i="3"/>
  <c r="T27" i="3" s="1"/>
  <c r="T24" i="3"/>
  <c r="T3" i="3"/>
  <c r="AE33" i="3" l="1"/>
  <c r="Z34" i="3"/>
  <c r="AA33" i="3"/>
  <c r="Y34" i="3"/>
  <c r="AJ34" i="3" s="1"/>
  <c r="AB34" i="3"/>
  <c r="AK33" i="3"/>
  <c r="U16" i="3"/>
  <c r="T7" i="3"/>
  <c r="U13" i="3"/>
  <c r="T22" i="3"/>
  <c r="U32" i="3"/>
  <c r="AE16" i="3"/>
  <c r="AE34" i="3" s="1"/>
  <c r="AD34" i="3"/>
  <c r="AJ33" i="3"/>
  <c r="AA16" i="3"/>
  <c r="AJ16" i="3"/>
  <c r="U22" i="3"/>
  <c r="AI33" i="3"/>
  <c r="AI34" i="3" s="1"/>
  <c r="AO34" i="3"/>
  <c r="AC34" i="3"/>
  <c r="AK34" i="3"/>
  <c r="AK16" i="3"/>
  <c r="AL16" i="3" s="1"/>
  <c r="T33" i="3"/>
  <c r="T16" i="3"/>
  <c r="V18" i="3"/>
  <c r="V28" i="3"/>
  <c r="V23" i="3"/>
  <c r="V21" i="3"/>
  <c r="V11" i="3"/>
  <c r="V29" i="3"/>
  <c r="V19" i="3"/>
  <c r="V9" i="3"/>
  <c r="V8" i="3"/>
  <c r="V3" i="3"/>
  <c r="V26" i="3"/>
  <c r="V17" i="3"/>
  <c r="V6" i="3"/>
  <c r="V12" i="3"/>
  <c r="V30" i="3"/>
  <c r="V25" i="3"/>
  <c r="V5" i="3"/>
  <c r="V24" i="3"/>
  <c r="V14" i="3"/>
  <c r="V15" i="3" s="1"/>
  <c r="V4" i="3"/>
  <c r="AA34" i="3" l="1"/>
  <c r="AL34" i="3"/>
  <c r="AL33" i="3"/>
  <c r="U33" i="3"/>
  <c r="U34" i="3"/>
  <c r="V22" i="3"/>
  <c r="V13" i="3"/>
  <c r="V32" i="3"/>
  <c r="V27" i="3"/>
  <c r="V33" i="3" s="1"/>
  <c r="T34" i="3"/>
  <c r="V7" i="3"/>
  <c r="V16" i="3" s="1"/>
  <c r="AG44" i="25"/>
  <c r="AJ44" i="25" s="1"/>
  <c r="AF44" i="25"/>
  <c r="AK44" i="25" s="1"/>
  <c r="AG37" i="25"/>
  <c r="AJ37" i="25" s="1"/>
  <c r="AF37" i="25"/>
  <c r="AK37" i="25" s="1"/>
  <c r="AK30" i="25"/>
  <c r="AG30" i="25"/>
  <c r="AJ30" i="25" s="1"/>
  <c r="AF30" i="25"/>
  <c r="AI30" i="25" s="1"/>
  <c r="AL30" i="25" s="1"/>
  <c r="AK23" i="25"/>
  <c r="AJ23" i="25"/>
  <c r="AG23" i="25"/>
  <c r="AH23" i="25" s="1"/>
  <c r="AF23" i="25"/>
  <c r="AI23" i="25" s="1"/>
  <c r="AL23" i="25" s="1"/>
  <c r="AK16" i="25"/>
  <c r="AJ16" i="25"/>
  <c r="AI16" i="25"/>
  <c r="AL16" i="25" s="1"/>
  <c r="AG16" i="25"/>
  <c r="AH16" i="25" s="1"/>
  <c r="AF16" i="25"/>
  <c r="AJ9" i="25"/>
  <c r="AI9" i="25"/>
  <c r="AL9" i="25" s="1"/>
  <c r="AH9" i="25"/>
  <c r="AG9" i="25"/>
  <c r="AF9" i="25"/>
  <c r="AG44" i="24"/>
  <c r="AJ44" i="24" s="1"/>
  <c r="AF44" i="24"/>
  <c r="AK44" i="24" s="1"/>
  <c r="AH37" i="24"/>
  <c r="AG37" i="24"/>
  <c r="AJ37" i="24" s="1"/>
  <c r="AF37" i="24"/>
  <c r="AK37" i="24" s="1"/>
  <c r="AK30" i="24"/>
  <c r="AG30" i="24"/>
  <c r="AJ30" i="24" s="1"/>
  <c r="AF30" i="24"/>
  <c r="AI30" i="24" s="1"/>
  <c r="AL30" i="24" s="1"/>
  <c r="AK23" i="24"/>
  <c r="AJ23" i="24"/>
  <c r="AG23" i="24"/>
  <c r="AH23" i="24" s="1"/>
  <c r="AF23" i="24"/>
  <c r="AI23" i="24" s="1"/>
  <c r="AL23" i="24" s="1"/>
  <c r="AK16" i="24"/>
  <c r="AJ16" i="24"/>
  <c r="AI16" i="24"/>
  <c r="AL16" i="24" s="1"/>
  <c r="AG16" i="24"/>
  <c r="AH16" i="24" s="1"/>
  <c r="AF16" i="24"/>
  <c r="AK9" i="24"/>
  <c r="AJ9" i="24"/>
  <c r="AI9" i="24"/>
  <c r="AL9" i="24" s="1"/>
  <c r="AH9" i="24"/>
  <c r="AG9" i="24"/>
  <c r="AF9" i="24"/>
  <c r="AG44" i="23"/>
  <c r="AJ44" i="23" s="1"/>
  <c r="AF44" i="23"/>
  <c r="AK44" i="23" s="1"/>
  <c r="AG37" i="23"/>
  <c r="AJ37" i="23" s="1"/>
  <c r="AF37" i="23"/>
  <c r="AK37" i="23" s="1"/>
  <c r="AK30" i="23"/>
  <c r="AG30" i="23"/>
  <c r="AJ30" i="23" s="1"/>
  <c r="AF30" i="23"/>
  <c r="AI30" i="23" s="1"/>
  <c r="AK23" i="23"/>
  <c r="AJ23" i="23"/>
  <c r="AG23" i="23"/>
  <c r="AH23" i="23" s="1"/>
  <c r="AF23" i="23"/>
  <c r="AI23" i="23" s="1"/>
  <c r="AL23" i="23" s="1"/>
  <c r="AK16" i="23"/>
  <c r="AJ16" i="23"/>
  <c r="AI16" i="23"/>
  <c r="AL16" i="23" s="1"/>
  <c r="AG16" i="23"/>
  <c r="AH16" i="23" s="1"/>
  <c r="AF16" i="23"/>
  <c r="AK9" i="23"/>
  <c r="AJ9" i="23"/>
  <c r="AI9" i="23"/>
  <c r="AL9" i="23" s="1"/>
  <c r="AH9" i="23"/>
  <c r="AG9" i="23"/>
  <c r="AF9" i="23"/>
  <c r="AG44" i="22"/>
  <c r="AJ44" i="22" s="1"/>
  <c r="AF44" i="22"/>
  <c r="AK44" i="22" s="1"/>
  <c r="AG37" i="22"/>
  <c r="AJ37" i="22" s="1"/>
  <c r="AF37" i="22"/>
  <c r="AK37" i="22" s="1"/>
  <c r="AK30" i="22"/>
  <c r="AG30" i="22"/>
  <c r="AJ30" i="22" s="1"/>
  <c r="AF30" i="22"/>
  <c r="AI30" i="22" s="1"/>
  <c r="AL30" i="22" s="1"/>
  <c r="AK23" i="22"/>
  <c r="AJ23" i="22"/>
  <c r="AG23" i="22"/>
  <c r="AH23" i="22" s="1"/>
  <c r="AF23" i="22"/>
  <c r="AI23" i="22" s="1"/>
  <c r="AL23" i="22" s="1"/>
  <c r="AK16" i="22"/>
  <c r="AJ16" i="22"/>
  <c r="AI16" i="22"/>
  <c r="AL16" i="22" s="1"/>
  <c r="AG16" i="22"/>
  <c r="AF16" i="22"/>
  <c r="AH16" i="22" s="1"/>
  <c r="AK9" i="22"/>
  <c r="AJ9" i="22"/>
  <c r="AI9" i="22"/>
  <c r="AL9" i="22" s="1"/>
  <c r="AH9" i="22"/>
  <c r="AG9" i="22"/>
  <c r="AF9" i="22"/>
  <c r="AG44" i="21"/>
  <c r="AJ44" i="21" s="1"/>
  <c r="AF44" i="21"/>
  <c r="AK44" i="21" s="1"/>
  <c r="AG37" i="21"/>
  <c r="AJ37" i="21" s="1"/>
  <c r="AF37" i="21"/>
  <c r="AK37" i="21" s="1"/>
  <c r="AG30" i="21"/>
  <c r="AJ30" i="21" s="1"/>
  <c r="AF30" i="21"/>
  <c r="AI30" i="21" s="1"/>
  <c r="AL30" i="21" s="1"/>
  <c r="AK23" i="21"/>
  <c r="AJ23" i="21"/>
  <c r="AG23" i="21"/>
  <c r="AH23" i="21" s="1"/>
  <c r="AF23" i="21"/>
  <c r="AI23" i="21" s="1"/>
  <c r="AL23" i="21" s="1"/>
  <c r="AK16" i="21"/>
  <c r="AJ16" i="21"/>
  <c r="AI16" i="21"/>
  <c r="AL16" i="21" s="1"/>
  <c r="AG16" i="21"/>
  <c r="AH16" i="21" s="1"/>
  <c r="AF16" i="21"/>
  <c r="AK9" i="21"/>
  <c r="AJ9" i="21"/>
  <c r="AI9" i="21"/>
  <c r="AL9" i="21" s="1"/>
  <c r="AH9" i="21"/>
  <c r="AG9" i="21"/>
  <c r="AF9" i="21"/>
  <c r="AG44" i="20"/>
  <c r="AJ44" i="20" s="1"/>
  <c r="AF44" i="20"/>
  <c r="AK44" i="20" s="1"/>
  <c r="AG37" i="20"/>
  <c r="AJ37" i="20" s="1"/>
  <c r="AF37" i="20"/>
  <c r="AK37" i="20" s="1"/>
  <c r="AK30" i="20"/>
  <c r="AG30" i="20"/>
  <c r="AJ30" i="20" s="1"/>
  <c r="AF30" i="20"/>
  <c r="AI30" i="20" s="1"/>
  <c r="AL30" i="20" s="1"/>
  <c r="AK23" i="20"/>
  <c r="AJ23" i="20"/>
  <c r="AG23" i="20"/>
  <c r="AH23" i="20" s="1"/>
  <c r="AF23" i="20"/>
  <c r="AI23" i="20" s="1"/>
  <c r="AL23" i="20" s="1"/>
  <c r="AK16" i="20"/>
  <c r="AJ16" i="20"/>
  <c r="AI16" i="20"/>
  <c r="AL16" i="20" s="1"/>
  <c r="AG16" i="20"/>
  <c r="AH16" i="20" s="1"/>
  <c r="AF16" i="20"/>
  <c r="AK9" i="20"/>
  <c r="AJ9" i="20"/>
  <c r="AI9" i="20"/>
  <c r="AL9" i="20" s="1"/>
  <c r="AH9" i="20"/>
  <c r="AG9" i="20"/>
  <c r="AF9" i="20"/>
  <c r="AE9" i="19"/>
  <c r="AJ44" i="19"/>
  <c r="AF44" i="19"/>
  <c r="AI44" i="19" s="1"/>
  <c r="AE44" i="19"/>
  <c r="AH44" i="19" s="1"/>
  <c r="AF37" i="19"/>
  <c r="AE37" i="19"/>
  <c r="AJ37" i="19" s="1"/>
  <c r="AF30" i="19"/>
  <c r="AI30" i="19" s="1"/>
  <c r="AE30" i="19"/>
  <c r="AH30" i="19" s="1"/>
  <c r="AF23" i="19"/>
  <c r="AE23" i="19"/>
  <c r="AH23" i="19" s="1"/>
  <c r="AF16" i="19"/>
  <c r="AE16" i="19"/>
  <c r="AJ16" i="19" s="1"/>
  <c r="AF9" i="19"/>
  <c r="AI9" i="19" s="1"/>
  <c r="AL44" i="11"/>
  <c r="AK44" i="11"/>
  <c r="AL37" i="11"/>
  <c r="AK37" i="11"/>
  <c r="AL30" i="11"/>
  <c r="AK30" i="11"/>
  <c r="AL23" i="11"/>
  <c r="AK23" i="11"/>
  <c r="AL16" i="11"/>
  <c r="AK16" i="11"/>
  <c r="AL9" i="11"/>
  <c r="AK9" i="11"/>
  <c r="AJ44" i="11"/>
  <c r="AI44" i="11"/>
  <c r="AJ37" i="11"/>
  <c r="AI37" i="11"/>
  <c r="AJ30" i="11"/>
  <c r="AI30" i="11"/>
  <c r="AJ23" i="11"/>
  <c r="AI23" i="11"/>
  <c r="AJ16" i="11"/>
  <c r="AI16" i="11"/>
  <c r="AJ9" i="11"/>
  <c r="AI9" i="11"/>
  <c r="AG44" i="11"/>
  <c r="AG37" i="11"/>
  <c r="AG30" i="11"/>
  <c r="AG23" i="11"/>
  <c r="AG16" i="11"/>
  <c r="AH16" i="11" s="1"/>
  <c r="AG9" i="11"/>
  <c r="AH9" i="11" s="1"/>
  <c r="AF44" i="11"/>
  <c r="AF37" i="11"/>
  <c r="AF30" i="11"/>
  <c r="AF23" i="11"/>
  <c r="AF16" i="11"/>
  <c r="AF9" i="11"/>
  <c r="AC47" i="25"/>
  <c r="Z47" i="25"/>
  <c r="W47" i="25"/>
  <c r="T47" i="25"/>
  <c r="Q47" i="25"/>
  <c r="N47" i="25"/>
  <c r="K47" i="25"/>
  <c r="H47" i="25"/>
  <c r="F12" i="20"/>
  <c r="F19" i="20"/>
  <c r="AC40" i="25"/>
  <c r="Z40" i="25"/>
  <c r="W40" i="25"/>
  <c r="T40" i="25"/>
  <c r="R40" i="25"/>
  <c r="Q40" i="25"/>
  <c r="N40" i="25"/>
  <c r="K40" i="25"/>
  <c r="H40" i="25"/>
  <c r="AC33" i="25"/>
  <c r="Z33" i="25"/>
  <c r="W33" i="25"/>
  <c r="T33" i="25"/>
  <c r="R33" i="25"/>
  <c r="Q33" i="25"/>
  <c r="N33" i="25"/>
  <c r="K33" i="25"/>
  <c r="H33" i="25"/>
  <c r="AC26" i="25"/>
  <c r="Z26" i="25"/>
  <c r="W26" i="25"/>
  <c r="T26" i="25"/>
  <c r="R26" i="25"/>
  <c r="Q26" i="25"/>
  <c r="N26" i="25"/>
  <c r="K26" i="25"/>
  <c r="H26" i="25"/>
  <c r="AC19" i="25"/>
  <c r="AA19" i="25"/>
  <c r="Z19" i="25"/>
  <c r="X19" i="25"/>
  <c r="W19" i="25"/>
  <c r="T19" i="25"/>
  <c r="R19" i="25"/>
  <c r="Q19" i="25"/>
  <c r="O19" i="25"/>
  <c r="N19" i="25"/>
  <c r="L19" i="25"/>
  <c r="K19" i="25"/>
  <c r="H19" i="25"/>
  <c r="AC12" i="25"/>
  <c r="AA12" i="25" s="1"/>
  <c r="Z12" i="25"/>
  <c r="X26" i="25" s="1"/>
  <c r="X12" i="25"/>
  <c r="W12" i="25"/>
  <c r="U19" i="25" s="1"/>
  <c r="U12" i="25"/>
  <c r="T12" i="25"/>
  <c r="R12" i="25"/>
  <c r="Q12" i="25"/>
  <c r="O12" i="25" s="1"/>
  <c r="N12" i="25"/>
  <c r="L40" i="25" s="1"/>
  <c r="L12" i="25"/>
  <c r="K12" i="25"/>
  <c r="I19" i="25" s="1"/>
  <c r="I12" i="25"/>
  <c r="H12" i="25"/>
  <c r="F12" i="25" s="1"/>
  <c r="AC47" i="24"/>
  <c r="Z47" i="24"/>
  <c r="W47" i="24"/>
  <c r="T47" i="24"/>
  <c r="Q47" i="24"/>
  <c r="N47" i="24"/>
  <c r="K47" i="24"/>
  <c r="H47" i="24"/>
  <c r="AC40" i="24"/>
  <c r="AA40" i="24"/>
  <c r="Z40" i="24"/>
  <c r="X40" i="24"/>
  <c r="W40" i="24"/>
  <c r="U40" i="24"/>
  <c r="T40" i="24"/>
  <c r="R40" i="24"/>
  <c r="Q40" i="24"/>
  <c r="O40" i="24"/>
  <c r="N40" i="24"/>
  <c r="L40" i="24"/>
  <c r="K40" i="24"/>
  <c r="I40" i="24"/>
  <c r="H40" i="24"/>
  <c r="F40" i="24"/>
  <c r="AC33" i="24"/>
  <c r="AA33" i="24"/>
  <c r="Z33" i="24"/>
  <c r="X33" i="24"/>
  <c r="W33" i="24"/>
  <c r="U33" i="24"/>
  <c r="T33" i="24"/>
  <c r="R33" i="24"/>
  <c r="Q33" i="24"/>
  <c r="O33" i="24"/>
  <c r="N33" i="24"/>
  <c r="L33" i="24"/>
  <c r="K33" i="24"/>
  <c r="I33" i="24"/>
  <c r="H33" i="24"/>
  <c r="F33" i="24"/>
  <c r="AC26" i="24"/>
  <c r="Z26" i="24"/>
  <c r="X26" i="24"/>
  <c r="W26" i="24"/>
  <c r="U26" i="24"/>
  <c r="T26" i="24"/>
  <c r="R26" i="24"/>
  <c r="Q26" i="24"/>
  <c r="N26" i="24"/>
  <c r="K26" i="24"/>
  <c r="H26" i="24"/>
  <c r="AC19" i="24"/>
  <c r="AA19" i="24"/>
  <c r="Z19" i="24"/>
  <c r="X19" i="24"/>
  <c r="W19" i="24"/>
  <c r="U19" i="24"/>
  <c r="T19" i="24"/>
  <c r="R19" i="24"/>
  <c r="Q19" i="24"/>
  <c r="O19" i="24"/>
  <c r="N19" i="24"/>
  <c r="L19" i="24"/>
  <c r="K19" i="24"/>
  <c r="I19" i="24"/>
  <c r="H19" i="24"/>
  <c r="F19" i="24"/>
  <c r="AC12" i="24"/>
  <c r="AA12" i="24"/>
  <c r="Z12" i="24"/>
  <c r="X12" i="24"/>
  <c r="W12" i="24"/>
  <c r="U12" i="24"/>
  <c r="T12" i="24"/>
  <c r="R12" i="24"/>
  <c r="Q12" i="24"/>
  <c r="O12" i="24"/>
  <c r="N12" i="24"/>
  <c r="L12" i="24"/>
  <c r="K12" i="24"/>
  <c r="I12" i="24"/>
  <c r="H12" i="24"/>
  <c r="F12" i="24"/>
  <c r="AC47" i="23"/>
  <c r="Z47" i="23"/>
  <c r="W47" i="23"/>
  <c r="T47" i="23"/>
  <c r="Q47" i="23"/>
  <c r="N47" i="23"/>
  <c r="K47" i="23"/>
  <c r="H47" i="23"/>
  <c r="AC40" i="23"/>
  <c r="Z40" i="23"/>
  <c r="W40" i="23"/>
  <c r="U40" i="23"/>
  <c r="T40" i="23"/>
  <c r="R40" i="23"/>
  <c r="Q40" i="23"/>
  <c r="N40" i="23"/>
  <c r="K40" i="23"/>
  <c r="H40" i="23"/>
  <c r="AC33" i="23"/>
  <c r="Z33" i="23"/>
  <c r="W33" i="23"/>
  <c r="U33" i="23"/>
  <c r="T33" i="23"/>
  <c r="R33" i="23"/>
  <c r="Q33" i="23"/>
  <c r="N33" i="23"/>
  <c r="K33" i="23"/>
  <c r="H33" i="23"/>
  <c r="AC26" i="23"/>
  <c r="Z26" i="23"/>
  <c r="W26" i="23"/>
  <c r="U26" i="23"/>
  <c r="T26" i="23"/>
  <c r="R26" i="23"/>
  <c r="Q26" i="23"/>
  <c r="N26" i="23"/>
  <c r="K26" i="23"/>
  <c r="H26" i="23"/>
  <c r="AC19" i="23"/>
  <c r="AA19" i="23"/>
  <c r="Z19" i="23"/>
  <c r="W19" i="23"/>
  <c r="T19" i="23"/>
  <c r="R19" i="23"/>
  <c r="Q19" i="23"/>
  <c r="O19" i="23"/>
  <c r="N19" i="23"/>
  <c r="K19" i="23"/>
  <c r="H19" i="23"/>
  <c r="AC12" i="23"/>
  <c r="AA12" i="23" s="1"/>
  <c r="Z12" i="23"/>
  <c r="X40" i="23" s="1"/>
  <c r="X12" i="23"/>
  <c r="W12" i="23"/>
  <c r="U19" i="23" s="1"/>
  <c r="U12" i="23"/>
  <c r="T12" i="23"/>
  <c r="R12" i="23"/>
  <c r="Q12" i="23"/>
  <c r="O12" i="23" s="1"/>
  <c r="N12" i="23"/>
  <c r="L33" i="23" s="1"/>
  <c r="L12" i="23"/>
  <c r="K12" i="23"/>
  <c r="I19" i="23" s="1"/>
  <c r="H12" i="23"/>
  <c r="F12" i="23" s="1"/>
  <c r="AC47" i="22"/>
  <c r="Z47" i="22"/>
  <c r="W47" i="22"/>
  <c r="T47" i="22"/>
  <c r="Q47" i="22"/>
  <c r="N47" i="22"/>
  <c r="K47" i="22"/>
  <c r="H47" i="22"/>
  <c r="AC40" i="22"/>
  <c r="AA40" i="22"/>
  <c r="Z40" i="22"/>
  <c r="X40" i="22"/>
  <c r="W40" i="22"/>
  <c r="U40" i="22"/>
  <c r="T40" i="22"/>
  <c r="R40" i="22"/>
  <c r="Q40" i="22"/>
  <c r="O40" i="22"/>
  <c r="N40" i="22"/>
  <c r="L40" i="22"/>
  <c r="K40" i="22"/>
  <c r="I40" i="22"/>
  <c r="H40" i="22"/>
  <c r="F40" i="22"/>
  <c r="AC33" i="22"/>
  <c r="AA33" i="22"/>
  <c r="Z33" i="22"/>
  <c r="X33" i="22"/>
  <c r="W33" i="22"/>
  <c r="U33" i="22"/>
  <c r="T33" i="22"/>
  <c r="R33" i="22"/>
  <c r="Q33" i="22"/>
  <c r="O33" i="22"/>
  <c r="N33" i="22"/>
  <c r="L33" i="22"/>
  <c r="K33" i="22"/>
  <c r="I33" i="22"/>
  <c r="H33" i="22"/>
  <c r="F33" i="22"/>
  <c r="AC26" i="22"/>
  <c r="Z26" i="22"/>
  <c r="X26" i="22"/>
  <c r="W26" i="22"/>
  <c r="U26" i="22"/>
  <c r="T26" i="22"/>
  <c r="Q26" i="22"/>
  <c r="N26" i="22"/>
  <c r="K26" i="22"/>
  <c r="H26" i="22"/>
  <c r="AC19" i="22"/>
  <c r="AA19" i="22"/>
  <c r="Z19" i="22"/>
  <c r="X19" i="22"/>
  <c r="W19" i="22"/>
  <c r="U19" i="22"/>
  <c r="T19" i="22"/>
  <c r="R19" i="22"/>
  <c r="Q19" i="22"/>
  <c r="O19" i="22"/>
  <c r="N19" i="22"/>
  <c r="L19" i="22"/>
  <c r="K19" i="22"/>
  <c r="I19" i="22"/>
  <c r="H19" i="22"/>
  <c r="F19" i="22"/>
  <c r="AC12" i="22"/>
  <c r="AA12" i="22" s="1"/>
  <c r="Z12" i="22"/>
  <c r="X12" i="22" s="1"/>
  <c r="W12" i="22"/>
  <c r="U12" i="22"/>
  <c r="T12" i="22"/>
  <c r="R12" i="22"/>
  <c r="Q12" i="22"/>
  <c r="O12" i="22" s="1"/>
  <c r="N12" i="22"/>
  <c r="L12" i="22" s="1"/>
  <c r="K12" i="22"/>
  <c r="I12" i="22"/>
  <c r="H12" i="22"/>
  <c r="F12" i="22"/>
  <c r="AC47" i="21"/>
  <c r="Z47" i="21"/>
  <c r="W47" i="21"/>
  <c r="T47" i="21"/>
  <c r="Q47" i="21"/>
  <c r="N47" i="21"/>
  <c r="K47" i="21"/>
  <c r="H47" i="21"/>
  <c r="AC40" i="21"/>
  <c r="AA40" i="21"/>
  <c r="Z40" i="21"/>
  <c r="X40" i="21"/>
  <c r="W40" i="21"/>
  <c r="U40" i="21"/>
  <c r="T40" i="21"/>
  <c r="R40" i="21"/>
  <c r="Q40" i="21"/>
  <c r="O40" i="21"/>
  <c r="N40" i="21"/>
  <c r="L40" i="21"/>
  <c r="K40" i="21"/>
  <c r="I40" i="21"/>
  <c r="H40" i="21"/>
  <c r="F40" i="21"/>
  <c r="AC33" i="21"/>
  <c r="AA33" i="21"/>
  <c r="Z33" i="21"/>
  <c r="X33" i="21"/>
  <c r="W33" i="21"/>
  <c r="U33" i="21"/>
  <c r="T33" i="21"/>
  <c r="R33" i="21"/>
  <c r="Q33" i="21"/>
  <c r="O33" i="21"/>
  <c r="N33" i="21"/>
  <c r="L33" i="21"/>
  <c r="K33" i="21"/>
  <c r="I33" i="21"/>
  <c r="H33" i="21"/>
  <c r="F33" i="21"/>
  <c r="AC26" i="21"/>
  <c r="Z26" i="21"/>
  <c r="W26" i="21"/>
  <c r="U26" i="21"/>
  <c r="T26" i="21"/>
  <c r="R26" i="21"/>
  <c r="Q26" i="21"/>
  <c r="O26" i="21"/>
  <c r="N26" i="21"/>
  <c r="K26" i="21"/>
  <c r="H26" i="21"/>
  <c r="AC19" i="21"/>
  <c r="Z19" i="21"/>
  <c r="X19" i="21"/>
  <c r="W19" i="21"/>
  <c r="U19" i="21"/>
  <c r="T19" i="21"/>
  <c r="R19" i="21"/>
  <c r="Q19" i="21"/>
  <c r="N19" i="21"/>
  <c r="L19" i="21"/>
  <c r="K19" i="21"/>
  <c r="I19" i="21"/>
  <c r="H19" i="21"/>
  <c r="F19" i="21"/>
  <c r="AC12" i="21"/>
  <c r="AA12" i="21" s="1"/>
  <c r="Z12" i="21"/>
  <c r="X12" i="21"/>
  <c r="W12" i="21"/>
  <c r="U12" i="21"/>
  <c r="T12" i="21"/>
  <c r="R12" i="21"/>
  <c r="Q12" i="21"/>
  <c r="O12" i="21" s="1"/>
  <c r="N12" i="21"/>
  <c r="L12" i="21" s="1"/>
  <c r="K12" i="21"/>
  <c r="I12" i="21"/>
  <c r="H12" i="21"/>
  <c r="F12" i="21"/>
  <c r="AC47" i="20"/>
  <c r="Z47" i="20"/>
  <c r="W47" i="20"/>
  <c r="T47" i="20"/>
  <c r="Q47" i="20"/>
  <c r="N47" i="20"/>
  <c r="K47" i="20"/>
  <c r="H47" i="20"/>
  <c r="AC40" i="20"/>
  <c r="Z40" i="20"/>
  <c r="X40" i="20"/>
  <c r="W40" i="20"/>
  <c r="U40" i="20"/>
  <c r="T40" i="20"/>
  <c r="R40" i="20"/>
  <c r="Q40" i="20"/>
  <c r="O40" i="20"/>
  <c r="N40" i="20"/>
  <c r="L40" i="20"/>
  <c r="K40" i="20"/>
  <c r="I40" i="20"/>
  <c r="H40" i="20"/>
  <c r="F40" i="20"/>
  <c r="AC33" i="20"/>
  <c r="Z33" i="20"/>
  <c r="W33" i="20"/>
  <c r="U33" i="20"/>
  <c r="T33" i="20"/>
  <c r="R33" i="20"/>
  <c r="Q33" i="20"/>
  <c r="O33" i="20"/>
  <c r="N33" i="20"/>
  <c r="L33" i="20"/>
  <c r="K33" i="20"/>
  <c r="I33" i="20"/>
  <c r="H33" i="20"/>
  <c r="F33" i="20"/>
  <c r="AC26" i="20"/>
  <c r="Z26" i="20"/>
  <c r="W26" i="20"/>
  <c r="U26" i="20"/>
  <c r="T26" i="20"/>
  <c r="R26" i="20"/>
  <c r="Q26" i="20"/>
  <c r="O26" i="20"/>
  <c r="N26" i="20"/>
  <c r="K26" i="20"/>
  <c r="H26" i="20"/>
  <c r="AC19" i="20"/>
  <c r="AA19" i="20"/>
  <c r="Z19" i="20"/>
  <c r="X19" i="20"/>
  <c r="W19" i="20"/>
  <c r="U19" i="20"/>
  <c r="T19" i="20"/>
  <c r="R19" i="20"/>
  <c r="Q19" i="20"/>
  <c r="O19" i="20"/>
  <c r="N19" i="20"/>
  <c r="L19" i="20"/>
  <c r="K19" i="20"/>
  <c r="I19" i="20"/>
  <c r="H19" i="20"/>
  <c r="AC12" i="20"/>
  <c r="AA12" i="20"/>
  <c r="Z12" i="20"/>
  <c r="X12" i="20" s="1"/>
  <c r="W12" i="20"/>
  <c r="U12" i="20"/>
  <c r="T12" i="20"/>
  <c r="R12" i="20"/>
  <c r="Q12" i="20"/>
  <c r="O12" i="20"/>
  <c r="N12" i="20"/>
  <c r="L12" i="20" s="1"/>
  <c r="K12" i="20"/>
  <c r="I12" i="20"/>
  <c r="H12" i="20"/>
  <c r="AC47" i="19"/>
  <c r="Z47" i="19"/>
  <c r="W47" i="19"/>
  <c r="T47" i="19"/>
  <c r="Q47" i="19"/>
  <c r="N47" i="19"/>
  <c r="K47" i="19"/>
  <c r="H47" i="19"/>
  <c r="AC40" i="19"/>
  <c r="Z40" i="19"/>
  <c r="W40" i="19"/>
  <c r="T40" i="19"/>
  <c r="Q40" i="19"/>
  <c r="N40" i="19"/>
  <c r="K40" i="19"/>
  <c r="H40" i="19"/>
  <c r="AC33" i="19"/>
  <c r="Z33" i="19"/>
  <c r="W33" i="19"/>
  <c r="T33" i="19"/>
  <c r="Q33" i="19"/>
  <c r="N33" i="19"/>
  <c r="K33" i="19"/>
  <c r="H33" i="19"/>
  <c r="AC26" i="19"/>
  <c r="Z26" i="19"/>
  <c r="W26" i="19"/>
  <c r="T26" i="19"/>
  <c r="Q26" i="19"/>
  <c r="N26" i="19"/>
  <c r="K26" i="19"/>
  <c r="H26" i="19"/>
  <c r="AC19" i="19"/>
  <c r="Z19" i="19"/>
  <c r="W19" i="19"/>
  <c r="T19" i="19"/>
  <c r="Q19" i="19"/>
  <c r="N19" i="19"/>
  <c r="K19" i="19"/>
  <c r="H19" i="19"/>
  <c r="AC12" i="19"/>
  <c r="AA12" i="19" s="1"/>
  <c r="Z12" i="19"/>
  <c r="X12" i="19" s="1"/>
  <c r="W12" i="19"/>
  <c r="U12" i="19" s="1"/>
  <c r="T12" i="19"/>
  <c r="R12" i="19" s="1"/>
  <c r="Q12" i="19"/>
  <c r="O40" i="19" s="1"/>
  <c r="N12" i="19"/>
  <c r="L12" i="19" s="1"/>
  <c r="K12" i="19"/>
  <c r="I40" i="19" s="1"/>
  <c r="H12" i="19"/>
  <c r="F12" i="19" s="1"/>
  <c r="AC47" i="11"/>
  <c r="Z47" i="11"/>
  <c r="W47" i="11"/>
  <c r="T47" i="11"/>
  <c r="Q47" i="11"/>
  <c r="N47" i="11"/>
  <c r="K47" i="11"/>
  <c r="H47" i="11"/>
  <c r="AC40" i="11"/>
  <c r="Z40" i="11"/>
  <c r="W40" i="11"/>
  <c r="T40" i="11"/>
  <c r="Q40" i="11"/>
  <c r="N40" i="11"/>
  <c r="K40" i="11"/>
  <c r="H40" i="11"/>
  <c r="AC33" i="11"/>
  <c r="Z33" i="11"/>
  <c r="W33" i="11"/>
  <c r="T33" i="11"/>
  <c r="Q33" i="11"/>
  <c r="N33" i="11"/>
  <c r="K33" i="11"/>
  <c r="H33" i="11"/>
  <c r="AC19" i="11"/>
  <c r="Z19" i="11"/>
  <c r="W19" i="11"/>
  <c r="T19" i="11"/>
  <c r="Q19" i="11"/>
  <c r="N19" i="11"/>
  <c r="K19" i="11"/>
  <c r="H19" i="11"/>
  <c r="AC12" i="11"/>
  <c r="Z12" i="11"/>
  <c r="W12" i="11"/>
  <c r="T12" i="11"/>
  <c r="Q12" i="11"/>
  <c r="N12" i="11"/>
  <c r="K12" i="11"/>
  <c r="H12" i="11"/>
  <c r="AA19" i="19" l="1"/>
  <c r="I33" i="19"/>
  <c r="U26" i="19"/>
  <c r="U40" i="19"/>
  <c r="R40" i="19"/>
  <c r="R26" i="19"/>
  <c r="AG37" i="19"/>
  <c r="O33" i="19"/>
  <c r="AK44" i="19"/>
  <c r="L33" i="19"/>
  <c r="O12" i="19"/>
  <c r="I12" i="19"/>
  <c r="AH37" i="19"/>
  <c r="U33" i="19"/>
  <c r="O19" i="19"/>
  <c r="I19" i="19"/>
  <c r="AG23" i="19"/>
  <c r="AI37" i="19"/>
  <c r="X40" i="19"/>
  <c r="R33" i="19"/>
  <c r="L40" i="19"/>
  <c r="F40" i="19"/>
  <c r="AJ9" i="19"/>
  <c r="AG44" i="19"/>
  <c r="X19" i="19"/>
  <c r="F33" i="19"/>
  <c r="R19" i="19"/>
  <c r="L19" i="19"/>
  <c r="F19" i="19"/>
  <c r="U19" i="19"/>
  <c r="AG16" i="19"/>
  <c r="V34" i="3"/>
  <c r="AH44" i="25"/>
  <c r="AH37" i="25"/>
  <c r="AI44" i="25"/>
  <c r="AL44" i="25" s="1"/>
  <c r="AH30" i="25"/>
  <c r="AI37" i="25"/>
  <c r="AL37" i="25" s="1"/>
  <c r="AH44" i="24"/>
  <c r="AI44" i="24"/>
  <c r="AL44" i="24" s="1"/>
  <c r="AH30" i="24"/>
  <c r="AI37" i="24"/>
  <c r="AL37" i="24" s="1"/>
  <c r="AL30" i="23"/>
  <c r="AH44" i="23"/>
  <c r="AH37" i="23"/>
  <c r="AI44" i="23"/>
  <c r="AL44" i="23" s="1"/>
  <c r="AH30" i="23"/>
  <c r="AI37" i="23"/>
  <c r="AL37" i="23" s="1"/>
  <c r="AH44" i="22"/>
  <c r="AH37" i="22"/>
  <c r="AI44" i="22"/>
  <c r="AL44" i="22" s="1"/>
  <c r="AH30" i="22"/>
  <c r="AI37" i="22"/>
  <c r="AL37" i="22" s="1"/>
  <c r="AK30" i="21"/>
  <c r="AH44" i="21"/>
  <c r="AH37" i="21"/>
  <c r="AI44" i="21"/>
  <c r="AL44" i="21" s="1"/>
  <c r="AH30" i="21"/>
  <c r="AI37" i="21"/>
  <c r="AL37" i="21" s="1"/>
  <c r="AH37" i="20"/>
  <c r="AI44" i="20"/>
  <c r="AL44" i="20" s="1"/>
  <c r="AH44" i="20"/>
  <c r="AH30" i="20"/>
  <c r="AI37" i="20"/>
  <c r="AL37" i="20" s="1"/>
  <c r="AK30" i="19"/>
  <c r="AG9" i="19"/>
  <c r="AH16" i="19"/>
  <c r="AI23" i="19"/>
  <c r="AK23" i="19" s="1"/>
  <c r="AJ30" i="19"/>
  <c r="AH9" i="19"/>
  <c r="AK9" i="19" s="1"/>
  <c r="AI16" i="19"/>
  <c r="AJ23" i="19"/>
  <c r="AG30" i="19"/>
  <c r="AH23" i="11"/>
  <c r="AH30" i="11"/>
  <c r="AH37" i="11"/>
  <c r="AH44" i="11"/>
  <c r="I40" i="23"/>
  <c r="F33" i="23"/>
  <c r="F40" i="23"/>
  <c r="I12" i="23"/>
  <c r="L19" i="23"/>
  <c r="X19" i="23"/>
  <c r="X33" i="23"/>
  <c r="X26" i="23"/>
  <c r="I33" i="23"/>
  <c r="L40" i="23"/>
  <c r="F19" i="23"/>
  <c r="O33" i="23"/>
  <c r="AA33" i="23"/>
  <c r="O40" i="23"/>
  <c r="AA40" i="23"/>
  <c r="F33" i="25"/>
  <c r="F40" i="25"/>
  <c r="I33" i="25"/>
  <c r="I40" i="25"/>
  <c r="AA40" i="25"/>
  <c r="U33" i="25"/>
  <c r="U40" i="25"/>
  <c r="U26" i="25"/>
  <c r="L33" i="25"/>
  <c r="X33" i="25"/>
  <c r="X40" i="25"/>
  <c r="F19" i="25"/>
  <c r="O33" i="25"/>
  <c r="AA33" i="25"/>
  <c r="O40" i="25"/>
  <c r="O19" i="21"/>
  <c r="AA19" i="21"/>
  <c r="AK37" i="19" l="1"/>
  <c r="AK16" i="19"/>
  <c r="AC26" i="11"/>
  <c r="Z26" i="11"/>
  <c r="W26" i="11"/>
  <c r="T26" i="11"/>
  <c r="Q26" i="11"/>
  <c r="N26" i="11"/>
  <c r="K26" i="11"/>
  <c r="H26" i="11"/>
</calcChain>
</file>

<file path=xl/sharedStrings.xml><?xml version="1.0" encoding="utf-8"?>
<sst xmlns="http://schemas.openxmlformats.org/spreadsheetml/2006/main" count="2679" uniqueCount="216">
  <si>
    <t>Sábado</t>
  </si>
  <si>
    <t>Inicio</t>
  </si>
  <si>
    <t>NAVE</t>
  </si>
  <si>
    <t>Termino</t>
  </si>
  <si>
    <t>NAVE 1</t>
  </si>
  <si>
    <t>NAVE 2</t>
  </si>
  <si>
    <t>TOTAL</t>
  </si>
  <si>
    <t>Domingo</t>
  </si>
  <si>
    <t>Lunes</t>
  </si>
  <si>
    <t>Martes</t>
  </si>
  <si>
    <t>Miércoles</t>
  </si>
  <si>
    <t>Jueves</t>
  </si>
  <si>
    <t>Viernes</t>
  </si>
  <si>
    <t>Sitio 1</t>
  </si>
  <si>
    <t>Sitio 2</t>
  </si>
  <si>
    <t>Sitio 3</t>
  </si>
  <si>
    <t>C1</t>
  </si>
  <si>
    <t>C2</t>
  </si>
  <si>
    <t>Yantian</t>
  </si>
  <si>
    <t>Cosco Pacific</t>
  </si>
  <si>
    <t>Xin Da Lian</t>
  </si>
  <si>
    <t>Maersk San Christobal</t>
  </si>
  <si>
    <t>Monte Pascoal</t>
  </si>
  <si>
    <t>MSC Pantera</t>
  </si>
  <si>
    <t>Jasper Arrow</t>
  </si>
  <si>
    <t>Zim Luanda</t>
  </si>
  <si>
    <t>Horas ocupadas</t>
  </si>
  <si>
    <t>Horas disponibles</t>
  </si>
  <si>
    <t>Turnos ocupados</t>
  </si>
  <si>
    <t>Tiempo de no ocupación</t>
  </si>
  <si>
    <t>Puerto de San Antonio</t>
  </si>
  <si>
    <t>STI</t>
  </si>
  <si>
    <t>DP World</t>
  </si>
  <si>
    <t>Horas ocupadas planificado</t>
  </si>
  <si>
    <t>Horas ocupadas real</t>
  </si>
  <si>
    <t>Turnos ocupados planificado</t>
  </si>
  <si>
    <t>Turnos ocupados real</t>
  </si>
  <si>
    <t>% utilización planificado</t>
  </si>
  <si>
    <t>% utilización real</t>
  </si>
  <si>
    <t>Sitio</t>
  </si>
  <si>
    <t>Terminal</t>
  </si>
  <si>
    <t>Nave</t>
  </si>
  <si>
    <t>Δ Horas atención</t>
  </si>
  <si>
    <t>Δ Horas ocupadas</t>
  </si>
  <si>
    <t>Δ Turnos ocupados</t>
  </si>
  <si>
    <t>Δ Horas no ocupadas</t>
  </si>
  <si>
    <t>Horas no ocupadas real</t>
  </si>
  <si>
    <t>Horas no ocupadas planificado</t>
  </si>
  <si>
    <t>Δ % utilización</t>
  </si>
  <si>
    <t>Naves con cambio de sitio</t>
  </si>
  <si>
    <t>Naves no programadas</t>
  </si>
  <si>
    <t>Naves reasignadas</t>
  </si>
  <si>
    <t>Sitio 4/5</t>
  </si>
  <si>
    <t>E.T.A.</t>
  </si>
  <si>
    <t>Agencia</t>
  </si>
  <si>
    <t>Eslora</t>
  </si>
  <si>
    <t>Emp. muellaje</t>
  </si>
  <si>
    <t>Carga</t>
  </si>
  <si>
    <t>Detalle</t>
  </si>
  <si>
    <t>Cantidad</t>
  </si>
  <si>
    <t>Operación</t>
  </si>
  <si>
    <t>ULTRAMAR</t>
  </si>
  <si>
    <t>ROSSANA</t>
  </si>
  <si>
    <t>179.95</t>
  </si>
  <si>
    <t>MUELLAJE PCE</t>
  </si>
  <si>
    <t>Granel sólido</t>
  </si>
  <si>
    <t>Clinker</t>
  </si>
  <si>
    <t>37000 tons</t>
  </si>
  <si>
    <t>DESEMBARQUE</t>
  </si>
  <si>
    <t>MSC VIVIENNE</t>
  </si>
  <si>
    <t>MUELLAJE STI</t>
  </si>
  <si>
    <t>Contenedores</t>
  </si>
  <si>
    <t>2400 un</t>
  </si>
  <si>
    <t>AGUNSA</t>
  </si>
  <si>
    <t>JASPER ARROW</t>
  </si>
  <si>
    <t>199.94</t>
  </si>
  <si>
    <t>Fraccionada</t>
  </si>
  <si>
    <t>Automotores</t>
  </si>
  <si>
    <t>1790 un</t>
  </si>
  <si>
    <t>IAN TAYLOR</t>
  </si>
  <si>
    <t>MONTE PASCOAL</t>
  </si>
  <si>
    <t>272.02</t>
  </si>
  <si>
    <t>PCE</t>
  </si>
  <si>
    <t>1000 un</t>
  </si>
  <si>
    <t>EMBARQUE</t>
  </si>
  <si>
    <t>CONCORD TRADER</t>
  </si>
  <si>
    <t>145.53</t>
  </si>
  <si>
    <t>TERQUIM S.A.</t>
  </si>
  <si>
    <t>Granel líquido</t>
  </si>
  <si>
    <t>15000 tons</t>
  </si>
  <si>
    <t>ALPACA</t>
  </si>
  <si>
    <t>174.40</t>
  </si>
  <si>
    <t>22000 tons</t>
  </si>
  <si>
    <t>SOMARCO</t>
  </si>
  <si>
    <t>YANTIAN</t>
  </si>
  <si>
    <t>350.57</t>
  </si>
  <si>
    <t>800 un</t>
  </si>
  <si>
    <t>XIN DA LIAN</t>
  </si>
  <si>
    <t>279.90</t>
  </si>
  <si>
    <t>500 un</t>
  </si>
  <si>
    <t>SANTA ALEXANDRA</t>
  </si>
  <si>
    <t>199.98</t>
  </si>
  <si>
    <t>Otro</t>
  </si>
  <si>
    <t>18000 tons</t>
  </si>
  <si>
    <t>ZIM LUANDA</t>
  </si>
  <si>
    <t>245.05</t>
  </si>
  <si>
    <t>COSCO PACIFIC</t>
  </si>
  <si>
    <t>348.50</t>
  </si>
  <si>
    <t>MAERSK SAN CHRISTOBAL</t>
  </si>
  <si>
    <t>299.92</t>
  </si>
  <si>
    <t>1200 un</t>
  </si>
  <si>
    <t>MSC</t>
  </si>
  <si>
    <t>MSC PANTERA</t>
  </si>
  <si>
    <t>272.26</t>
  </si>
  <si>
    <t>1250 un</t>
  </si>
  <si>
    <t>G POSEIDON</t>
  </si>
  <si>
    <t>232.39</t>
  </si>
  <si>
    <t>1800 un</t>
  </si>
  <si>
    <t>POLAR ARGENTINA</t>
  </si>
  <si>
    <t>230.00</t>
  </si>
  <si>
    <t>400 un</t>
  </si>
  <si>
    <t>COPIHUE</t>
  </si>
  <si>
    <t>132.38</t>
  </si>
  <si>
    <t>150 un</t>
  </si>
  <si>
    <t>CALLAO EXPRESS</t>
  </si>
  <si>
    <t>333.20</t>
  </si>
  <si>
    <t>1500 un</t>
  </si>
  <si>
    <t>MORNING CLAIRE</t>
  </si>
  <si>
    <t>199.99</t>
  </si>
  <si>
    <t>2445 un</t>
  </si>
  <si>
    <t>SEASAN BEAUTY</t>
  </si>
  <si>
    <t>336.94</t>
  </si>
  <si>
    <t>2850 un</t>
  </si>
  <si>
    <t>MAERSK ACADIA</t>
  </si>
  <si>
    <t>200.00</t>
  </si>
  <si>
    <t>450 un</t>
  </si>
  <si>
    <t>MORNING LENA</t>
  </si>
  <si>
    <t>232.38</t>
  </si>
  <si>
    <t>2000 un</t>
  </si>
  <si>
    <t>AMSTERDAM EXPRESS</t>
  </si>
  <si>
    <t>INCHCAPE</t>
  </si>
  <si>
    <t>GARNET LEADER</t>
  </si>
  <si>
    <t>1850 un</t>
  </si>
  <si>
    <t>GLOVIS COUGAR</t>
  </si>
  <si>
    <t>Planificación Naviera</t>
  </si>
  <si>
    <t>Seaspan Beauty</t>
  </si>
  <si>
    <t>Amsterdam Express</t>
  </si>
  <si>
    <t>Copihue</t>
  </si>
  <si>
    <t>Maersk Acadia</t>
  </si>
  <si>
    <t>Cosco Shipping Seine</t>
  </si>
  <si>
    <t>Alpaca</t>
  </si>
  <si>
    <t>Polar Argentina</t>
  </si>
  <si>
    <t xml:space="preserve">Cape Hellas </t>
  </si>
  <si>
    <t>Cape Hellas</t>
  </si>
  <si>
    <t>Rossana</t>
  </si>
  <si>
    <t>Callao Express</t>
  </si>
  <si>
    <t>Santa Alexandra</t>
  </si>
  <si>
    <t>Mantención</t>
  </si>
  <si>
    <t>G Poseidon</t>
  </si>
  <si>
    <t>Morning Claire</t>
  </si>
  <si>
    <t>Morning Lena</t>
  </si>
  <si>
    <t>Glovis Cougar</t>
  </si>
  <si>
    <t>N prog</t>
  </si>
  <si>
    <t>N reales</t>
  </si>
  <si>
    <t>Programadas</t>
  </si>
  <si>
    <t>Operadas</t>
  </si>
  <si>
    <t>X</t>
  </si>
  <si>
    <t>COSCO SHIPPING SEINE</t>
  </si>
  <si>
    <t>CAPE HELLAS</t>
  </si>
  <si>
    <t>Turnos totales</t>
  </si>
  <si>
    <t>% utilización (h)</t>
  </si>
  <si>
    <t>% utilización (turnos)</t>
  </si>
  <si>
    <t>Inicio de atención planificado</t>
  </si>
  <si>
    <t>Inicio atención real</t>
  </si>
  <si>
    <t>Término atención planificado</t>
  </si>
  <si>
    <t>Término atención real</t>
  </si>
  <si>
    <t>Tamaño de nave</t>
  </si>
  <si>
    <t>Movimientos</t>
  </si>
  <si>
    <t>Nave programada</t>
  </si>
  <si>
    <t>Horas de atención planificado</t>
  </si>
  <si>
    <t>Horas de atención real</t>
  </si>
  <si>
    <t>TOTAL SITIO</t>
  </si>
  <si>
    <t>TOTAL TERMINAL STI</t>
  </si>
  <si>
    <t>TOTAL TERMINAL DP WORLD</t>
  </si>
  <si>
    <t>TOTAL PUERTO DE SAN ANTONIO</t>
  </si>
  <si>
    <t>Nave reasignada</t>
  </si>
  <si>
    <t>Fecha de ingreso planificación</t>
  </si>
  <si>
    <t>X*</t>
  </si>
  <si>
    <t>Fecha aparición en solicitud</t>
  </si>
  <si>
    <t>X**</t>
  </si>
  <si>
    <t>Nave nueva en planificación CON solicitud</t>
  </si>
  <si>
    <t>Nave nueva SIN solicitud ex</t>
  </si>
  <si>
    <t>Inconsistencia hora salida</t>
  </si>
  <si>
    <t>Nave con inconsistencia de hora de salida</t>
  </si>
  <si>
    <t>Horas totales disponibles</t>
  </si>
  <si>
    <t>Turnos disponibles</t>
  </si>
  <si>
    <t>Naves programadas plan</t>
  </si>
  <si>
    <t>Naves atendidas</t>
  </si>
  <si>
    <t xml:space="preserve"> </t>
  </si>
  <si>
    <t>Inicio atención propuesta</t>
  </si>
  <si>
    <t>Término atención propuesta</t>
  </si>
  <si>
    <t>Horas atención propuesta</t>
  </si>
  <si>
    <t>Δ Horas atención real vs plan</t>
  </si>
  <si>
    <t>Δ Horas atención real vs prop</t>
  </si>
  <si>
    <t>Horas ocupadas prop</t>
  </si>
  <si>
    <t>Δ Horas ocupadas real vs plan</t>
  </si>
  <si>
    <t>Δ Horas ocupadas real vs prop</t>
  </si>
  <si>
    <t>Turnos ocupados prop</t>
  </si>
  <si>
    <t>Δ Turnos ocupados real vs plan</t>
  </si>
  <si>
    <t>Δ Turnos ocupados real vs prop</t>
  </si>
  <si>
    <t>Horas no ocupadas prop</t>
  </si>
  <si>
    <t>Δ Horas no ocupadas real vs prop</t>
  </si>
  <si>
    <t>Δ Horas no ocupadas real vs plan</t>
  </si>
  <si>
    <t>% utilización prop</t>
  </si>
  <si>
    <t>Δ % utilización real vs plan</t>
  </si>
  <si>
    <t>Δ % utilización real vs 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</si>
</sst>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7FBAE"/>
        <bgColor indexed="64"/>
      </patternFill>
    </fill>
    <fill>
      <patternFill patternType="solid">
        <fgColor rgb="FFF8F45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0FFA7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6" fontId="1" fillId="0" borderId="2" xfId="0" applyNumberFormat="1" applyFont="1" applyBorder="1"/>
    <xf numFmtId="0" fontId="0" fillId="0" borderId="3" xfId="0" applyBorder="1"/>
    <xf numFmtId="16" fontId="0" fillId="0" borderId="3" xfId="0" applyNumberFormat="1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5" xfId="0" applyFont="1" applyBorder="1"/>
    <xf numFmtId="16" fontId="1" fillId="0" borderId="12" xfId="0" applyNumberFormat="1" applyFont="1" applyBorder="1"/>
    <xf numFmtId="0" fontId="1" fillId="0" borderId="14" xfId="0" applyFont="1" applyBorder="1"/>
    <xf numFmtId="16" fontId="1" fillId="0" borderId="15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1" fillId="0" borderId="18" xfId="0" applyFont="1" applyBorder="1"/>
    <xf numFmtId="0" fontId="1" fillId="0" borderId="19" xfId="0" applyFont="1" applyBorder="1"/>
    <xf numFmtId="0" fontId="0" fillId="0" borderId="17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2" borderId="0" xfId="0" applyFill="1"/>
    <xf numFmtId="20" fontId="0" fillId="2" borderId="0" xfId="0" applyNumberFormat="1" applyFill="1"/>
    <xf numFmtId="0" fontId="0" fillId="3" borderId="0" xfId="0" applyFill="1"/>
    <xf numFmtId="0" fontId="0" fillId="0" borderId="2" xfId="0" applyBorder="1"/>
    <xf numFmtId="0" fontId="0" fillId="0" borderId="21" xfId="0" applyBorder="1" applyAlignment="1">
      <alignment horizontal="center"/>
    </xf>
    <xf numFmtId="0" fontId="1" fillId="0" borderId="26" xfId="0" applyFont="1" applyBorder="1" applyAlignment="1">
      <alignment horizontal="center"/>
    </xf>
    <xf numFmtId="9" fontId="0" fillId="0" borderId="0" xfId="1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20" fontId="0" fillId="0" borderId="1" xfId="0" applyNumberFormat="1" applyBorder="1"/>
    <xf numFmtId="0" fontId="0" fillId="0" borderId="1" xfId="0" applyBorder="1" applyAlignment="1">
      <alignment horizontal="center"/>
    </xf>
    <xf numFmtId="20" fontId="0" fillId="0" borderId="0" xfId="0" applyNumberFormat="1"/>
    <xf numFmtId="20" fontId="0" fillId="0" borderId="1" xfId="0" applyNumberFormat="1" applyBorder="1" applyAlignment="1">
      <alignment horizontal="left"/>
    </xf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/>
    <xf numFmtId="20" fontId="0" fillId="3" borderId="1" xfId="0" applyNumberFormat="1" applyFill="1" applyBorder="1"/>
    <xf numFmtId="0" fontId="0" fillId="4" borderId="1" xfId="0" applyFill="1" applyBorder="1"/>
    <xf numFmtId="20" fontId="0" fillId="4" borderId="1" xfId="0" applyNumberFormat="1" applyFill="1" applyBorder="1"/>
    <xf numFmtId="0" fontId="0" fillId="5" borderId="0" xfId="0" applyFill="1"/>
    <xf numFmtId="0" fontId="0" fillId="5" borderId="16" xfId="0" applyFill="1" applyBorder="1"/>
    <xf numFmtId="20" fontId="0" fillId="5" borderId="0" xfId="0" applyNumberFormat="1" applyFill="1"/>
    <xf numFmtId="0" fontId="0" fillId="6" borderId="1" xfId="0" applyFill="1" applyBorder="1"/>
    <xf numFmtId="20" fontId="0" fillId="6" borderId="1" xfId="0" applyNumberFormat="1" applyFill="1" applyBorder="1"/>
    <xf numFmtId="0" fontId="0" fillId="7" borderId="0" xfId="0" applyFill="1"/>
    <xf numFmtId="20" fontId="0" fillId="7" borderId="0" xfId="0" applyNumberFormat="1" applyFill="1"/>
    <xf numFmtId="20" fontId="0" fillId="8" borderId="0" xfId="0" applyNumberFormat="1" applyFill="1"/>
    <xf numFmtId="0" fontId="0" fillId="8" borderId="0" xfId="0" applyFill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/>
    <xf numFmtId="0" fontId="0" fillId="10" borderId="0" xfId="0" applyFill="1"/>
    <xf numFmtId="0" fontId="0" fillId="10" borderId="16" xfId="0" applyFill="1" applyBorder="1"/>
    <xf numFmtId="20" fontId="0" fillId="10" borderId="0" xfId="0" applyNumberFormat="1" applyFill="1"/>
    <xf numFmtId="0" fontId="0" fillId="11" borderId="1" xfId="0" applyFill="1" applyBorder="1"/>
    <xf numFmtId="20" fontId="0" fillId="11" borderId="1" xfId="0" applyNumberFormat="1" applyFill="1" applyBorder="1"/>
    <xf numFmtId="0" fontId="0" fillId="12" borderId="1" xfId="0" applyFill="1" applyBorder="1"/>
    <xf numFmtId="20" fontId="0" fillId="12" borderId="1" xfId="0" applyNumberFormat="1" applyFill="1" applyBorder="1"/>
    <xf numFmtId="0" fontId="0" fillId="13" borderId="0" xfId="0" applyFill="1"/>
    <xf numFmtId="20" fontId="0" fillId="13" borderId="0" xfId="0" applyNumberFormat="1" applyFill="1"/>
    <xf numFmtId="20" fontId="0" fillId="14" borderId="0" xfId="0" applyNumberFormat="1" applyFill="1"/>
    <xf numFmtId="0" fontId="0" fillId="14" borderId="0" xfId="0" applyFill="1"/>
    <xf numFmtId="0" fontId="0" fillId="15" borderId="0" xfId="0" applyFill="1"/>
    <xf numFmtId="20" fontId="0" fillId="15" borderId="0" xfId="0" applyNumberFormat="1" applyFill="1"/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/>
    <xf numFmtId="20" fontId="0" fillId="16" borderId="0" xfId="0" applyNumberFormat="1" applyFill="1"/>
    <xf numFmtId="20" fontId="0" fillId="16" borderId="16" xfId="0" applyNumberFormat="1" applyFill="1" applyBorder="1"/>
    <xf numFmtId="0" fontId="0" fillId="5" borderId="1" xfId="0" applyFill="1" applyBorder="1"/>
    <xf numFmtId="20" fontId="0" fillId="5" borderId="1" xfId="0" applyNumberFormat="1" applyFill="1" applyBorder="1"/>
    <xf numFmtId="0" fontId="0" fillId="17" borderId="0" xfId="0" applyFill="1"/>
    <xf numFmtId="20" fontId="0" fillId="17" borderId="0" xfId="0" applyNumberFormat="1" applyFill="1"/>
    <xf numFmtId="0" fontId="0" fillId="9" borderId="0" xfId="0" applyFill="1"/>
    <xf numFmtId="20" fontId="0" fillId="8" borderId="2" xfId="0" applyNumberFormat="1" applyFill="1" applyBorder="1"/>
    <xf numFmtId="0" fontId="0" fillId="7" borderId="1" xfId="0" applyFill="1" applyBorder="1"/>
    <xf numFmtId="0" fontId="0" fillId="7" borderId="14" xfId="0" applyFill="1" applyBorder="1"/>
    <xf numFmtId="20" fontId="0" fillId="7" borderId="1" xfId="0" applyNumberFormat="1" applyFill="1" applyBorder="1"/>
    <xf numFmtId="0" fontId="0" fillId="18" borderId="1" xfId="0" applyFill="1" applyBorder="1"/>
    <xf numFmtId="20" fontId="0" fillId="18" borderId="1" xfId="0" applyNumberFormat="1" applyFill="1" applyBorder="1"/>
    <xf numFmtId="20" fontId="0" fillId="9" borderId="0" xfId="0" applyNumberFormat="1" applyFill="1"/>
    <xf numFmtId="20" fontId="0" fillId="12" borderId="14" xfId="0" applyNumberFormat="1" applyFill="1" applyBorder="1"/>
    <xf numFmtId="0" fontId="0" fillId="19" borderId="0" xfId="0" applyFill="1"/>
    <xf numFmtId="0" fontId="0" fillId="19" borderId="16" xfId="0" applyFill="1" applyBorder="1"/>
    <xf numFmtId="20" fontId="0" fillId="19" borderId="0" xfId="0" applyNumberFormat="1" applyFill="1"/>
    <xf numFmtId="9" fontId="0" fillId="0" borderId="0" xfId="1" applyFont="1" applyFill="1"/>
    <xf numFmtId="16" fontId="1" fillId="0" borderId="21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22" fontId="0" fillId="0" borderId="27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27" xfId="0" applyNumberFormat="1" applyFill="1" applyBorder="1" applyAlignment="1">
      <alignment horizontal="center" vertical="center"/>
    </xf>
    <xf numFmtId="0" fontId="1" fillId="21" borderId="27" xfId="0" applyFont="1" applyFill="1" applyBorder="1" applyAlignment="1">
      <alignment horizontal="center" vertical="center" wrapText="1"/>
    </xf>
    <xf numFmtId="0" fontId="0" fillId="21" borderId="27" xfId="0" applyFill="1" applyBorder="1" applyAlignment="1">
      <alignment horizontal="center" vertical="center"/>
    </xf>
    <xf numFmtId="164" fontId="0" fillId="21" borderId="27" xfId="0" applyNumberFormat="1" applyFill="1" applyBorder="1" applyAlignment="1">
      <alignment horizontal="center" vertical="center"/>
    </xf>
    <xf numFmtId="0" fontId="1" fillId="22" borderId="27" xfId="0" applyFont="1" applyFill="1" applyBorder="1" applyAlignment="1">
      <alignment horizontal="center" vertical="center" wrapText="1"/>
    </xf>
    <xf numFmtId="0" fontId="0" fillId="22" borderId="27" xfId="0" applyFill="1" applyBorder="1" applyAlignment="1">
      <alignment horizontal="center" vertical="center"/>
    </xf>
    <xf numFmtId="164" fontId="1" fillId="3" borderId="27" xfId="0" applyNumberFormat="1" applyFont="1" applyFill="1" applyBorder="1" applyAlignment="1">
      <alignment horizontal="center" vertical="center"/>
    </xf>
    <xf numFmtId="164" fontId="1" fillId="21" borderId="27" xfId="0" applyNumberFormat="1" applyFont="1" applyFill="1" applyBorder="1" applyAlignment="1">
      <alignment horizontal="center" vertical="center"/>
    </xf>
    <xf numFmtId="164" fontId="1" fillId="22" borderId="27" xfId="0" applyNumberFormat="1" applyFont="1" applyFill="1" applyBorder="1" applyAlignment="1">
      <alignment horizontal="center" vertical="center"/>
    </xf>
    <xf numFmtId="0" fontId="1" fillId="21" borderId="27" xfId="0" applyFont="1" applyFill="1" applyBorder="1" applyAlignment="1">
      <alignment horizontal="center" vertical="center"/>
    </xf>
    <xf numFmtId="0" fontId="1" fillId="22" borderId="27" xfId="0" applyFont="1" applyFill="1" applyBorder="1" applyAlignment="1">
      <alignment horizontal="center" vertical="center"/>
    </xf>
    <xf numFmtId="9" fontId="1" fillId="21" borderId="27" xfId="1" applyFont="1" applyFill="1" applyBorder="1" applyAlignment="1">
      <alignment horizontal="center" vertical="center"/>
    </xf>
    <xf numFmtId="9" fontId="1" fillId="21" borderId="27" xfId="0" applyNumberFormat="1" applyFont="1" applyFill="1" applyBorder="1" applyAlignment="1">
      <alignment horizontal="center" vertical="center"/>
    </xf>
    <xf numFmtId="9" fontId="1" fillId="22" borderId="27" xfId="1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 wrapText="1"/>
    </xf>
    <xf numFmtId="0" fontId="0" fillId="0" borderId="32" xfId="0" applyBorder="1"/>
    <xf numFmtId="0" fontId="0" fillId="23" borderId="2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9" fontId="0" fillId="0" borderId="28" xfId="1" applyFont="1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9" fontId="0" fillId="0" borderId="28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4" fillId="20" borderId="3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7" formatCode="dd/mm/yyyy\ 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7" formatCode="dd/mm/yyyy\ 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6FFFF"/>
      <color rgb="FFF0FFA7"/>
      <color rgb="FFB6F0BC"/>
      <color rgb="FF99FF66"/>
      <color rgb="FFFF9966"/>
      <color rgb="FF87FBAE"/>
      <color rgb="FFF8F456"/>
      <color rgb="FFFF66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7621</xdr:colOff>
      <xdr:row>28</xdr:row>
      <xdr:rowOff>178240</xdr:rowOff>
    </xdr:from>
    <xdr:to>
      <xdr:col>9</xdr:col>
      <xdr:colOff>341573</xdr:colOff>
      <xdr:row>47</xdr:row>
      <xdr:rowOff>76870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563CEE-81FF-CBE6-6CC4-44A61E35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1" y="6213280"/>
          <a:ext cx="7703820" cy="3373350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51</xdr:row>
      <xdr:rowOff>181110</xdr:rowOff>
    </xdr:from>
    <xdr:to>
      <xdr:col>9</xdr:col>
      <xdr:colOff>438669</xdr:colOff>
      <xdr:row>75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D36CF6-9CCA-6D24-02C1-2CB08EA76D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519" b="4656"/>
        <a:stretch>
          <a:fillRect/>
        </a:stretch>
      </xdr:blipFill>
      <xdr:spPr>
        <a:xfrm>
          <a:off x="708660" y="10422390"/>
          <a:ext cx="7696200" cy="4322310"/>
        </a:xfrm>
        <a:prstGeom prst="rect">
          <a:avLst/>
        </a:prstGeom>
      </xdr:spPr>
    </xdr:pic>
    <xdr:clientData/>
  </xdr:twoCellAnchor>
  <xdr:twoCellAnchor editAs="oneCell">
    <xdr:from>
      <xdr:col>17</xdr:col>
      <xdr:colOff>594360</xdr:colOff>
      <xdr:row>29</xdr:row>
      <xdr:rowOff>22860</xdr:rowOff>
    </xdr:from>
    <xdr:to>
      <xdr:col>28</xdr:col>
      <xdr:colOff>590550</xdr:colOff>
      <xdr:row>50</xdr:row>
      <xdr:rowOff>73291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AEA24C-CBE2-3CCF-41C5-A486D6C2A4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8493"/>
        <a:stretch>
          <a:fillRect/>
        </a:stretch>
      </xdr:blipFill>
      <xdr:spPr>
        <a:xfrm>
          <a:off x="9006840" y="6240780"/>
          <a:ext cx="7094220" cy="3890911"/>
        </a:xfrm>
        <a:prstGeom prst="rect">
          <a:avLst/>
        </a:prstGeom>
      </xdr:spPr>
    </xdr:pic>
    <xdr:clientData/>
  </xdr:twoCellAnchor>
  <xdr:twoCellAnchor editAs="oneCell">
    <xdr:from>
      <xdr:col>17</xdr:col>
      <xdr:colOff>605616</xdr:colOff>
      <xdr:row>52</xdr:row>
      <xdr:rowOff>38100</xdr:rowOff>
    </xdr:from>
    <xdr:to>
      <xdr:col>29</xdr:col>
      <xdr:colOff>27190</xdr:colOff>
      <xdr:row>71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F36907-840E-1FEB-DEE7-DAA99E976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18096" y="10462260"/>
          <a:ext cx="7131108" cy="3497580"/>
        </a:xfrm>
        <a:prstGeom prst="rect">
          <a:avLst/>
        </a:prstGeom>
      </xdr:spPr>
    </xdr:pic>
    <xdr:clientData/>
  </xdr:twoCellAnchor>
  <xdr:twoCellAnchor editAs="oneCell">
    <xdr:from>
      <xdr:col>30</xdr:col>
      <xdr:colOff>44285</xdr:colOff>
      <xdr:row>29</xdr:row>
      <xdr:rowOff>0</xdr:rowOff>
    </xdr:from>
    <xdr:to>
      <xdr:col>41</xdr:col>
      <xdr:colOff>569267</xdr:colOff>
      <xdr:row>46</xdr:row>
      <xdr:rowOff>132151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CE0EBE-D095-95E6-C5DA-FF58552E9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70185" y="6217920"/>
          <a:ext cx="7230582" cy="3237301"/>
        </a:xfrm>
        <a:prstGeom prst="rect">
          <a:avLst/>
        </a:prstGeom>
      </xdr:spPr>
    </xdr:pic>
    <xdr:clientData/>
  </xdr:twoCellAnchor>
  <xdr:twoCellAnchor editAs="oneCell">
    <xdr:from>
      <xdr:col>30</xdr:col>
      <xdr:colOff>53340</xdr:colOff>
      <xdr:row>52</xdr:row>
      <xdr:rowOff>30480</xdr:rowOff>
    </xdr:from>
    <xdr:to>
      <xdr:col>41</xdr:col>
      <xdr:colOff>491862</xdr:colOff>
      <xdr:row>64</xdr:row>
      <xdr:rowOff>133642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AC15CC-7B6E-FB26-1D5E-B3B0E40D7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79240" y="10454640"/>
          <a:ext cx="7144122" cy="2301532"/>
        </a:xfrm>
        <a:prstGeom prst="rect">
          <a:avLst/>
        </a:prstGeom>
      </xdr:spPr>
    </xdr:pic>
    <xdr:clientData/>
  </xdr:twoCellAnchor>
  <xdr:twoCellAnchor editAs="oneCell">
    <xdr:from>
      <xdr:col>43</xdr:col>
      <xdr:colOff>7620</xdr:colOff>
      <xdr:row>28</xdr:row>
      <xdr:rowOff>172342</xdr:rowOff>
    </xdr:from>
    <xdr:to>
      <xdr:col>54</xdr:col>
      <xdr:colOff>340417</xdr:colOff>
      <xdr:row>38</xdr:row>
      <xdr:rowOff>15553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6859FB-379F-2167-028B-55F92B01C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658320" y="6207382"/>
          <a:ext cx="7038397" cy="1664391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39</xdr:row>
      <xdr:rowOff>176398</xdr:rowOff>
    </xdr:from>
    <xdr:to>
      <xdr:col>54</xdr:col>
      <xdr:colOff>474104</xdr:colOff>
      <xdr:row>45</xdr:row>
      <xdr:rowOff>15240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BB3CB7-F800-6E11-095C-15956CDD9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650700" y="8223118"/>
          <a:ext cx="7172084" cy="928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7621</xdr:colOff>
      <xdr:row>28</xdr:row>
      <xdr:rowOff>178240</xdr:rowOff>
    </xdr:from>
    <xdr:to>
      <xdr:col>9</xdr:col>
      <xdr:colOff>762001</xdr:colOff>
      <xdr:row>47</xdr:row>
      <xdr:rowOff>76870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CC2467-A6C0-4670-AED6-B135750B7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1" y="5298880"/>
          <a:ext cx="7703820" cy="3373350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51</xdr:row>
      <xdr:rowOff>181110</xdr:rowOff>
    </xdr:from>
    <xdr:to>
      <xdr:col>10</xdr:col>
      <xdr:colOff>2065</xdr:colOff>
      <xdr:row>75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528C2E-833D-4EAB-9996-FC7C8F16F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519" b="4656"/>
        <a:stretch>
          <a:fillRect/>
        </a:stretch>
      </xdr:blipFill>
      <xdr:spPr>
        <a:xfrm>
          <a:off x="708660" y="9507990"/>
          <a:ext cx="7696200" cy="4322310"/>
        </a:xfrm>
        <a:prstGeom prst="rect">
          <a:avLst/>
        </a:prstGeom>
      </xdr:spPr>
    </xdr:pic>
    <xdr:clientData/>
  </xdr:twoCellAnchor>
  <xdr:twoCellAnchor editAs="oneCell">
    <xdr:from>
      <xdr:col>17</xdr:col>
      <xdr:colOff>594360</xdr:colOff>
      <xdr:row>29</xdr:row>
      <xdr:rowOff>22860</xdr:rowOff>
    </xdr:from>
    <xdr:to>
      <xdr:col>28</xdr:col>
      <xdr:colOff>594360</xdr:colOff>
      <xdr:row>50</xdr:row>
      <xdr:rowOff>73291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63C146-3EE4-4C47-B919-FDAD2D581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8493"/>
        <a:stretch>
          <a:fillRect/>
        </a:stretch>
      </xdr:blipFill>
      <xdr:spPr>
        <a:xfrm>
          <a:off x="14409420" y="5326380"/>
          <a:ext cx="7094220" cy="3890911"/>
        </a:xfrm>
        <a:prstGeom prst="rect">
          <a:avLst/>
        </a:prstGeom>
      </xdr:spPr>
    </xdr:pic>
    <xdr:clientData/>
  </xdr:twoCellAnchor>
  <xdr:twoCellAnchor editAs="oneCell">
    <xdr:from>
      <xdr:col>17</xdr:col>
      <xdr:colOff>605616</xdr:colOff>
      <xdr:row>52</xdr:row>
      <xdr:rowOff>38100</xdr:rowOff>
    </xdr:from>
    <xdr:to>
      <xdr:col>29</xdr:col>
      <xdr:colOff>32904</xdr:colOff>
      <xdr:row>71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CB2847-918B-4D11-8667-50A21F87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20676" y="9547860"/>
          <a:ext cx="7131108" cy="3497580"/>
        </a:xfrm>
        <a:prstGeom prst="rect">
          <a:avLst/>
        </a:prstGeom>
      </xdr:spPr>
    </xdr:pic>
    <xdr:clientData/>
  </xdr:twoCellAnchor>
  <xdr:twoCellAnchor editAs="oneCell">
    <xdr:from>
      <xdr:col>30</xdr:col>
      <xdr:colOff>44285</xdr:colOff>
      <xdr:row>29</xdr:row>
      <xdr:rowOff>0</xdr:rowOff>
    </xdr:from>
    <xdr:to>
      <xdr:col>41</xdr:col>
      <xdr:colOff>569267</xdr:colOff>
      <xdr:row>46</xdr:row>
      <xdr:rowOff>128341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18CF40-EAAF-4390-87C0-9EFA50E39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72765" y="5303520"/>
          <a:ext cx="7230582" cy="3237301"/>
        </a:xfrm>
        <a:prstGeom prst="rect">
          <a:avLst/>
        </a:prstGeom>
      </xdr:spPr>
    </xdr:pic>
    <xdr:clientData/>
  </xdr:twoCellAnchor>
  <xdr:twoCellAnchor editAs="oneCell">
    <xdr:from>
      <xdr:col>30</xdr:col>
      <xdr:colOff>53340</xdr:colOff>
      <xdr:row>52</xdr:row>
      <xdr:rowOff>30480</xdr:rowOff>
    </xdr:from>
    <xdr:to>
      <xdr:col>41</xdr:col>
      <xdr:colOff>491862</xdr:colOff>
      <xdr:row>64</xdr:row>
      <xdr:rowOff>137452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963158-7ED2-43E8-B430-74B98E9C9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81820" y="9540240"/>
          <a:ext cx="7144122" cy="2301532"/>
        </a:xfrm>
        <a:prstGeom prst="rect">
          <a:avLst/>
        </a:prstGeom>
      </xdr:spPr>
    </xdr:pic>
    <xdr:clientData/>
  </xdr:twoCellAnchor>
  <xdr:twoCellAnchor editAs="oneCell">
    <xdr:from>
      <xdr:col>43</xdr:col>
      <xdr:colOff>7620</xdr:colOff>
      <xdr:row>28</xdr:row>
      <xdr:rowOff>172342</xdr:rowOff>
    </xdr:from>
    <xdr:to>
      <xdr:col>54</xdr:col>
      <xdr:colOff>340417</xdr:colOff>
      <xdr:row>38</xdr:row>
      <xdr:rowOff>7933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D50C02B-2523-4FB6-8BA0-B4DE028E9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060900" y="5292982"/>
          <a:ext cx="7038397" cy="1664391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39</xdr:row>
      <xdr:rowOff>176398</xdr:rowOff>
    </xdr:from>
    <xdr:to>
      <xdr:col>54</xdr:col>
      <xdr:colOff>466484</xdr:colOff>
      <xdr:row>45</xdr:row>
      <xdr:rowOff>7620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360A0D-31B3-4498-B0D3-C9A2D5CA0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53280" y="7308718"/>
          <a:ext cx="7172084" cy="928502"/>
        </a:xfrm>
        <a:prstGeom prst="rect">
          <a:avLst/>
        </a:prstGeom>
      </xdr:spPr>
    </xdr:pic>
    <xdr:clientData/>
  </xdr:twoCellAnchor>
  <xdr:twoCellAnchor editAs="oneCell">
    <xdr:from>
      <xdr:col>0</xdr:col>
      <xdr:colOff>599328</xdr:colOff>
      <xdr:row>82</xdr:row>
      <xdr:rowOff>136989</xdr:rowOff>
    </xdr:from>
    <xdr:to>
      <xdr:col>14</xdr:col>
      <xdr:colOff>181281</xdr:colOff>
      <xdr:row>127</xdr:row>
      <xdr:rowOff>8562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343238B-A866-F747-5E9B-444777AD3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9328" y="14880405"/>
          <a:ext cx="11311616" cy="7962472"/>
        </a:xfrm>
        <a:prstGeom prst="rect">
          <a:avLst/>
        </a:prstGeom>
      </xdr:spPr>
    </xdr:pic>
    <xdr:clientData/>
  </xdr:twoCellAnchor>
  <xdr:twoCellAnchor editAs="oneCell">
    <xdr:from>
      <xdr:col>1</xdr:col>
      <xdr:colOff>68493</xdr:colOff>
      <xdr:row>127</xdr:row>
      <xdr:rowOff>25684</xdr:rowOff>
    </xdr:from>
    <xdr:to>
      <xdr:col>14</xdr:col>
      <xdr:colOff>90037</xdr:colOff>
      <xdr:row>159</xdr:row>
      <xdr:rowOff>28820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D86C54-D44A-87FD-A377-73A1F97E3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6381" y="22859999"/>
          <a:ext cx="11143319" cy="57566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05A6B-FB39-434F-9739-EF5AEDA431F7}" name="Table1" displayName="Table1" ref="B2:J26" totalsRowShown="0" headerRowDxfId="21" dataDxfId="20">
  <autoFilter ref="B2:J26" xr:uid="{16B05A6B-FB39-434F-9739-EF5AEDA431F7}"/>
  <tableColumns count="9">
    <tableColumn id="1" xr3:uid="{1A75F40E-FC8D-49F8-9F99-190EC07E8180}" name="E.T.A." dataDxfId="19"/>
    <tableColumn id="2" xr3:uid="{0C620510-D699-4D61-9462-DCB17A313BA5}" name="Agencia" dataDxfId="18"/>
    <tableColumn id="3" xr3:uid="{0BA6EF12-A90E-4B6C-A5A4-5167FF07E534}" name="Nave" dataDxfId="17"/>
    <tableColumn id="4" xr3:uid="{5575877E-FC16-4171-A819-07E08F4D4ABC}" name="Eslora" dataDxfId="16"/>
    <tableColumn id="8" xr3:uid="{BCECFCEE-4EA3-4440-AF63-90C1A9718F9D}" name="Programadas" dataDxfId="15"/>
    <tableColumn id="9" xr3:uid="{937625BE-F848-4E34-9A7F-BB6332D62678}" name="Operadas" dataDxfId="14"/>
    <tableColumn id="5" xr3:uid="{57F38DD8-7BAF-4066-8B52-6B146B5818BF}" name="Terminal" dataDxfId="13"/>
    <tableColumn id="6" xr3:uid="{ED94568D-321C-436D-88BF-99ADBC570CFD}" name="Emp. muellaje" dataDxfId="12"/>
    <tableColumn id="7" xr3:uid="{F08D09A0-4B8B-47F7-94D4-1E3E1C9F4B25}" name="Carga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F765B6-897B-409A-86D4-8BA8E445E590}" name="Table13" displayName="Table13" ref="B2:J26" totalsRowShown="0" headerRowDxfId="10" dataDxfId="9">
  <autoFilter ref="B2:J26" xr:uid="{0FF765B6-897B-409A-86D4-8BA8E445E590}"/>
  <tableColumns count="9">
    <tableColumn id="1" xr3:uid="{68E10397-2AA4-46D1-B334-8C8F95F0022A}" name="E.T.A." dataDxfId="8"/>
    <tableColumn id="2" xr3:uid="{3F51016A-EFCB-4EF5-855D-75B40ACF6DDF}" name="Agencia" dataDxfId="7"/>
    <tableColumn id="3" xr3:uid="{71E4D52E-D927-4F90-920F-F5C76A7C7653}" name="Nave" dataDxfId="6"/>
    <tableColumn id="4" xr3:uid="{F6A01215-84D0-4272-968A-92639D6E3140}" name="Eslora" dataDxfId="5"/>
    <tableColumn id="8" xr3:uid="{8CD8440B-6E07-45A6-AD87-10287EE1AF96}" name="Programadas" dataDxfId="4"/>
    <tableColumn id="9" xr3:uid="{20B255F7-6C2A-4F19-9AF3-A49FFD1CF2A5}" name="Operadas" dataDxfId="3"/>
    <tableColumn id="5" xr3:uid="{09680675-DE7D-4EB9-8C93-05E650A8BF84}" name="Terminal" dataDxfId="2"/>
    <tableColumn id="6" xr3:uid="{77084152-440E-4571-9257-9A2EAD918BD1}" name="Emp. muellaje" dataDxfId="1"/>
    <tableColumn id="7" xr3:uid="{EE4FC9F7-8B8E-4595-8E62-6269ADEF738F}" name="Carg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B466-42C5-45E7-BA7B-0A8B5AC0D5A1}">
  <dimension ref="B2:P26"/>
  <sheetViews>
    <sheetView topLeftCell="A49" zoomScale="66" workbookViewId="0">
      <selection activeCell="B18" sqref="B18"/>
    </sheetView>
  </sheetViews>
  <sheetFormatPr defaultRowHeight="14.4" x14ac:dyDescent="0.3"/>
  <cols>
    <col min="2" max="2" width="21.33203125" customWidth="1"/>
    <col min="3" max="3" width="12.77734375" hidden="1" customWidth="1"/>
    <col min="4" max="4" width="22.5546875" bestFit="1" customWidth="1"/>
    <col min="5" max="5" width="6.5546875" hidden="1" customWidth="1"/>
    <col min="6" max="6" width="18.88671875" customWidth="1"/>
    <col min="7" max="7" width="16.5546875" customWidth="1"/>
    <col min="8" max="8" width="14.21875" bestFit="1" customWidth="1"/>
    <col min="9" max="9" width="13.77734375" customWidth="1"/>
    <col min="10" max="10" width="14.6640625" customWidth="1"/>
    <col min="11" max="11" width="12.33203125" customWidth="1"/>
    <col min="12" max="13" width="13.6640625" customWidth="1"/>
    <col min="16" max="16" width="12.5546875" customWidth="1"/>
    <col min="22" max="22" width="14.5546875" customWidth="1"/>
  </cols>
  <sheetData>
    <row r="2" spans="2:16" x14ac:dyDescent="0.3">
      <c r="B2" s="49" t="s">
        <v>53</v>
      </c>
      <c r="C2" s="49" t="s">
        <v>54</v>
      </c>
      <c r="D2" s="49" t="s">
        <v>41</v>
      </c>
      <c r="E2" s="49" t="s">
        <v>55</v>
      </c>
      <c r="F2" s="49" t="s">
        <v>164</v>
      </c>
      <c r="G2" s="49" t="s">
        <v>165</v>
      </c>
      <c r="H2" s="49" t="s">
        <v>40</v>
      </c>
      <c r="I2" s="49" t="s">
        <v>56</v>
      </c>
      <c r="J2" s="49" t="s">
        <v>57</v>
      </c>
      <c r="K2" s="49" t="s">
        <v>58</v>
      </c>
      <c r="L2" s="49" t="s">
        <v>59</v>
      </c>
      <c r="M2" s="49" t="s">
        <v>60</v>
      </c>
    </row>
    <row r="3" spans="2:16" x14ac:dyDescent="0.3">
      <c r="B3" s="50">
        <v>45625.211805555555</v>
      </c>
      <c r="C3" s="51" t="s">
        <v>61</v>
      </c>
      <c r="D3" s="51" t="s">
        <v>62</v>
      </c>
      <c r="E3" s="51" t="s">
        <v>63</v>
      </c>
      <c r="F3" s="39"/>
      <c r="G3" s="39" t="s">
        <v>166</v>
      </c>
      <c r="H3" s="51" t="s">
        <v>32</v>
      </c>
      <c r="I3" s="51" t="s">
        <v>64</v>
      </c>
      <c r="J3" s="51" t="s">
        <v>65</v>
      </c>
      <c r="K3" s="51" t="s">
        <v>66</v>
      </c>
      <c r="L3" s="51" t="s">
        <v>67</v>
      </c>
      <c r="M3" s="51" t="s">
        <v>68</v>
      </c>
    </row>
    <row r="4" spans="2:16" x14ac:dyDescent="0.3">
      <c r="B4" s="50">
        <v>45626.770833333336</v>
      </c>
      <c r="C4" s="51" t="s">
        <v>69</v>
      </c>
      <c r="D4" s="51" t="s">
        <v>69</v>
      </c>
      <c r="E4" s="51" t="s">
        <v>31</v>
      </c>
      <c r="F4" s="39"/>
      <c r="G4" s="39"/>
      <c r="H4" s="51" t="s">
        <v>70</v>
      </c>
      <c r="I4" s="51" t="s">
        <v>71</v>
      </c>
      <c r="J4" s="51" t="s">
        <v>71</v>
      </c>
      <c r="K4" s="51" t="s">
        <v>72</v>
      </c>
      <c r="L4" s="51" t="s">
        <v>68</v>
      </c>
      <c r="M4" s="51"/>
    </row>
    <row r="5" spans="2:16" x14ac:dyDescent="0.3">
      <c r="B5" s="50">
        <v>45630.041666666664</v>
      </c>
      <c r="C5" s="51" t="s">
        <v>73</v>
      </c>
      <c r="D5" s="51" t="s">
        <v>74</v>
      </c>
      <c r="E5" s="51" t="s">
        <v>75</v>
      </c>
      <c r="F5" s="39" t="s">
        <v>166</v>
      </c>
      <c r="G5" s="39" t="s">
        <v>166</v>
      </c>
      <c r="H5" s="51" t="s">
        <v>32</v>
      </c>
      <c r="I5" s="51" t="s">
        <v>64</v>
      </c>
      <c r="J5" s="51" t="s">
        <v>76</v>
      </c>
      <c r="K5" s="51" t="s">
        <v>77</v>
      </c>
      <c r="L5" s="51" t="s">
        <v>78</v>
      </c>
      <c r="M5" s="51" t="s">
        <v>68</v>
      </c>
      <c r="P5" s="51" t="s">
        <v>167</v>
      </c>
    </row>
    <row r="6" spans="2:16" x14ac:dyDescent="0.3">
      <c r="B6" s="50">
        <v>45630.3125</v>
      </c>
      <c r="C6" s="51" t="s">
        <v>79</v>
      </c>
      <c r="D6" s="51" t="s">
        <v>80</v>
      </c>
      <c r="E6" s="51" t="s">
        <v>81</v>
      </c>
      <c r="F6" s="39" t="s">
        <v>166</v>
      </c>
      <c r="G6" s="39" t="s">
        <v>166</v>
      </c>
      <c r="H6" s="51" t="s">
        <v>32</v>
      </c>
      <c r="I6" s="51" t="s">
        <v>82</v>
      </c>
      <c r="J6" s="51" t="s">
        <v>71</v>
      </c>
      <c r="K6" s="51" t="s">
        <v>71</v>
      </c>
      <c r="L6" s="51" t="s">
        <v>83</v>
      </c>
      <c r="M6" s="51" t="s">
        <v>84</v>
      </c>
      <c r="P6" s="51" t="s">
        <v>168</v>
      </c>
    </row>
    <row r="7" spans="2:16" x14ac:dyDescent="0.3">
      <c r="B7" s="50">
        <v>45633.354166666664</v>
      </c>
      <c r="C7" s="51" t="s">
        <v>61</v>
      </c>
      <c r="D7" s="51" t="s">
        <v>85</v>
      </c>
      <c r="E7" s="51" t="s">
        <v>86</v>
      </c>
      <c r="F7" s="39"/>
      <c r="G7" s="39"/>
      <c r="H7" s="51" t="s">
        <v>87</v>
      </c>
      <c r="I7" s="51" t="s">
        <v>88</v>
      </c>
      <c r="J7" s="51" t="s">
        <v>88</v>
      </c>
      <c r="K7" s="51" t="s">
        <v>89</v>
      </c>
      <c r="L7" s="51" t="s">
        <v>84</v>
      </c>
      <c r="M7" s="51"/>
    </row>
    <row r="8" spans="2:16" x14ac:dyDescent="0.3">
      <c r="B8" s="50">
        <v>45633.75</v>
      </c>
      <c r="C8" s="51" t="s">
        <v>61</v>
      </c>
      <c r="D8" s="51" t="s">
        <v>90</v>
      </c>
      <c r="E8" s="51" t="s">
        <v>91</v>
      </c>
      <c r="F8" s="39"/>
      <c r="G8" s="39" t="s">
        <v>166</v>
      </c>
      <c r="H8" s="51" t="s">
        <v>87</v>
      </c>
      <c r="I8" s="51" t="s">
        <v>88</v>
      </c>
      <c r="J8" s="51" t="s">
        <v>88</v>
      </c>
      <c r="K8" s="51" t="s">
        <v>92</v>
      </c>
      <c r="L8" s="51" t="s">
        <v>84</v>
      </c>
      <c r="M8" s="51"/>
    </row>
    <row r="9" spans="2:16" x14ac:dyDescent="0.3">
      <c r="B9" s="50">
        <v>45633.833333333336</v>
      </c>
      <c r="C9" s="51" t="s">
        <v>93</v>
      </c>
      <c r="D9" s="51" t="s">
        <v>94</v>
      </c>
      <c r="E9" s="51" t="s">
        <v>95</v>
      </c>
      <c r="F9" s="39" t="s">
        <v>166</v>
      </c>
      <c r="G9" s="39" t="s">
        <v>166</v>
      </c>
      <c r="H9" s="51" t="s">
        <v>31</v>
      </c>
      <c r="I9" s="51" t="s">
        <v>70</v>
      </c>
      <c r="J9" s="51" t="s">
        <v>71</v>
      </c>
      <c r="K9" s="51" t="s">
        <v>71</v>
      </c>
      <c r="L9" s="51" t="s">
        <v>96</v>
      </c>
      <c r="M9" s="51" t="s">
        <v>68</v>
      </c>
    </row>
    <row r="10" spans="2:16" x14ac:dyDescent="0.3">
      <c r="B10" s="50">
        <v>45634.227777777778</v>
      </c>
      <c r="C10" s="51" t="s">
        <v>93</v>
      </c>
      <c r="D10" s="51" t="s">
        <v>97</v>
      </c>
      <c r="E10" s="51" t="s">
        <v>98</v>
      </c>
      <c r="F10" s="39" t="s">
        <v>166</v>
      </c>
      <c r="G10" s="39" t="s">
        <v>166</v>
      </c>
      <c r="H10" s="51" t="s">
        <v>31</v>
      </c>
      <c r="I10" s="51" t="s">
        <v>70</v>
      </c>
      <c r="J10" s="51" t="s">
        <v>71</v>
      </c>
      <c r="K10" s="51" t="s">
        <v>71</v>
      </c>
      <c r="L10" s="51" t="s">
        <v>99</v>
      </c>
      <c r="M10" s="51" t="s">
        <v>68</v>
      </c>
    </row>
    <row r="11" spans="2:16" x14ac:dyDescent="0.3">
      <c r="B11" s="50">
        <v>45634.583333333336</v>
      </c>
      <c r="C11" s="51" t="s">
        <v>61</v>
      </c>
      <c r="D11" s="51" t="s">
        <v>100</v>
      </c>
      <c r="E11" s="51" t="s">
        <v>101</v>
      </c>
      <c r="F11" s="39"/>
      <c r="G11" s="39" t="s">
        <v>166</v>
      </c>
      <c r="H11" s="51" t="s">
        <v>32</v>
      </c>
      <c r="I11" s="51" t="s">
        <v>64</v>
      </c>
      <c r="J11" s="51" t="s">
        <v>65</v>
      </c>
      <c r="K11" s="51" t="s">
        <v>102</v>
      </c>
      <c r="L11" s="51" t="s">
        <v>103</v>
      </c>
      <c r="M11" s="51" t="s">
        <v>84</v>
      </c>
    </row>
    <row r="12" spans="2:16" x14ac:dyDescent="0.3">
      <c r="B12" s="50">
        <v>45635.25</v>
      </c>
      <c r="C12" s="51" t="s">
        <v>73</v>
      </c>
      <c r="D12" s="51" t="s">
        <v>104</v>
      </c>
      <c r="E12" s="51" t="s">
        <v>105</v>
      </c>
      <c r="F12" s="39" t="s">
        <v>166</v>
      </c>
      <c r="G12" s="39" t="s">
        <v>166</v>
      </c>
      <c r="H12" s="51" t="s">
        <v>32</v>
      </c>
      <c r="I12" s="51" t="s">
        <v>64</v>
      </c>
      <c r="J12" s="51" t="s">
        <v>71</v>
      </c>
      <c r="K12" s="51" t="s">
        <v>71</v>
      </c>
      <c r="L12" s="51" t="s">
        <v>99</v>
      </c>
      <c r="M12" s="51" t="s">
        <v>84</v>
      </c>
    </row>
    <row r="13" spans="2:16" x14ac:dyDescent="0.3">
      <c r="B13" s="50">
        <v>45635.291666666664</v>
      </c>
      <c r="C13" s="51" t="s">
        <v>93</v>
      </c>
      <c r="D13" s="51" t="s">
        <v>106</v>
      </c>
      <c r="E13" s="51" t="s">
        <v>107</v>
      </c>
      <c r="F13" s="39" t="s">
        <v>166</v>
      </c>
      <c r="G13" s="39" t="s">
        <v>166</v>
      </c>
      <c r="H13" s="51" t="s">
        <v>31</v>
      </c>
      <c r="I13" s="51" t="s">
        <v>64</v>
      </c>
      <c r="J13" s="51" t="s">
        <v>71</v>
      </c>
      <c r="K13" s="51" t="s">
        <v>71</v>
      </c>
      <c r="L13" s="51" t="s">
        <v>99</v>
      </c>
      <c r="M13" s="51" t="s">
        <v>84</v>
      </c>
    </row>
    <row r="14" spans="2:16" x14ac:dyDescent="0.3">
      <c r="B14" s="50">
        <v>45635.5</v>
      </c>
      <c r="C14" s="51" t="s">
        <v>79</v>
      </c>
      <c r="D14" s="51" t="s">
        <v>108</v>
      </c>
      <c r="E14" s="51" t="s">
        <v>109</v>
      </c>
      <c r="F14" s="39" t="s">
        <v>166</v>
      </c>
      <c r="G14" s="39" t="s">
        <v>166</v>
      </c>
      <c r="H14" s="51" t="s">
        <v>31</v>
      </c>
      <c r="I14" s="51" t="s">
        <v>70</v>
      </c>
      <c r="J14" s="51" t="s">
        <v>71</v>
      </c>
      <c r="K14" s="51" t="s">
        <v>71</v>
      </c>
      <c r="L14" s="51" t="s">
        <v>110</v>
      </c>
      <c r="M14" s="51" t="s">
        <v>84</v>
      </c>
    </row>
    <row r="15" spans="2:16" x14ac:dyDescent="0.3">
      <c r="B15" s="50">
        <v>45635.541666666664</v>
      </c>
      <c r="C15" s="51" t="s">
        <v>111</v>
      </c>
      <c r="D15" s="51" t="s">
        <v>112</v>
      </c>
      <c r="E15" s="51" t="s">
        <v>113</v>
      </c>
      <c r="F15" s="39" t="s">
        <v>166</v>
      </c>
      <c r="G15" s="39" t="s">
        <v>166</v>
      </c>
      <c r="H15" s="51" t="s">
        <v>32</v>
      </c>
      <c r="I15" s="51" t="s">
        <v>64</v>
      </c>
      <c r="J15" s="51" t="s">
        <v>71</v>
      </c>
      <c r="K15" s="51" t="s">
        <v>71</v>
      </c>
      <c r="L15" s="51" t="s">
        <v>114</v>
      </c>
      <c r="M15" s="51" t="s">
        <v>68</v>
      </c>
    </row>
    <row r="16" spans="2:16" x14ac:dyDescent="0.3">
      <c r="B16" s="50">
        <v>45636.25</v>
      </c>
      <c r="C16" s="51" t="s">
        <v>73</v>
      </c>
      <c r="D16" s="51" t="s">
        <v>115</v>
      </c>
      <c r="E16" s="51" t="s">
        <v>116</v>
      </c>
      <c r="F16" s="39"/>
      <c r="G16" s="39"/>
      <c r="H16" s="51" t="s">
        <v>32</v>
      </c>
      <c r="I16" s="51" t="s">
        <v>64</v>
      </c>
      <c r="J16" s="51" t="s">
        <v>76</v>
      </c>
      <c r="K16" s="51" t="s">
        <v>77</v>
      </c>
      <c r="L16" s="51" t="s">
        <v>117</v>
      </c>
      <c r="M16" s="51" t="s">
        <v>68</v>
      </c>
    </row>
    <row r="17" spans="2:13" x14ac:dyDescent="0.3">
      <c r="B17" s="50">
        <v>45636.333333333336</v>
      </c>
      <c r="C17" s="51" t="s">
        <v>79</v>
      </c>
      <c r="D17" s="51" t="s">
        <v>118</v>
      </c>
      <c r="E17" s="51" t="s">
        <v>119</v>
      </c>
      <c r="F17" s="39"/>
      <c r="G17" s="39" t="s">
        <v>166</v>
      </c>
      <c r="H17" s="51" t="s">
        <v>82</v>
      </c>
      <c r="I17" s="51" t="s">
        <v>64</v>
      </c>
      <c r="J17" s="51" t="s">
        <v>71</v>
      </c>
      <c r="K17" s="51" t="s">
        <v>71</v>
      </c>
      <c r="L17" s="51" t="s">
        <v>120</v>
      </c>
      <c r="M17" s="51" t="s">
        <v>84</v>
      </c>
    </row>
    <row r="18" spans="2:13" x14ac:dyDescent="0.3">
      <c r="B18" s="50">
        <v>45636.583333333336</v>
      </c>
      <c r="C18" s="51" t="s">
        <v>61</v>
      </c>
      <c r="D18" s="51" t="s">
        <v>121</v>
      </c>
      <c r="E18" s="51" t="s">
        <v>122</v>
      </c>
      <c r="F18" s="39"/>
      <c r="G18" s="39" t="s">
        <v>166</v>
      </c>
      <c r="H18" s="51" t="s">
        <v>31</v>
      </c>
      <c r="I18" s="51" t="s">
        <v>70</v>
      </c>
      <c r="J18" s="51" t="s">
        <v>71</v>
      </c>
      <c r="K18" s="51" t="s">
        <v>71</v>
      </c>
      <c r="L18" s="51" t="s">
        <v>123</v>
      </c>
      <c r="M18" s="51" t="s">
        <v>68</v>
      </c>
    </row>
    <row r="19" spans="2:13" x14ac:dyDescent="0.3">
      <c r="B19" s="50">
        <v>45637.875</v>
      </c>
      <c r="C19" s="51" t="s">
        <v>61</v>
      </c>
      <c r="D19" s="51" t="s">
        <v>124</v>
      </c>
      <c r="E19" s="51" t="s">
        <v>125</v>
      </c>
      <c r="F19" s="39"/>
      <c r="G19" s="39" t="s">
        <v>166</v>
      </c>
      <c r="H19" s="51" t="s">
        <v>32</v>
      </c>
      <c r="I19" s="51" t="s">
        <v>64</v>
      </c>
      <c r="J19" s="51" t="s">
        <v>71</v>
      </c>
      <c r="K19" s="51" t="s">
        <v>71</v>
      </c>
      <c r="L19" s="51" t="s">
        <v>126</v>
      </c>
      <c r="M19" s="51" t="s">
        <v>68</v>
      </c>
    </row>
    <row r="20" spans="2:13" x14ac:dyDescent="0.3">
      <c r="B20" s="50">
        <v>45637.041666666664</v>
      </c>
      <c r="C20" s="51" t="s">
        <v>79</v>
      </c>
      <c r="D20" s="51" t="s">
        <v>127</v>
      </c>
      <c r="E20" s="51" t="s">
        <v>128</v>
      </c>
      <c r="F20" s="39"/>
      <c r="G20" s="39"/>
      <c r="H20" s="51" t="s">
        <v>32</v>
      </c>
      <c r="I20" s="51" t="s">
        <v>64</v>
      </c>
      <c r="J20" s="51" t="s">
        <v>76</v>
      </c>
      <c r="K20" s="51" t="s">
        <v>77</v>
      </c>
      <c r="L20" s="51" t="s">
        <v>129</v>
      </c>
      <c r="M20" s="51" t="s">
        <v>68</v>
      </c>
    </row>
    <row r="21" spans="2:13" x14ac:dyDescent="0.3">
      <c r="B21" s="50">
        <v>45638.5</v>
      </c>
      <c r="C21" s="51" t="s">
        <v>73</v>
      </c>
      <c r="D21" s="51" t="s">
        <v>130</v>
      </c>
      <c r="E21" s="51" t="s">
        <v>131</v>
      </c>
      <c r="F21" s="39"/>
      <c r="G21" s="39" t="s">
        <v>166</v>
      </c>
      <c r="H21" s="51" t="s">
        <v>31</v>
      </c>
      <c r="I21" s="51" t="s">
        <v>70</v>
      </c>
      <c r="J21" s="51" t="s">
        <v>71</v>
      </c>
      <c r="K21" s="51" t="s">
        <v>71</v>
      </c>
      <c r="L21" s="51" t="s">
        <v>132</v>
      </c>
      <c r="M21" s="51" t="s">
        <v>84</v>
      </c>
    </row>
    <row r="22" spans="2:13" x14ac:dyDescent="0.3">
      <c r="B22" s="50">
        <v>45639.25</v>
      </c>
      <c r="C22" s="51"/>
      <c r="D22" s="51" t="s">
        <v>143</v>
      </c>
      <c r="E22" s="51"/>
      <c r="F22" s="39"/>
      <c r="G22" s="39"/>
      <c r="H22" s="51" t="s">
        <v>32</v>
      </c>
      <c r="I22" s="51"/>
      <c r="J22" s="51" t="s">
        <v>76</v>
      </c>
      <c r="K22" s="51"/>
      <c r="L22" s="51"/>
      <c r="M22" s="51"/>
    </row>
    <row r="23" spans="2:13" x14ac:dyDescent="0.3">
      <c r="B23" s="50">
        <v>45639.25</v>
      </c>
      <c r="C23" s="51" t="s">
        <v>79</v>
      </c>
      <c r="D23" s="51" t="s">
        <v>133</v>
      </c>
      <c r="E23" s="51" t="s">
        <v>134</v>
      </c>
      <c r="F23" s="39"/>
      <c r="G23" s="39" t="s">
        <v>166</v>
      </c>
      <c r="H23" s="51" t="s">
        <v>31</v>
      </c>
      <c r="I23" s="51" t="s">
        <v>70</v>
      </c>
      <c r="J23" s="51" t="s">
        <v>71</v>
      </c>
      <c r="K23" s="51" t="s">
        <v>71</v>
      </c>
      <c r="L23" s="51" t="s">
        <v>135</v>
      </c>
      <c r="M23" s="51" t="s">
        <v>68</v>
      </c>
    </row>
    <row r="24" spans="2:13" x14ac:dyDescent="0.3">
      <c r="B24" s="50">
        <v>45639.958333333336</v>
      </c>
      <c r="C24" s="51" t="s">
        <v>79</v>
      </c>
      <c r="D24" s="51" t="s">
        <v>136</v>
      </c>
      <c r="E24" s="51" t="s">
        <v>137</v>
      </c>
      <c r="F24" s="39"/>
      <c r="G24" s="39"/>
      <c r="H24" s="51" t="s">
        <v>32</v>
      </c>
      <c r="I24" s="51" t="s">
        <v>64</v>
      </c>
      <c r="J24" s="51" t="s">
        <v>76</v>
      </c>
      <c r="K24" s="51" t="s">
        <v>77</v>
      </c>
      <c r="L24" s="51" t="s">
        <v>138</v>
      </c>
      <c r="M24" s="51" t="s">
        <v>68</v>
      </c>
    </row>
    <row r="25" spans="2:13" x14ac:dyDescent="0.3">
      <c r="B25" s="50">
        <v>45640.027777777781</v>
      </c>
      <c r="C25" s="51" t="s">
        <v>61</v>
      </c>
      <c r="D25" s="51" t="s">
        <v>139</v>
      </c>
      <c r="E25" s="51" t="s">
        <v>125</v>
      </c>
      <c r="F25" s="39"/>
      <c r="G25" s="39" t="s">
        <v>166</v>
      </c>
      <c r="H25" s="51" t="s">
        <v>31</v>
      </c>
      <c r="I25" s="51" t="s">
        <v>70</v>
      </c>
      <c r="J25" s="51" t="s">
        <v>71</v>
      </c>
      <c r="K25" s="51" t="s">
        <v>71</v>
      </c>
      <c r="L25" s="51" t="s">
        <v>120</v>
      </c>
      <c r="M25" s="51" t="s">
        <v>84</v>
      </c>
    </row>
    <row r="26" spans="2:13" x14ac:dyDescent="0.3">
      <c r="B26" s="50">
        <v>45640.541666666664</v>
      </c>
      <c r="C26" s="51" t="s">
        <v>140</v>
      </c>
      <c r="D26" s="51" t="s">
        <v>141</v>
      </c>
      <c r="E26" s="51" t="s">
        <v>75</v>
      </c>
      <c r="F26" s="39"/>
      <c r="G26" s="39"/>
      <c r="H26" s="51" t="s">
        <v>32</v>
      </c>
      <c r="I26" s="51" t="s">
        <v>64</v>
      </c>
      <c r="J26" s="51" t="s">
        <v>76</v>
      </c>
      <c r="K26" s="51" t="s">
        <v>77</v>
      </c>
      <c r="L26" s="51" t="s">
        <v>142</v>
      </c>
      <c r="M26" s="51" t="s">
        <v>68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462A-EF54-43EC-94B6-CF8C23825F16}">
  <dimension ref="B2:Z110"/>
  <sheetViews>
    <sheetView topLeftCell="A88" zoomScale="90" zoomScaleNormal="90" workbookViewId="0">
      <selection activeCell="Q114" sqref="Q114"/>
    </sheetView>
  </sheetViews>
  <sheetFormatPr defaultRowHeight="14.4" x14ac:dyDescent="0.3"/>
  <cols>
    <col min="2" max="2" width="15.33203125" bestFit="1" customWidth="1"/>
    <col min="3" max="3" width="12.77734375" hidden="1" customWidth="1"/>
    <col min="4" max="4" width="22.5546875" bestFit="1" customWidth="1"/>
    <col min="5" max="5" width="6.5546875" hidden="1" customWidth="1"/>
    <col min="6" max="6" width="18.88671875" customWidth="1"/>
    <col min="7" max="7" width="16.5546875" customWidth="1"/>
    <col min="8" max="8" width="14.21875" bestFit="1" customWidth="1"/>
    <col min="9" max="9" width="13.77734375" customWidth="1"/>
    <col min="10" max="10" width="12.33203125" bestFit="1" customWidth="1"/>
    <col min="11" max="11" width="12.33203125" customWidth="1"/>
    <col min="12" max="13" width="13.6640625" customWidth="1"/>
    <col min="16" max="16" width="12.5546875" customWidth="1"/>
    <col min="22" max="22" width="14.5546875" customWidth="1"/>
  </cols>
  <sheetData>
    <row r="2" spans="2:16" x14ac:dyDescent="0.3">
      <c r="B2" s="49" t="s">
        <v>53</v>
      </c>
      <c r="C2" s="49" t="s">
        <v>54</v>
      </c>
      <c r="D2" s="49" t="s">
        <v>41</v>
      </c>
      <c r="E2" s="49" t="s">
        <v>55</v>
      </c>
      <c r="F2" s="49" t="s">
        <v>164</v>
      </c>
      <c r="G2" s="49" t="s">
        <v>165</v>
      </c>
      <c r="H2" s="49" t="s">
        <v>40</v>
      </c>
      <c r="I2" s="49" t="s">
        <v>56</v>
      </c>
      <c r="J2" s="49" t="s">
        <v>57</v>
      </c>
      <c r="K2" s="49" t="s">
        <v>58</v>
      </c>
      <c r="L2" s="49" t="s">
        <v>59</v>
      </c>
      <c r="M2" s="49" t="s">
        <v>60</v>
      </c>
    </row>
    <row r="3" spans="2:16" x14ac:dyDescent="0.3">
      <c r="B3" s="50">
        <v>45625.211805555555</v>
      </c>
      <c r="C3" s="51" t="s">
        <v>61</v>
      </c>
      <c r="D3" s="51" t="s">
        <v>62</v>
      </c>
      <c r="E3" s="51" t="s">
        <v>63</v>
      </c>
      <c r="F3" s="39"/>
      <c r="G3" s="39" t="s">
        <v>166</v>
      </c>
      <c r="H3" s="51" t="s">
        <v>32</v>
      </c>
      <c r="I3" s="51" t="s">
        <v>64</v>
      </c>
      <c r="J3" s="51" t="s">
        <v>65</v>
      </c>
      <c r="K3" s="51" t="s">
        <v>66</v>
      </c>
      <c r="L3" s="51" t="s">
        <v>67</v>
      </c>
      <c r="M3" s="51" t="s">
        <v>68</v>
      </c>
    </row>
    <row r="4" spans="2:16" x14ac:dyDescent="0.3">
      <c r="B4" s="50">
        <v>45626.770833333336</v>
      </c>
      <c r="C4" s="51" t="s">
        <v>69</v>
      </c>
      <c r="D4" s="51" t="s">
        <v>69</v>
      </c>
      <c r="E4" s="51" t="s">
        <v>31</v>
      </c>
      <c r="F4" s="39"/>
      <c r="G4" s="39"/>
      <c r="H4" s="51" t="s">
        <v>70</v>
      </c>
      <c r="I4" s="51" t="s">
        <v>71</v>
      </c>
      <c r="J4" s="51" t="s">
        <v>71</v>
      </c>
      <c r="K4" s="51" t="s">
        <v>72</v>
      </c>
      <c r="L4" s="51" t="s">
        <v>68</v>
      </c>
      <c r="M4" s="51"/>
    </row>
    <row r="5" spans="2:16" x14ac:dyDescent="0.3">
      <c r="B5" s="50">
        <v>45630.041666666664</v>
      </c>
      <c r="C5" s="51" t="s">
        <v>73</v>
      </c>
      <c r="D5" s="51" t="s">
        <v>74</v>
      </c>
      <c r="E5" s="51" t="s">
        <v>75</v>
      </c>
      <c r="F5" s="39" t="s">
        <v>166</v>
      </c>
      <c r="G5" s="39" t="s">
        <v>166</v>
      </c>
      <c r="H5" s="51" t="s">
        <v>32</v>
      </c>
      <c r="I5" s="51" t="s">
        <v>64</v>
      </c>
      <c r="J5" s="51" t="s">
        <v>76</v>
      </c>
      <c r="K5" s="51" t="s">
        <v>77</v>
      </c>
      <c r="L5" s="51" t="s">
        <v>78</v>
      </c>
      <c r="M5" s="51" t="s">
        <v>68</v>
      </c>
      <c r="P5" s="51" t="s">
        <v>167</v>
      </c>
    </row>
    <row r="6" spans="2:16" x14ac:dyDescent="0.3">
      <c r="B6" s="50">
        <v>45630.3125</v>
      </c>
      <c r="C6" s="51" t="s">
        <v>79</v>
      </c>
      <c r="D6" s="51" t="s">
        <v>80</v>
      </c>
      <c r="E6" s="51" t="s">
        <v>81</v>
      </c>
      <c r="F6" s="39" t="s">
        <v>166</v>
      </c>
      <c r="G6" s="39" t="s">
        <v>166</v>
      </c>
      <c r="H6" s="51" t="s">
        <v>32</v>
      </c>
      <c r="I6" s="51" t="s">
        <v>82</v>
      </c>
      <c r="J6" s="51" t="s">
        <v>71</v>
      </c>
      <c r="K6" s="51" t="s">
        <v>71</v>
      </c>
      <c r="L6" s="51" t="s">
        <v>83</v>
      </c>
      <c r="M6" s="51" t="s">
        <v>84</v>
      </c>
      <c r="P6" s="51" t="s">
        <v>168</v>
      </c>
    </row>
    <row r="7" spans="2:16" x14ac:dyDescent="0.3">
      <c r="B7" s="50">
        <v>45633.354166666664</v>
      </c>
      <c r="C7" s="51" t="s">
        <v>61</v>
      </c>
      <c r="D7" s="51" t="s">
        <v>85</v>
      </c>
      <c r="E7" s="51" t="s">
        <v>86</v>
      </c>
      <c r="F7" s="39"/>
      <c r="G7" s="39"/>
      <c r="H7" s="51" t="s">
        <v>87</v>
      </c>
      <c r="I7" s="51" t="s">
        <v>88</v>
      </c>
      <c r="J7" s="51" t="s">
        <v>88</v>
      </c>
      <c r="K7" s="51" t="s">
        <v>89</v>
      </c>
      <c r="L7" s="51" t="s">
        <v>84</v>
      </c>
      <c r="M7" s="51"/>
    </row>
    <row r="8" spans="2:16" x14ac:dyDescent="0.3">
      <c r="B8" s="50">
        <v>45633.75</v>
      </c>
      <c r="C8" s="51" t="s">
        <v>61</v>
      </c>
      <c r="D8" s="51" t="s">
        <v>90</v>
      </c>
      <c r="E8" s="51" t="s">
        <v>91</v>
      </c>
      <c r="F8" s="39"/>
      <c r="G8" s="39" t="s">
        <v>166</v>
      </c>
      <c r="H8" s="51" t="s">
        <v>87</v>
      </c>
      <c r="I8" s="51" t="s">
        <v>88</v>
      </c>
      <c r="J8" s="51" t="s">
        <v>88</v>
      </c>
      <c r="K8" s="51" t="s">
        <v>92</v>
      </c>
      <c r="L8" s="51" t="s">
        <v>84</v>
      </c>
      <c r="M8" s="51"/>
    </row>
    <row r="9" spans="2:16" x14ac:dyDescent="0.3">
      <c r="B9" s="50">
        <v>45633.833333333336</v>
      </c>
      <c r="C9" s="51" t="s">
        <v>93</v>
      </c>
      <c r="D9" s="51" t="s">
        <v>94</v>
      </c>
      <c r="E9" s="51" t="s">
        <v>95</v>
      </c>
      <c r="F9" s="39" t="s">
        <v>166</v>
      </c>
      <c r="G9" s="39" t="s">
        <v>166</v>
      </c>
      <c r="H9" s="51" t="s">
        <v>31</v>
      </c>
      <c r="I9" s="51" t="s">
        <v>70</v>
      </c>
      <c r="J9" s="51" t="s">
        <v>71</v>
      </c>
      <c r="K9" s="51" t="s">
        <v>71</v>
      </c>
      <c r="L9" s="51" t="s">
        <v>96</v>
      </c>
      <c r="M9" s="51" t="s">
        <v>68</v>
      </c>
    </row>
    <row r="10" spans="2:16" x14ac:dyDescent="0.3">
      <c r="B10" s="50">
        <v>45634.227777777778</v>
      </c>
      <c r="C10" s="51" t="s">
        <v>93</v>
      </c>
      <c r="D10" s="51" t="s">
        <v>97</v>
      </c>
      <c r="E10" s="51" t="s">
        <v>98</v>
      </c>
      <c r="F10" s="39" t="s">
        <v>166</v>
      </c>
      <c r="G10" s="39" t="s">
        <v>166</v>
      </c>
      <c r="H10" s="51" t="s">
        <v>31</v>
      </c>
      <c r="I10" s="51" t="s">
        <v>70</v>
      </c>
      <c r="J10" s="51" t="s">
        <v>71</v>
      </c>
      <c r="K10" s="51" t="s">
        <v>71</v>
      </c>
      <c r="L10" s="51" t="s">
        <v>99</v>
      </c>
      <c r="M10" s="51" t="s">
        <v>68</v>
      </c>
    </row>
    <row r="11" spans="2:16" x14ac:dyDescent="0.3">
      <c r="B11" s="50">
        <v>45634.583333333336</v>
      </c>
      <c r="C11" s="51" t="s">
        <v>61</v>
      </c>
      <c r="D11" s="51" t="s">
        <v>100</v>
      </c>
      <c r="E11" s="51" t="s">
        <v>101</v>
      </c>
      <c r="F11" s="39"/>
      <c r="G11" s="39" t="s">
        <v>166</v>
      </c>
      <c r="H11" s="51" t="s">
        <v>32</v>
      </c>
      <c r="I11" s="51" t="s">
        <v>64</v>
      </c>
      <c r="J11" s="51" t="s">
        <v>65</v>
      </c>
      <c r="K11" s="51" t="s">
        <v>102</v>
      </c>
      <c r="L11" s="51" t="s">
        <v>103</v>
      </c>
      <c r="M11" s="51" t="s">
        <v>84</v>
      </c>
    </row>
    <row r="12" spans="2:16" x14ac:dyDescent="0.3">
      <c r="B12" s="50">
        <v>45635.25</v>
      </c>
      <c r="C12" s="51" t="s">
        <v>73</v>
      </c>
      <c r="D12" s="51" t="s">
        <v>104</v>
      </c>
      <c r="E12" s="51" t="s">
        <v>105</v>
      </c>
      <c r="F12" s="39" t="s">
        <v>166</v>
      </c>
      <c r="G12" s="39" t="s">
        <v>166</v>
      </c>
      <c r="H12" s="51" t="s">
        <v>32</v>
      </c>
      <c r="I12" s="51" t="s">
        <v>64</v>
      </c>
      <c r="J12" s="51" t="s">
        <v>71</v>
      </c>
      <c r="K12" s="51" t="s">
        <v>71</v>
      </c>
      <c r="L12" s="51" t="s">
        <v>99</v>
      </c>
      <c r="M12" s="51" t="s">
        <v>84</v>
      </c>
    </row>
    <row r="13" spans="2:16" x14ac:dyDescent="0.3">
      <c r="B13" s="50">
        <v>45635.291666666664</v>
      </c>
      <c r="C13" s="51" t="s">
        <v>93</v>
      </c>
      <c r="D13" s="51" t="s">
        <v>106</v>
      </c>
      <c r="E13" s="51" t="s">
        <v>107</v>
      </c>
      <c r="F13" s="39" t="s">
        <v>166</v>
      </c>
      <c r="G13" s="39" t="s">
        <v>166</v>
      </c>
      <c r="H13" s="51" t="s">
        <v>31</v>
      </c>
      <c r="I13" s="51" t="s">
        <v>64</v>
      </c>
      <c r="J13" s="51" t="s">
        <v>71</v>
      </c>
      <c r="K13" s="51" t="s">
        <v>71</v>
      </c>
      <c r="L13" s="51" t="s">
        <v>99</v>
      </c>
      <c r="M13" s="51" t="s">
        <v>84</v>
      </c>
    </row>
    <row r="14" spans="2:16" x14ac:dyDescent="0.3">
      <c r="B14" s="50">
        <v>45635.5</v>
      </c>
      <c r="C14" s="51" t="s">
        <v>79</v>
      </c>
      <c r="D14" s="51" t="s">
        <v>108</v>
      </c>
      <c r="E14" s="51" t="s">
        <v>109</v>
      </c>
      <c r="F14" s="39" t="s">
        <v>166</v>
      </c>
      <c r="G14" s="39" t="s">
        <v>166</v>
      </c>
      <c r="H14" s="51" t="s">
        <v>31</v>
      </c>
      <c r="I14" s="51" t="s">
        <v>70</v>
      </c>
      <c r="J14" s="51" t="s">
        <v>71</v>
      </c>
      <c r="K14" s="51" t="s">
        <v>71</v>
      </c>
      <c r="L14" s="51" t="s">
        <v>110</v>
      </c>
      <c r="M14" s="51" t="s">
        <v>84</v>
      </c>
    </row>
    <row r="15" spans="2:16" x14ac:dyDescent="0.3">
      <c r="B15" s="50">
        <v>45635.541666666664</v>
      </c>
      <c r="C15" s="51" t="s">
        <v>111</v>
      </c>
      <c r="D15" s="51" t="s">
        <v>112</v>
      </c>
      <c r="E15" s="51" t="s">
        <v>113</v>
      </c>
      <c r="F15" s="39" t="s">
        <v>166</v>
      </c>
      <c r="G15" s="39" t="s">
        <v>166</v>
      </c>
      <c r="H15" s="51" t="s">
        <v>32</v>
      </c>
      <c r="I15" s="51" t="s">
        <v>64</v>
      </c>
      <c r="J15" s="51" t="s">
        <v>71</v>
      </c>
      <c r="K15" s="51" t="s">
        <v>71</v>
      </c>
      <c r="L15" s="51" t="s">
        <v>114</v>
      </c>
      <c r="M15" s="51" t="s">
        <v>68</v>
      </c>
    </row>
    <row r="16" spans="2:16" x14ac:dyDescent="0.3">
      <c r="B16" s="50">
        <v>45636.25</v>
      </c>
      <c r="C16" s="51" t="s">
        <v>73</v>
      </c>
      <c r="D16" s="51" t="s">
        <v>115</v>
      </c>
      <c r="E16" s="51" t="s">
        <v>116</v>
      </c>
      <c r="F16" s="39"/>
      <c r="G16" s="39"/>
      <c r="H16" s="51" t="s">
        <v>32</v>
      </c>
      <c r="I16" s="51" t="s">
        <v>64</v>
      </c>
      <c r="J16" s="51" t="s">
        <v>76</v>
      </c>
      <c r="K16" s="51" t="s">
        <v>77</v>
      </c>
      <c r="L16" s="51" t="s">
        <v>117</v>
      </c>
      <c r="M16" s="51" t="s">
        <v>68</v>
      </c>
    </row>
    <row r="17" spans="2:13" x14ac:dyDescent="0.3">
      <c r="B17" s="50">
        <v>45636.333333333336</v>
      </c>
      <c r="C17" s="51" t="s">
        <v>79</v>
      </c>
      <c r="D17" s="51" t="s">
        <v>118</v>
      </c>
      <c r="E17" s="51" t="s">
        <v>119</v>
      </c>
      <c r="F17" s="39"/>
      <c r="G17" s="39" t="s">
        <v>166</v>
      </c>
      <c r="H17" s="51" t="s">
        <v>82</v>
      </c>
      <c r="I17" s="51" t="s">
        <v>64</v>
      </c>
      <c r="J17" s="51" t="s">
        <v>71</v>
      </c>
      <c r="K17" s="51" t="s">
        <v>71</v>
      </c>
      <c r="L17" s="51" t="s">
        <v>120</v>
      </c>
      <c r="M17" s="51" t="s">
        <v>84</v>
      </c>
    </row>
    <row r="18" spans="2:13" x14ac:dyDescent="0.3">
      <c r="B18" s="50">
        <v>45636.583333333336</v>
      </c>
      <c r="C18" s="51" t="s">
        <v>61</v>
      </c>
      <c r="D18" s="51" t="s">
        <v>121</v>
      </c>
      <c r="E18" s="51" t="s">
        <v>122</v>
      </c>
      <c r="F18" s="39"/>
      <c r="G18" s="39" t="s">
        <v>166</v>
      </c>
      <c r="H18" s="51" t="s">
        <v>31</v>
      </c>
      <c r="I18" s="51" t="s">
        <v>70</v>
      </c>
      <c r="J18" s="51" t="s">
        <v>71</v>
      </c>
      <c r="K18" s="51" t="s">
        <v>71</v>
      </c>
      <c r="L18" s="51" t="s">
        <v>123</v>
      </c>
      <c r="M18" s="51" t="s">
        <v>68</v>
      </c>
    </row>
    <row r="19" spans="2:13" x14ac:dyDescent="0.3">
      <c r="B19" s="50">
        <v>45637.875</v>
      </c>
      <c r="C19" s="51" t="s">
        <v>61</v>
      </c>
      <c r="D19" s="51" t="s">
        <v>124</v>
      </c>
      <c r="E19" s="51" t="s">
        <v>125</v>
      </c>
      <c r="F19" s="39"/>
      <c r="G19" s="39" t="s">
        <v>166</v>
      </c>
      <c r="H19" s="51" t="s">
        <v>32</v>
      </c>
      <c r="I19" s="51" t="s">
        <v>64</v>
      </c>
      <c r="J19" s="51" t="s">
        <v>71</v>
      </c>
      <c r="K19" s="51" t="s">
        <v>71</v>
      </c>
      <c r="L19" s="51" t="s">
        <v>126</v>
      </c>
      <c r="M19" s="51" t="s">
        <v>68</v>
      </c>
    </row>
    <row r="20" spans="2:13" x14ac:dyDescent="0.3">
      <c r="B20" s="50">
        <v>45637.041666666664</v>
      </c>
      <c r="C20" s="51" t="s">
        <v>79</v>
      </c>
      <c r="D20" s="51" t="s">
        <v>127</v>
      </c>
      <c r="E20" s="51" t="s">
        <v>128</v>
      </c>
      <c r="F20" s="39"/>
      <c r="G20" s="39"/>
      <c r="H20" s="51" t="s">
        <v>32</v>
      </c>
      <c r="I20" s="51" t="s">
        <v>64</v>
      </c>
      <c r="J20" s="51" t="s">
        <v>76</v>
      </c>
      <c r="K20" s="51" t="s">
        <v>77</v>
      </c>
      <c r="L20" s="51" t="s">
        <v>129</v>
      </c>
      <c r="M20" s="51" t="s">
        <v>68</v>
      </c>
    </row>
    <row r="21" spans="2:13" x14ac:dyDescent="0.3">
      <c r="B21" s="50">
        <v>45638.5</v>
      </c>
      <c r="C21" s="51" t="s">
        <v>73</v>
      </c>
      <c r="D21" s="51" t="s">
        <v>130</v>
      </c>
      <c r="E21" s="51" t="s">
        <v>131</v>
      </c>
      <c r="F21" s="39"/>
      <c r="G21" s="39" t="s">
        <v>166</v>
      </c>
      <c r="H21" s="51" t="s">
        <v>31</v>
      </c>
      <c r="I21" s="51" t="s">
        <v>70</v>
      </c>
      <c r="J21" s="51" t="s">
        <v>71</v>
      </c>
      <c r="K21" s="51" t="s">
        <v>71</v>
      </c>
      <c r="L21" s="51" t="s">
        <v>132</v>
      </c>
      <c r="M21" s="51" t="s">
        <v>84</v>
      </c>
    </row>
    <row r="22" spans="2:13" x14ac:dyDescent="0.3">
      <c r="B22" s="50">
        <v>45639.25</v>
      </c>
      <c r="C22" s="51"/>
      <c r="D22" s="51" t="s">
        <v>143</v>
      </c>
      <c r="E22" s="51"/>
      <c r="F22" s="39"/>
      <c r="G22" s="39"/>
      <c r="H22" s="51" t="s">
        <v>32</v>
      </c>
      <c r="I22" s="51"/>
      <c r="J22" s="51" t="s">
        <v>76</v>
      </c>
      <c r="K22" s="51"/>
      <c r="L22" s="51"/>
      <c r="M22" s="51"/>
    </row>
    <row r="23" spans="2:13" x14ac:dyDescent="0.3">
      <c r="B23" s="50">
        <v>45639.25</v>
      </c>
      <c r="C23" s="51" t="s">
        <v>79</v>
      </c>
      <c r="D23" s="51" t="s">
        <v>133</v>
      </c>
      <c r="E23" s="51" t="s">
        <v>134</v>
      </c>
      <c r="F23" s="39"/>
      <c r="G23" s="39" t="s">
        <v>166</v>
      </c>
      <c r="H23" s="51" t="s">
        <v>31</v>
      </c>
      <c r="I23" s="51" t="s">
        <v>70</v>
      </c>
      <c r="J23" s="51" t="s">
        <v>71</v>
      </c>
      <c r="K23" s="51" t="s">
        <v>71</v>
      </c>
      <c r="L23" s="51" t="s">
        <v>135</v>
      </c>
      <c r="M23" s="51" t="s">
        <v>68</v>
      </c>
    </row>
    <row r="24" spans="2:13" x14ac:dyDescent="0.3">
      <c r="B24" s="50">
        <v>45639.958333333336</v>
      </c>
      <c r="C24" s="51" t="s">
        <v>79</v>
      </c>
      <c r="D24" s="51" t="s">
        <v>136</v>
      </c>
      <c r="E24" s="51" t="s">
        <v>137</v>
      </c>
      <c r="F24" s="39"/>
      <c r="G24" s="39"/>
      <c r="H24" s="51" t="s">
        <v>32</v>
      </c>
      <c r="I24" s="51" t="s">
        <v>64</v>
      </c>
      <c r="J24" s="51" t="s">
        <v>76</v>
      </c>
      <c r="K24" s="51" t="s">
        <v>77</v>
      </c>
      <c r="L24" s="51" t="s">
        <v>138</v>
      </c>
      <c r="M24" s="51" t="s">
        <v>68</v>
      </c>
    </row>
    <row r="25" spans="2:13" x14ac:dyDescent="0.3">
      <c r="B25" s="50">
        <v>45640.027777777781</v>
      </c>
      <c r="C25" s="51" t="s">
        <v>61</v>
      </c>
      <c r="D25" s="51" t="s">
        <v>139</v>
      </c>
      <c r="E25" s="51" t="s">
        <v>125</v>
      </c>
      <c r="F25" s="39"/>
      <c r="G25" s="39" t="s">
        <v>166</v>
      </c>
      <c r="H25" s="51" t="s">
        <v>31</v>
      </c>
      <c r="I25" s="51" t="s">
        <v>70</v>
      </c>
      <c r="J25" s="51" t="s">
        <v>71</v>
      </c>
      <c r="K25" s="51" t="s">
        <v>71</v>
      </c>
      <c r="L25" s="51" t="s">
        <v>120</v>
      </c>
      <c r="M25" s="51" t="s">
        <v>84</v>
      </c>
    </row>
    <row r="26" spans="2:13" x14ac:dyDescent="0.3">
      <c r="B26" s="50">
        <v>45640.541666666664</v>
      </c>
      <c r="C26" s="51" t="s">
        <v>140</v>
      </c>
      <c r="D26" s="51" t="s">
        <v>141</v>
      </c>
      <c r="E26" s="51" t="s">
        <v>75</v>
      </c>
      <c r="F26" s="39"/>
      <c r="G26" s="39"/>
      <c r="H26" s="51" t="s">
        <v>32</v>
      </c>
      <c r="I26" s="51" t="s">
        <v>64</v>
      </c>
      <c r="J26" s="51" t="s">
        <v>76</v>
      </c>
      <c r="K26" s="51" t="s">
        <v>77</v>
      </c>
      <c r="L26" s="51" t="s">
        <v>142</v>
      </c>
      <c r="M26" s="51" t="s">
        <v>68</v>
      </c>
    </row>
    <row r="110" spans="26:26" x14ac:dyDescent="0.3">
      <c r="Z110" t="s">
        <v>198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CAAB-1077-4A03-B14D-1CFD549A5A2C}">
  <dimension ref="B1:AM47"/>
  <sheetViews>
    <sheetView topLeftCell="A2" zoomScale="90" zoomScaleNormal="90" workbookViewId="0">
      <selection activeCell="L41" sqref="L40:L41"/>
    </sheetView>
  </sheetViews>
  <sheetFormatPr defaultColWidth="10.33203125" defaultRowHeight="14.4" x14ac:dyDescent="0.3"/>
  <cols>
    <col min="2" max="2" width="16.44140625" style="27" customWidth="1"/>
    <col min="10" max="10" width="13" customWidth="1"/>
    <col min="13" max="13" width="12.21875" customWidth="1"/>
    <col min="16" max="16" width="19.44140625" customWidth="1"/>
    <col min="19" max="19" width="13.77734375" customWidth="1"/>
    <col min="25" max="25" width="13.44140625" customWidth="1"/>
    <col min="28" max="28" width="19.5546875" customWidth="1"/>
    <col min="31" max="31" width="14.33203125" customWidth="1"/>
    <col min="32" max="32" width="16.77734375" customWidth="1"/>
    <col min="33" max="33" width="21.77734375" customWidth="1"/>
    <col min="34" max="36" width="28.33203125" customWidth="1"/>
    <col min="37" max="37" width="17.88671875" customWidth="1"/>
    <col min="38" max="38" width="20.77734375" customWidth="1"/>
    <col min="39" max="39" width="11.44140625" customWidth="1"/>
  </cols>
  <sheetData>
    <row r="1" spans="2:39" ht="15" thickBot="1" x14ac:dyDescent="0.35"/>
    <row r="2" spans="2:39" ht="15" thickBot="1" x14ac:dyDescent="0.35">
      <c r="H2" s="141" t="s">
        <v>144</v>
      </c>
      <c r="I2" s="141"/>
      <c r="J2" s="141"/>
      <c r="K2" s="141"/>
      <c r="L2" s="141"/>
      <c r="M2" s="141"/>
      <c r="N2" s="141"/>
      <c r="O2" s="141"/>
      <c r="P2" s="141"/>
    </row>
    <row r="3" spans="2:39" x14ac:dyDescent="0.3">
      <c r="B3" s="28"/>
      <c r="C3" s="23"/>
      <c r="D3" s="1" t="s">
        <v>0</v>
      </c>
      <c r="E3" s="18"/>
      <c r="F3" s="1"/>
      <c r="G3" s="1" t="s">
        <v>7</v>
      </c>
      <c r="H3" s="18"/>
      <c r="I3" s="1"/>
      <c r="J3" s="1" t="s">
        <v>8</v>
      </c>
      <c r="K3" s="18"/>
      <c r="L3" s="1"/>
      <c r="M3" s="1" t="s">
        <v>9</v>
      </c>
      <c r="N3" s="18"/>
      <c r="O3" s="1"/>
      <c r="P3" s="1" t="s">
        <v>10</v>
      </c>
      <c r="Q3" s="18"/>
      <c r="R3" s="1"/>
      <c r="S3" s="1" t="s">
        <v>11</v>
      </c>
      <c r="T3" s="18"/>
      <c r="U3" s="1"/>
      <c r="V3" s="1" t="s">
        <v>12</v>
      </c>
      <c r="W3" s="16"/>
      <c r="X3" s="1"/>
      <c r="Y3" s="1" t="s">
        <v>0</v>
      </c>
      <c r="Z3" s="16"/>
      <c r="AA3" s="1"/>
      <c r="AB3" s="1" t="s">
        <v>7</v>
      </c>
      <c r="AC3" s="18"/>
    </row>
    <row r="4" spans="2:39" ht="15" thickBot="1" x14ac:dyDescent="0.35">
      <c r="B4" s="29"/>
      <c r="C4" s="24"/>
      <c r="D4" s="3">
        <v>45998</v>
      </c>
      <c r="E4" s="19"/>
      <c r="F4" s="2"/>
      <c r="G4" s="3">
        <v>45999</v>
      </c>
      <c r="H4" s="19"/>
      <c r="I4" s="2"/>
      <c r="J4" s="3">
        <v>46000</v>
      </c>
      <c r="K4" s="19"/>
      <c r="L4" s="2"/>
      <c r="M4" s="3">
        <v>46001</v>
      </c>
      <c r="N4" s="19"/>
      <c r="O4" s="2"/>
      <c r="P4" s="3">
        <v>46002</v>
      </c>
      <c r="Q4" s="19"/>
      <c r="R4" s="2"/>
      <c r="S4" s="3">
        <v>46003</v>
      </c>
      <c r="T4" s="19"/>
      <c r="U4" s="2"/>
      <c r="V4" s="3">
        <v>46004</v>
      </c>
      <c r="W4" s="17"/>
      <c r="X4" s="2"/>
      <c r="Y4" s="3">
        <v>46005</v>
      </c>
      <c r="Z4" s="17"/>
      <c r="AA4" s="2"/>
      <c r="AB4" s="3">
        <v>46006</v>
      </c>
      <c r="AC4" s="19"/>
    </row>
    <row r="5" spans="2:39" ht="15" thickBot="1" x14ac:dyDescent="0.35">
      <c r="B5" s="30"/>
      <c r="C5" s="25" t="s">
        <v>1</v>
      </c>
      <c r="D5" s="5" t="s">
        <v>2</v>
      </c>
      <c r="E5" s="20" t="s">
        <v>3</v>
      </c>
      <c r="F5" s="4" t="s">
        <v>1</v>
      </c>
      <c r="G5" s="5" t="s">
        <v>2</v>
      </c>
      <c r="H5" s="20" t="s">
        <v>3</v>
      </c>
      <c r="I5" s="4" t="s">
        <v>1</v>
      </c>
      <c r="J5" s="5" t="s">
        <v>2</v>
      </c>
      <c r="K5" s="20" t="s">
        <v>3</v>
      </c>
      <c r="L5" s="4" t="s">
        <v>1</v>
      </c>
      <c r="M5" s="5" t="s">
        <v>2</v>
      </c>
      <c r="N5" s="20" t="s">
        <v>3</v>
      </c>
      <c r="O5" s="4" t="s">
        <v>1</v>
      </c>
      <c r="P5" s="5" t="s">
        <v>2</v>
      </c>
      <c r="Q5" s="20" t="s">
        <v>3</v>
      </c>
      <c r="R5" s="4" t="s">
        <v>1</v>
      </c>
      <c r="S5" s="5" t="s">
        <v>2</v>
      </c>
      <c r="T5" s="20" t="s">
        <v>3</v>
      </c>
      <c r="U5" s="4" t="s">
        <v>1</v>
      </c>
      <c r="V5" s="5" t="s">
        <v>2</v>
      </c>
      <c r="W5" s="20" t="s">
        <v>3</v>
      </c>
      <c r="X5" s="4" t="s">
        <v>1</v>
      </c>
      <c r="Y5" s="5" t="s">
        <v>2</v>
      </c>
      <c r="Z5" s="20" t="s">
        <v>3</v>
      </c>
      <c r="AA5" s="4" t="s">
        <v>1</v>
      </c>
      <c r="AB5" s="5" t="s">
        <v>2</v>
      </c>
      <c r="AC5" s="20" t="s">
        <v>3</v>
      </c>
      <c r="AF5" t="s">
        <v>26</v>
      </c>
      <c r="AG5" t="s">
        <v>27</v>
      </c>
      <c r="AH5" t="s">
        <v>29</v>
      </c>
      <c r="AI5" t="s">
        <v>28</v>
      </c>
      <c r="AJ5" t="s">
        <v>169</v>
      </c>
      <c r="AK5" t="s">
        <v>170</v>
      </c>
      <c r="AL5" t="s">
        <v>171</v>
      </c>
    </row>
    <row r="6" spans="2:39" x14ac:dyDescent="0.3">
      <c r="B6" s="31"/>
      <c r="C6" s="34"/>
      <c r="D6" s="34" t="s">
        <v>18</v>
      </c>
      <c r="E6" s="52"/>
      <c r="F6" s="52"/>
      <c r="G6" s="52" t="s">
        <v>18</v>
      </c>
      <c r="H6" s="52"/>
      <c r="I6" s="52"/>
      <c r="J6" s="52" t="s">
        <v>18</v>
      </c>
      <c r="K6" s="53">
        <v>0.66666666666666663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Y6" s="7"/>
      <c r="Z6" s="7"/>
      <c r="AA6" s="7"/>
      <c r="AB6" s="7"/>
      <c r="AC6" s="21"/>
      <c r="AM6" s="102"/>
    </row>
    <row r="7" spans="2:39" x14ac:dyDescent="0.3">
      <c r="B7" s="103"/>
      <c r="I7" s="33">
        <v>0.70833333333333337</v>
      </c>
      <c r="J7" s="32" t="s">
        <v>19</v>
      </c>
      <c r="K7" s="32"/>
      <c r="L7" s="32"/>
      <c r="M7" s="32" t="s">
        <v>19</v>
      </c>
      <c r="N7" s="32"/>
      <c r="O7" s="32"/>
      <c r="P7" s="32" t="s">
        <v>19</v>
      </c>
      <c r="Q7" s="32"/>
      <c r="R7" s="32"/>
      <c r="S7" s="32" t="s">
        <v>19</v>
      </c>
      <c r="T7" s="33">
        <v>0.20833333333333334</v>
      </c>
      <c r="AC7" s="22"/>
    </row>
    <row r="8" spans="2:39" ht="15" thickBot="1" x14ac:dyDescent="0.35">
      <c r="B8" s="104"/>
      <c r="C8" s="14"/>
      <c r="D8" s="35"/>
      <c r="V8" s="35"/>
      <c r="W8" s="35"/>
      <c r="X8" s="35"/>
      <c r="AC8" s="22"/>
    </row>
    <row r="9" spans="2:39" x14ac:dyDescent="0.3">
      <c r="B9" s="104" t="s">
        <v>13</v>
      </c>
      <c r="E9" s="8"/>
      <c r="F9" s="11"/>
      <c r="G9" s="6" t="s">
        <v>4</v>
      </c>
      <c r="H9" s="8">
        <v>24</v>
      </c>
      <c r="I9" s="11"/>
      <c r="J9" s="6" t="s">
        <v>4</v>
      </c>
      <c r="K9" s="8">
        <v>16</v>
      </c>
      <c r="L9" s="11"/>
      <c r="M9" s="6" t="s">
        <v>4</v>
      </c>
      <c r="N9" s="8">
        <v>24</v>
      </c>
      <c r="O9" s="11"/>
      <c r="P9" s="6" t="s">
        <v>4</v>
      </c>
      <c r="Q9" s="8">
        <v>24</v>
      </c>
      <c r="R9" s="11"/>
      <c r="S9" s="6" t="s">
        <v>4</v>
      </c>
      <c r="T9" s="8">
        <v>5</v>
      </c>
      <c r="U9" s="11"/>
      <c r="V9" s="9" t="s">
        <v>4</v>
      </c>
      <c r="W9" s="8"/>
      <c r="X9" s="11"/>
      <c r="Y9" s="6" t="s">
        <v>4</v>
      </c>
      <c r="Z9" s="8"/>
      <c r="AA9" s="11"/>
      <c r="AB9" s="6" t="s">
        <v>4</v>
      </c>
      <c r="AC9" s="21"/>
      <c r="AF9">
        <f>H9+H10+K9+K10+N9+N10+Q9+Q10+T9+T10+W9+W10+Z9+Z10+AC9+AC10</f>
        <v>100</v>
      </c>
      <c r="AG9">
        <f>24*8</f>
        <v>192</v>
      </c>
      <c r="AH9">
        <f>AG9-AF9</f>
        <v>92</v>
      </c>
      <c r="AI9">
        <f>ROUNDUP(AF9/8,0)</f>
        <v>13</v>
      </c>
      <c r="AJ9">
        <f>ROUNDUP(AG9/8,0)</f>
        <v>24</v>
      </c>
      <c r="AK9" s="38">
        <f>AF9/AG9</f>
        <v>0.52083333333333337</v>
      </c>
      <c r="AL9" s="38">
        <f>AI9/AJ9</f>
        <v>0.54166666666666663</v>
      </c>
    </row>
    <row r="10" spans="2:39" ht="15" thickBot="1" x14ac:dyDescent="0.35">
      <c r="B10" s="104"/>
      <c r="E10" s="10"/>
      <c r="F10" s="12"/>
      <c r="G10" s="9" t="s">
        <v>5</v>
      </c>
      <c r="H10" s="10"/>
      <c r="I10" s="12"/>
      <c r="J10" s="9" t="s">
        <v>5</v>
      </c>
      <c r="K10" s="10">
        <v>7</v>
      </c>
      <c r="L10" s="12"/>
      <c r="M10" s="9" t="s">
        <v>5</v>
      </c>
      <c r="N10" s="10"/>
      <c r="O10" s="12"/>
      <c r="P10" s="9" t="s">
        <v>5</v>
      </c>
      <c r="Q10" s="10"/>
      <c r="R10" s="12"/>
      <c r="S10" s="9" t="s">
        <v>5</v>
      </c>
      <c r="T10" s="10"/>
      <c r="U10" s="12"/>
      <c r="V10" s="9" t="s">
        <v>5</v>
      </c>
      <c r="W10" s="10"/>
      <c r="X10" s="12"/>
      <c r="Y10" s="9" t="s">
        <v>5</v>
      </c>
      <c r="Z10" s="10"/>
      <c r="AA10" s="12"/>
      <c r="AB10" s="9" t="s">
        <v>5</v>
      </c>
      <c r="AC10" s="22"/>
    </row>
    <row r="11" spans="2:39" x14ac:dyDescent="0.3">
      <c r="B11" s="104"/>
      <c r="E11" s="10"/>
      <c r="F11" s="13"/>
      <c r="G11" s="9"/>
      <c r="H11" s="10"/>
      <c r="I11" s="13"/>
      <c r="J11" s="9"/>
      <c r="K11" s="10"/>
      <c r="L11" s="13"/>
      <c r="M11" s="9"/>
      <c r="N11" s="10"/>
      <c r="O11" s="13"/>
      <c r="P11" s="9"/>
      <c r="Q11" s="10"/>
      <c r="R11" s="13"/>
      <c r="S11" s="9"/>
      <c r="T11" s="10"/>
      <c r="U11" s="13"/>
      <c r="V11" s="9"/>
      <c r="W11" s="10"/>
      <c r="X11" s="13"/>
      <c r="Y11" s="9"/>
      <c r="Z11" s="10"/>
      <c r="AA11" s="13"/>
      <c r="AB11" s="9"/>
      <c r="AC11" s="22"/>
    </row>
    <row r="12" spans="2:39" ht="15" thickBot="1" x14ac:dyDescent="0.35">
      <c r="B12" s="104"/>
      <c r="C12" s="14"/>
      <c r="D12" s="35"/>
      <c r="E12" s="15"/>
      <c r="F12" s="12"/>
      <c r="G12" s="14" t="s">
        <v>6</v>
      </c>
      <c r="H12" s="15">
        <f>H9+H10</f>
        <v>24</v>
      </c>
      <c r="I12" s="12"/>
      <c r="J12" s="14" t="s">
        <v>6</v>
      </c>
      <c r="K12" s="15">
        <f>K9+K10</f>
        <v>23</v>
      </c>
      <c r="L12" s="12"/>
      <c r="M12" s="14" t="s">
        <v>6</v>
      </c>
      <c r="N12" s="15">
        <f>N9+N10</f>
        <v>24</v>
      </c>
      <c r="O12" s="12"/>
      <c r="P12" s="14" t="s">
        <v>6</v>
      </c>
      <c r="Q12" s="15">
        <f>Q9+Q10</f>
        <v>24</v>
      </c>
      <c r="R12" s="12"/>
      <c r="S12" s="14" t="s">
        <v>6</v>
      </c>
      <c r="T12" s="15">
        <f>T9+T10</f>
        <v>5</v>
      </c>
      <c r="U12" s="12"/>
      <c r="V12" s="14" t="s">
        <v>6</v>
      </c>
      <c r="W12" s="15">
        <f>W9+W10</f>
        <v>0</v>
      </c>
      <c r="X12" s="12"/>
      <c r="Y12" s="14" t="s">
        <v>6</v>
      </c>
      <c r="Z12" s="15">
        <f>Z9+Z10</f>
        <v>0</v>
      </c>
      <c r="AA12" s="12"/>
      <c r="AB12" s="14" t="s">
        <v>6</v>
      </c>
      <c r="AC12" s="15">
        <f>AC9+AC10</f>
        <v>0</v>
      </c>
    </row>
    <row r="13" spans="2:39" x14ac:dyDescent="0.3">
      <c r="B13" s="37"/>
      <c r="E13" s="7"/>
      <c r="F13" s="60">
        <v>0.27083333333333331</v>
      </c>
      <c r="G13" s="59" t="s">
        <v>20</v>
      </c>
      <c r="H13" s="59"/>
      <c r="I13" s="59"/>
      <c r="J13" s="59" t="s">
        <v>20</v>
      </c>
      <c r="K13" s="60">
        <v>0.58333333333333337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Y13" s="7"/>
      <c r="Z13" s="7"/>
      <c r="AA13" s="7"/>
      <c r="AB13" s="7"/>
      <c r="AC13" s="21"/>
      <c r="AK13" s="102"/>
      <c r="AM13" s="102"/>
    </row>
    <row r="14" spans="2:39" x14ac:dyDescent="0.3">
      <c r="B14" s="103"/>
      <c r="L14" s="62">
        <v>0.625</v>
      </c>
      <c r="M14" s="61" t="s">
        <v>21</v>
      </c>
      <c r="N14" s="61"/>
      <c r="O14" s="61"/>
      <c r="P14" s="61" t="s">
        <v>21</v>
      </c>
      <c r="Q14" s="62">
        <v>0.875</v>
      </c>
      <c r="AC14" s="22"/>
    </row>
    <row r="15" spans="2:39" ht="15" thickBot="1" x14ac:dyDescent="0.35">
      <c r="B15" s="104"/>
      <c r="C15" s="14"/>
      <c r="D15" s="35"/>
      <c r="V15" s="35"/>
      <c r="W15" s="35"/>
      <c r="X15" s="35"/>
      <c r="AC15" s="22"/>
    </row>
    <row r="16" spans="2:39" x14ac:dyDescent="0.3">
      <c r="B16" s="104" t="s">
        <v>14</v>
      </c>
      <c r="E16" s="8"/>
      <c r="F16" s="11"/>
      <c r="G16" s="6" t="s">
        <v>4</v>
      </c>
      <c r="H16" s="8">
        <v>17.5</v>
      </c>
      <c r="I16" s="11"/>
      <c r="J16" s="6" t="s">
        <v>4</v>
      </c>
      <c r="K16" s="8">
        <v>14</v>
      </c>
      <c r="L16" s="11"/>
      <c r="M16" s="6" t="s">
        <v>4</v>
      </c>
      <c r="N16" s="8">
        <v>9</v>
      </c>
      <c r="O16" s="11"/>
      <c r="P16" s="6" t="s">
        <v>4</v>
      </c>
      <c r="Q16" s="8">
        <v>21</v>
      </c>
      <c r="R16" s="11"/>
      <c r="S16" s="6" t="s">
        <v>4</v>
      </c>
      <c r="T16" s="8"/>
      <c r="U16" s="11"/>
      <c r="V16" s="9" t="s">
        <v>4</v>
      </c>
      <c r="W16" s="8"/>
      <c r="X16" s="11"/>
      <c r="Y16" s="6" t="s">
        <v>4</v>
      </c>
      <c r="Z16" s="8"/>
      <c r="AA16" s="11"/>
      <c r="AB16" s="6" t="s">
        <v>4</v>
      </c>
      <c r="AC16" s="21"/>
      <c r="AF16">
        <f>H16+H17+K16+K17+N16+N17+Q16+Q17+T16+T17+W16+W17+Z16+Z17+AC16+AC17</f>
        <v>61.5</v>
      </c>
      <c r="AG16">
        <f>24*8</f>
        <v>192</v>
      </c>
      <c r="AH16">
        <f>AG16-AF16</f>
        <v>130.5</v>
      </c>
      <c r="AI16">
        <f>ROUNDUP(AF16/8,0)</f>
        <v>8</v>
      </c>
      <c r="AJ16">
        <f>ROUNDUP(AG16/8,0)</f>
        <v>24</v>
      </c>
      <c r="AK16" s="38">
        <f>AF16/AG16</f>
        <v>0.3203125</v>
      </c>
      <c r="AL16" s="38">
        <f>AI16/AJ16</f>
        <v>0.33333333333333331</v>
      </c>
    </row>
    <row r="17" spans="2:39" ht="15" thickBot="1" x14ac:dyDescent="0.35">
      <c r="B17" s="104"/>
      <c r="E17" s="10"/>
      <c r="F17" s="12"/>
      <c r="G17" s="9" t="s">
        <v>5</v>
      </c>
      <c r="H17" s="10"/>
      <c r="I17" s="12"/>
      <c r="J17" s="9" t="s">
        <v>5</v>
      </c>
      <c r="K17" s="10"/>
      <c r="L17" s="12"/>
      <c r="M17" s="9" t="s">
        <v>5</v>
      </c>
      <c r="N17" s="10"/>
      <c r="O17" s="12"/>
      <c r="P17" s="9" t="s">
        <v>5</v>
      </c>
      <c r="Q17" s="10"/>
      <c r="R17" s="12"/>
      <c r="S17" s="9" t="s">
        <v>5</v>
      </c>
      <c r="T17" s="10"/>
      <c r="U17" s="12"/>
      <c r="V17" s="9" t="s">
        <v>5</v>
      </c>
      <c r="W17" s="10"/>
      <c r="X17" s="12"/>
      <c r="Y17" s="9" t="s">
        <v>5</v>
      </c>
      <c r="Z17" s="10"/>
      <c r="AA17" s="12"/>
      <c r="AB17" s="9" t="s">
        <v>5</v>
      </c>
      <c r="AC17" s="22"/>
    </row>
    <row r="18" spans="2:39" x14ac:dyDescent="0.3">
      <c r="B18" s="104"/>
      <c r="E18" s="10"/>
      <c r="F18" s="13"/>
      <c r="G18" s="9"/>
      <c r="H18" s="10"/>
      <c r="I18" s="13"/>
      <c r="J18" s="9"/>
      <c r="K18" s="10"/>
      <c r="L18" s="13"/>
      <c r="M18" s="9"/>
      <c r="N18" s="10"/>
      <c r="O18" s="13"/>
      <c r="P18" s="9"/>
      <c r="Q18" s="10"/>
      <c r="R18" s="13"/>
      <c r="S18" s="9"/>
      <c r="T18" s="10"/>
      <c r="U18" s="13"/>
      <c r="V18" s="9"/>
      <c r="W18" s="10"/>
      <c r="X18" s="13"/>
      <c r="Y18" s="9"/>
      <c r="Z18" s="10"/>
      <c r="AA18" s="13"/>
      <c r="AB18" s="9"/>
      <c r="AC18" s="22"/>
    </row>
    <row r="19" spans="2:39" ht="15" thickBot="1" x14ac:dyDescent="0.35">
      <c r="B19" s="104"/>
      <c r="C19" s="14"/>
      <c r="D19" s="35"/>
      <c r="E19" s="15"/>
      <c r="F19" s="12"/>
      <c r="G19" s="14" t="s">
        <v>6</v>
      </c>
      <c r="H19" s="15">
        <f>H16+H17</f>
        <v>17.5</v>
      </c>
      <c r="I19" s="12"/>
      <c r="J19" s="14" t="s">
        <v>6</v>
      </c>
      <c r="K19" s="15">
        <f>K16+K17</f>
        <v>14</v>
      </c>
      <c r="L19" s="12"/>
      <c r="M19" s="14" t="s">
        <v>6</v>
      </c>
      <c r="N19" s="15">
        <f>N16+N17</f>
        <v>9</v>
      </c>
      <c r="O19" s="12"/>
      <c r="P19" s="14" t="s">
        <v>6</v>
      </c>
      <c r="Q19" s="15">
        <f>Q16+Q17</f>
        <v>21</v>
      </c>
      <c r="R19" s="12"/>
      <c r="S19" s="14" t="s">
        <v>6</v>
      </c>
      <c r="T19" s="15">
        <f>T16+T17</f>
        <v>0</v>
      </c>
      <c r="U19" s="12"/>
      <c r="V19" s="14" t="s">
        <v>6</v>
      </c>
      <c r="W19" s="15">
        <f>W16+W17</f>
        <v>0</v>
      </c>
      <c r="X19" s="12"/>
      <c r="Y19" s="14" t="s">
        <v>6</v>
      </c>
      <c r="Z19" s="15">
        <f>Z16+Z17</f>
        <v>0</v>
      </c>
      <c r="AA19" s="12"/>
      <c r="AB19" s="14" t="s">
        <v>6</v>
      </c>
      <c r="AC19" s="15">
        <f>AC16+AC17</f>
        <v>0</v>
      </c>
    </row>
    <row r="20" spans="2:39" x14ac:dyDescent="0.3">
      <c r="B20" s="37"/>
      <c r="E20" s="7"/>
      <c r="F20" s="45"/>
      <c r="G20" s="7"/>
      <c r="H20" s="7"/>
      <c r="I20" s="7"/>
      <c r="J20" s="7"/>
      <c r="K20" s="45"/>
      <c r="L20" s="7"/>
      <c r="M20" s="7"/>
      <c r="N20" s="7"/>
      <c r="O20" s="45"/>
      <c r="P20" s="46"/>
      <c r="Q20" s="7"/>
      <c r="R20" s="45"/>
      <c r="S20" s="46"/>
      <c r="T20" s="45"/>
      <c r="U20" s="7"/>
      <c r="V20" s="46"/>
      <c r="W20" s="7"/>
      <c r="X20" s="7"/>
      <c r="Y20" s="46"/>
      <c r="Z20" s="45"/>
      <c r="AA20" s="7"/>
      <c r="AB20" s="7"/>
      <c r="AC20" s="21"/>
      <c r="AK20" s="102"/>
      <c r="AM20" s="102"/>
    </row>
    <row r="21" spans="2:39" x14ac:dyDescent="0.3">
      <c r="B21" s="103"/>
      <c r="L21" s="47"/>
      <c r="Q21" s="47"/>
      <c r="AC21" s="22"/>
    </row>
    <row r="22" spans="2:39" ht="15" thickBot="1" x14ac:dyDescent="0.35">
      <c r="B22" s="104"/>
      <c r="C22" s="14"/>
      <c r="D22" s="35"/>
      <c r="O22" s="47"/>
      <c r="T22" s="47"/>
      <c r="AC22" s="26"/>
    </row>
    <row r="23" spans="2:39" x14ac:dyDescent="0.3">
      <c r="B23" s="104" t="s">
        <v>15</v>
      </c>
      <c r="E23" s="8"/>
      <c r="F23" s="11"/>
      <c r="G23" s="6" t="s">
        <v>4</v>
      </c>
      <c r="H23" s="8"/>
      <c r="I23" s="11"/>
      <c r="J23" s="6" t="s">
        <v>4</v>
      </c>
      <c r="K23" s="8"/>
      <c r="L23" s="11"/>
      <c r="M23" s="6" t="s">
        <v>4</v>
      </c>
      <c r="N23" s="8"/>
      <c r="O23" s="11"/>
      <c r="P23" s="6" t="s">
        <v>4</v>
      </c>
      <c r="Q23" s="8"/>
      <c r="R23" s="11"/>
      <c r="S23" s="6" t="s">
        <v>4</v>
      </c>
      <c r="T23" s="8"/>
      <c r="U23" s="11"/>
      <c r="V23" s="6" t="s">
        <v>4</v>
      </c>
      <c r="W23" s="8"/>
      <c r="X23" s="11"/>
      <c r="Y23" s="6" t="s">
        <v>4</v>
      </c>
      <c r="Z23" s="8"/>
      <c r="AA23" s="11"/>
      <c r="AB23" s="6" t="s">
        <v>4</v>
      </c>
      <c r="AC23" s="21"/>
      <c r="AF23">
        <f>H23+H24+K23+K24+N23+N24+Q23+Q24+T23+T24+W23+W24+Z23+Z24+AC23+AC24</f>
        <v>0</v>
      </c>
      <c r="AG23">
        <f>24*8</f>
        <v>192</v>
      </c>
      <c r="AH23">
        <f>AG23-AF23</f>
        <v>192</v>
      </c>
      <c r="AI23">
        <f>ROUNDUP(AF23/8,0)</f>
        <v>0</v>
      </c>
      <c r="AJ23">
        <f>ROUNDUP(AG23/8,0)</f>
        <v>24</v>
      </c>
      <c r="AK23" s="38">
        <f>AF23/AG23</f>
        <v>0</v>
      </c>
      <c r="AL23" s="38">
        <f>AI23/AJ23</f>
        <v>0</v>
      </c>
    </row>
    <row r="24" spans="2:39" ht="15" thickBot="1" x14ac:dyDescent="0.35">
      <c r="B24" s="104"/>
      <c r="E24" s="10"/>
      <c r="F24" s="12"/>
      <c r="G24" s="9" t="s">
        <v>5</v>
      </c>
      <c r="H24" s="10"/>
      <c r="I24" s="12"/>
      <c r="J24" s="9" t="s">
        <v>5</v>
      </c>
      <c r="K24" s="10"/>
      <c r="L24" s="12"/>
      <c r="M24" s="9" t="s">
        <v>5</v>
      </c>
      <c r="N24" s="10"/>
      <c r="O24" s="12"/>
      <c r="P24" s="9" t="s">
        <v>5</v>
      </c>
      <c r="Q24" s="10"/>
      <c r="R24" s="12"/>
      <c r="S24" s="9" t="s">
        <v>5</v>
      </c>
      <c r="T24" s="10"/>
      <c r="U24" s="12"/>
      <c r="V24" s="9" t="s">
        <v>5</v>
      </c>
      <c r="W24" s="10"/>
      <c r="X24" s="12"/>
      <c r="Y24" s="9" t="s">
        <v>5</v>
      </c>
      <c r="Z24" s="10"/>
      <c r="AA24" s="12"/>
      <c r="AB24" s="9" t="s">
        <v>5</v>
      </c>
      <c r="AC24" s="22"/>
    </row>
    <row r="25" spans="2:39" x14ac:dyDescent="0.3">
      <c r="B25" s="104"/>
      <c r="E25" s="10"/>
      <c r="F25" s="13"/>
      <c r="G25" s="9"/>
      <c r="H25" s="10"/>
      <c r="I25" s="13"/>
      <c r="J25" s="9"/>
      <c r="K25" s="10"/>
      <c r="L25" s="13"/>
      <c r="M25" s="9"/>
      <c r="N25" s="10"/>
      <c r="O25" s="13"/>
      <c r="P25" s="9"/>
      <c r="Q25" s="10"/>
      <c r="R25" s="13"/>
      <c r="S25" s="9"/>
      <c r="T25" s="10"/>
      <c r="U25" s="13"/>
      <c r="V25" s="9"/>
      <c r="W25" s="10"/>
      <c r="X25" s="13"/>
      <c r="Y25" s="9"/>
      <c r="Z25" s="10"/>
      <c r="AA25" s="13"/>
      <c r="AB25" s="9"/>
      <c r="AC25" s="22"/>
    </row>
    <row r="26" spans="2:39" ht="15" thickBot="1" x14ac:dyDescent="0.35">
      <c r="B26" s="104"/>
      <c r="C26" s="14"/>
      <c r="D26" s="35"/>
      <c r="E26" s="15"/>
      <c r="F26" s="12"/>
      <c r="G26" s="14" t="s">
        <v>6</v>
      </c>
      <c r="H26" s="15">
        <f>H23+H24</f>
        <v>0</v>
      </c>
      <c r="I26" s="12"/>
      <c r="J26" s="14" t="s">
        <v>6</v>
      </c>
      <c r="K26" s="15">
        <f>K23+K24</f>
        <v>0</v>
      </c>
      <c r="L26" s="12"/>
      <c r="M26" s="14" t="s">
        <v>6</v>
      </c>
      <c r="N26" s="15">
        <f>N23+N24</f>
        <v>0</v>
      </c>
      <c r="O26" s="12"/>
      <c r="P26" s="14" t="s">
        <v>6</v>
      </c>
      <c r="Q26" s="15">
        <f>Q23+Q24</f>
        <v>0</v>
      </c>
      <c r="R26" s="12"/>
      <c r="S26" s="14" t="s">
        <v>6</v>
      </c>
      <c r="T26" s="15">
        <f>T23+T24</f>
        <v>0</v>
      </c>
      <c r="U26" s="12"/>
      <c r="V26" s="14" t="s">
        <v>6</v>
      </c>
      <c r="W26" s="15">
        <f>W23+W24</f>
        <v>0</v>
      </c>
      <c r="X26" s="12"/>
      <c r="Y26" s="14" t="s">
        <v>6</v>
      </c>
      <c r="Z26" s="15">
        <f>Z23+Z24</f>
        <v>0</v>
      </c>
      <c r="AA26" s="12"/>
      <c r="AB26" s="14" t="s">
        <v>6</v>
      </c>
      <c r="AC26" s="15">
        <f>AC23+AC24</f>
        <v>0</v>
      </c>
    </row>
    <row r="27" spans="2:39" x14ac:dyDescent="0.3">
      <c r="B27" s="37"/>
      <c r="E27" s="7"/>
      <c r="F27" s="74">
        <v>0.3840277777777778</v>
      </c>
      <c r="G27" s="73" t="s">
        <v>22</v>
      </c>
      <c r="H27" s="73"/>
      <c r="I27" s="73"/>
      <c r="J27" s="73" t="s">
        <v>22</v>
      </c>
      <c r="K27" s="74">
        <v>0.5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Y27" s="7"/>
      <c r="Z27" s="7"/>
      <c r="AA27" s="7"/>
      <c r="AB27" s="7"/>
      <c r="AC27" s="21"/>
      <c r="AK27" s="102"/>
      <c r="AM27" s="102"/>
    </row>
    <row r="28" spans="2:39" x14ac:dyDescent="0.3">
      <c r="B28" s="103"/>
      <c r="I28" s="76">
        <v>0.54166666666666663</v>
      </c>
      <c r="J28" s="75" t="s">
        <v>23</v>
      </c>
      <c r="K28" s="75"/>
      <c r="L28" s="75"/>
      <c r="M28" s="75" t="s">
        <v>23</v>
      </c>
      <c r="N28" s="75"/>
      <c r="O28" s="75"/>
      <c r="P28" s="75" t="s">
        <v>23</v>
      </c>
      <c r="Q28" s="76">
        <v>0.20833333333333334</v>
      </c>
      <c r="AC28" s="22"/>
    </row>
    <row r="29" spans="2:39" ht="15" thickBot="1" x14ac:dyDescent="0.35">
      <c r="B29" s="104"/>
      <c r="C29" s="14"/>
      <c r="D29" s="35"/>
      <c r="V29" s="35"/>
      <c r="W29" s="35"/>
      <c r="X29" s="35"/>
      <c r="AC29" s="22"/>
    </row>
    <row r="30" spans="2:39" x14ac:dyDescent="0.3">
      <c r="B30" s="104" t="s">
        <v>16</v>
      </c>
      <c r="E30" s="8"/>
      <c r="F30" s="11"/>
      <c r="G30" s="6" t="s">
        <v>4</v>
      </c>
      <c r="H30" s="8">
        <v>15</v>
      </c>
      <c r="I30" s="11"/>
      <c r="J30" s="6" t="s">
        <v>4</v>
      </c>
      <c r="K30" s="8">
        <v>12</v>
      </c>
      <c r="L30" s="11"/>
      <c r="M30" s="6" t="s">
        <v>4</v>
      </c>
      <c r="N30" s="8">
        <v>24</v>
      </c>
      <c r="O30" s="11"/>
      <c r="P30" s="6" t="s">
        <v>4</v>
      </c>
      <c r="Q30" s="8">
        <v>5</v>
      </c>
      <c r="R30" s="11"/>
      <c r="S30" s="6" t="s">
        <v>4</v>
      </c>
      <c r="T30" s="8"/>
      <c r="U30" s="11"/>
      <c r="V30" s="9" t="s">
        <v>4</v>
      </c>
      <c r="W30" s="8"/>
      <c r="X30" s="11"/>
      <c r="Y30" s="6" t="s">
        <v>4</v>
      </c>
      <c r="Z30" s="8"/>
      <c r="AA30" s="11"/>
      <c r="AB30" s="6" t="s">
        <v>4</v>
      </c>
      <c r="AC30" s="21"/>
      <c r="AF30">
        <f>H30+H31+K30+K31+N30+N31+Q30+Q31+T30+T31+W30+W31+Z30+Z31+AC30+AC31</f>
        <v>67</v>
      </c>
      <c r="AG30">
        <f>24*8</f>
        <v>192</v>
      </c>
      <c r="AH30">
        <f>AG30-AF30</f>
        <v>125</v>
      </c>
      <c r="AI30">
        <f>ROUNDUP(AF30/8,0)</f>
        <v>9</v>
      </c>
      <c r="AJ30">
        <f>ROUNDUP(AG30/8,0)</f>
        <v>24</v>
      </c>
      <c r="AK30" s="38">
        <f>AF30/AG30</f>
        <v>0.34895833333333331</v>
      </c>
      <c r="AL30" s="38">
        <f>AI30/AJ30</f>
        <v>0.375</v>
      </c>
    </row>
    <row r="31" spans="2:39" ht="15" thickBot="1" x14ac:dyDescent="0.35">
      <c r="B31" s="104"/>
      <c r="E31" s="10"/>
      <c r="F31" s="12"/>
      <c r="G31" s="9" t="s">
        <v>5</v>
      </c>
      <c r="H31" s="10"/>
      <c r="I31" s="12"/>
      <c r="J31" s="9" t="s">
        <v>5</v>
      </c>
      <c r="K31" s="10">
        <v>11</v>
      </c>
      <c r="L31" s="12"/>
      <c r="M31" s="9" t="s">
        <v>5</v>
      </c>
      <c r="N31" s="10"/>
      <c r="O31" s="12"/>
      <c r="P31" s="9" t="s">
        <v>5</v>
      </c>
      <c r="Q31" s="10"/>
      <c r="R31" s="12"/>
      <c r="S31" s="9" t="s">
        <v>5</v>
      </c>
      <c r="T31" s="10"/>
      <c r="U31" s="12"/>
      <c r="V31" s="9" t="s">
        <v>5</v>
      </c>
      <c r="W31" s="10"/>
      <c r="X31" s="12"/>
      <c r="Y31" s="9" t="s">
        <v>5</v>
      </c>
      <c r="Z31" s="10"/>
      <c r="AA31" s="12"/>
      <c r="AB31" s="9" t="s">
        <v>5</v>
      </c>
      <c r="AC31" s="22"/>
    </row>
    <row r="32" spans="2:39" x14ac:dyDescent="0.3">
      <c r="B32" s="104"/>
      <c r="E32" s="10"/>
      <c r="F32" s="13"/>
      <c r="G32" s="9"/>
      <c r="H32" s="10"/>
      <c r="I32" s="13"/>
      <c r="J32" s="9"/>
      <c r="K32" s="10"/>
      <c r="L32" s="13"/>
      <c r="M32" s="9"/>
      <c r="N32" s="10"/>
      <c r="O32" s="13"/>
      <c r="P32" s="9"/>
      <c r="Q32" s="10"/>
      <c r="R32" s="13"/>
      <c r="S32" s="9"/>
      <c r="T32" s="10"/>
      <c r="U32" s="13"/>
      <c r="V32" s="9"/>
      <c r="W32" s="10"/>
      <c r="X32" s="13"/>
      <c r="Y32" s="9"/>
      <c r="Z32" s="10"/>
      <c r="AA32" s="13"/>
      <c r="AB32" s="9"/>
      <c r="AC32" s="22"/>
    </row>
    <row r="33" spans="2:39" ht="15" thickBot="1" x14ac:dyDescent="0.35">
      <c r="B33" s="104"/>
      <c r="C33" s="14"/>
      <c r="D33" s="35"/>
      <c r="E33" s="15"/>
      <c r="F33" s="12"/>
      <c r="G33" s="14" t="s">
        <v>6</v>
      </c>
      <c r="H33" s="15">
        <f>H30+H31</f>
        <v>15</v>
      </c>
      <c r="I33" s="12"/>
      <c r="J33" s="14" t="s">
        <v>6</v>
      </c>
      <c r="K33" s="15">
        <f>K30+K31</f>
        <v>23</v>
      </c>
      <c r="L33" s="12"/>
      <c r="M33" s="14" t="s">
        <v>6</v>
      </c>
      <c r="N33" s="15">
        <f>N30+N31</f>
        <v>24</v>
      </c>
      <c r="O33" s="12"/>
      <c r="P33" s="14" t="s">
        <v>6</v>
      </c>
      <c r="Q33" s="15">
        <f>Q30+Q31</f>
        <v>5</v>
      </c>
      <c r="R33" s="12"/>
      <c r="S33" s="14" t="s">
        <v>6</v>
      </c>
      <c r="T33" s="15">
        <f>T30+T31</f>
        <v>0</v>
      </c>
      <c r="U33" s="12"/>
      <c r="V33" s="14" t="s">
        <v>6</v>
      </c>
      <c r="W33" s="15">
        <f>W30+W31</f>
        <v>0</v>
      </c>
      <c r="X33" s="12"/>
      <c r="Y33" s="14" t="s">
        <v>6</v>
      </c>
      <c r="Z33" s="15">
        <f>Z30+Z31</f>
        <v>0</v>
      </c>
      <c r="AA33" s="12"/>
      <c r="AB33" s="14" t="s">
        <v>6</v>
      </c>
      <c r="AC33" s="15">
        <f>AC30+AC31</f>
        <v>0</v>
      </c>
    </row>
    <row r="34" spans="2:39" x14ac:dyDescent="0.3">
      <c r="B34" s="37"/>
      <c r="E34" s="7"/>
      <c r="F34" s="87">
        <v>0.43263888888888891</v>
      </c>
      <c r="G34" s="86" t="s">
        <v>24</v>
      </c>
      <c r="H34" s="86"/>
      <c r="I34" s="86"/>
      <c r="J34" s="86" t="s">
        <v>24</v>
      </c>
      <c r="K34" s="87">
        <v>0.20833333333333334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Y34" s="7"/>
      <c r="Z34" s="7"/>
      <c r="AA34" s="7"/>
      <c r="AB34" s="7"/>
      <c r="AC34" s="21"/>
      <c r="AK34" s="102"/>
      <c r="AM34" s="102"/>
    </row>
    <row r="35" spans="2:39" x14ac:dyDescent="0.3">
      <c r="B35" s="103"/>
      <c r="I35" s="77">
        <v>0.25</v>
      </c>
      <c r="J35" s="78" t="s">
        <v>25</v>
      </c>
      <c r="K35" s="78"/>
      <c r="L35" s="78"/>
      <c r="M35" s="78" t="s">
        <v>25</v>
      </c>
      <c r="N35" s="78"/>
      <c r="O35" s="78"/>
      <c r="P35" s="78" t="s">
        <v>25</v>
      </c>
      <c r="Q35" s="77">
        <v>0.16666666666666666</v>
      </c>
      <c r="AC35" s="22"/>
    </row>
    <row r="36" spans="2:39" ht="15" thickBot="1" x14ac:dyDescent="0.35">
      <c r="B36" s="104"/>
      <c r="C36" s="14"/>
      <c r="D36" s="35"/>
      <c r="V36" s="35"/>
      <c r="W36" s="35"/>
      <c r="X36" s="35"/>
      <c r="AC36" s="22"/>
    </row>
    <row r="37" spans="2:39" x14ac:dyDescent="0.3">
      <c r="B37" s="104" t="s">
        <v>17</v>
      </c>
      <c r="E37" s="8"/>
      <c r="F37" s="11"/>
      <c r="G37" s="6" t="s">
        <v>4</v>
      </c>
      <c r="H37" s="8">
        <v>13.5</v>
      </c>
      <c r="I37" s="11"/>
      <c r="J37" s="6" t="s">
        <v>4</v>
      </c>
      <c r="K37" s="8">
        <v>5</v>
      </c>
      <c r="L37" s="11"/>
      <c r="M37" s="6" t="s">
        <v>4</v>
      </c>
      <c r="N37" s="8">
        <v>24</v>
      </c>
      <c r="O37" s="11"/>
      <c r="P37" s="6" t="s">
        <v>4</v>
      </c>
      <c r="Q37" s="8">
        <v>4</v>
      </c>
      <c r="R37" s="11"/>
      <c r="S37" s="6" t="s">
        <v>4</v>
      </c>
      <c r="T37" s="8"/>
      <c r="U37" s="11"/>
      <c r="V37" s="9" t="s">
        <v>4</v>
      </c>
      <c r="W37" s="8"/>
      <c r="X37" s="11"/>
      <c r="Y37" s="6" t="s">
        <v>4</v>
      </c>
      <c r="Z37" s="8"/>
      <c r="AA37" s="11"/>
      <c r="AB37" s="6" t="s">
        <v>4</v>
      </c>
      <c r="AC37" s="21"/>
      <c r="AF37">
        <f>H37+H38+K37+K38+N37+N38+Q37+Q38+T37+T38+W37+W38+Z37+Z38+AC37+AC38</f>
        <v>64.5</v>
      </c>
      <c r="AG37">
        <f>24*8</f>
        <v>192</v>
      </c>
      <c r="AH37">
        <f>AG37-AF37</f>
        <v>127.5</v>
      </c>
      <c r="AI37">
        <f>ROUNDUP(AF37/8,0)</f>
        <v>9</v>
      </c>
      <c r="AJ37">
        <f>ROUNDUP(AG37/8,0)</f>
        <v>24</v>
      </c>
      <c r="AK37" s="38">
        <f>AF37/AG37</f>
        <v>0.3359375</v>
      </c>
      <c r="AL37" s="38">
        <f>AI37/AJ37</f>
        <v>0.375</v>
      </c>
    </row>
    <row r="38" spans="2:39" ht="15" thickBot="1" x14ac:dyDescent="0.35">
      <c r="B38" s="104"/>
      <c r="E38" s="10"/>
      <c r="F38" s="12"/>
      <c r="G38" s="9" t="s">
        <v>5</v>
      </c>
      <c r="H38" s="10"/>
      <c r="I38" s="12"/>
      <c r="J38" s="9" t="s">
        <v>5</v>
      </c>
      <c r="K38" s="10">
        <v>18</v>
      </c>
      <c r="L38" s="12"/>
      <c r="M38" s="9" t="s">
        <v>5</v>
      </c>
      <c r="N38" s="10"/>
      <c r="O38" s="12"/>
      <c r="P38" s="9" t="s">
        <v>5</v>
      </c>
      <c r="Q38" s="10"/>
      <c r="R38" s="12"/>
      <c r="S38" s="9" t="s">
        <v>5</v>
      </c>
      <c r="T38" s="10"/>
      <c r="U38" s="12"/>
      <c r="V38" s="9" t="s">
        <v>5</v>
      </c>
      <c r="W38" s="10"/>
      <c r="X38" s="12"/>
      <c r="Y38" s="9" t="s">
        <v>5</v>
      </c>
      <c r="Z38" s="10"/>
      <c r="AA38" s="12"/>
      <c r="AB38" s="9" t="s">
        <v>5</v>
      </c>
      <c r="AC38" s="22"/>
    </row>
    <row r="39" spans="2:39" x14ac:dyDescent="0.3">
      <c r="B39" s="104"/>
      <c r="E39" s="10"/>
      <c r="F39" s="13"/>
      <c r="G39" s="9"/>
      <c r="H39" s="10"/>
      <c r="I39" s="13"/>
      <c r="J39" s="9"/>
      <c r="K39" s="10"/>
      <c r="L39" s="13"/>
      <c r="M39" s="9"/>
      <c r="N39" s="10"/>
      <c r="O39" s="13"/>
      <c r="P39" s="9"/>
      <c r="Q39" s="10"/>
      <c r="R39" s="13"/>
      <c r="S39" s="9"/>
      <c r="T39" s="10"/>
      <c r="U39" s="13"/>
      <c r="V39" s="9"/>
      <c r="W39" s="10"/>
      <c r="X39" s="13"/>
      <c r="Y39" s="9"/>
      <c r="Z39" s="10"/>
      <c r="AA39" s="13"/>
      <c r="AB39" s="9"/>
      <c r="AC39" s="22"/>
    </row>
    <row r="40" spans="2:39" ht="15" thickBot="1" x14ac:dyDescent="0.35">
      <c r="B40" s="105"/>
      <c r="C40" s="14"/>
      <c r="D40" s="35"/>
      <c r="E40" s="15"/>
      <c r="F40" s="12"/>
      <c r="G40" s="14" t="s">
        <v>6</v>
      </c>
      <c r="H40" s="15">
        <f>H37+H38</f>
        <v>13.5</v>
      </c>
      <c r="I40" s="12"/>
      <c r="J40" s="14" t="s">
        <v>6</v>
      </c>
      <c r="K40" s="15">
        <f>K37+K38</f>
        <v>23</v>
      </c>
      <c r="L40" s="12"/>
      <c r="M40" s="14" t="s">
        <v>6</v>
      </c>
      <c r="N40" s="15">
        <f>N37+N38</f>
        <v>24</v>
      </c>
      <c r="O40" s="12"/>
      <c r="P40" s="14" t="s">
        <v>6</v>
      </c>
      <c r="Q40" s="15">
        <f>Q37+Q38</f>
        <v>4</v>
      </c>
      <c r="R40" s="12"/>
      <c r="S40" s="14" t="s">
        <v>6</v>
      </c>
      <c r="T40" s="15">
        <f>T37+T38</f>
        <v>0</v>
      </c>
      <c r="U40" s="12"/>
      <c r="V40" s="14" t="s">
        <v>6</v>
      </c>
      <c r="W40" s="15">
        <f>W37+W38</f>
        <v>0</v>
      </c>
      <c r="X40" s="12"/>
      <c r="Y40" s="14" t="s">
        <v>6</v>
      </c>
      <c r="Z40" s="15">
        <f>Z37+Z38</f>
        <v>0</v>
      </c>
      <c r="AA40" s="12"/>
      <c r="AB40" s="14" t="s">
        <v>6</v>
      </c>
      <c r="AC40" s="15">
        <f>AC37+AC38</f>
        <v>0</v>
      </c>
    </row>
    <row r="41" spans="2:39" x14ac:dyDescent="0.3">
      <c r="B41" s="37"/>
      <c r="C41" s="95"/>
      <c r="D41" s="95" t="s">
        <v>157</v>
      </c>
      <c r="E41" s="95"/>
      <c r="F41" s="95"/>
      <c r="G41" s="95" t="s">
        <v>157</v>
      </c>
      <c r="H41" s="95"/>
      <c r="I41" s="95"/>
      <c r="J41" s="95" t="s">
        <v>157</v>
      </c>
      <c r="K41" s="95"/>
      <c r="L41" s="95"/>
      <c r="M41" s="95" t="s">
        <v>157</v>
      </c>
      <c r="N41" s="95"/>
      <c r="O41" s="95"/>
      <c r="P41" s="95" t="s">
        <v>157</v>
      </c>
      <c r="Q41" s="96">
        <v>0.83333333333333337</v>
      </c>
      <c r="R41" s="7"/>
      <c r="S41" s="7"/>
      <c r="T41" s="7"/>
      <c r="U41" s="7"/>
      <c r="V41" s="7"/>
      <c r="Y41" s="7"/>
      <c r="Z41" s="7"/>
      <c r="AA41" s="7"/>
      <c r="AB41" s="7"/>
      <c r="AC41" s="21"/>
      <c r="AK41" s="102"/>
    </row>
    <row r="42" spans="2:39" x14ac:dyDescent="0.3">
      <c r="B42" s="103"/>
      <c r="AC42" s="22"/>
    </row>
    <row r="43" spans="2:39" ht="15" thickBot="1" x14ac:dyDescent="0.35">
      <c r="B43" s="104"/>
      <c r="C43" s="14"/>
      <c r="D43" s="35"/>
      <c r="V43" s="35"/>
      <c r="W43" s="35"/>
      <c r="X43" s="35"/>
      <c r="AC43" s="22"/>
    </row>
    <row r="44" spans="2:39" x14ac:dyDescent="0.3">
      <c r="B44" s="104" t="s">
        <v>52</v>
      </c>
      <c r="E44" s="8"/>
      <c r="F44" s="11"/>
      <c r="G44" s="6" t="s">
        <v>4</v>
      </c>
      <c r="H44" s="8"/>
      <c r="I44" s="11"/>
      <c r="J44" s="6" t="s">
        <v>4</v>
      </c>
      <c r="K44" s="8"/>
      <c r="L44" s="11"/>
      <c r="M44" s="6" t="s">
        <v>4</v>
      </c>
      <c r="N44" s="8"/>
      <c r="O44" s="11"/>
      <c r="P44" s="6" t="s">
        <v>4</v>
      </c>
      <c r="Q44" s="8"/>
      <c r="R44" s="11"/>
      <c r="S44" s="6" t="s">
        <v>4</v>
      </c>
      <c r="T44" s="8"/>
      <c r="U44" s="11"/>
      <c r="V44" s="9" t="s">
        <v>4</v>
      </c>
      <c r="W44" s="8"/>
      <c r="X44" s="11"/>
      <c r="Y44" s="6" t="s">
        <v>4</v>
      </c>
      <c r="Z44" s="8"/>
      <c r="AA44" s="11"/>
      <c r="AB44" s="6" t="s">
        <v>4</v>
      </c>
      <c r="AC44" s="21"/>
      <c r="AF44">
        <f>H44+H45+K44+K45+N44+N45+Q44+Q45+T44+T45+W44+W45+Z44+Z45+AC44+AC45</f>
        <v>0</v>
      </c>
      <c r="AG44">
        <f>24*4+4</f>
        <v>100</v>
      </c>
      <c r="AH44">
        <f>AG44-AF44</f>
        <v>100</v>
      </c>
      <c r="AI44">
        <f>ROUNDUP(AF44/8,0)</f>
        <v>0</v>
      </c>
      <c r="AJ44">
        <f>ROUNDUP(AG44/8,0)</f>
        <v>13</v>
      </c>
      <c r="AK44" s="38">
        <f>AF44/AG44</f>
        <v>0</v>
      </c>
      <c r="AL44" s="38">
        <f>AI44/AJ44</f>
        <v>0</v>
      </c>
    </row>
    <row r="45" spans="2:39" ht="15" thickBot="1" x14ac:dyDescent="0.35">
      <c r="B45" s="36"/>
      <c r="E45" s="10"/>
      <c r="F45" s="12"/>
      <c r="G45" s="9" t="s">
        <v>5</v>
      </c>
      <c r="H45" s="10"/>
      <c r="I45" s="12"/>
      <c r="J45" s="9" t="s">
        <v>5</v>
      </c>
      <c r="K45" s="10"/>
      <c r="L45" s="12"/>
      <c r="M45" s="9" t="s">
        <v>5</v>
      </c>
      <c r="N45" s="10"/>
      <c r="O45" s="12"/>
      <c r="P45" s="9" t="s">
        <v>5</v>
      </c>
      <c r="Q45" s="10"/>
      <c r="R45" s="12"/>
      <c r="S45" s="9" t="s">
        <v>5</v>
      </c>
      <c r="T45" s="10"/>
      <c r="U45" s="12"/>
      <c r="V45" s="9" t="s">
        <v>5</v>
      </c>
      <c r="W45" s="10"/>
      <c r="X45" s="12"/>
      <c r="Y45" s="9" t="s">
        <v>5</v>
      </c>
      <c r="Z45" s="10"/>
      <c r="AA45" s="12"/>
      <c r="AB45" s="9" t="s">
        <v>5</v>
      </c>
      <c r="AC45" s="22"/>
    </row>
    <row r="46" spans="2:39" x14ac:dyDescent="0.3">
      <c r="B46" s="36"/>
      <c r="E46" s="10"/>
      <c r="F46" s="13"/>
      <c r="G46" s="9"/>
      <c r="H46" s="10"/>
      <c r="I46" s="13"/>
      <c r="J46" s="9"/>
      <c r="K46" s="10"/>
      <c r="L46" s="13"/>
      <c r="M46" s="9"/>
      <c r="N46" s="10"/>
      <c r="O46" s="13"/>
      <c r="P46" s="9"/>
      <c r="Q46" s="10"/>
      <c r="R46" s="13"/>
      <c r="S46" s="9"/>
      <c r="T46" s="10"/>
      <c r="U46" s="13"/>
      <c r="V46" s="9"/>
      <c r="W46" s="10"/>
      <c r="X46" s="13"/>
      <c r="Y46" s="9"/>
      <c r="Z46" s="10"/>
      <c r="AA46" s="13"/>
      <c r="AB46" s="9"/>
      <c r="AC46" s="22"/>
    </row>
    <row r="47" spans="2:39" ht="15" thickBot="1" x14ac:dyDescent="0.35">
      <c r="B47" s="44"/>
      <c r="C47" s="14"/>
      <c r="D47" s="35"/>
      <c r="E47" s="15"/>
      <c r="F47" s="12"/>
      <c r="G47" s="14" t="s">
        <v>6</v>
      </c>
      <c r="H47" s="15">
        <f>H44+H45</f>
        <v>0</v>
      </c>
      <c r="I47" s="12"/>
      <c r="J47" s="14" t="s">
        <v>6</v>
      </c>
      <c r="K47" s="15">
        <f>K44+K45</f>
        <v>0</v>
      </c>
      <c r="L47" s="12"/>
      <c r="M47" s="14" t="s">
        <v>6</v>
      </c>
      <c r="N47" s="15">
        <f>N44+N45</f>
        <v>0</v>
      </c>
      <c r="O47" s="12"/>
      <c r="P47" s="14" t="s">
        <v>6</v>
      </c>
      <c r="Q47" s="15">
        <f>Q44+Q45</f>
        <v>0</v>
      </c>
      <c r="R47" s="12"/>
      <c r="S47" s="14" t="s">
        <v>6</v>
      </c>
      <c r="T47" s="15">
        <f>T44+T45</f>
        <v>0</v>
      </c>
      <c r="U47" s="12"/>
      <c r="V47" s="14" t="s">
        <v>6</v>
      </c>
      <c r="W47" s="15">
        <f>W44+W45</f>
        <v>0</v>
      </c>
      <c r="X47" s="12"/>
      <c r="Y47" s="14" t="s">
        <v>6</v>
      </c>
      <c r="Z47" s="15">
        <f>Z44+Z45</f>
        <v>0</v>
      </c>
      <c r="AA47" s="12"/>
      <c r="AB47" s="14" t="s">
        <v>6</v>
      </c>
      <c r="AC47" s="15">
        <f>AC44+AC45</f>
        <v>0</v>
      </c>
    </row>
  </sheetData>
  <mergeCells count="1">
    <mergeCell ref="H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6A9F-1C34-4399-9396-E0929F1E2068}">
  <dimension ref="B1:AL47"/>
  <sheetViews>
    <sheetView zoomScale="90" zoomScaleNormal="90" workbookViewId="0">
      <selection activeCell="AD39" sqref="AD39"/>
    </sheetView>
  </sheetViews>
  <sheetFormatPr defaultColWidth="10.33203125" defaultRowHeight="14.4" x14ac:dyDescent="0.3"/>
  <cols>
    <col min="2" max="2" width="16.44140625" style="27" customWidth="1"/>
    <col min="10" max="10" width="13" customWidth="1"/>
    <col min="13" max="13" width="12.21875" customWidth="1"/>
    <col min="16" max="16" width="19.44140625" customWidth="1"/>
    <col min="19" max="19" width="13.77734375" customWidth="1"/>
    <col min="25" max="25" width="13.44140625" customWidth="1"/>
    <col min="28" max="28" width="19.5546875" customWidth="1"/>
    <col min="30" max="30" width="14.33203125" customWidth="1"/>
    <col min="31" max="31" width="16.77734375" customWidth="1"/>
    <col min="32" max="32" width="18.109375" customWidth="1"/>
    <col min="33" max="33" width="23" customWidth="1"/>
    <col min="34" max="34" width="14.33203125" customWidth="1"/>
    <col min="35" max="35" width="20.77734375" customWidth="1"/>
    <col min="36" max="36" width="11.44140625" customWidth="1"/>
  </cols>
  <sheetData>
    <row r="1" spans="2:38" ht="15" thickBot="1" x14ac:dyDescent="0.35"/>
    <row r="2" spans="2:38" ht="15" thickBot="1" x14ac:dyDescent="0.35">
      <c r="H2" s="141" t="s">
        <v>144</v>
      </c>
      <c r="I2" s="141"/>
      <c r="J2" s="141"/>
      <c r="K2" s="141"/>
      <c r="L2" s="141"/>
      <c r="M2" s="141"/>
      <c r="N2" s="141"/>
      <c r="O2" s="141"/>
      <c r="P2" s="141"/>
    </row>
    <row r="3" spans="2:38" x14ac:dyDescent="0.3">
      <c r="B3" s="28"/>
      <c r="C3" s="23"/>
      <c r="D3" s="1" t="s">
        <v>0</v>
      </c>
      <c r="E3" s="18"/>
      <c r="F3" s="1"/>
      <c r="G3" s="1" t="s">
        <v>7</v>
      </c>
      <c r="H3" s="18"/>
      <c r="I3" s="1"/>
      <c r="J3" s="1" t="s">
        <v>8</v>
      </c>
      <c r="K3" s="18"/>
      <c r="L3" s="1"/>
      <c r="M3" s="1" t="s">
        <v>9</v>
      </c>
      <c r="N3" s="18"/>
      <c r="O3" s="1"/>
      <c r="P3" s="1" t="s">
        <v>10</v>
      </c>
      <c r="Q3" s="18"/>
      <c r="R3" s="1"/>
      <c r="S3" s="1" t="s">
        <v>11</v>
      </c>
      <c r="T3" s="18"/>
      <c r="U3" s="1"/>
      <c r="V3" s="1" t="s">
        <v>12</v>
      </c>
      <c r="W3" s="16"/>
      <c r="X3" s="1"/>
      <c r="Y3" s="1" t="s">
        <v>0</v>
      </c>
      <c r="Z3" s="16"/>
      <c r="AA3" s="1"/>
      <c r="AB3" s="1" t="s">
        <v>7</v>
      </c>
      <c r="AC3" s="16"/>
    </row>
    <row r="4" spans="2:38" ht="15" thickBot="1" x14ac:dyDescent="0.35">
      <c r="B4" s="29"/>
      <c r="C4" s="24"/>
      <c r="D4" s="3">
        <v>45998</v>
      </c>
      <c r="E4" s="19"/>
      <c r="F4" s="2"/>
      <c r="G4" s="3">
        <v>45999</v>
      </c>
      <c r="H4" s="19"/>
      <c r="I4" s="2"/>
      <c r="J4" s="3">
        <v>46000</v>
      </c>
      <c r="K4" s="19"/>
      <c r="L4" s="2"/>
      <c r="M4" s="3">
        <v>46001</v>
      </c>
      <c r="N4" s="19"/>
      <c r="O4" s="2"/>
      <c r="P4" s="3">
        <v>46002</v>
      </c>
      <c r="Q4" s="19"/>
      <c r="R4" s="2"/>
      <c r="S4" s="3">
        <v>46003</v>
      </c>
      <c r="T4" s="19"/>
      <c r="U4" s="2"/>
      <c r="V4" s="3">
        <v>46004</v>
      </c>
      <c r="W4" s="17"/>
      <c r="X4" s="2"/>
      <c r="Y4" s="3">
        <v>46005</v>
      </c>
      <c r="Z4" s="17"/>
      <c r="AA4" s="2"/>
      <c r="AB4" s="3">
        <v>46006</v>
      </c>
      <c r="AC4" s="17"/>
    </row>
    <row r="5" spans="2:38" ht="15" thickBot="1" x14ac:dyDescent="0.35">
      <c r="B5" s="30"/>
      <c r="C5" s="25" t="s">
        <v>1</v>
      </c>
      <c r="D5" s="5" t="s">
        <v>2</v>
      </c>
      <c r="E5" s="20" t="s">
        <v>3</v>
      </c>
      <c r="F5" s="4" t="s">
        <v>1</v>
      </c>
      <c r="G5" s="5" t="s">
        <v>2</v>
      </c>
      <c r="H5" s="20" t="s">
        <v>3</v>
      </c>
      <c r="I5" s="4" t="s">
        <v>1</v>
      </c>
      <c r="J5" s="5" t="s">
        <v>2</v>
      </c>
      <c r="K5" s="20" t="s">
        <v>3</v>
      </c>
      <c r="L5" s="4" t="s">
        <v>1</v>
      </c>
      <c r="M5" s="5" t="s">
        <v>2</v>
      </c>
      <c r="N5" s="20" t="s">
        <v>3</v>
      </c>
      <c r="O5" s="4" t="s">
        <v>1</v>
      </c>
      <c r="P5" s="5" t="s">
        <v>2</v>
      </c>
      <c r="Q5" s="20" t="s">
        <v>3</v>
      </c>
      <c r="R5" s="4" t="s">
        <v>1</v>
      </c>
      <c r="S5" s="5" t="s">
        <v>2</v>
      </c>
      <c r="T5" s="20" t="s">
        <v>3</v>
      </c>
      <c r="U5" s="4" t="s">
        <v>1</v>
      </c>
      <c r="V5" s="5" t="s">
        <v>2</v>
      </c>
      <c r="W5" s="20" t="s">
        <v>3</v>
      </c>
      <c r="X5" s="4" t="s">
        <v>1</v>
      </c>
      <c r="Y5" s="5" t="s">
        <v>2</v>
      </c>
      <c r="Z5" s="20" t="s">
        <v>3</v>
      </c>
      <c r="AA5" s="4" t="s">
        <v>1</v>
      </c>
      <c r="AB5" s="5" t="s">
        <v>2</v>
      </c>
      <c r="AC5" s="127" t="s">
        <v>3</v>
      </c>
      <c r="AE5" t="s">
        <v>26</v>
      </c>
      <c r="AF5" t="s">
        <v>27</v>
      </c>
      <c r="AG5" t="s">
        <v>29</v>
      </c>
      <c r="AH5" t="s">
        <v>28</v>
      </c>
      <c r="AI5" t="s">
        <v>169</v>
      </c>
      <c r="AJ5" t="s">
        <v>170</v>
      </c>
      <c r="AK5" t="s">
        <v>171</v>
      </c>
    </row>
    <row r="6" spans="2:38" x14ac:dyDescent="0.3">
      <c r="B6" s="31"/>
      <c r="C6" s="34"/>
      <c r="D6" s="34" t="s">
        <v>18</v>
      </c>
      <c r="E6" s="52"/>
      <c r="F6" s="52"/>
      <c r="G6" s="52" t="s">
        <v>18</v>
      </c>
      <c r="H6" s="52"/>
      <c r="I6" s="52"/>
      <c r="J6" s="52" t="s">
        <v>18</v>
      </c>
      <c r="K6" s="53">
        <v>0.83333333333333337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Z6" s="7"/>
      <c r="AA6" s="7"/>
      <c r="AB6" s="7"/>
      <c r="AC6" s="8"/>
      <c r="AL6" s="102"/>
    </row>
    <row r="7" spans="2:38" x14ac:dyDescent="0.3">
      <c r="B7" s="103"/>
      <c r="I7" s="33">
        <v>0.875</v>
      </c>
      <c r="J7" s="32" t="s">
        <v>19</v>
      </c>
      <c r="K7" s="32"/>
      <c r="L7" s="32"/>
      <c r="M7" s="32" t="s">
        <v>19</v>
      </c>
      <c r="N7" s="32"/>
      <c r="O7" s="32"/>
      <c r="P7" s="32" t="s">
        <v>19</v>
      </c>
      <c r="Q7" s="32"/>
      <c r="R7" s="32"/>
      <c r="S7" s="32" t="s">
        <v>19</v>
      </c>
      <c r="T7" s="33">
        <v>0.20833333333333334</v>
      </c>
      <c r="AC7" s="10"/>
    </row>
    <row r="8" spans="2:38" ht="15" thickBot="1" x14ac:dyDescent="0.35">
      <c r="B8" s="104"/>
      <c r="C8" s="14"/>
      <c r="D8" s="35"/>
      <c r="W8" s="35"/>
      <c r="X8" s="35"/>
      <c r="Y8" s="35"/>
      <c r="AC8" s="15"/>
    </row>
    <row r="9" spans="2:38" x14ac:dyDescent="0.3">
      <c r="B9" s="104" t="s">
        <v>13</v>
      </c>
      <c r="D9" t="s">
        <v>162</v>
      </c>
      <c r="E9" s="8"/>
      <c r="F9" s="11">
        <v>1</v>
      </c>
      <c r="G9" s="6" t="s">
        <v>4</v>
      </c>
      <c r="H9" s="8">
        <v>24</v>
      </c>
      <c r="I9" s="11">
        <v>2</v>
      </c>
      <c r="J9" s="6" t="s">
        <v>4</v>
      </c>
      <c r="K9" s="8">
        <v>20</v>
      </c>
      <c r="L9" s="11">
        <v>1</v>
      </c>
      <c r="M9" s="6" t="s">
        <v>4</v>
      </c>
      <c r="N9" s="8">
        <v>24</v>
      </c>
      <c r="O9" s="11">
        <v>1</v>
      </c>
      <c r="P9" s="6" t="s">
        <v>4</v>
      </c>
      <c r="Q9" s="8">
        <v>24</v>
      </c>
      <c r="R9" s="11">
        <v>1</v>
      </c>
      <c r="S9" s="6" t="s">
        <v>4</v>
      </c>
      <c r="T9" s="8">
        <v>5</v>
      </c>
      <c r="U9" s="11"/>
      <c r="V9" s="6" t="s">
        <v>4</v>
      </c>
      <c r="W9" s="10"/>
      <c r="X9" s="11"/>
      <c r="Y9" s="6" t="s">
        <v>4</v>
      </c>
      <c r="Z9" s="8"/>
      <c r="AA9" s="11"/>
      <c r="AB9" s="6" t="s">
        <v>4</v>
      </c>
      <c r="AC9" s="8"/>
      <c r="AE9">
        <f>H9+H10+K9+K10+N9+N10+Q9+Q10+T9+T10+W9+W10+Z9+Z10+AC9+AC10</f>
        <v>100</v>
      </c>
      <c r="AF9">
        <f>24*8</f>
        <v>192</v>
      </c>
      <c r="AG9">
        <f>AF9-AE9</f>
        <v>92</v>
      </c>
      <c r="AH9">
        <f>ROUNDUP(AE9/8,0)</f>
        <v>13</v>
      </c>
      <c r="AI9">
        <f>ROUNDUP(AF9/8,0)</f>
        <v>24</v>
      </c>
      <c r="AJ9" s="38">
        <f>AE9/AF9</f>
        <v>0.52083333333333337</v>
      </c>
      <c r="AK9" s="38">
        <f>AH9/AI9</f>
        <v>0.54166666666666663</v>
      </c>
    </row>
    <row r="10" spans="2:38" ht="15" thickBot="1" x14ac:dyDescent="0.35">
      <c r="B10" s="104"/>
      <c r="D10" t="s">
        <v>163</v>
      </c>
      <c r="E10" s="10"/>
      <c r="F10" s="12">
        <v>1</v>
      </c>
      <c r="G10" s="9" t="s">
        <v>5</v>
      </c>
      <c r="H10" s="10"/>
      <c r="I10" s="12">
        <v>2</v>
      </c>
      <c r="J10" s="9" t="s">
        <v>5</v>
      </c>
      <c r="K10" s="10">
        <v>3</v>
      </c>
      <c r="L10" s="12">
        <v>1</v>
      </c>
      <c r="M10" s="9" t="s">
        <v>5</v>
      </c>
      <c r="N10" s="10"/>
      <c r="O10" s="12">
        <v>1</v>
      </c>
      <c r="P10" s="9" t="s">
        <v>5</v>
      </c>
      <c r="Q10" s="10"/>
      <c r="R10" s="12">
        <v>1</v>
      </c>
      <c r="S10" s="9" t="s">
        <v>5</v>
      </c>
      <c r="T10" s="10"/>
      <c r="U10" s="12"/>
      <c r="V10" s="9" t="s">
        <v>5</v>
      </c>
      <c r="W10" s="10"/>
      <c r="X10" s="12"/>
      <c r="Y10" s="9" t="s">
        <v>5</v>
      </c>
      <c r="Z10" s="10"/>
      <c r="AA10" s="12"/>
      <c r="AB10" s="9" t="s">
        <v>5</v>
      </c>
      <c r="AC10" s="10"/>
    </row>
    <row r="11" spans="2:38" x14ac:dyDescent="0.3">
      <c r="B11" s="104"/>
      <c r="E11" s="10"/>
      <c r="F11" s="13"/>
      <c r="G11" s="9"/>
      <c r="H11" s="10"/>
      <c r="I11" s="13"/>
      <c r="J11" s="9"/>
      <c r="K11" s="10"/>
      <c r="L11" s="13"/>
      <c r="M11" s="9"/>
      <c r="N11" s="10"/>
      <c r="O11" s="13"/>
      <c r="P11" s="9"/>
      <c r="Q11" s="10"/>
      <c r="R11" s="13"/>
      <c r="S11" s="9"/>
      <c r="T11" s="10"/>
      <c r="U11" s="13"/>
      <c r="V11" s="9"/>
      <c r="W11" s="10"/>
      <c r="X11" s="13"/>
      <c r="Y11" s="9"/>
      <c r="Z11" s="10"/>
      <c r="AA11" s="13"/>
      <c r="AB11" s="9"/>
      <c r="AC11" s="10"/>
    </row>
    <row r="12" spans="2:38" ht="15" thickBot="1" x14ac:dyDescent="0.35">
      <c r="B12" s="104"/>
      <c r="C12" s="14"/>
      <c r="D12" s="35"/>
      <c r="E12" s="15"/>
      <c r="F12" s="12">
        <f>H$12</f>
        <v>24</v>
      </c>
      <c r="G12" s="14" t="s">
        <v>6</v>
      </c>
      <c r="H12" s="15">
        <f>H9+H10</f>
        <v>24</v>
      </c>
      <c r="I12" s="12">
        <f>K$12</f>
        <v>23</v>
      </c>
      <c r="J12" s="14" t="s">
        <v>6</v>
      </c>
      <c r="K12" s="15">
        <f>K9+K10</f>
        <v>23</v>
      </c>
      <c r="L12" s="12">
        <f>N$12</f>
        <v>24</v>
      </c>
      <c r="M12" s="14" t="s">
        <v>6</v>
      </c>
      <c r="N12" s="15">
        <f>N9+N10</f>
        <v>24</v>
      </c>
      <c r="O12" s="12">
        <f>Q$12</f>
        <v>24</v>
      </c>
      <c r="P12" s="14" t="s">
        <v>6</v>
      </c>
      <c r="Q12" s="15">
        <f>Q9+Q10</f>
        <v>24</v>
      </c>
      <c r="R12" s="12">
        <f>T$12</f>
        <v>5</v>
      </c>
      <c r="S12" s="14" t="s">
        <v>6</v>
      </c>
      <c r="T12" s="15">
        <f>T9+T10</f>
        <v>5</v>
      </c>
      <c r="U12" s="12">
        <f>W$12</f>
        <v>0</v>
      </c>
      <c r="V12" s="14" t="s">
        <v>6</v>
      </c>
      <c r="W12" s="15">
        <f>W9+W10</f>
        <v>0</v>
      </c>
      <c r="X12" s="12">
        <f>Z$12</f>
        <v>0</v>
      </c>
      <c r="Y12" s="14" t="s">
        <v>6</v>
      </c>
      <c r="Z12" s="15">
        <f>Z9+Z10</f>
        <v>0</v>
      </c>
      <c r="AA12" s="12">
        <f>AC$12</f>
        <v>0</v>
      </c>
      <c r="AB12" s="14" t="s">
        <v>6</v>
      </c>
      <c r="AC12" s="15">
        <f>AC9+AC10</f>
        <v>0</v>
      </c>
    </row>
    <row r="13" spans="2:38" x14ac:dyDescent="0.3">
      <c r="B13" s="37"/>
      <c r="E13" s="7"/>
      <c r="F13" s="60">
        <v>0.27083333333333331</v>
      </c>
      <c r="G13" s="59" t="s">
        <v>20</v>
      </c>
      <c r="H13" s="59"/>
      <c r="I13" s="59"/>
      <c r="J13" s="59" t="s">
        <v>20</v>
      </c>
      <c r="K13" s="60">
        <v>0.5</v>
      </c>
      <c r="L13" s="7"/>
      <c r="M13" s="7"/>
      <c r="N13" s="7"/>
      <c r="O13" s="45"/>
      <c r="P13" s="46"/>
      <c r="Q13" s="7"/>
      <c r="R13" s="7"/>
      <c r="S13" s="46"/>
      <c r="T13" s="45"/>
      <c r="U13" s="7"/>
      <c r="V13" s="7"/>
      <c r="W13" s="7"/>
      <c r="Z13" s="7"/>
      <c r="AA13" s="7"/>
      <c r="AB13" s="7"/>
      <c r="AC13" s="8"/>
      <c r="AJ13" s="102"/>
      <c r="AL13" s="102"/>
    </row>
    <row r="14" spans="2:38" x14ac:dyDescent="0.3">
      <c r="B14" s="103"/>
      <c r="L14" s="62">
        <v>0.54166666666666663</v>
      </c>
      <c r="M14" s="61" t="s">
        <v>21</v>
      </c>
      <c r="N14" s="61"/>
      <c r="O14" s="61"/>
      <c r="P14" s="61" t="s">
        <v>21</v>
      </c>
      <c r="Q14" s="62">
        <v>0.95833333333333337</v>
      </c>
      <c r="AC14" s="10"/>
    </row>
    <row r="15" spans="2:38" ht="15" thickBot="1" x14ac:dyDescent="0.35">
      <c r="B15" s="104"/>
      <c r="C15" s="14"/>
      <c r="D15" s="35"/>
      <c r="O15" s="63">
        <v>0.99930555555555556</v>
      </c>
      <c r="P15" s="64" t="s">
        <v>147</v>
      </c>
      <c r="Q15" s="64"/>
      <c r="R15" s="64"/>
      <c r="S15" s="64" t="s">
        <v>147</v>
      </c>
      <c r="T15" s="63">
        <v>0.66666666666666663</v>
      </c>
      <c r="W15" s="35"/>
      <c r="X15" s="35"/>
      <c r="Y15" s="35"/>
      <c r="AC15" s="15"/>
    </row>
    <row r="16" spans="2:38" x14ac:dyDescent="0.3">
      <c r="B16" s="104" t="s">
        <v>14</v>
      </c>
      <c r="E16" s="8"/>
      <c r="F16" s="11">
        <v>1</v>
      </c>
      <c r="G16" s="6" t="s">
        <v>4</v>
      </c>
      <c r="H16" s="8">
        <v>17.5</v>
      </c>
      <c r="I16" s="11">
        <v>1</v>
      </c>
      <c r="J16" s="6" t="s">
        <v>4</v>
      </c>
      <c r="K16" s="8">
        <v>12</v>
      </c>
      <c r="L16" s="11">
        <v>1</v>
      </c>
      <c r="M16" s="6" t="s">
        <v>4</v>
      </c>
      <c r="N16" s="8">
        <v>11</v>
      </c>
      <c r="O16" s="11">
        <v>1</v>
      </c>
      <c r="P16" s="6" t="s">
        <v>4</v>
      </c>
      <c r="Q16" s="8">
        <v>23</v>
      </c>
      <c r="R16" s="11">
        <v>0</v>
      </c>
      <c r="S16" s="6" t="s">
        <v>4</v>
      </c>
      <c r="T16" s="8">
        <v>16</v>
      </c>
      <c r="U16" s="11"/>
      <c r="V16" s="6" t="s">
        <v>4</v>
      </c>
      <c r="W16" s="8"/>
      <c r="X16" s="11"/>
      <c r="Y16" s="6" t="s">
        <v>4</v>
      </c>
      <c r="Z16" s="8"/>
      <c r="AA16" s="11"/>
      <c r="AB16" s="6" t="s">
        <v>4</v>
      </c>
      <c r="AC16" s="8"/>
      <c r="AE16">
        <f>H16+H17+K16+K17+N16+N17+Q16+Q17+T16+T17+W16+W17+Z16+Z17+AC16+AC17</f>
        <v>79.5</v>
      </c>
      <c r="AF16">
        <f>24*8</f>
        <v>192</v>
      </c>
      <c r="AG16">
        <f>AF16-AE16</f>
        <v>112.5</v>
      </c>
      <c r="AH16">
        <f>ROUNDUP(AE16/8,0)</f>
        <v>10</v>
      </c>
      <c r="AI16">
        <f>ROUNDUP(AF16/8,0)</f>
        <v>24</v>
      </c>
      <c r="AJ16" s="38">
        <f>AE16/AF16</f>
        <v>0.4140625</v>
      </c>
      <c r="AK16" s="38">
        <f>AH16/AI16</f>
        <v>0.41666666666666669</v>
      </c>
    </row>
    <row r="17" spans="2:38" ht="15" thickBot="1" x14ac:dyDescent="0.35">
      <c r="B17" s="104"/>
      <c r="E17" s="10"/>
      <c r="F17" s="12">
        <v>1</v>
      </c>
      <c r="G17" s="9" t="s">
        <v>5</v>
      </c>
      <c r="H17" s="10"/>
      <c r="I17" s="12">
        <v>1</v>
      </c>
      <c r="J17" s="9" t="s">
        <v>5</v>
      </c>
      <c r="K17" s="10"/>
      <c r="L17" s="12">
        <v>1</v>
      </c>
      <c r="M17" s="9" t="s">
        <v>5</v>
      </c>
      <c r="N17" s="10"/>
      <c r="O17" s="12">
        <v>2</v>
      </c>
      <c r="P17" s="9" t="s">
        <v>5</v>
      </c>
      <c r="Q17" s="10">
        <v>0</v>
      </c>
      <c r="R17" s="12">
        <v>1</v>
      </c>
      <c r="S17" s="9" t="s">
        <v>5</v>
      </c>
      <c r="T17" s="10"/>
      <c r="U17" s="12"/>
      <c r="V17" s="9" t="s">
        <v>5</v>
      </c>
      <c r="W17" s="10"/>
      <c r="X17" s="12"/>
      <c r="Y17" s="9" t="s">
        <v>5</v>
      </c>
      <c r="Z17" s="10"/>
      <c r="AA17" s="12"/>
      <c r="AB17" s="9" t="s">
        <v>5</v>
      </c>
      <c r="AC17" s="10"/>
    </row>
    <row r="18" spans="2:38" x14ac:dyDescent="0.3">
      <c r="B18" s="104"/>
      <c r="E18" s="10"/>
      <c r="F18" s="13"/>
      <c r="G18" s="9"/>
      <c r="H18" s="10"/>
      <c r="I18" s="13"/>
      <c r="J18" s="9"/>
      <c r="K18" s="10"/>
      <c r="L18" s="13"/>
      <c r="M18" s="9"/>
      <c r="N18" s="10"/>
      <c r="O18" s="13"/>
      <c r="P18" s="9"/>
      <c r="Q18" s="10"/>
      <c r="R18" s="13"/>
      <c r="S18" s="9"/>
      <c r="T18" s="10"/>
      <c r="U18" s="13"/>
      <c r="V18" s="9"/>
      <c r="W18" s="10"/>
      <c r="X18" s="13"/>
      <c r="Y18" s="9"/>
      <c r="Z18" s="10"/>
      <c r="AA18" s="13"/>
      <c r="AB18" s="9"/>
      <c r="AC18" s="10"/>
    </row>
    <row r="19" spans="2:38" ht="15" thickBot="1" x14ac:dyDescent="0.35">
      <c r="B19" s="104"/>
      <c r="C19" s="14"/>
      <c r="D19" s="35"/>
      <c r="E19" s="15"/>
      <c r="F19" s="12">
        <f>H$12</f>
        <v>24</v>
      </c>
      <c r="G19" s="14" t="s">
        <v>6</v>
      </c>
      <c r="H19" s="15">
        <f>H16+H17</f>
        <v>17.5</v>
      </c>
      <c r="I19" s="12">
        <f>K$12</f>
        <v>23</v>
      </c>
      <c r="J19" s="14" t="s">
        <v>6</v>
      </c>
      <c r="K19" s="15">
        <f>K16+K17</f>
        <v>12</v>
      </c>
      <c r="L19" s="12">
        <f>N$12</f>
        <v>24</v>
      </c>
      <c r="M19" s="14" t="s">
        <v>6</v>
      </c>
      <c r="N19" s="15">
        <f>N16+N17</f>
        <v>11</v>
      </c>
      <c r="O19" s="12">
        <f>Q$12</f>
        <v>24</v>
      </c>
      <c r="P19" s="14" t="s">
        <v>6</v>
      </c>
      <c r="Q19" s="15">
        <f>Q16+Q17</f>
        <v>23</v>
      </c>
      <c r="R19" s="12">
        <f>T$12</f>
        <v>5</v>
      </c>
      <c r="S19" s="14" t="s">
        <v>6</v>
      </c>
      <c r="T19" s="15">
        <f>T16+T17</f>
        <v>16</v>
      </c>
      <c r="U19" s="12">
        <f>W$12</f>
        <v>0</v>
      </c>
      <c r="V19" s="14" t="s">
        <v>6</v>
      </c>
      <c r="W19" s="15">
        <f>W16+W17</f>
        <v>0</v>
      </c>
      <c r="X19" s="12">
        <f>Z$12</f>
        <v>0</v>
      </c>
      <c r="Y19" s="14" t="s">
        <v>6</v>
      </c>
      <c r="Z19" s="15">
        <f>Z16+Z17</f>
        <v>0</v>
      </c>
      <c r="AA19" s="12">
        <f>AC$12</f>
        <v>0</v>
      </c>
      <c r="AB19" s="14" t="s">
        <v>6</v>
      </c>
      <c r="AC19" s="15">
        <f>AC16+AC17</f>
        <v>0</v>
      </c>
    </row>
    <row r="20" spans="2:38" x14ac:dyDescent="0.3">
      <c r="B20" s="3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2">
        <v>4.1666666666666664E-2</v>
      </c>
      <c r="S20" s="71" t="s">
        <v>150</v>
      </c>
      <c r="T20" s="71"/>
      <c r="U20" s="71"/>
      <c r="V20" s="71" t="s">
        <v>150</v>
      </c>
      <c r="W20" s="72">
        <v>0.5</v>
      </c>
      <c r="Z20" s="7"/>
      <c r="AA20" s="7"/>
      <c r="AB20" s="7"/>
      <c r="AC20" s="8"/>
      <c r="AJ20" s="102"/>
      <c r="AL20" s="102"/>
    </row>
    <row r="21" spans="2:38" x14ac:dyDescent="0.3">
      <c r="B21" s="103"/>
      <c r="AC21" s="10"/>
    </row>
    <row r="22" spans="2:38" ht="15" thickBot="1" x14ac:dyDescent="0.35">
      <c r="B22" s="104"/>
      <c r="C22" s="14"/>
      <c r="D22" s="35"/>
      <c r="W22" s="35"/>
      <c r="X22" s="35"/>
      <c r="Y22" s="35"/>
      <c r="AC22" s="15"/>
    </row>
    <row r="23" spans="2:38" x14ac:dyDescent="0.3">
      <c r="B23" s="104" t="s">
        <v>15</v>
      </c>
      <c r="E23" s="8"/>
      <c r="F23" s="11"/>
      <c r="G23" s="6" t="s">
        <v>4</v>
      </c>
      <c r="H23" s="8"/>
      <c r="I23" s="11"/>
      <c r="J23" s="6" t="s">
        <v>4</v>
      </c>
      <c r="K23" s="8"/>
      <c r="L23" s="11"/>
      <c r="M23" s="6" t="s">
        <v>4</v>
      </c>
      <c r="N23" s="8"/>
      <c r="O23" s="11"/>
      <c r="P23" s="6" t="s">
        <v>4</v>
      </c>
      <c r="Q23" s="8"/>
      <c r="R23" s="11">
        <v>0</v>
      </c>
      <c r="S23" s="6" t="s">
        <v>4</v>
      </c>
      <c r="T23" s="8">
        <v>23</v>
      </c>
      <c r="U23" s="11">
        <v>0</v>
      </c>
      <c r="V23" s="6" t="s">
        <v>4</v>
      </c>
      <c r="W23" s="8">
        <v>12</v>
      </c>
      <c r="X23" s="11"/>
      <c r="Y23" s="6" t="s">
        <v>4</v>
      </c>
      <c r="Z23" s="8"/>
      <c r="AA23" s="11"/>
      <c r="AB23" s="6" t="s">
        <v>4</v>
      </c>
      <c r="AC23" s="8"/>
      <c r="AE23">
        <f>H23+H24+K23+K24+N23+N24+Q23+Q24+T23+T24+W23+W24+Z23+Z24+AC23+AC24</f>
        <v>35</v>
      </c>
      <c r="AF23">
        <f>24*8</f>
        <v>192</v>
      </c>
      <c r="AG23">
        <f>AF23-AE23</f>
        <v>157</v>
      </c>
      <c r="AH23">
        <f>ROUNDUP(AE23/8,0)</f>
        <v>5</v>
      </c>
      <c r="AI23">
        <f>ROUNDUP(AF23/8,0)</f>
        <v>24</v>
      </c>
      <c r="AJ23" s="38">
        <f>AE23/AF23</f>
        <v>0.18229166666666666</v>
      </c>
      <c r="AK23" s="38">
        <f>AH23/AI23</f>
        <v>0.20833333333333334</v>
      </c>
    </row>
    <row r="24" spans="2:38" ht="15" thickBot="1" x14ac:dyDescent="0.35">
      <c r="B24" s="104"/>
      <c r="E24" s="10"/>
      <c r="F24" s="12"/>
      <c r="G24" s="9" t="s">
        <v>5</v>
      </c>
      <c r="H24" s="10"/>
      <c r="I24" s="12"/>
      <c r="J24" s="9" t="s">
        <v>5</v>
      </c>
      <c r="K24" s="10"/>
      <c r="L24" s="12"/>
      <c r="M24" s="9" t="s">
        <v>5</v>
      </c>
      <c r="N24" s="10"/>
      <c r="O24" s="12"/>
      <c r="P24" s="9" t="s">
        <v>5</v>
      </c>
      <c r="Q24" s="10"/>
      <c r="R24" s="12">
        <v>1</v>
      </c>
      <c r="S24" s="9" t="s">
        <v>5</v>
      </c>
      <c r="T24" s="10"/>
      <c r="U24" s="12">
        <v>1</v>
      </c>
      <c r="V24" s="9" t="s">
        <v>5</v>
      </c>
      <c r="W24" s="10"/>
      <c r="X24" s="12"/>
      <c r="Y24" s="9" t="s">
        <v>5</v>
      </c>
      <c r="Z24" s="10"/>
      <c r="AA24" s="12"/>
      <c r="AB24" s="9" t="s">
        <v>5</v>
      </c>
      <c r="AC24" s="10"/>
    </row>
    <row r="25" spans="2:38" x14ac:dyDescent="0.3">
      <c r="B25" s="104"/>
      <c r="E25" s="10"/>
      <c r="F25" s="13"/>
      <c r="G25" s="9"/>
      <c r="H25" s="10"/>
      <c r="I25" s="13"/>
      <c r="J25" s="9"/>
      <c r="K25" s="10"/>
      <c r="L25" s="13"/>
      <c r="M25" s="9"/>
      <c r="N25" s="10"/>
      <c r="O25" s="13"/>
      <c r="P25" s="9"/>
      <c r="Q25" s="10"/>
      <c r="R25" s="13"/>
      <c r="S25" s="9"/>
      <c r="T25" s="10"/>
      <c r="U25" s="13"/>
      <c r="V25" s="9"/>
      <c r="W25" s="10"/>
      <c r="X25" s="13"/>
      <c r="Y25" s="9"/>
      <c r="Z25" s="10"/>
      <c r="AA25" s="13"/>
      <c r="AB25" s="9"/>
      <c r="AC25" s="10"/>
    </row>
    <row r="26" spans="2:38" ht="15" thickBot="1" x14ac:dyDescent="0.35">
      <c r="B26" s="104"/>
      <c r="C26" s="14"/>
      <c r="D26" s="35"/>
      <c r="E26" s="15"/>
      <c r="F26" s="12"/>
      <c r="G26" s="14" t="s">
        <v>6</v>
      </c>
      <c r="H26" s="15">
        <f>H23+H24</f>
        <v>0</v>
      </c>
      <c r="I26" s="12"/>
      <c r="J26" s="14" t="s">
        <v>6</v>
      </c>
      <c r="K26" s="15">
        <f>K23+K24</f>
        <v>0</v>
      </c>
      <c r="L26" s="12"/>
      <c r="M26" s="14" t="s">
        <v>6</v>
      </c>
      <c r="N26" s="15">
        <f>N23+N24</f>
        <v>0</v>
      </c>
      <c r="O26" s="12"/>
      <c r="P26" s="14" t="s">
        <v>6</v>
      </c>
      <c r="Q26" s="15">
        <f>Q23+Q24</f>
        <v>0</v>
      </c>
      <c r="R26" s="12">
        <f>T$12</f>
        <v>5</v>
      </c>
      <c r="S26" s="14" t="s">
        <v>6</v>
      </c>
      <c r="T26" s="15">
        <f>T23+T24</f>
        <v>23</v>
      </c>
      <c r="U26" s="12">
        <f>W$12</f>
        <v>0</v>
      </c>
      <c r="V26" s="14" t="s">
        <v>6</v>
      </c>
      <c r="W26" s="15">
        <f>W23+W24</f>
        <v>12</v>
      </c>
      <c r="X26" s="12"/>
      <c r="Y26" s="14" t="s">
        <v>6</v>
      </c>
      <c r="Z26" s="15">
        <f>Z23+Z24</f>
        <v>0</v>
      </c>
      <c r="AA26" s="12"/>
      <c r="AB26" s="14" t="s">
        <v>6</v>
      </c>
      <c r="AC26" s="15">
        <f>AC23+AC24</f>
        <v>0</v>
      </c>
    </row>
    <row r="27" spans="2:38" x14ac:dyDescent="0.3">
      <c r="B27" s="37"/>
      <c r="E27" s="7"/>
      <c r="F27" s="74">
        <v>0.3840277777777778</v>
      </c>
      <c r="G27" s="73" t="s">
        <v>22</v>
      </c>
      <c r="H27" s="74"/>
      <c r="I27" s="73"/>
      <c r="J27" s="73" t="s">
        <v>22</v>
      </c>
      <c r="K27" s="74">
        <v>0.23958333333333334</v>
      </c>
      <c r="L27" s="7"/>
      <c r="M27" s="7"/>
      <c r="N27" s="7"/>
      <c r="O27" s="7"/>
      <c r="P27" s="7"/>
      <c r="Q27" s="7"/>
      <c r="R27" s="67">
        <v>0.45833333333333331</v>
      </c>
      <c r="S27" s="65" t="s">
        <v>152</v>
      </c>
      <c r="T27" s="65"/>
      <c r="U27" s="65"/>
      <c r="V27" s="65" t="s">
        <v>153</v>
      </c>
      <c r="W27" s="67">
        <v>0.95833333333333337</v>
      </c>
      <c r="Z27" s="7"/>
      <c r="AA27" s="7"/>
      <c r="AB27" s="7"/>
      <c r="AC27" s="8"/>
      <c r="AJ27" s="102"/>
      <c r="AL27" s="102"/>
    </row>
    <row r="28" spans="2:38" x14ac:dyDescent="0.3">
      <c r="B28" s="103"/>
      <c r="I28" s="77">
        <v>0.28125</v>
      </c>
      <c r="J28" s="78" t="s">
        <v>25</v>
      </c>
      <c r="K28" s="78"/>
      <c r="L28" s="78"/>
      <c r="M28" s="78" t="s">
        <v>25</v>
      </c>
      <c r="N28" s="78"/>
      <c r="O28" s="78"/>
      <c r="P28" s="81" t="s">
        <v>25</v>
      </c>
      <c r="Q28" s="77">
        <v>0.16666666666666666</v>
      </c>
      <c r="AC28" s="10"/>
    </row>
    <row r="29" spans="2:38" ht="15" thickBot="1" x14ac:dyDescent="0.35">
      <c r="B29" s="104"/>
      <c r="C29" s="14"/>
      <c r="D29" s="35"/>
      <c r="O29" s="80">
        <v>0.29166666666666669</v>
      </c>
      <c r="P29" s="82" t="s">
        <v>151</v>
      </c>
      <c r="Q29" s="79"/>
      <c r="R29" s="79"/>
      <c r="S29" s="79" t="s">
        <v>151</v>
      </c>
      <c r="T29" s="80">
        <v>0.25</v>
      </c>
      <c r="W29" s="35"/>
      <c r="X29" s="35"/>
      <c r="Y29" s="35"/>
      <c r="AC29" s="15"/>
    </row>
    <row r="30" spans="2:38" x14ac:dyDescent="0.3">
      <c r="B30" s="104" t="s">
        <v>16</v>
      </c>
      <c r="E30" s="8"/>
      <c r="F30" s="11">
        <v>1</v>
      </c>
      <c r="G30" s="6" t="s">
        <v>4</v>
      </c>
      <c r="H30" s="8">
        <v>15</v>
      </c>
      <c r="I30" s="11">
        <v>2</v>
      </c>
      <c r="J30" s="6" t="s">
        <v>4</v>
      </c>
      <c r="K30" s="8">
        <v>5.75</v>
      </c>
      <c r="L30" s="11">
        <v>1</v>
      </c>
      <c r="M30" s="6" t="s">
        <v>4</v>
      </c>
      <c r="N30" s="8">
        <v>24</v>
      </c>
      <c r="O30" s="11">
        <v>1</v>
      </c>
      <c r="P30" s="6" t="s">
        <v>4</v>
      </c>
      <c r="Q30" s="8">
        <v>4</v>
      </c>
      <c r="R30" s="11">
        <v>0</v>
      </c>
      <c r="S30" s="6" t="s">
        <v>4</v>
      </c>
      <c r="T30" s="8">
        <v>13</v>
      </c>
      <c r="U30" s="11">
        <v>0</v>
      </c>
      <c r="V30" s="6" t="s">
        <v>4</v>
      </c>
      <c r="W30" s="8">
        <v>23</v>
      </c>
      <c r="X30" s="11"/>
      <c r="Y30" s="6" t="s">
        <v>4</v>
      </c>
      <c r="Z30" s="8"/>
      <c r="AA30" s="11"/>
      <c r="AB30" s="6" t="s">
        <v>4</v>
      </c>
      <c r="AC30" s="8"/>
      <c r="AE30">
        <f>H30+H31+K30+K31+N30+N31+Q30+Q31+T30+T31+W30+W31+Z30+Z31+AC30+AC31</f>
        <v>125.5</v>
      </c>
      <c r="AF30">
        <f>24*8</f>
        <v>192</v>
      </c>
      <c r="AG30">
        <f>AF30-AE30</f>
        <v>66.5</v>
      </c>
      <c r="AH30">
        <f>ROUNDUP(AE30/8,0)</f>
        <v>16</v>
      </c>
      <c r="AI30">
        <f>ROUNDUP(AF30/8,0)</f>
        <v>24</v>
      </c>
      <c r="AJ30" s="38">
        <f>AE30/AF30</f>
        <v>0.65364583333333337</v>
      </c>
      <c r="AK30" s="38">
        <f>AH30/AI30</f>
        <v>0.66666666666666663</v>
      </c>
    </row>
    <row r="31" spans="2:38" ht="15" thickBot="1" x14ac:dyDescent="0.35">
      <c r="B31" s="104"/>
      <c r="E31" s="10"/>
      <c r="F31" s="12">
        <v>1</v>
      </c>
      <c r="G31" s="9" t="s">
        <v>5</v>
      </c>
      <c r="H31" s="10"/>
      <c r="I31" s="12">
        <v>2</v>
      </c>
      <c r="J31" s="9" t="s">
        <v>5</v>
      </c>
      <c r="K31" s="10">
        <v>17.75</v>
      </c>
      <c r="L31" s="12">
        <v>1</v>
      </c>
      <c r="M31" s="9" t="s">
        <v>5</v>
      </c>
      <c r="N31" s="10"/>
      <c r="O31" s="12">
        <v>2</v>
      </c>
      <c r="P31" s="9" t="s">
        <v>5</v>
      </c>
      <c r="Q31" s="10">
        <v>17</v>
      </c>
      <c r="R31" s="12">
        <v>2</v>
      </c>
      <c r="S31" s="9" t="s">
        <v>5</v>
      </c>
      <c r="T31" s="10">
        <v>6</v>
      </c>
      <c r="U31" s="12">
        <v>1</v>
      </c>
      <c r="V31" s="9" t="s">
        <v>5</v>
      </c>
      <c r="W31" s="10"/>
      <c r="X31" s="12"/>
      <c r="Y31" s="9" t="s">
        <v>5</v>
      </c>
      <c r="Z31" s="10"/>
      <c r="AA31" s="12"/>
      <c r="AB31" s="9" t="s">
        <v>5</v>
      </c>
      <c r="AC31" s="10"/>
    </row>
    <row r="32" spans="2:38" x14ac:dyDescent="0.3">
      <c r="B32" s="104"/>
      <c r="E32" s="10"/>
      <c r="F32" s="13"/>
      <c r="G32" s="9"/>
      <c r="H32" s="10"/>
      <c r="I32" s="13"/>
      <c r="J32" s="9"/>
      <c r="K32" s="10"/>
      <c r="L32" s="13"/>
      <c r="M32" s="9"/>
      <c r="N32" s="10"/>
      <c r="O32" s="13"/>
      <c r="P32" s="9"/>
      <c r="Q32" s="10"/>
      <c r="R32" s="13"/>
      <c r="S32" s="9"/>
      <c r="T32" s="10"/>
      <c r="U32" s="13"/>
      <c r="V32" s="9"/>
      <c r="W32" s="10"/>
      <c r="X32" s="13"/>
      <c r="Y32" s="9"/>
      <c r="Z32" s="10"/>
      <c r="AA32" s="13"/>
      <c r="AB32" s="9"/>
      <c r="AC32" s="10"/>
    </row>
    <row r="33" spans="2:38" ht="15" thickBot="1" x14ac:dyDescent="0.35">
      <c r="B33" s="104"/>
      <c r="C33" s="14"/>
      <c r="D33" s="35"/>
      <c r="E33" s="15"/>
      <c r="F33" s="12">
        <f>H$12</f>
        <v>24</v>
      </c>
      <c r="G33" s="14" t="s">
        <v>6</v>
      </c>
      <c r="H33" s="15">
        <f>H30+H31</f>
        <v>15</v>
      </c>
      <c r="I33" s="12">
        <f>K$12</f>
        <v>23</v>
      </c>
      <c r="J33" s="14" t="s">
        <v>6</v>
      </c>
      <c r="K33" s="15">
        <f>K30+K31</f>
        <v>23.5</v>
      </c>
      <c r="L33" s="12">
        <f>N$12</f>
        <v>24</v>
      </c>
      <c r="M33" s="14" t="s">
        <v>6</v>
      </c>
      <c r="N33" s="15">
        <f>N30+N31</f>
        <v>24</v>
      </c>
      <c r="O33" s="12">
        <f>Q$12</f>
        <v>24</v>
      </c>
      <c r="P33" s="14" t="s">
        <v>6</v>
      </c>
      <c r="Q33" s="15">
        <f>Q30+Q31</f>
        <v>21</v>
      </c>
      <c r="R33" s="12">
        <f>T$12</f>
        <v>5</v>
      </c>
      <c r="S33" s="14" t="s">
        <v>6</v>
      </c>
      <c r="T33" s="15">
        <f>T30+T31</f>
        <v>19</v>
      </c>
      <c r="U33" s="12">
        <f>W$12</f>
        <v>0</v>
      </c>
      <c r="V33" s="14" t="s">
        <v>6</v>
      </c>
      <c r="W33" s="15">
        <f>W30+W31</f>
        <v>23</v>
      </c>
      <c r="X33" s="12"/>
      <c r="Y33" s="14" t="s">
        <v>6</v>
      </c>
      <c r="Z33" s="15">
        <f>Z30+Z31</f>
        <v>0</v>
      </c>
      <c r="AA33" s="12"/>
      <c r="AB33" s="14" t="s">
        <v>6</v>
      </c>
      <c r="AC33" s="15">
        <f>AC30+AC31</f>
        <v>0</v>
      </c>
    </row>
    <row r="34" spans="2:38" x14ac:dyDescent="0.3">
      <c r="B34" s="37"/>
      <c r="E34" s="7"/>
      <c r="F34" s="87">
        <v>0.43263888888888891</v>
      </c>
      <c r="G34" s="86" t="s">
        <v>24</v>
      </c>
      <c r="H34" s="86"/>
      <c r="I34" s="86"/>
      <c r="J34" s="86" t="s">
        <v>24</v>
      </c>
      <c r="K34" s="87">
        <v>0.20833333333333334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Z34" s="7"/>
      <c r="AA34" s="7"/>
      <c r="AB34" s="7"/>
      <c r="AC34" s="8"/>
      <c r="AJ34" s="102"/>
      <c r="AL34" s="102"/>
    </row>
    <row r="35" spans="2:38" x14ac:dyDescent="0.3">
      <c r="B35" s="103"/>
      <c r="I35" s="89">
        <v>0.58333333333333337</v>
      </c>
      <c r="J35" s="88" t="s">
        <v>23</v>
      </c>
      <c r="K35" s="88"/>
      <c r="L35" s="88"/>
      <c r="M35" s="88" t="s">
        <v>23</v>
      </c>
      <c r="N35" s="88"/>
      <c r="O35" s="88"/>
      <c r="P35" s="88" t="s">
        <v>23</v>
      </c>
      <c r="Q35" s="89">
        <v>0.20833333333333334</v>
      </c>
      <c r="AC35" s="10"/>
    </row>
    <row r="36" spans="2:38" ht="15" thickBot="1" x14ac:dyDescent="0.35">
      <c r="B36" s="104"/>
      <c r="C36" s="14"/>
      <c r="D36" s="35"/>
      <c r="O36" s="63">
        <v>0.25</v>
      </c>
      <c r="P36" s="64" t="s">
        <v>155</v>
      </c>
      <c r="Q36" s="64"/>
      <c r="R36" s="64"/>
      <c r="S36" s="64" t="s">
        <v>155</v>
      </c>
      <c r="T36" s="64"/>
      <c r="U36" s="64"/>
      <c r="V36" s="64" t="s">
        <v>155</v>
      </c>
      <c r="W36" s="91">
        <v>0.99930555555555556</v>
      </c>
      <c r="X36" s="35"/>
      <c r="Y36" s="35"/>
      <c r="AC36" s="15"/>
    </row>
    <row r="37" spans="2:38" x14ac:dyDescent="0.3">
      <c r="B37" s="104" t="s">
        <v>17</v>
      </c>
      <c r="E37" s="8"/>
      <c r="F37" s="11">
        <v>1</v>
      </c>
      <c r="G37" s="6" t="s">
        <v>4</v>
      </c>
      <c r="H37" s="8">
        <v>13.5</v>
      </c>
      <c r="I37" s="11">
        <v>2</v>
      </c>
      <c r="J37" s="6" t="s">
        <v>4</v>
      </c>
      <c r="K37" s="8">
        <v>5</v>
      </c>
      <c r="L37" s="11">
        <v>1</v>
      </c>
      <c r="M37" s="6" t="s">
        <v>4</v>
      </c>
      <c r="N37" s="8">
        <v>24</v>
      </c>
      <c r="O37" s="11">
        <v>1</v>
      </c>
      <c r="P37" s="6" t="s">
        <v>4</v>
      </c>
      <c r="Q37" s="8">
        <v>5</v>
      </c>
      <c r="R37" s="11">
        <v>0</v>
      </c>
      <c r="S37" s="6" t="s">
        <v>4</v>
      </c>
      <c r="T37" s="8">
        <v>24</v>
      </c>
      <c r="U37" s="11">
        <v>0</v>
      </c>
      <c r="V37" s="6" t="s">
        <v>4</v>
      </c>
      <c r="W37" s="8">
        <v>24</v>
      </c>
      <c r="X37" s="11"/>
      <c r="Y37" s="6" t="s">
        <v>4</v>
      </c>
      <c r="Z37" s="8"/>
      <c r="AA37" s="11"/>
      <c r="AB37" s="6" t="s">
        <v>4</v>
      </c>
      <c r="AC37" s="8"/>
      <c r="AE37">
        <f>H37+H38+K37+K38+N37+N38+Q37+Q38+T37+T38+W37+W38+Z37+Z38+AC37+AC38</f>
        <v>123.5</v>
      </c>
      <c r="AF37">
        <f>24*8</f>
        <v>192</v>
      </c>
      <c r="AG37">
        <f>AF37-AE37</f>
        <v>68.5</v>
      </c>
      <c r="AH37">
        <f>ROUNDUP(AE37/8,0)</f>
        <v>16</v>
      </c>
      <c r="AI37">
        <f>ROUNDUP(AF37/8,0)</f>
        <v>24</v>
      </c>
      <c r="AJ37" s="38">
        <f>AE37/AF37</f>
        <v>0.64322916666666663</v>
      </c>
      <c r="AK37" s="38">
        <f>AH37/AI37</f>
        <v>0.66666666666666663</v>
      </c>
    </row>
    <row r="38" spans="2:38" ht="15" thickBot="1" x14ac:dyDescent="0.35">
      <c r="B38" s="104"/>
      <c r="E38" s="10"/>
      <c r="F38" s="12">
        <v>1</v>
      </c>
      <c r="G38" s="9" t="s">
        <v>5</v>
      </c>
      <c r="H38" s="10"/>
      <c r="I38" s="12">
        <v>2</v>
      </c>
      <c r="J38" s="9" t="s">
        <v>5</v>
      </c>
      <c r="K38" s="10">
        <v>10</v>
      </c>
      <c r="L38" s="12">
        <v>1</v>
      </c>
      <c r="M38" s="9" t="s">
        <v>5</v>
      </c>
      <c r="N38" s="10"/>
      <c r="O38" s="12">
        <v>2</v>
      </c>
      <c r="P38" s="9" t="s">
        <v>5</v>
      </c>
      <c r="Q38" s="10">
        <v>18</v>
      </c>
      <c r="R38" s="12">
        <v>1</v>
      </c>
      <c r="S38" s="9" t="s">
        <v>5</v>
      </c>
      <c r="T38" s="10"/>
      <c r="U38" s="12">
        <v>1</v>
      </c>
      <c r="V38" s="9" t="s">
        <v>5</v>
      </c>
      <c r="W38" s="10"/>
      <c r="X38" s="12"/>
      <c r="Y38" s="9" t="s">
        <v>5</v>
      </c>
      <c r="Z38" s="10"/>
      <c r="AA38" s="12"/>
      <c r="AB38" s="9" t="s">
        <v>5</v>
      </c>
      <c r="AC38" s="10"/>
    </row>
    <row r="39" spans="2:38" x14ac:dyDescent="0.3">
      <c r="B39" s="104"/>
      <c r="E39" s="10"/>
      <c r="F39" s="13"/>
      <c r="G39" s="9"/>
      <c r="H39" s="10"/>
      <c r="I39" s="13"/>
      <c r="J39" s="9"/>
      <c r="K39" s="10"/>
      <c r="L39" s="13"/>
      <c r="M39" s="9"/>
      <c r="N39" s="10"/>
      <c r="O39" s="13"/>
      <c r="P39" s="9"/>
      <c r="Q39" s="10"/>
      <c r="R39" s="13"/>
      <c r="S39" s="9"/>
      <c r="T39" s="10"/>
      <c r="U39" s="13"/>
      <c r="V39" s="9"/>
      <c r="W39" s="10"/>
      <c r="X39" s="13"/>
      <c r="Y39" s="9"/>
      <c r="Z39" s="10"/>
      <c r="AA39" s="13"/>
      <c r="AB39" s="9"/>
      <c r="AC39" s="10"/>
    </row>
    <row r="40" spans="2:38" ht="15" thickBot="1" x14ac:dyDescent="0.35">
      <c r="B40" s="105"/>
      <c r="C40" s="14"/>
      <c r="D40" s="35"/>
      <c r="E40" s="15"/>
      <c r="F40" s="12">
        <f>H$12</f>
        <v>24</v>
      </c>
      <c r="G40" s="14" t="s">
        <v>6</v>
      </c>
      <c r="H40" s="15">
        <f>H37+H38</f>
        <v>13.5</v>
      </c>
      <c r="I40" s="12">
        <f>K$12</f>
        <v>23</v>
      </c>
      <c r="J40" s="14" t="s">
        <v>6</v>
      </c>
      <c r="K40" s="15">
        <f>K37+K38</f>
        <v>15</v>
      </c>
      <c r="L40" s="12">
        <f>N$12</f>
        <v>24</v>
      </c>
      <c r="M40" s="14" t="s">
        <v>6</v>
      </c>
      <c r="N40" s="15">
        <f>N37+N38</f>
        <v>24</v>
      </c>
      <c r="O40" s="12">
        <f>Q$12</f>
        <v>24</v>
      </c>
      <c r="P40" s="14" t="s">
        <v>6</v>
      </c>
      <c r="Q40" s="15">
        <f>Q37+Q38</f>
        <v>23</v>
      </c>
      <c r="R40" s="12">
        <f>T$12</f>
        <v>5</v>
      </c>
      <c r="S40" s="14" t="s">
        <v>6</v>
      </c>
      <c r="T40" s="15">
        <f>T37+T38</f>
        <v>24</v>
      </c>
      <c r="U40" s="12">
        <f>W$12</f>
        <v>0</v>
      </c>
      <c r="V40" s="14" t="s">
        <v>6</v>
      </c>
      <c r="W40" s="15">
        <f>W37+W38</f>
        <v>24</v>
      </c>
      <c r="X40" s="12">
        <f>Z$12</f>
        <v>0</v>
      </c>
      <c r="Y40" s="14" t="s">
        <v>6</v>
      </c>
      <c r="Z40" s="15">
        <f>Z37+Z38</f>
        <v>0</v>
      </c>
      <c r="AA40" s="12"/>
      <c r="AB40" s="14" t="s">
        <v>6</v>
      </c>
      <c r="AC40" s="15">
        <f>AC37+AC38</f>
        <v>0</v>
      </c>
    </row>
    <row r="41" spans="2:38" x14ac:dyDescent="0.3">
      <c r="B41" s="37"/>
      <c r="C41" s="95"/>
      <c r="D41" s="95" t="s">
        <v>157</v>
      </c>
      <c r="E41" s="95"/>
      <c r="F41" s="95"/>
      <c r="G41" s="95" t="s">
        <v>157</v>
      </c>
      <c r="H41" s="95"/>
      <c r="I41" s="95"/>
      <c r="J41" s="95" t="s">
        <v>157</v>
      </c>
      <c r="K41" s="95"/>
      <c r="L41" s="95"/>
      <c r="M41" s="95" t="s">
        <v>157</v>
      </c>
      <c r="N41" s="96">
        <v>0.83333333333333337</v>
      </c>
      <c r="R41" s="7"/>
      <c r="S41" s="7"/>
      <c r="T41" s="7"/>
      <c r="U41" s="7"/>
      <c r="V41" s="7"/>
      <c r="W41" s="7"/>
      <c r="Z41" s="7"/>
      <c r="AA41" s="7"/>
      <c r="AB41" s="7"/>
      <c r="AC41" s="8"/>
      <c r="AJ41" s="102"/>
    </row>
    <row r="42" spans="2:38" x14ac:dyDescent="0.3">
      <c r="B42" s="103"/>
      <c r="L42" s="97">
        <v>0.875</v>
      </c>
      <c r="M42" s="90" t="s">
        <v>158</v>
      </c>
      <c r="N42" s="90"/>
      <c r="O42" s="90"/>
      <c r="P42" s="90" t="s">
        <v>158</v>
      </c>
      <c r="Q42" s="90"/>
      <c r="R42" s="90"/>
      <c r="S42" s="90" t="s">
        <v>158</v>
      </c>
      <c r="T42" s="90"/>
      <c r="U42" s="90"/>
      <c r="V42" s="90" t="s">
        <v>158</v>
      </c>
      <c r="W42" s="97">
        <v>0.25</v>
      </c>
      <c r="AC42" s="10"/>
    </row>
    <row r="43" spans="2:38" ht="15" thickBot="1" x14ac:dyDescent="0.35">
      <c r="B43" s="104"/>
      <c r="C43" s="14"/>
      <c r="D43" s="35"/>
      <c r="W43" s="35"/>
      <c r="X43" s="35"/>
      <c r="Y43" s="35"/>
      <c r="AC43" s="15"/>
    </row>
    <row r="44" spans="2:38" x14ac:dyDescent="0.3">
      <c r="B44" s="104" t="s">
        <v>52</v>
      </c>
      <c r="E44" s="8"/>
      <c r="F44" s="11"/>
      <c r="G44" s="6" t="s">
        <v>4</v>
      </c>
      <c r="H44" s="8"/>
      <c r="I44" s="11"/>
      <c r="J44" s="6" t="s">
        <v>4</v>
      </c>
      <c r="K44" s="8"/>
      <c r="L44" s="11">
        <v>0</v>
      </c>
      <c r="M44" s="6" t="s">
        <v>4</v>
      </c>
      <c r="N44" s="8">
        <v>3</v>
      </c>
      <c r="O44" s="11">
        <v>0</v>
      </c>
      <c r="P44" s="6" t="s">
        <v>4</v>
      </c>
      <c r="Q44" s="8">
        <v>24</v>
      </c>
      <c r="R44" s="11">
        <v>0</v>
      </c>
      <c r="S44" s="6" t="s">
        <v>4</v>
      </c>
      <c r="T44" s="8">
        <v>24</v>
      </c>
      <c r="U44" s="11">
        <v>0</v>
      </c>
      <c r="V44" s="6" t="s">
        <v>4</v>
      </c>
      <c r="W44" s="8">
        <v>6</v>
      </c>
      <c r="X44" s="11"/>
      <c r="Y44" s="6" t="s">
        <v>4</v>
      </c>
      <c r="Z44" s="8"/>
      <c r="AA44" s="11"/>
      <c r="AB44" s="6" t="s">
        <v>4</v>
      </c>
      <c r="AC44" s="8"/>
      <c r="AE44">
        <f>H44+H45+K44+K45+N44+N45+Q44+Q45+T44+T45+W44+W45+Z44+Z45+AC44+AC45</f>
        <v>57</v>
      </c>
      <c r="AF44">
        <f>24*4+4</f>
        <v>100</v>
      </c>
      <c r="AG44">
        <f>AF44-AE44</f>
        <v>43</v>
      </c>
      <c r="AH44">
        <f>ROUNDUP(AE44/8,0)</f>
        <v>8</v>
      </c>
      <c r="AI44">
        <f>ROUNDUP(AF44/8,0)</f>
        <v>13</v>
      </c>
      <c r="AJ44" s="38">
        <f>AE44/AF44</f>
        <v>0.56999999999999995</v>
      </c>
      <c r="AK44" s="38">
        <f>AH44/AI44</f>
        <v>0.61538461538461542</v>
      </c>
    </row>
    <row r="45" spans="2:38" ht="15" thickBot="1" x14ac:dyDescent="0.35">
      <c r="B45" s="36"/>
      <c r="E45" s="10"/>
      <c r="F45" s="12"/>
      <c r="G45" s="9" t="s">
        <v>5</v>
      </c>
      <c r="H45" s="10"/>
      <c r="I45" s="12"/>
      <c r="J45" s="9" t="s">
        <v>5</v>
      </c>
      <c r="K45" s="10"/>
      <c r="L45" s="12">
        <v>1</v>
      </c>
      <c r="M45" s="9" t="s">
        <v>5</v>
      </c>
      <c r="N45" s="10"/>
      <c r="O45" s="12">
        <v>1</v>
      </c>
      <c r="P45" s="9" t="s">
        <v>5</v>
      </c>
      <c r="Q45" s="10"/>
      <c r="R45" s="12">
        <v>1</v>
      </c>
      <c r="S45" s="9" t="s">
        <v>5</v>
      </c>
      <c r="T45" s="10"/>
      <c r="U45" s="12">
        <v>1</v>
      </c>
      <c r="V45" s="9" t="s">
        <v>5</v>
      </c>
      <c r="W45" s="10"/>
      <c r="X45" s="12"/>
      <c r="Y45" s="9" t="s">
        <v>5</v>
      </c>
      <c r="Z45" s="10"/>
      <c r="AA45" s="12"/>
      <c r="AB45" s="9" t="s">
        <v>5</v>
      </c>
      <c r="AC45" s="10"/>
    </row>
    <row r="46" spans="2:38" x14ac:dyDescent="0.3">
      <c r="B46" s="36"/>
      <c r="E46" s="10"/>
      <c r="F46" s="13"/>
      <c r="G46" s="9"/>
      <c r="H46" s="10"/>
      <c r="I46" s="13"/>
      <c r="J46" s="9"/>
      <c r="K46" s="10"/>
      <c r="L46" s="13"/>
      <c r="M46" s="9"/>
      <c r="N46" s="10"/>
      <c r="O46" s="13"/>
      <c r="P46" s="9"/>
      <c r="Q46" s="10"/>
      <c r="R46" s="13"/>
      <c r="S46" s="9"/>
      <c r="T46" s="10"/>
      <c r="U46" s="13"/>
      <c r="V46" s="9"/>
      <c r="W46" s="10"/>
      <c r="X46" s="13"/>
      <c r="Y46" s="9"/>
      <c r="Z46" s="10"/>
      <c r="AA46" s="13"/>
      <c r="AB46" s="9"/>
      <c r="AC46" s="10"/>
    </row>
    <row r="47" spans="2:38" ht="15" thickBot="1" x14ac:dyDescent="0.35">
      <c r="B47" s="44"/>
      <c r="C47" s="14"/>
      <c r="D47" s="35"/>
      <c r="E47" s="15"/>
      <c r="F47" s="12"/>
      <c r="G47" s="14" t="s">
        <v>6</v>
      </c>
      <c r="H47" s="15">
        <f>H44+H45</f>
        <v>0</v>
      </c>
      <c r="I47" s="12"/>
      <c r="J47" s="14" t="s">
        <v>6</v>
      </c>
      <c r="K47" s="15">
        <f>K44+K45</f>
        <v>0</v>
      </c>
      <c r="L47" s="12"/>
      <c r="M47" s="14" t="s">
        <v>6</v>
      </c>
      <c r="N47" s="15">
        <f>N44+N45</f>
        <v>3</v>
      </c>
      <c r="O47" s="12"/>
      <c r="P47" s="14" t="s">
        <v>6</v>
      </c>
      <c r="Q47" s="15">
        <f>Q44+Q45</f>
        <v>24</v>
      </c>
      <c r="R47" s="12"/>
      <c r="S47" s="14" t="s">
        <v>6</v>
      </c>
      <c r="T47" s="15">
        <f>T44+T45</f>
        <v>24</v>
      </c>
      <c r="U47" s="12"/>
      <c r="V47" s="14" t="s">
        <v>6</v>
      </c>
      <c r="W47" s="15">
        <f>W44+W45</f>
        <v>6</v>
      </c>
      <c r="X47" s="12"/>
      <c r="Y47" s="14" t="s">
        <v>6</v>
      </c>
      <c r="Z47" s="15">
        <f>Z44+Z45</f>
        <v>0</v>
      </c>
      <c r="AA47" s="12"/>
      <c r="AB47" s="14" t="s">
        <v>6</v>
      </c>
      <c r="AC47" s="15">
        <f>AC44+AC45</f>
        <v>0</v>
      </c>
    </row>
  </sheetData>
  <mergeCells count="1">
    <mergeCell ref="H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233E-FFF0-40F0-A33C-306D7B77E0F1}">
  <dimension ref="B1:AM47"/>
  <sheetViews>
    <sheetView topLeftCell="R1" zoomScale="70" zoomScaleNormal="70" workbookViewId="0">
      <selection activeCell="AE17" sqref="AE17"/>
    </sheetView>
  </sheetViews>
  <sheetFormatPr defaultColWidth="10.33203125" defaultRowHeight="14.4" x14ac:dyDescent="0.3"/>
  <cols>
    <col min="2" max="2" width="16.44140625" style="27" customWidth="1"/>
    <col min="10" max="10" width="13" customWidth="1"/>
    <col min="13" max="13" width="12.21875" customWidth="1"/>
    <col min="16" max="16" width="19.44140625" customWidth="1"/>
    <col min="19" max="19" width="13.77734375" customWidth="1"/>
    <col min="25" max="25" width="13.44140625" customWidth="1"/>
    <col min="28" max="28" width="19.5546875" customWidth="1"/>
    <col min="31" max="31" width="14.33203125" customWidth="1"/>
    <col min="32" max="32" width="16.77734375" customWidth="1"/>
    <col min="33" max="33" width="18.109375" customWidth="1"/>
    <col min="34" max="34" width="23" customWidth="1"/>
    <col min="35" max="35" width="14.33203125" customWidth="1"/>
    <col min="36" max="36" width="20.77734375" customWidth="1"/>
    <col min="37" max="37" width="11.44140625" customWidth="1"/>
  </cols>
  <sheetData>
    <row r="1" spans="2:39" ht="15" thickBot="1" x14ac:dyDescent="0.35"/>
    <row r="2" spans="2:39" ht="15" thickBot="1" x14ac:dyDescent="0.35">
      <c r="H2" s="141" t="s">
        <v>144</v>
      </c>
      <c r="I2" s="141"/>
      <c r="J2" s="141"/>
      <c r="K2" s="141"/>
      <c r="L2" s="141"/>
      <c r="M2" s="141"/>
      <c r="N2" s="141"/>
      <c r="O2" s="141"/>
      <c r="P2" s="141"/>
    </row>
    <row r="3" spans="2:39" x14ac:dyDescent="0.3">
      <c r="B3" s="28"/>
      <c r="C3" s="23"/>
      <c r="D3" s="1" t="s">
        <v>0</v>
      </c>
      <c r="E3" s="18"/>
      <c r="F3" s="1"/>
      <c r="G3" s="1" t="s">
        <v>7</v>
      </c>
      <c r="H3" s="18"/>
      <c r="I3" s="1"/>
      <c r="J3" s="1" t="s">
        <v>8</v>
      </c>
      <c r="K3" s="18"/>
      <c r="L3" s="1"/>
      <c r="M3" s="1" t="s">
        <v>9</v>
      </c>
      <c r="N3" s="18"/>
      <c r="O3" s="1"/>
      <c r="P3" s="1" t="s">
        <v>10</v>
      </c>
      <c r="Q3" s="18"/>
      <c r="R3" s="1"/>
      <c r="S3" s="1" t="s">
        <v>11</v>
      </c>
      <c r="T3" s="18"/>
      <c r="U3" s="1"/>
      <c r="V3" s="1" t="s">
        <v>12</v>
      </c>
      <c r="W3" s="16"/>
      <c r="X3" s="1"/>
      <c r="Y3" s="1" t="s">
        <v>0</v>
      </c>
      <c r="Z3" s="16"/>
      <c r="AA3" s="1"/>
      <c r="AB3" s="1" t="s">
        <v>7</v>
      </c>
      <c r="AC3" s="18"/>
    </row>
    <row r="4" spans="2:39" ht="15" thickBot="1" x14ac:dyDescent="0.35">
      <c r="B4" s="29"/>
      <c r="C4" s="24"/>
      <c r="D4" s="3">
        <v>45998</v>
      </c>
      <c r="E4" s="19"/>
      <c r="F4" s="2"/>
      <c r="G4" s="3">
        <v>45999</v>
      </c>
      <c r="H4" s="19"/>
      <c r="I4" s="2"/>
      <c r="J4" s="3">
        <v>46000</v>
      </c>
      <c r="K4" s="19"/>
      <c r="L4" s="2"/>
      <c r="M4" s="3">
        <v>46001</v>
      </c>
      <c r="N4" s="19"/>
      <c r="O4" s="2"/>
      <c r="P4" s="3">
        <v>46002</v>
      </c>
      <c r="Q4" s="19"/>
      <c r="R4" s="2"/>
      <c r="S4" s="3">
        <v>46003</v>
      </c>
      <c r="T4" s="19"/>
      <c r="U4" s="2"/>
      <c r="V4" s="3">
        <v>46004</v>
      </c>
      <c r="W4" s="17"/>
      <c r="X4" s="2"/>
      <c r="Y4" s="3">
        <v>46005</v>
      </c>
      <c r="Z4" s="17"/>
      <c r="AA4" s="2"/>
      <c r="AB4" s="3">
        <v>46006</v>
      </c>
      <c r="AC4" s="19"/>
    </row>
    <row r="5" spans="2:39" ht="15" thickBot="1" x14ac:dyDescent="0.35">
      <c r="B5" s="30"/>
      <c r="C5" s="25" t="s">
        <v>1</v>
      </c>
      <c r="D5" s="5" t="s">
        <v>2</v>
      </c>
      <c r="E5" s="20" t="s">
        <v>3</v>
      </c>
      <c r="F5" s="4" t="s">
        <v>1</v>
      </c>
      <c r="G5" s="5" t="s">
        <v>2</v>
      </c>
      <c r="H5" s="20" t="s">
        <v>3</v>
      </c>
      <c r="I5" s="4" t="s">
        <v>1</v>
      </c>
      <c r="J5" s="5" t="s">
        <v>2</v>
      </c>
      <c r="K5" s="20" t="s">
        <v>3</v>
      </c>
      <c r="L5" s="4" t="s">
        <v>1</v>
      </c>
      <c r="M5" s="5" t="s">
        <v>2</v>
      </c>
      <c r="N5" s="20" t="s">
        <v>3</v>
      </c>
      <c r="O5" s="4" t="s">
        <v>1</v>
      </c>
      <c r="P5" s="5" t="s">
        <v>2</v>
      </c>
      <c r="Q5" s="20" t="s">
        <v>3</v>
      </c>
      <c r="R5" s="4" t="s">
        <v>1</v>
      </c>
      <c r="S5" s="5" t="s">
        <v>2</v>
      </c>
      <c r="T5" s="20" t="s">
        <v>3</v>
      </c>
      <c r="U5" s="4" t="s">
        <v>1</v>
      </c>
      <c r="V5" s="5" t="s">
        <v>2</v>
      </c>
      <c r="W5" s="20" t="s">
        <v>3</v>
      </c>
      <c r="X5" s="4" t="s">
        <v>1</v>
      </c>
      <c r="Y5" s="5" t="s">
        <v>2</v>
      </c>
      <c r="Z5" s="20" t="s">
        <v>3</v>
      </c>
      <c r="AA5" s="4" t="s">
        <v>1</v>
      </c>
      <c r="AB5" s="5" t="s">
        <v>2</v>
      </c>
      <c r="AC5" s="20" t="s">
        <v>3</v>
      </c>
      <c r="AF5" t="s">
        <v>26</v>
      </c>
      <c r="AG5" t="s">
        <v>27</v>
      </c>
      <c r="AH5" t="s">
        <v>29</v>
      </c>
      <c r="AI5" t="s">
        <v>28</v>
      </c>
      <c r="AJ5" t="s">
        <v>169</v>
      </c>
      <c r="AK5" t="s">
        <v>170</v>
      </c>
      <c r="AL5" t="s">
        <v>171</v>
      </c>
    </row>
    <row r="6" spans="2:39" x14ac:dyDescent="0.3">
      <c r="B6" s="31"/>
      <c r="C6" s="34"/>
      <c r="D6" s="34" t="s">
        <v>18</v>
      </c>
      <c r="E6" s="52"/>
      <c r="F6" s="52"/>
      <c r="G6" s="52" t="s">
        <v>18</v>
      </c>
      <c r="H6" s="52"/>
      <c r="I6" s="52"/>
      <c r="J6" s="52" t="s">
        <v>18</v>
      </c>
      <c r="K6" s="53">
        <v>0.83333333333333337</v>
      </c>
      <c r="L6" s="7"/>
      <c r="M6" s="7"/>
      <c r="N6" s="7"/>
      <c r="O6" s="7"/>
      <c r="P6" s="7"/>
      <c r="Q6" s="7"/>
      <c r="R6" s="55">
        <v>0.25</v>
      </c>
      <c r="S6" s="54" t="s">
        <v>145</v>
      </c>
      <c r="T6" s="54"/>
      <c r="U6" s="54"/>
      <c r="V6" s="54" t="s">
        <v>145</v>
      </c>
      <c r="W6" s="54"/>
      <c r="X6" s="54"/>
      <c r="Y6" s="54" t="s">
        <v>145</v>
      </c>
      <c r="Z6" s="55">
        <v>0.83333333333333337</v>
      </c>
      <c r="AA6" s="7"/>
      <c r="AB6" s="7"/>
      <c r="AC6" s="21"/>
      <c r="AM6" s="102"/>
    </row>
    <row r="7" spans="2:39" x14ac:dyDescent="0.3">
      <c r="B7" s="103"/>
      <c r="I7" s="33">
        <v>0.875</v>
      </c>
      <c r="J7" s="32" t="s">
        <v>19</v>
      </c>
      <c r="K7" s="32"/>
      <c r="L7" s="32"/>
      <c r="M7" s="32" t="s">
        <v>19</v>
      </c>
      <c r="N7" s="32"/>
      <c r="O7" s="32"/>
      <c r="P7" s="32" t="s">
        <v>19</v>
      </c>
      <c r="Q7" s="33">
        <v>0.83333333333333337</v>
      </c>
      <c r="T7" s="47"/>
      <c r="AC7" s="22"/>
    </row>
    <row r="8" spans="2:39" ht="15" thickBot="1" x14ac:dyDescent="0.35">
      <c r="B8" s="104"/>
      <c r="C8" s="14"/>
      <c r="D8" s="35"/>
      <c r="AC8" s="26"/>
    </row>
    <row r="9" spans="2:39" x14ac:dyDescent="0.3">
      <c r="B9" s="104" t="s">
        <v>13</v>
      </c>
      <c r="E9" s="8"/>
      <c r="F9" s="11">
        <v>1</v>
      </c>
      <c r="G9" s="6" t="s">
        <v>4</v>
      </c>
      <c r="H9" s="8">
        <v>24</v>
      </c>
      <c r="I9" s="11">
        <v>2</v>
      </c>
      <c r="J9" s="6" t="s">
        <v>4</v>
      </c>
      <c r="K9" s="8">
        <v>20</v>
      </c>
      <c r="L9" s="11">
        <v>1</v>
      </c>
      <c r="M9" s="6" t="s">
        <v>4</v>
      </c>
      <c r="N9" s="8">
        <v>24</v>
      </c>
      <c r="O9" s="11">
        <v>1</v>
      </c>
      <c r="P9" s="6" t="s">
        <v>4</v>
      </c>
      <c r="Q9" s="8">
        <v>20</v>
      </c>
      <c r="R9" s="11">
        <v>1</v>
      </c>
      <c r="S9" s="6" t="s">
        <v>4</v>
      </c>
      <c r="T9" s="8">
        <v>18</v>
      </c>
      <c r="U9" s="11">
        <v>0</v>
      </c>
      <c r="V9" s="6" t="s">
        <v>4</v>
      </c>
      <c r="W9" s="8">
        <v>24</v>
      </c>
      <c r="X9" s="11">
        <v>0</v>
      </c>
      <c r="Y9" s="6" t="s">
        <v>4</v>
      </c>
      <c r="Z9" s="8">
        <v>20</v>
      </c>
      <c r="AA9" s="11"/>
      <c r="AB9" s="6" t="s">
        <v>4</v>
      </c>
      <c r="AC9" s="21"/>
      <c r="AF9">
        <f>H9+H10+K9+K10+N9+N10+Q9+Q10+T9+T10+W9+W10+Z9+Z10+AC9+AC10</f>
        <v>153</v>
      </c>
      <c r="AG9">
        <f>24*8</f>
        <v>192</v>
      </c>
      <c r="AH9">
        <f>AG9-AF9</f>
        <v>39</v>
      </c>
      <c r="AI9">
        <f>ROUNDUP(AF9/8,0)</f>
        <v>20</v>
      </c>
      <c r="AJ9">
        <f>ROUNDUP(AG9/8,0)</f>
        <v>24</v>
      </c>
      <c r="AK9" s="38">
        <f>AF9/AG9</f>
        <v>0.796875</v>
      </c>
      <c r="AL9" s="38">
        <f>AI9/AJ9</f>
        <v>0.83333333333333337</v>
      </c>
    </row>
    <row r="10" spans="2:39" ht="15" thickBot="1" x14ac:dyDescent="0.35">
      <c r="B10" s="104"/>
      <c r="E10" s="10"/>
      <c r="F10" s="12">
        <v>1</v>
      </c>
      <c r="G10" s="9" t="s">
        <v>5</v>
      </c>
      <c r="H10" s="10"/>
      <c r="I10" s="12">
        <v>2</v>
      </c>
      <c r="J10" s="9" t="s">
        <v>5</v>
      </c>
      <c r="K10" s="10">
        <v>3</v>
      </c>
      <c r="L10" s="12">
        <v>1</v>
      </c>
      <c r="M10" s="9" t="s">
        <v>5</v>
      </c>
      <c r="N10" s="10"/>
      <c r="O10" s="12">
        <v>1</v>
      </c>
      <c r="P10" s="9" t="s">
        <v>5</v>
      </c>
      <c r="Q10" s="10"/>
      <c r="R10" s="12">
        <v>1</v>
      </c>
      <c r="S10" s="9" t="s">
        <v>5</v>
      </c>
      <c r="T10" s="10"/>
      <c r="U10" s="12">
        <v>1</v>
      </c>
      <c r="V10" s="9" t="s">
        <v>5</v>
      </c>
      <c r="W10" s="10"/>
      <c r="X10" s="12">
        <v>1</v>
      </c>
      <c r="Y10" s="9" t="s">
        <v>5</v>
      </c>
      <c r="Z10" s="10"/>
      <c r="AA10" s="12"/>
      <c r="AB10" s="9" t="s">
        <v>5</v>
      </c>
      <c r="AC10" s="22"/>
    </row>
    <row r="11" spans="2:39" x14ac:dyDescent="0.3">
      <c r="B11" s="104"/>
      <c r="E11" s="10"/>
      <c r="F11" s="13"/>
      <c r="G11" s="9"/>
      <c r="H11" s="10"/>
      <c r="I11" s="13"/>
      <c r="J11" s="9"/>
      <c r="K11" s="10"/>
      <c r="L11" s="13"/>
      <c r="M11" s="9"/>
      <c r="N11" s="10"/>
      <c r="O11" s="13"/>
      <c r="P11" s="9"/>
      <c r="Q11" s="10"/>
      <c r="R11" s="13"/>
      <c r="S11" s="9"/>
      <c r="T11" s="10"/>
      <c r="U11" s="13"/>
      <c r="V11" s="9"/>
      <c r="W11" s="10"/>
      <c r="X11" s="13"/>
      <c r="Y11" s="9"/>
      <c r="Z11" s="10"/>
      <c r="AA11" s="13"/>
      <c r="AB11" s="9"/>
      <c r="AC11" s="22"/>
    </row>
    <row r="12" spans="2:39" ht="15" thickBot="1" x14ac:dyDescent="0.35">
      <c r="B12" s="104"/>
      <c r="C12" s="14"/>
      <c r="D12" s="35"/>
      <c r="E12" s="15"/>
      <c r="F12" s="12">
        <f>H$12</f>
        <v>24</v>
      </c>
      <c r="G12" s="14" t="s">
        <v>6</v>
      </c>
      <c r="H12" s="15">
        <f>H9+H10</f>
        <v>24</v>
      </c>
      <c r="I12" s="12">
        <f>K$12</f>
        <v>23</v>
      </c>
      <c r="J12" s="14" t="s">
        <v>6</v>
      </c>
      <c r="K12" s="15">
        <f>K9+K10</f>
        <v>23</v>
      </c>
      <c r="L12" s="12">
        <f>N$12</f>
        <v>24</v>
      </c>
      <c r="M12" s="14" t="s">
        <v>6</v>
      </c>
      <c r="N12" s="15">
        <f>N9+N10</f>
        <v>24</v>
      </c>
      <c r="O12" s="12">
        <f>Q$12</f>
        <v>20</v>
      </c>
      <c r="P12" s="14" t="s">
        <v>6</v>
      </c>
      <c r="Q12" s="15">
        <f>Q9+Q10</f>
        <v>20</v>
      </c>
      <c r="R12" s="12">
        <f>T$12</f>
        <v>18</v>
      </c>
      <c r="S12" s="14" t="s">
        <v>6</v>
      </c>
      <c r="T12" s="15">
        <f>T9+T10</f>
        <v>18</v>
      </c>
      <c r="U12" s="12">
        <f>W$12</f>
        <v>24</v>
      </c>
      <c r="V12" s="14" t="s">
        <v>6</v>
      </c>
      <c r="W12" s="15">
        <f>W9+W10</f>
        <v>24</v>
      </c>
      <c r="X12" s="12">
        <f>Z$12</f>
        <v>20</v>
      </c>
      <c r="Y12" s="14" t="s">
        <v>6</v>
      </c>
      <c r="Z12" s="15">
        <f>Z9+Z10</f>
        <v>20</v>
      </c>
      <c r="AA12" s="12">
        <f>AC$12</f>
        <v>0</v>
      </c>
      <c r="AB12" s="14" t="s">
        <v>6</v>
      </c>
      <c r="AC12" s="15">
        <f>AC9+AC10</f>
        <v>0</v>
      </c>
    </row>
    <row r="13" spans="2:39" x14ac:dyDescent="0.3">
      <c r="B13" s="37"/>
      <c r="E13" s="7"/>
      <c r="F13" s="60">
        <v>0.27083333333333331</v>
      </c>
      <c r="G13" s="59" t="s">
        <v>20</v>
      </c>
      <c r="H13" s="59"/>
      <c r="I13" s="59"/>
      <c r="J13" s="59" t="s">
        <v>20</v>
      </c>
      <c r="K13" s="60">
        <v>0.5</v>
      </c>
      <c r="L13" s="7"/>
      <c r="M13" s="7"/>
      <c r="N13" s="7"/>
      <c r="O13" s="45"/>
      <c r="P13" s="46"/>
      <c r="Q13" s="7"/>
      <c r="R13" s="67">
        <v>0.875</v>
      </c>
      <c r="S13" s="66" t="s">
        <v>148</v>
      </c>
      <c r="T13" s="67"/>
      <c r="U13" s="65"/>
      <c r="V13" s="66" t="s">
        <v>148</v>
      </c>
      <c r="W13" s="65"/>
      <c r="X13" s="65"/>
      <c r="Y13" s="66" t="s">
        <v>148</v>
      </c>
      <c r="Z13" s="67">
        <v>0.16666666666666666</v>
      </c>
      <c r="AA13" s="7"/>
      <c r="AB13" s="7"/>
      <c r="AC13" s="21"/>
      <c r="AK13" s="102"/>
      <c r="AM13" s="102"/>
    </row>
    <row r="14" spans="2:39" x14ac:dyDescent="0.3">
      <c r="B14" s="103"/>
      <c r="L14" s="62">
        <v>0.54166666666666663</v>
      </c>
      <c r="M14" s="61" t="s">
        <v>21</v>
      </c>
      <c r="N14" s="61"/>
      <c r="O14" s="61"/>
      <c r="P14" s="61" t="s">
        <v>21</v>
      </c>
      <c r="Q14" s="62">
        <v>0.875</v>
      </c>
      <c r="AC14" s="22"/>
    </row>
    <row r="15" spans="2:39" ht="15" thickBot="1" x14ac:dyDescent="0.35">
      <c r="B15" s="104"/>
      <c r="C15" s="14"/>
      <c r="D15" s="35"/>
      <c r="O15" s="63">
        <v>0.91666666666666663</v>
      </c>
      <c r="P15" s="64" t="s">
        <v>147</v>
      </c>
      <c r="Q15" s="64"/>
      <c r="R15" s="64"/>
      <c r="S15" s="64" t="s">
        <v>147</v>
      </c>
      <c r="T15" s="63">
        <v>0.66666666666666663</v>
      </c>
      <c r="AC15" s="26"/>
    </row>
    <row r="16" spans="2:39" x14ac:dyDescent="0.3">
      <c r="B16" s="104" t="s">
        <v>14</v>
      </c>
      <c r="E16" s="8"/>
      <c r="F16" s="11">
        <v>1</v>
      </c>
      <c r="G16" s="6" t="s">
        <v>4</v>
      </c>
      <c r="H16" s="8">
        <v>17.5</v>
      </c>
      <c r="I16" s="11">
        <v>1</v>
      </c>
      <c r="J16" s="6" t="s">
        <v>4</v>
      </c>
      <c r="K16" s="8">
        <v>12</v>
      </c>
      <c r="L16" s="11">
        <v>1</v>
      </c>
      <c r="M16" s="6" t="s">
        <v>4</v>
      </c>
      <c r="N16" s="8">
        <v>11</v>
      </c>
      <c r="O16" s="11">
        <v>1</v>
      </c>
      <c r="P16" s="6" t="s">
        <v>4</v>
      </c>
      <c r="Q16" s="8">
        <v>21</v>
      </c>
      <c r="R16" s="11">
        <v>0</v>
      </c>
      <c r="S16" s="6" t="s">
        <v>4</v>
      </c>
      <c r="T16" s="8">
        <v>3</v>
      </c>
      <c r="U16" s="11">
        <v>0</v>
      </c>
      <c r="V16" s="6" t="s">
        <v>4</v>
      </c>
      <c r="W16" s="8">
        <v>24</v>
      </c>
      <c r="X16" s="11">
        <v>0</v>
      </c>
      <c r="Y16" s="6" t="s">
        <v>4</v>
      </c>
      <c r="Z16" s="8">
        <v>4</v>
      </c>
      <c r="AA16" s="11"/>
      <c r="AB16" s="6" t="s">
        <v>4</v>
      </c>
      <c r="AC16" s="21"/>
      <c r="AF16">
        <f>H16+H17+K16+K17+N16+N17+Q16+Q17+T16+T17+W16+W17+Z16+Z17+AC16+AC17</f>
        <v>110.5</v>
      </c>
      <c r="AG16">
        <f>24*8</f>
        <v>192</v>
      </c>
      <c r="AH16">
        <f>AG16-AF16</f>
        <v>81.5</v>
      </c>
      <c r="AI16">
        <f>ROUNDUP(AF16/8,0)</f>
        <v>14</v>
      </c>
      <c r="AJ16">
        <f>ROUNDUP(AG16/8,0)</f>
        <v>24</v>
      </c>
      <c r="AK16" s="38">
        <f>AF16/AG16</f>
        <v>0.57552083333333337</v>
      </c>
      <c r="AL16" s="38">
        <f>AI16/AJ16</f>
        <v>0.58333333333333337</v>
      </c>
    </row>
    <row r="17" spans="2:39" ht="15" thickBot="1" x14ac:dyDescent="0.35">
      <c r="B17" s="104"/>
      <c r="E17" s="10"/>
      <c r="F17" s="12">
        <v>1</v>
      </c>
      <c r="G17" s="9" t="s">
        <v>5</v>
      </c>
      <c r="H17" s="10"/>
      <c r="I17" s="12">
        <v>1</v>
      </c>
      <c r="J17" s="9" t="s">
        <v>5</v>
      </c>
      <c r="K17" s="10"/>
      <c r="L17" s="12">
        <v>1</v>
      </c>
      <c r="M17" s="9" t="s">
        <v>5</v>
      </c>
      <c r="N17" s="10"/>
      <c r="O17" s="12">
        <v>2</v>
      </c>
      <c r="P17" s="9" t="s">
        <v>5</v>
      </c>
      <c r="Q17" s="10">
        <v>2</v>
      </c>
      <c r="R17" s="12">
        <v>2</v>
      </c>
      <c r="S17" s="9" t="s">
        <v>5</v>
      </c>
      <c r="T17" s="10">
        <v>16</v>
      </c>
      <c r="U17" s="12">
        <v>1</v>
      </c>
      <c r="V17" s="9" t="s">
        <v>5</v>
      </c>
      <c r="W17" s="10"/>
      <c r="X17" s="12">
        <v>1</v>
      </c>
      <c r="Y17" s="9" t="s">
        <v>5</v>
      </c>
      <c r="Z17" s="10"/>
      <c r="AA17" s="12"/>
      <c r="AB17" s="9" t="s">
        <v>5</v>
      </c>
      <c r="AC17" s="22"/>
    </row>
    <row r="18" spans="2:39" x14ac:dyDescent="0.3">
      <c r="B18" s="104"/>
      <c r="E18" s="10"/>
      <c r="F18" s="13"/>
      <c r="G18" s="9"/>
      <c r="H18" s="10"/>
      <c r="I18" s="13"/>
      <c r="J18" s="9"/>
      <c r="K18" s="10"/>
      <c r="L18" s="13"/>
      <c r="M18" s="9"/>
      <c r="N18" s="10"/>
      <c r="O18" s="13"/>
      <c r="P18" s="9"/>
      <c r="Q18" s="10"/>
      <c r="R18" s="13"/>
      <c r="S18" s="9"/>
      <c r="T18" s="10"/>
      <c r="U18" s="13"/>
      <c r="V18" s="9"/>
      <c r="W18" s="10"/>
      <c r="X18" s="13"/>
      <c r="Y18" s="9"/>
      <c r="Z18" s="10"/>
      <c r="AA18" s="13"/>
      <c r="AB18" s="9"/>
      <c r="AC18" s="22"/>
    </row>
    <row r="19" spans="2:39" ht="15" thickBot="1" x14ac:dyDescent="0.35">
      <c r="B19" s="104"/>
      <c r="C19" s="14"/>
      <c r="D19" s="35"/>
      <c r="E19" s="15"/>
      <c r="F19" s="12">
        <f>H$12</f>
        <v>24</v>
      </c>
      <c r="G19" s="14" t="s">
        <v>6</v>
      </c>
      <c r="H19" s="15">
        <f>H16+H17</f>
        <v>17.5</v>
      </c>
      <c r="I19" s="12">
        <f>K$12</f>
        <v>23</v>
      </c>
      <c r="J19" s="14" t="s">
        <v>6</v>
      </c>
      <c r="K19" s="15">
        <f>K16+K17</f>
        <v>12</v>
      </c>
      <c r="L19" s="12">
        <f>N$12</f>
        <v>24</v>
      </c>
      <c r="M19" s="14" t="s">
        <v>6</v>
      </c>
      <c r="N19" s="15">
        <f>N16+N17</f>
        <v>11</v>
      </c>
      <c r="O19" s="12">
        <f>Q$12</f>
        <v>20</v>
      </c>
      <c r="P19" s="14" t="s">
        <v>6</v>
      </c>
      <c r="Q19" s="15">
        <f>Q16+Q17</f>
        <v>23</v>
      </c>
      <c r="R19" s="12">
        <f>T$12</f>
        <v>18</v>
      </c>
      <c r="S19" s="14" t="s">
        <v>6</v>
      </c>
      <c r="T19" s="15">
        <f>T16+T17</f>
        <v>19</v>
      </c>
      <c r="U19" s="12">
        <f>W$12</f>
        <v>24</v>
      </c>
      <c r="V19" s="14" t="s">
        <v>6</v>
      </c>
      <c r="W19" s="15">
        <f>W16+W17</f>
        <v>24</v>
      </c>
      <c r="X19" s="12">
        <f>Z$12</f>
        <v>20</v>
      </c>
      <c r="Y19" s="14" t="s">
        <v>6</v>
      </c>
      <c r="Z19" s="15">
        <f>Z16+Z17</f>
        <v>4</v>
      </c>
      <c r="AA19" s="12">
        <f>AC$12</f>
        <v>0</v>
      </c>
      <c r="AB19" s="14" t="s">
        <v>6</v>
      </c>
      <c r="AC19" s="15">
        <f>AC16+AC17</f>
        <v>0</v>
      </c>
    </row>
    <row r="20" spans="2:39" x14ac:dyDescent="0.3">
      <c r="B20" s="37"/>
      <c r="E20" s="7"/>
      <c r="F20" s="7"/>
      <c r="G20" s="7"/>
      <c r="H20" s="7"/>
      <c r="I20" s="7"/>
      <c r="J20" s="7"/>
      <c r="K20" s="7"/>
      <c r="L20" s="7"/>
      <c r="M20" s="7"/>
      <c r="N20" s="7"/>
      <c r="O20" s="72">
        <v>0.95833333333333337</v>
      </c>
      <c r="P20" s="71" t="s">
        <v>150</v>
      </c>
      <c r="Q20" s="71"/>
      <c r="R20" s="72"/>
      <c r="S20" s="71" t="s">
        <v>150</v>
      </c>
      <c r="T20" s="71"/>
      <c r="U20" s="71"/>
      <c r="V20" s="71" t="s">
        <v>150</v>
      </c>
      <c r="W20" s="72">
        <v>0.70833333333333337</v>
      </c>
      <c r="X20" s="7"/>
      <c r="Y20" s="7"/>
      <c r="Z20" s="7"/>
      <c r="AA20" s="7"/>
      <c r="AB20" s="7"/>
      <c r="AC20" s="21"/>
      <c r="AK20" s="102"/>
      <c r="AM20" s="102"/>
    </row>
    <row r="21" spans="2:39" x14ac:dyDescent="0.3">
      <c r="B21" s="103"/>
      <c r="AC21" s="22"/>
    </row>
    <row r="22" spans="2:39" ht="15" thickBot="1" x14ac:dyDescent="0.35">
      <c r="B22" s="104"/>
      <c r="C22" s="14"/>
      <c r="D22" s="35"/>
      <c r="AC22" s="26"/>
    </row>
    <row r="23" spans="2:39" x14ac:dyDescent="0.3">
      <c r="B23" s="104" t="s">
        <v>15</v>
      </c>
      <c r="E23" s="8"/>
      <c r="F23" s="11"/>
      <c r="G23" s="6" t="s">
        <v>4</v>
      </c>
      <c r="H23" s="8"/>
      <c r="I23" s="11"/>
      <c r="J23" s="6" t="s">
        <v>4</v>
      </c>
      <c r="K23" s="8"/>
      <c r="L23" s="11"/>
      <c r="M23" s="6" t="s">
        <v>4</v>
      </c>
      <c r="N23" s="8"/>
      <c r="O23" s="11">
        <v>0</v>
      </c>
      <c r="P23" s="6" t="s">
        <v>4</v>
      </c>
      <c r="Q23" s="8">
        <v>1</v>
      </c>
      <c r="R23" s="11">
        <v>0</v>
      </c>
      <c r="S23" s="6" t="s">
        <v>4</v>
      </c>
      <c r="T23" s="8">
        <v>24</v>
      </c>
      <c r="U23" s="11">
        <v>0</v>
      </c>
      <c r="V23" s="6" t="s">
        <v>4</v>
      </c>
      <c r="W23" s="8">
        <v>17</v>
      </c>
      <c r="X23" s="11"/>
      <c r="Y23" s="6" t="s">
        <v>4</v>
      </c>
      <c r="Z23" s="8"/>
      <c r="AA23" s="11"/>
      <c r="AB23" s="6" t="s">
        <v>4</v>
      </c>
      <c r="AC23" s="21"/>
      <c r="AF23">
        <f>H23+H24+K23+K24+N23+N24+Q23+Q24+T23+T24+W23+W24+Z23+Z24+AC23+AC24</f>
        <v>42</v>
      </c>
      <c r="AG23">
        <f>24*8</f>
        <v>192</v>
      </c>
      <c r="AH23">
        <f>AG23-AF23</f>
        <v>150</v>
      </c>
      <c r="AI23">
        <f>ROUNDUP(AF23/8,0)</f>
        <v>6</v>
      </c>
      <c r="AJ23">
        <f>ROUNDUP(AG23/8,0)</f>
        <v>24</v>
      </c>
      <c r="AK23" s="38">
        <f>AF23/AG23</f>
        <v>0.21875</v>
      </c>
      <c r="AL23" s="38">
        <f>AI23/AJ23</f>
        <v>0.25</v>
      </c>
    </row>
    <row r="24" spans="2:39" ht="15" thickBot="1" x14ac:dyDescent="0.35">
      <c r="B24" s="104"/>
      <c r="E24" s="10"/>
      <c r="F24" s="12"/>
      <c r="G24" s="9" t="s">
        <v>5</v>
      </c>
      <c r="H24" s="10"/>
      <c r="I24" s="12"/>
      <c r="J24" s="9" t="s">
        <v>5</v>
      </c>
      <c r="K24" s="10"/>
      <c r="L24" s="12"/>
      <c r="M24" s="9" t="s">
        <v>5</v>
      </c>
      <c r="N24" s="10"/>
      <c r="O24" s="12">
        <v>1</v>
      </c>
      <c r="P24" s="9" t="s">
        <v>5</v>
      </c>
      <c r="Q24" s="10"/>
      <c r="R24" s="12">
        <v>1</v>
      </c>
      <c r="S24" s="9" t="s">
        <v>5</v>
      </c>
      <c r="T24" s="10"/>
      <c r="U24" s="12">
        <v>1</v>
      </c>
      <c r="V24" s="9" t="s">
        <v>5</v>
      </c>
      <c r="W24" s="10"/>
      <c r="X24" s="12"/>
      <c r="Y24" s="9" t="s">
        <v>5</v>
      </c>
      <c r="Z24" s="10"/>
      <c r="AA24" s="12"/>
      <c r="AB24" s="9" t="s">
        <v>5</v>
      </c>
      <c r="AC24" s="22"/>
    </row>
    <row r="25" spans="2:39" x14ac:dyDescent="0.3">
      <c r="B25" s="104"/>
      <c r="E25" s="10"/>
      <c r="F25" s="13"/>
      <c r="G25" s="9"/>
      <c r="H25" s="10"/>
      <c r="I25" s="13"/>
      <c r="J25" s="9"/>
      <c r="K25" s="10"/>
      <c r="L25" s="13"/>
      <c r="M25" s="9"/>
      <c r="N25" s="10"/>
      <c r="O25" s="13"/>
      <c r="P25" s="9"/>
      <c r="Q25" s="10"/>
      <c r="R25" s="13"/>
      <c r="S25" s="9"/>
      <c r="T25" s="10"/>
      <c r="U25" s="13"/>
      <c r="V25" s="9"/>
      <c r="W25" s="10"/>
      <c r="X25" s="13"/>
      <c r="Y25" s="9"/>
      <c r="Z25" s="10"/>
      <c r="AA25" s="13"/>
      <c r="AB25" s="9"/>
      <c r="AC25" s="22"/>
    </row>
    <row r="26" spans="2:39" ht="15" thickBot="1" x14ac:dyDescent="0.35">
      <c r="B26" s="104"/>
      <c r="C26" s="14"/>
      <c r="D26" s="35"/>
      <c r="E26" s="15"/>
      <c r="F26" s="12"/>
      <c r="G26" s="14" t="s">
        <v>6</v>
      </c>
      <c r="H26" s="15">
        <f>H23+H24</f>
        <v>0</v>
      </c>
      <c r="I26" s="12"/>
      <c r="J26" s="14" t="s">
        <v>6</v>
      </c>
      <c r="K26" s="15">
        <f>K23+K24</f>
        <v>0</v>
      </c>
      <c r="L26" s="12"/>
      <c r="M26" s="14" t="s">
        <v>6</v>
      </c>
      <c r="N26" s="15">
        <f>N23+N24</f>
        <v>0</v>
      </c>
      <c r="O26" s="12">
        <f>Q$12</f>
        <v>20</v>
      </c>
      <c r="P26" s="14" t="s">
        <v>6</v>
      </c>
      <c r="Q26" s="15">
        <f>Q23+Q24</f>
        <v>1</v>
      </c>
      <c r="R26" s="12">
        <f>T$12</f>
        <v>18</v>
      </c>
      <c r="S26" s="14" t="s">
        <v>6</v>
      </c>
      <c r="T26" s="15">
        <f>T23+T24</f>
        <v>24</v>
      </c>
      <c r="U26" s="12">
        <f>W$12</f>
        <v>24</v>
      </c>
      <c r="V26" s="14" t="s">
        <v>6</v>
      </c>
      <c r="W26" s="15">
        <f>W23+W24</f>
        <v>17</v>
      </c>
      <c r="X26" s="12"/>
      <c r="Y26" s="14" t="s">
        <v>6</v>
      </c>
      <c r="Z26" s="15">
        <f>Z23+Z24</f>
        <v>0</v>
      </c>
      <c r="AA26" s="12"/>
      <c r="AB26" s="14" t="s">
        <v>6</v>
      </c>
      <c r="AC26" s="15">
        <f>AC23+AC24</f>
        <v>0</v>
      </c>
    </row>
    <row r="27" spans="2:39" x14ac:dyDescent="0.3">
      <c r="B27" s="37"/>
      <c r="E27" s="7"/>
      <c r="F27" s="74">
        <v>0.3840277777777778</v>
      </c>
      <c r="G27" s="73" t="s">
        <v>22</v>
      </c>
      <c r="H27" s="74"/>
      <c r="I27" s="73"/>
      <c r="J27" s="73" t="s">
        <v>22</v>
      </c>
      <c r="K27" s="74">
        <v>0.23958333333333334</v>
      </c>
      <c r="L27" s="7"/>
      <c r="M27" s="7"/>
      <c r="N27" s="7"/>
      <c r="O27" s="7"/>
      <c r="P27" s="7"/>
      <c r="Q27" s="7"/>
      <c r="R27" s="67">
        <v>0.45833333333333331</v>
      </c>
      <c r="S27" s="65" t="s">
        <v>152</v>
      </c>
      <c r="T27" s="65"/>
      <c r="U27" s="65"/>
      <c r="V27" s="65" t="s">
        <v>153</v>
      </c>
      <c r="W27" s="67">
        <v>0.95833333333333337</v>
      </c>
      <c r="X27" s="7"/>
      <c r="Y27" s="7"/>
      <c r="Z27" s="7"/>
      <c r="AA27" s="7"/>
      <c r="AB27" s="7"/>
      <c r="AC27" s="21"/>
      <c r="AK27" s="102"/>
      <c r="AM27" s="102"/>
    </row>
    <row r="28" spans="2:39" x14ac:dyDescent="0.3">
      <c r="B28" s="103"/>
      <c r="I28" s="77">
        <v>0.28125</v>
      </c>
      <c r="J28" s="78" t="s">
        <v>25</v>
      </c>
      <c r="K28" s="78"/>
      <c r="L28" s="78"/>
      <c r="M28" s="78" t="s">
        <v>25</v>
      </c>
      <c r="N28" s="78"/>
      <c r="O28" s="78"/>
      <c r="P28" s="81" t="s">
        <v>25</v>
      </c>
      <c r="Q28" s="77">
        <v>0.16666666666666666</v>
      </c>
      <c r="AC28" s="22"/>
    </row>
    <row r="29" spans="2:39" ht="15" thickBot="1" x14ac:dyDescent="0.35">
      <c r="B29" s="104"/>
      <c r="C29" s="14"/>
      <c r="D29" s="35"/>
      <c r="O29" s="80">
        <v>0.20833333333333334</v>
      </c>
      <c r="P29" s="82" t="s">
        <v>151</v>
      </c>
      <c r="Q29" s="79"/>
      <c r="R29" s="79"/>
      <c r="S29" s="79" t="s">
        <v>151</v>
      </c>
      <c r="T29" s="80">
        <v>0.16666666666666666</v>
      </c>
      <c r="W29" s="35"/>
      <c r="AC29" s="26"/>
    </row>
    <row r="30" spans="2:39" x14ac:dyDescent="0.3">
      <c r="B30" s="104" t="s">
        <v>16</v>
      </c>
      <c r="E30" s="8"/>
      <c r="F30" s="11">
        <v>1</v>
      </c>
      <c r="G30" s="6" t="s">
        <v>4</v>
      </c>
      <c r="H30" s="8">
        <v>15</v>
      </c>
      <c r="I30" s="11">
        <v>2</v>
      </c>
      <c r="J30" s="6" t="s">
        <v>4</v>
      </c>
      <c r="K30" s="8">
        <v>5.75</v>
      </c>
      <c r="L30" s="11">
        <v>1</v>
      </c>
      <c r="M30" s="6" t="s">
        <v>4</v>
      </c>
      <c r="N30" s="8">
        <v>24</v>
      </c>
      <c r="O30" s="11">
        <v>1</v>
      </c>
      <c r="P30" s="6" t="s">
        <v>4</v>
      </c>
      <c r="Q30" s="8">
        <v>4</v>
      </c>
      <c r="R30" s="11">
        <v>0</v>
      </c>
      <c r="S30" s="6" t="s">
        <v>4</v>
      </c>
      <c r="T30" s="8">
        <v>13</v>
      </c>
      <c r="U30" s="11">
        <v>0</v>
      </c>
      <c r="V30" s="6" t="s">
        <v>4</v>
      </c>
      <c r="W30" s="8">
        <v>23</v>
      </c>
      <c r="X30" s="11"/>
      <c r="Y30" s="6" t="s">
        <v>4</v>
      </c>
      <c r="Z30" s="8"/>
      <c r="AA30" s="11"/>
      <c r="AB30" s="6" t="s">
        <v>4</v>
      </c>
      <c r="AC30" s="21"/>
      <c r="AF30">
        <f>H30+H31+K30+K31+N30+N31+Q30+Q31+T30+T31+W30+W31+Z30+Z31+AC30+AC31</f>
        <v>125.5</v>
      </c>
      <c r="AG30">
        <f>24*8</f>
        <v>192</v>
      </c>
      <c r="AH30">
        <f>AG30-AF30</f>
        <v>66.5</v>
      </c>
      <c r="AI30">
        <f>ROUNDUP(AF30/8,0)</f>
        <v>16</v>
      </c>
      <c r="AJ30">
        <f>ROUNDUP(AG30/8,0)</f>
        <v>24</v>
      </c>
      <c r="AK30" s="38">
        <f>AF30/AG30</f>
        <v>0.65364583333333337</v>
      </c>
      <c r="AL30" s="38">
        <f>AI30/AJ30</f>
        <v>0.66666666666666663</v>
      </c>
    </row>
    <row r="31" spans="2:39" ht="15" thickBot="1" x14ac:dyDescent="0.35">
      <c r="B31" s="104"/>
      <c r="E31" s="10"/>
      <c r="F31" s="12">
        <v>1</v>
      </c>
      <c r="G31" s="9" t="s">
        <v>5</v>
      </c>
      <c r="H31" s="10"/>
      <c r="I31" s="12">
        <v>2</v>
      </c>
      <c r="J31" s="9" t="s">
        <v>5</v>
      </c>
      <c r="K31" s="10">
        <v>17.75</v>
      </c>
      <c r="L31" s="12">
        <v>1</v>
      </c>
      <c r="M31" s="9" t="s">
        <v>5</v>
      </c>
      <c r="N31" s="10"/>
      <c r="O31" s="12">
        <v>2</v>
      </c>
      <c r="P31" s="9" t="s">
        <v>5</v>
      </c>
      <c r="Q31" s="10">
        <v>19</v>
      </c>
      <c r="R31" s="12">
        <v>2</v>
      </c>
      <c r="S31" s="9" t="s">
        <v>5</v>
      </c>
      <c r="T31" s="10">
        <v>4</v>
      </c>
      <c r="U31" s="12">
        <v>1</v>
      </c>
      <c r="V31" s="9" t="s">
        <v>5</v>
      </c>
      <c r="W31" s="10"/>
      <c r="X31" s="12"/>
      <c r="Y31" s="9" t="s">
        <v>5</v>
      </c>
      <c r="Z31" s="10"/>
      <c r="AA31" s="12"/>
      <c r="AB31" s="9" t="s">
        <v>5</v>
      </c>
      <c r="AC31" s="22"/>
    </row>
    <row r="32" spans="2:39" x14ac:dyDescent="0.3">
      <c r="B32" s="104"/>
      <c r="E32" s="10"/>
      <c r="F32" s="13"/>
      <c r="G32" s="9"/>
      <c r="H32" s="10"/>
      <c r="I32" s="13"/>
      <c r="J32" s="9"/>
      <c r="K32" s="10"/>
      <c r="L32" s="13"/>
      <c r="M32" s="9"/>
      <c r="N32" s="10"/>
      <c r="O32" s="13"/>
      <c r="P32" s="9"/>
      <c r="Q32" s="10"/>
      <c r="R32" s="13"/>
      <c r="S32" s="9"/>
      <c r="T32" s="10"/>
      <c r="U32" s="13"/>
      <c r="V32" s="9"/>
      <c r="W32" s="10"/>
      <c r="X32" s="13"/>
      <c r="Y32" s="9"/>
      <c r="Z32" s="10"/>
      <c r="AA32" s="13"/>
      <c r="AB32" s="9"/>
      <c r="AC32" s="22"/>
    </row>
    <row r="33" spans="2:39" ht="15" thickBot="1" x14ac:dyDescent="0.35">
      <c r="B33" s="104"/>
      <c r="C33" s="14"/>
      <c r="D33" s="35"/>
      <c r="E33" s="15"/>
      <c r="F33" s="12">
        <f>H$12</f>
        <v>24</v>
      </c>
      <c r="G33" s="14" t="s">
        <v>6</v>
      </c>
      <c r="H33" s="15">
        <f>H30+H31</f>
        <v>15</v>
      </c>
      <c r="I33" s="12">
        <f>K$12</f>
        <v>23</v>
      </c>
      <c r="J33" s="14" t="s">
        <v>6</v>
      </c>
      <c r="K33" s="15">
        <f>K30+K31</f>
        <v>23.5</v>
      </c>
      <c r="L33" s="12">
        <f>N$12</f>
        <v>24</v>
      </c>
      <c r="M33" s="14" t="s">
        <v>6</v>
      </c>
      <c r="N33" s="15">
        <f>N30+N31</f>
        <v>24</v>
      </c>
      <c r="O33" s="12">
        <f>Q$12</f>
        <v>20</v>
      </c>
      <c r="P33" s="14" t="s">
        <v>6</v>
      </c>
      <c r="Q33" s="15">
        <f>Q30+Q31</f>
        <v>23</v>
      </c>
      <c r="R33" s="12">
        <f>T$12</f>
        <v>18</v>
      </c>
      <c r="S33" s="14" t="s">
        <v>6</v>
      </c>
      <c r="T33" s="15">
        <f>T30+T31</f>
        <v>17</v>
      </c>
      <c r="U33" s="12">
        <f>W$12</f>
        <v>24</v>
      </c>
      <c r="V33" s="14" t="s">
        <v>6</v>
      </c>
      <c r="W33" s="15">
        <f>W30+W31</f>
        <v>23</v>
      </c>
      <c r="X33" s="12"/>
      <c r="Y33" s="14" t="s">
        <v>6</v>
      </c>
      <c r="Z33" s="15">
        <f>Z30+Z31</f>
        <v>0</v>
      </c>
      <c r="AA33" s="12"/>
      <c r="AB33" s="14" t="s">
        <v>6</v>
      </c>
      <c r="AC33" s="15">
        <f>AC30+AC31</f>
        <v>0</v>
      </c>
    </row>
    <row r="34" spans="2:39" x14ac:dyDescent="0.3">
      <c r="B34" s="37"/>
      <c r="E34" s="7"/>
      <c r="F34" s="87">
        <v>0.43263888888888891</v>
      </c>
      <c r="G34" s="86" t="s">
        <v>24</v>
      </c>
      <c r="H34" s="86"/>
      <c r="I34" s="86"/>
      <c r="J34" s="86" t="s">
        <v>24</v>
      </c>
      <c r="K34" s="87">
        <v>0.20833333333333334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21"/>
      <c r="AK34" s="102"/>
      <c r="AM34" s="102"/>
    </row>
    <row r="35" spans="2:39" x14ac:dyDescent="0.3">
      <c r="B35" s="103"/>
      <c r="I35" s="89">
        <v>0.58333333333333337</v>
      </c>
      <c r="J35" s="88" t="s">
        <v>23</v>
      </c>
      <c r="K35" s="88"/>
      <c r="L35" s="88"/>
      <c r="M35" s="88" t="s">
        <v>23</v>
      </c>
      <c r="N35" s="88"/>
      <c r="O35" s="88"/>
      <c r="P35" s="88" t="s">
        <v>23</v>
      </c>
      <c r="Q35" s="89">
        <v>0.25</v>
      </c>
      <c r="AC35" s="22"/>
    </row>
    <row r="36" spans="2:39" ht="15" thickBot="1" x14ac:dyDescent="0.35">
      <c r="B36" s="104"/>
      <c r="C36" s="14"/>
      <c r="D36" s="35"/>
      <c r="O36" s="63">
        <v>0.29166666666666669</v>
      </c>
      <c r="P36" s="64" t="s">
        <v>155</v>
      </c>
      <c r="Q36" s="64"/>
      <c r="R36" s="64"/>
      <c r="S36" s="64" t="s">
        <v>155</v>
      </c>
      <c r="T36" s="64"/>
      <c r="U36" s="64"/>
      <c r="V36" s="64" t="s">
        <v>155</v>
      </c>
      <c r="W36" s="91">
        <v>0.99930555555555556</v>
      </c>
      <c r="AC36" s="26"/>
    </row>
    <row r="37" spans="2:39" x14ac:dyDescent="0.3">
      <c r="B37" s="104" t="s">
        <v>17</v>
      </c>
      <c r="E37" s="8"/>
      <c r="F37" s="11">
        <v>1</v>
      </c>
      <c r="G37" s="6" t="s">
        <v>4</v>
      </c>
      <c r="H37" s="8">
        <v>13.5</v>
      </c>
      <c r="I37" s="11">
        <v>2</v>
      </c>
      <c r="J37" s="6" t="s">
        <v>4</v>
      </c>
      <c r="K37" s="8">
        <v>5</v>
      </c>
      <c r="L37" s="11">
        <v>1</v>
      </c>
      <c r="M37" s="6" t="s">
        <v>4</v>
      </c>
      <c r="N37" s="8">
        <v>24</v>
      </c>
      <c r="O37" s="11">
        <v>1</v>
      </c>
      <c r="P37" s="6" t="s">
        <v>4</v>
      </c>
      <c r="Q37" s="8">
        <v>6</v>
      </c>
      <c r="R37" s="11">
        <v>0</v>
      </c>
      <c r="S37" s="6" t="s">
        <v>4</v>
      </c>
      <c r="T37" s="8">
        <v>24</v>
      </c>
      <c r="U37" s="11">
        <v>0</v>
      </c>
      <c r="V37" s="6" t="s">
        <v>4</v>
      </c>
      <c r="W37" s="8">
        <v>24</v>
      </c>
      <c r="X37" s="11"/>
      <c r="Y37" s="6" t="s">
        <v>4</v>
      </c>
      <c r="Z37" s="8"/>
      <c r="AA37" s="11"/>
      <c r="AB37" s="6" t="s">
        <v>4</v>
      </c>
      <c r="AC37" s="21"/>
      <c r="AF37">
        <f>H37+H38+K37+K38+N37+N38+Q37+Q38+T37+T38+W37+W38+Z37+Z38+AC37+AC38</f>
        <v>123.5</v>
      </c>
      <c r="AG37">
        <f>24*8</f>
        <v>192</v>
      </c>
      <c r="AH37">
        <f>AG37-AF37</f>
        <v>68.5</v>
      </c>
      <c r="AI37">
        <f>ROUNDUP(AF37/8,0)</f>
        <v>16</v>
      </c>
      <c r="AJ37">
        <f>ROUNDUP(AG37/8,0)</f>
        <v>24</v>
      </c>
      <c r="AK37" s="38">
        <f>AF37/AG37</f>
        <v>0.64322916666666663</v>
      </c>
      <c r="AL37" s="38">
        <f>AI37/AJ37</f>
        <v>0.66666666666666663</v>
      </c>
    </row>
    <row r="38" spans="2:39" ht="15" thickBot="1" x14ac:dyDescent="0.35">
      <c r="B38" s="104"/>
      <c r="E38" s="10"/>
      <c r="F38" s="12">
        <v>1</v>
      </c>
      <c r="G38" s="9" t="s">
        <v>5</v>
      </c>
      <c r="H38" s="10"/>
      <c r="I38" s="12">
        <v>2</v>
      </c>
      <c r="J38" s="9" t="s">
        <v>5</v>
      </c>
      <c r="K38" s="10">
        <v>10</v>
      </c>
      <c r="L38" s="12">
        <v>1</v>
      </c>
      <c r="M38" s="9" t="s">
        <v>5</v>
      </c>
      <c r="N38" s="10"/>
      <c r="O38" s="12">
        <v>2</v>
      </c>
      <c r="P38" s="9" t="s">
        <v>5</v>
      </c>
      <c r="Q38" s="10">
        <v>17</v>
      </c>
      <c r="R38" s="12">
        <v>1</v>
      </c>
      <c r="S38" s="9" t="s">
        <v>5</v>
      </c>
      <c r="T38" s="10"/>
      <c r="U38" s="12">
        <v>1</v>
      </c>
      <c r="V38" s="9" t="s">
        <v>5</v>
      </c>
      <c r="W38" s="10"/>
      <c r="X38" s="12"/>
      <c r="Y38" s="9" t="s">
        <v>5</v>
      </c>
      <c r="Z38" s="10"/>
      <c r="AA38" s="12"/>
      <c r="AB38" s="9" t="s">
        <v>5</v>
      </c>
      <c r="AC38" s="22"/>
    </row>
    <row r="39" spans="2:39" x14ac:dyDescent="0.3">
      <c r="B39" s="104"/>
      <c r="E39" s="10"/>
      <c r="F39" s="13"/>
      <c r="G39" s="9"/>
      <c r="H39" s="10"/>
      <c r="I39" s="13"/>
      <c r="J39" s="9"/>
      <c r="K39" s="10"/>
      <c r="L39" s="13"/>
      <c r="M39" s="9"/>
      <c r="N39" s="10"/>
      <c r="O39" s="13"/>
      <c r="P39" s="9"/>
      <c r="Q39" s="10"/>
      <c r="R39" s="13"/>
      <c r="S39" s="9"/>
      <c r="T39" s="10"/>
      <c r="U39" s="13"/>
      <c r="V39" s="9"/>
      <c r="W39" s="10"/>
      <c r="X39" s="13"/>
      <c r="Y39" s="9"/>
      <c r="Z39" s="10"/>
      <c r="AA39" s="13"/>
      <c r="AB39" s="9"/>
      <c r="AC39" s="22"/>
    </row>
    <row r="40" spans="2:39" ht="15" thickBot="1" x14ac:dyDescent="0.35">
      <c r="B40" s="105"/>
      <c r="C40" s="14"/>
      <c r="D40" s="35"/>
      <c r="E40" s="15"/>
      <c r="F40" s="12">
        <f>H$12</f>
        <v>24</v>
      </c>
      <c r="G40" s="14" t="s">
        <v>6</v>
      </c>
      <c r="H40" s="15">
        <f>H37+H38</f>
        <v>13.5</v>
      </c>
      <c r="I40" s="12">
        <f>K$12</f>
        <v>23</v>
      </c>
      <c r="J40" s="14" t="s">
        <v>6</v>
      </c>
      <c r="K40" s="15">
        <f>K37+K38</f>
        <v>15</v>
      </c>
      <c r="L40" s="12">
        <f>N$12</f>
        <v>24</v>
      </c>
      <c r="M40" s="14" t="s">
        <v>6</v>
      </c>
      <c r="N40" s="15">
        <f>N37+N38</f>
        <v>24</v>
      </c>
      <c r="O40" s="12">
        <f>Q$12</f>
        <v>20</v>
      </c>
      <c r="P40" s="14" t="s">
        <v>6</v>
      </c>
      <c r="Q40" s="15">
        <f>Q37+Q38</f>
        <v>23</v>
      </c>
      <c r="R40" s="12">
        <f>T$12</f>
        <v>18</v>
      </c>
      <c r="S40" s="14" t="s">
        <v>6</v>
      </c>
      <c r="T40" s="15">
        <f>T37+T38</f>
        <v>24</v>
      </c>
      <c r="U40" s="12">
        <f>W$12</f>
        <v>24</v>
      </c>
      <c r="V40" s="14" t="s">
        <v>6</v>
      </c>
      <c r="W40" s="15">
        <f>W37+W38</f>
        <v>24</v>
      </c>
      <c r="X40" s="12">
        <f>Z$12</f>
        <v>20</v>
      </c>
      <c r="Y40" s="14" t="s">
        <v>6</v>
      </c>
      <c r="Z40" s="15">
        <f>Z37+Z38</f>
        <v>0</v>
      </c>
      <c r="AA40" s="12"/>
      <c r="AB40" s="14" t="s">
        <v>6</v>
      </c>
      <c r="AC40" s="15">
        <f>AC37+AC38</f>
        <v>0</v>
      </c>
    </row>
    <row r="41" spans="2:39" x14ac:dyDescent="0.3">
      <c r="B41" s="37"/>
      <c r="C41" s="95"/>
      <c r="D41" s="95" t="s">
        <v>157</v>
      </c>
      <c r="E41" s="95"/>
      <c r="F41" s="95"/>
      <c r="G41" s="95" t="s">
        <v>157</v>
      </c>
      <c r="H41" s="95"/>
      <c r="I41" s="95"/>
      <c r="J41" s="95" t="s">
        <v>157</v>
      </c>
      <c r="K41" s="95"/>
      <c r="L41" s="95"/>
      <c r="M41" s="95" t="s">
        <v>157</v>
      </c>
      <c r="N41" s="96">
        <v>0.83333333333333337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21"/>
      <c r="AK41" s="102"/>
    </row>
    <row r="42" spans="2:39" x14ac:dyDescent="0.3">
      <c r="B42" s="103"/>
      <c r="L42" s="97">
        <v>0.875</v>
      </c>
      <c r="M42" s="90" t="s">
        <v>158</v>
      </c>
      <c r="N42" s="90"/>
      <c r="O42" s="90"/>
      <c r="P42" s="90" t="s">
        <v>158</v>
      </c>
      <c r="Q42" s="90"/>
      <c r="R42" s="90"/>
      <c r="S42" s="90" t="s">
        <v>158</v>
      </c>
      <c r="T42" s="90"/>
      <c r="U42" s="90"/>
      <c r="V42" s="90" t="s">
        <v>158</v>
      </c>
      <c r="W42" s="97">
        <v>0.25</v>
      </c>
      <c r="AC42" s="22"/>
    </row>
    <row r="43" spans="2:39" ht="15" thickBot="1" x14ac:dyDescent="0.35">
      <c r="B43" s="104"/>
      <c r="C43" s="14"/>
      <c r="D43" s="35"/>
      <c r="AC43" s="26"/>
    </row>
    <row r="44" spans="2:39" x14ac:dyDescent="0.3">
      <c r="B44" s="104" t="s">
        <v>52</v>
      </c>
      <c r="E44" s="8"/>
      <c r="F44" s="11"/>
      <c r="G44" s="6" t="s">
        <v>4</v>
      </c>
      <c r="H44" s="8"/>
      <c r="I44" s="11"/>
      <c r="J44" s="6" t="s">
        <v>4</v>
      </c>
      <c r="K44" s="8"/>
      <c r="L44" s="11">
        <v>0</v>
      </c>
      <c r="M44" s="6" t="s">
        <v>4</v>
      </c>
      <c r="N44" s="8">
        <v>3</v>
      </c>
      <c r="O44" s="11">
        <v>0</v>
      </c>
      <c r="P44" s="6" t="s">
        <v>4</v>
      </c>
      <c r="Q44" s="8">
        <v>24</v>
      </c>
      <c r="R44" s="11">
        <v>0</v>
      </c>
      <c r="S44" s="6" t="s">
        <v>4</v>
      </c>
      <c r="T44" s="8">
        <v>24</v>
      </c>
      <c r="U44" s="11">
        <v>0</v>
      </c>
      <c r="V44" s="6" t="s">
        <v>4</v>
      </c>
      <c r="W44" s="8">
        <v>6</v>
      </c>
      <c r="X44" s="11"/>
      <c r="Y44" s="6" t="s">
        <v>4</v>
      </c>
      <c r="Z44" s="8"/>
      <c r="AA44" s="11"/>
      <c r="AB44" s="6" t="s">
        <v>4</v>
      </c>
      <c r="AC44" s="21"/>
      <c r="AF44">
        <f>H44+H45+K44+K45+N44+N45+Q44+Q45+T44+T45+W44+W45+Z44+Z45+AC44+AC45</f>
        <v>57</v>
      </c>
      <c r="AG44">
        <f>24*4+4</f>
        <v>100</v>
      </c>
      <c r="AH44">
        <f>AG44-AF44</f>
        <v>43</v>
      </c>
      <c r="AI44">
        <f>ROUNDUP(AF44/8,0)</f>
        <v>8</v>
      </c>
      <c r="AJ44">
        <f>ROUNDUP(AG44/8,0)</f>
        <v>13</v>
      </c>
      <c r="AK44" s="38">
        <f>AF44/AG44</f>
        <v>0.56999999999999995</v>
      </c>
      <c r="AL44" s="38">
        <f>AI44/AJ44</f>
        <v>0.61538461538461542</v>
      </c>
    </row>
    <row r="45" spans="2:39" ht="15" thickBot="1" x14ac:dyDescent="0.35">
      <c r="B45" s="36"/>
      <c r="E45" s="10"/>
      <c r="F45" s="12"/>
      <c r="G45" s="9" t="s">
        <v>5</v>
      </c>
      <c r="H45" s="10"/>
      <c r="I45" s="12"/>
      <c r="J45" s="9" t="s">
        <v>5</v>
      </c>
      <c r="K45" s="10"/>
      <c r="L45" s="12">
        <v>1</v>
      </c>
      <c r="M45" s="9" t="s">
        <v>5</v>
      </c>
      <c r="N45" s="10"/>
      <c r="O45" s="12">
        <v>1</v>
      </c>
      <c r="P45" s="9" t="s">
        <v>5</v>
      </c>
      <c r="Q45" s="10"/>
      <c r="R45" s="12">
        <v>1</v>
      </c>
      <c r="S45" s="9" t="s">
        <v>5</v>
      </c>
      <c r="T45" s="10"/>
      <c r="U45" s="12">
        <v>1</v>
      </c>
      <c r="V45" s="9" t="s">
        <v>5</v>
      </c>
      <c r="W45" s="10"/>
      <c r="X45" s="12"/>
      <c r="Y45" s="9" t="s">
        <v>5</v>
      </c>
      <c r="Z45" s="10"/>
      <c r="AA45" s="12"/>
      <c r="AB45" s="9" t="s">
        <v>5</v>
      </c>
      <c r="AC45" s="22"/>
    </row>
    <row r="46" spans="2:39" x14ac:dyDescent="0.3">
      <c r="B46" s="36"/>
      <c r="E46" s="10"/>
      <c r="F46" s="13"/>
      <c r="G46" s="9"/>
      <c r="H46" s="10"/>
      <c r="I46" s="13"/>
      <c r="J46" s="9"/>
      <c r="K46" s="10"/>
      <c r="L46" s="13"/>
      <c r="M46" s="9"/>
      <c r="N46" s="10"/>
      <c r="O46" s="13"/>
      <c r="P46" s="9"/>
      <c r="Q46" s="10"/>
      <c r="R46" s="13"/>
      <c r="S46" s="9"/>
      <c r="T46" s="10"/>
      <c r="U46" s="13"/>
      <c r="V46" s="9"/>
      <c r="W46" s="10"/>
      <c r="X46" s="13"/>
      <c r="Y46" s="9"/>
      <c r="Z46" s="10"/>
      <c r="AA46" s="13"/>
      <c r="AB46" s="9"/>
      <c r="AC46" s="22"/>
    </row>
    <row r="47" spans="2:39" ht="15" thickBot="1" x14ac:dyDescent="0.35">
      <c r="B47" s="44"/>
      <c r="C47" s="14"/>
      <c r="D47" s="35"/>
      <c r="E47" s="15"/>
      <c r="F47" s="12"/>
      <c r="G47" s="14" t="s">
        <v>6</v>
      </c>
      <c r="H47" s="15">
        <f>H44+H45</f>
        <v>0</v>
      </c>
      <c r="I47" s="12"/>
      <c r="J47" s="14" t="s">
        <v>6</v>
      </c>
      <c r="K47" s="15">
        <f>K44+K45</f>
        <v>0</v>
      </c>
      <c r="L47" s="12"/>
      <c r="M47" s="14" t="s">
        <v>6</v>
      </c>
      <c r="N47" s="15">
        <f>N44+N45</f>
        <v>3</v>
      </c>
      <c r="O47" s="12"/>
      <c r="P47" s="14" t="s">
        <v>6</v>
      </c>
      <c r="Q47" s="15">
        <f>Q44+Q45</f>
        <v>24</v>
      </c>
      <c r="R47" s="12"/>
      <c r="S47" s="14" t="s">
        <v>6</v>
      </c>
      <c r="T47" s="15">
        <f>T44+T45</f>
        <v>24</v>
      </c>
      <c r="U47" s="12"/>
      <c r="V47" s="14" t="s">
        <v>6</v>
      </c>
      <c r="W47" s="15">
        <f>W44+W45</f>
        <v>6</v>
      </c>
      <c r="X47" s="12"/>
      <c r="Y47" s="14" t="s">
        <v>6</v>
      </c>
      <c r="Z47" s="15">
        <f>Z44+Z45</f>
        <v>0</v>
      </c>
      <c r="AA47" s="12"/>
      <c r="AB47" s="14" t="s">
        <v>6</v>
      </c>
      <c r="AC47" s="15">
        <f>AC44+AC45</f>
        <v>0</v>
      </c>
    </row>
  </sheetData>
  <mergeCells count="1">
    <mergeCell ref="H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A042-188E-4747-AD7C-1CFE1E0D7CA6}">
  <dimension ref="B1:AM47"/>
  <sheetViews>
    <sheetView topLeftCell="P1" zoomScale="70" zoomScaleNormal="70" workbookViewId="0">
      <selection activeCell="AF5" sqref="AF5:AM44"/>
    </sheetView>
  </sheetViews>
  <sheetFormatPr defaultColWidth="10.33203125" defaultRowHeight="14.4" x14ac:dyDescent="0.3"/>
  <cols>
    <col min="2" max="2" width="16.44140625" style="27" customWidth="1"/>
    <col min="10" max="10" width="13" customWidth="1"/>
    <col min="13" max="13" width="12.21875" customWidth="1"/>
    <col min="16" max="16" width="19.44140625" customWidth="1"/>
    <col min="19" max="19" width="13.77734375" customWidth="1"/>
    <col min="25" max="25" width="13.44140625" customWidth="1"/>
    <col min="28" max="28" width="19.5546875" customWidth="1"/>
    <col min="31" max="31" width="14.33203125" customWidth="1"/>
    <col min="32" max="32" width="16.77734375" customWidth="1"/>
    <col min="33" max="33" width="18.109375" customWidth="1"/>
    <col min="34" max="34" width="23" customWidth="1"/>
    <col min="35" max="35" width="14.33203125" customWidth="1"/>
    <col min="36" max="36" width="20.77734375" customWidth="1"/>
    <col min="37" max="37" width="11.44140625" customWidth="1"/>
  </cols>
  <sheetData>
    <row r="1" spans="2:39" ht="15" thickBot="1" x14ac:dyDescent="0.35"/>
    <row r="2" spans="2:39" ht="15" thickBot="1" x14ac:dyDescent="0.35">
      <c r="H2" s="141" t="s">
        <v>144</v>
      </c>
      <c r="I2" s="141"/>
      <c r="J2" s="141"/>
      <c r="K2" s="141"/>
      <c r="L2" s="141"/>
      <c r="M2" s="141"/>
      <c r="N2" s="141"/>
      <c r="O2" s="141"/>
      <c r="P2" s="141"/>
    </row>
    <row r="3" spans="2:39" x14ac:dyDescent="0.3">
      <c r="B3" s="28"/>
      <c r="C3" s="23"/>
      <c r="D3" s="1" t="s">
        <v>0</v>
      </c>
      <c r="E3" s="18"/>
      <c r="F3" s="1"/>
      <c r="G3" s="1" t="s">
        <v>7</v>
      </c>
      <c r="H3" s="18"/>
      <c r="I3" s="1"/>
      <c r="J3" s="1" t="s">
        <v>8</v>
      </c>
      <c r="K3" s="18"/>
      <c r="L3" s="1"/>
      <c r="M3" s="1" t="s">
        <v>9</v>
      </c>
      <c r="N3" s="18"/>
      <c r="O3" s="1"/>
      <c r="P3" s="1" t="s">
        <v>10</v>
      </c>
      <c r="Q3" s="18"/>
      <c r="R3" s="1"/>
      <c r="S3" s="1" t="s">
        <v>11</v>
      </c>
      <c r="T3" s="18"/>
      <c r="U3" s="1"/>
      <c r="V3" s="1" t="s">
        <v>12</v>
      </c>
      <c r="W3" s="16"/>
      <c r="X3" s="1"/>
      <c r="Y3" s="1" t="s">
        <v>0</v>
      </c>
      <c r="Z3" s="16"/>
      <c r="AA3" s="1"/>
      <c r="AB3" s="1" t="s">
        <v>7</v>
      </c>
      <c r="AC3" s="18"/>
    </row>
    <row r="4" spans="2:39" ht="15" thickBot="1" x14ac:dyDescent="0.35">
      <c r="B4" s="29"/>
      <c r="C4" s="24"/>
      <c r="D4" s="3">
        <v>45998</v>
      </c>
      <c r="E4" s="19"/>
      <c r="F4" s="2"/>
      <c r="G4" s="3">
        <v>45999</v>
      </c>
      <c r="H4" s="19"/>
      <c r="I4" s="2"/>
      <c r="J4" s="3">
        <v>46000</v>
      </c>
      <c r="K4" s="19"/>
      <c r="L4" s="2"/>
      <c r="M4" s="3">
        <v>46001</v>
      </c>
      <c r="N4" s="19"/>
      <c r="O4" s="2"/>
      <c r="P4" s="3">
        <v>46002</v>
      </c>
      <c r="Q4" s="19"/>
      <c r="R4" s="2"/>
      <c r="S4" s="3">
        <v>46003</v>
      </c>
      <c r="T4" s="19"/>
      <c r="U4" s="2"/>
      <c r="V4" s="3">
        <v>46004</v>
      </c>
      <c r="W4" s="17"/>
      <c r="X4" s="2"/>
      <c r="Y4" s="3">
        <v>46005</v>
      </c>
      <c r="Z4" s="17"/>
      <c r="AA4" s="2"/>
      <c r="AB4" s="3">
        <v>46006</v>
      </c>
      <c r="AC4" s="19"/>
    </row>
    <row r="5" spans="2:39" ht="15" thickBot="1" x14ac:dyDescent="0.35">
      <c r="B5" s="30"/>
      <c r="C5" s="25" t="s">
        <v>1</v>
      </c>
      <c r="D5" s="5" t="s">
        <v>2</v>
      </c>
      <c r="E5" s="20" t="s">
        <v>3</v>
      </c>
      <c r="F5" s="4" t="s">
        <v>1</v>
      </c>
      <c r="G5" s="5" t="s">
        <v>2</v>
      </c>
      <c r="H5" s="20" t="s">
        <v>3</v>
      </c>
      <c r="I5" s="4" t="s">
        <v>1</v>
      </c>
      <c r="J5" s="5" t="s">
        <v>2</v>
      </c>
      <c r="K5" s="20" t="s">
        <v>3</v>
      </c>
      <c r="L5" s="4" t="s">
        <v>1</v>
      </c>
      <c r="M5" s="5" t="s">
        <v>2</v>
      </c>
      <c r="N5" s="20" t="s">
        <v>3</v>
      </c>
      <c r="O5" s="4" t="s">
        <v>1</v>
      </c>
      <c r="P5" s="5" t="s">
        <v>2</v>
      </c>
      <c r="Q5" s="20" t="s">
        <v>3</v>
      </c>
      <c r="R5" s="4" t="s">
        <v>1</v>
      </c>
      <c r="S5" s="5" t="s">
        <v>2</v>
      </c>
      <c r="T5" s="20" t="s">
        <v>3</v>
      </c>
      <c r="U5" s="4" t="s">
        <v>1</v>
      </c>
      <c r="V5" s="5" t="s">
        <v>2</v>
      </c>
      <c r="W5" s="20" t="s">
        <v>3</v>
      </c>
      <c r="X5" s="4" t="s">
        <v>1</v>
      </c>
      <c r="Y5" s="5" t="s">
        <v>2</v>
      </c>
      <c r="Z5" s="20" t="s">
        <v>3</v>
      </c>
      <c r="AA5" s="4" t="s">
        <v>1</v>
      </c>
      <c r="AB5" s="5" t="s">
        <v>2</v>
      </c>
      <c r="AC5" s="20" t="s">
        <v>3</v>
      </c>
      <c r="AF5" t="s">
        <v>26</v>
      </c>
      <c r="AG5" t="s">
        <v>27</v>
      </c>
      <c r="AH5" t="s">
        <v>29</v>
      </c>
      <c r="AI5" t="s">
        <v>28</v>
      </c>
      <c r="AJ5" t="s">
        <v>169</v>
      </c>
      <c r="AK5" t="s">
        <v>170</v>
      </c>
      <c r="AL5" t="s">
        <v>171</v>
      </c>
    </row>
    <row r="6" spans="2:39" x14ac:dyDescent="0.3">
      <c r="B6" s="31"/>
      <c r="C6" s="34"/>
      <c r="D6" s="34" t="s">
        <v>18</v>
      </c>
      <c r="E6" s="52"/>
      <c r="F6" s="52"/>
      <c r="G6" s="52" t="s">
        <v>18</v>
      </c>
      <c r="H6" s="52"/>
      <c r="I6" s="52"/>
      <c r="J6" s="52" t="s">
        <v>18</v>
      </c>
      <c r="K6" s="53">
        <v>0.83333333333333337</v>
      </c>
      <c r="L6" s="7"/>
      <c r="M6" s="7"/>
      <c r="N6" s="7"/>
      <c r="O6" s="7"/>
      <c r="P6" s="7"/>
      <c r="Q6" s="7"/>
      <c r="R6" s="55">
        <v>0.25</v>
      </c>
      <c r="S6" s="54" t="s">
        <v>145</v>
      </c>
      <c r="T6" s="54"/>
      <c r="U6" s="54"/>
      <c r="V6" s="54" t="s">
        <v>145</v>
      </c>
      <c r="W6" s="54"/>
      <c r="X6" s="54"/>
      <c r="Y6" s="54" t="s">
        <v>145</v>
      </c>
      <c r="Z6" s="55">
        <v>0.83333333333333337</v>
      </c>
      <c r="AA6" s="7"/>
      <c r="AB6" s="7"/>
      <c r="AC6" s="21"/>
      <c r="AM6" s="102"/>
    </row>
    <row r="7" spans="2:39" x14ac:dyDescent="0.3">
      <c r="B7" s="103"/>
      <c r="I7" s="33">
        <v>0.875</v>
      </c>
      <c r="J7" s="32" t="s">
        <v>19</v>
      </c>
      <c r="K7" s="32"/>
      <c r="L7" s="32"/>
      <c r="M7" s="32" t="s">
        <v>19</v>
      </c>
      <c r="N7" s="32"/>
      <c r="O7" s="32"/>
      <c r="P7" s="32" t="s">
        <v>19</v>
      </c>
      <c r="Q7" s="33"/>
      <c r="R7" s="32"/>
      <c r="S7" s="32" t="s">
        <v>19</v>
      </c>
      <c r="T7" s="33">
        <v>2.0833333333333332E-2</v>
      </c>
      <c r="AC7" s="22"/>
    </row>
    <row r="8" spans="2:39" ht="15" thickBot="1" x14ac:dyDescent="0.35">
      <c r="B8" s="104"/>
      <c r="C8" s="14"/>
      <c r="D8" s="35"/>
      <c r="AC8" s="22"/>
    </row>
    <row r="9" spans="2:39" x14ac:dyDescent="0.3">
      <c r="B9" s="104" t="s">
        <v>13</v>
      </c>
      <c r="E9" s="8"/>
      <c r="F9" s="11">
        <v>1</v>
      </c>
      <c r="G9" s="6" t="s">
        <v>4</v>
      </c>
      <c r="H9" s="8">
        <v>24</v>
      </c>
      <c r="I9" s="11">
        <v>2</v>
      </c>
      <c r="J9" s="6" t="s">
        <v>4</v>
      </c>
      <c r="K9" s="8">
        <v>20</v>
      </c>
      <c r="L9" s="11">
        <v>1</v>
      </c>
      <c r="M9" s="6" t="s">
        <v>4</v>
      </c>
      <c r="N9" s="8">
        <v>24</v>
      </c>
      <c r="O9" s="11">
        <v>1</v>
      </c>
      <c r="P9" s="6" t="s">
        <v>4</v>
      </c>
      <c r="Q9" s="8">
        <v>24</v>
      </c>
      <c r="R9" s="11">
        <v>1</v>
      </c>
      <c r="S9" s="6" t="s">
        <v>4</v>
      </c>
      <c r="T9" s="8">
        <v>18</v>
      </c>
      <c r="U9" s="11">
        <v>0</v>
      </c>
      <c r="V9" s="6" t="s">
        <v>4</v>
      </c>
      <c r="W9" s="8">
        <v>24</v>
      </c>
      <c r="X9" s="11">
        <v>0</v>
      </c>
      <c r="Y9" s="6" t="s">
        <v>4</v>
      </c>
      <c r="Z9" s="8">
        <v>20</v>
      </c>
      <c r="AA9" s="11"/>
      <c r="AB9" s="6" t="s">
        <v>4</v>
      </c>
      <c r="AC9" s="21"/>
      <c r="AF9">
        <f>H9+H10+K9+K10+N9+N10+Q9+Q10+T9+T10+W9+W10+Z9+Z10+AC9+AC10</f>
        <v>157.5</v>
      </c>
      <c r="AG9">
        <f>24*8</f>
        <v>192</v>
      </c>
      <c r="AH9">
        <f>AG9-AF9</f>
        <v>34.5</v>
      </c>
      <c r="AI9">
        <f>ROUNDUP(AF9/8,0)</f>
        <v>20</v>
      </c>
      <c r="AJ9">
        <f>ROUNDUP(AG9/8,0)</f>
        <v>24</v>
      </c>
      <c r="AK9" s="38">
        <f>AF9/AG9</f>
        <v>0.8203125</v>
      </c>
      <c r="AL9" s="38">
        <f>AI9/AJ9</f>
        <v>0.83333333333333337</v>
      </c>
    </row>
    <row r="10" spans="2:39" ht="15" thickBot="1" x14ac:dyDescent="0.35">
      <c r="B10" s="104"/>
      <c r="E10" s="10"/>
      <c r="F10" s="12">
        <v>1</v>
      </c>
      <c r="G10" s="9" t="s">
        <v>5</v>
      </c>
      <c r="H10" s="10"/>
      <c r="I10" s="12">
        <v>2</v>
      </c>
      <c r="J10" s="9" t="s">
        <v>5</v>
      </c>
      <c r="K10" s="10">
        <v>3</v>
      </c>
      <c r="L10" s="12">
        <v>1</v>
      </c>
      <c r="M10" s="9" t="s">
        <v>5</v>
      </c>
      <c r="N10" s="10"/>
      <c r="O10" s="12">
        <v>1</v>
      </c>
      <c r="P10" s="9" t="s">
        <v>5</v>
      </c>
      <c r="Q10" s="10"/>
      <c r="R10" s="12">
        <v>2</v>
      </c>
      <c r="S10" s="9" t="s">
        <v>5</v>
      </c>
      <c r="T10" s="10">
        <v>0.5</v>
      </c>
      <c r="U10" s="12">
        <v>1</v>
      </c>
      <c r="V10" s="9" t="s">
        <v>5</v>
      </c>
      <c r="W10" s="10"/>
      <c r="X10" s="12">
        <v>1</v>
      </c>
      <c r="Y10" s="9" t="s">
        <v>5</v>
      </c>
      <c r="Z10" s="10"/>
      <c r="AA10" s="12"/>
      <c r="AB10" s="9" t="s">
        <v>5</v>
      </c>
      <c r="AC10" s="22"/>
    </row>
    <row r="11" spans="2:39" x14ac:dyDescent="0.3">
      <c r="B11" s="104"/>
      <c r="E11" s="10"/>
      <c r="F11" s="13"/>
      <c r="G11" s="9"/>
      <c r="H11" s="10"/>
      <c r="I11" s="13"/>
      <c r="J11" s="9"/>
      <c r="K11" s="10"/>
      <c r="L11" s="13"/>
      <c r="M11" s="9"/>
      <c r="N11" s="10"/>
      <c r="O11" s="13"/>
      <c r="P11" s="9"/>
      <c r="Q11" s="10"/>
      <c r="R11" s="13"/>
      <c r="S11" s="9"/>
      <c r="T11" s="10"/>
      <c r="U11" s="13"/>
      <c r="V11" s="9"/>
      <c r="W11" s="10"/>
      <c r="X11" s="13"/>
      <c r="Y11" s="9"/>
      <c r="Z11" s="10"/>
      <c r="AA11" s="13"/>
      <c r="AB11" s="9"/>
      <c r="AC11" s="22"/>
    </row>
    <row r="12" spans="2:39" ht="15" thickBot="1" x14ac:dyDescent="0.35">
      <c r="B12" s="104"/>
      <c r="C12" s="14"/>
      <c r="D12" s="35"/>
      <c r="E12" s="15"/>
      <c r="F12" s="12">
        <f>H$12</f>
        <v>24</v>
      </c>
      <c r="G12" s="14" t="s">
        <v>6</v>
      </c>
      <c r="H12" s="15">
        <f>H9+H10</f>
        <v>24</v>
      </c>
      <c r="I12" s="12">
        <f>K$12</f>
        <v>23</v>
      </c>
      <c r="J12" s="14" t="s">
        <v>6</v>
      </c>
      <c r="K12" s="15">
        <f>K9+K10</f>
        <v>23</v>
      </c>
      <c r="L12" s="12">
        <f>N$12</f>
        <v>24</v>
      </c>
      <c r="M12" s="14" t="s">
        <v>6</v>
      </c>
      <c r="N12" s="15">
        <f>N9+N10</f>
        <v>24</v>
      </c>
      <c r="O12" s="12">
        <f>Q$12</f>
        <v>24</v>
      </c>
      <c r="P12" s="14" t="s">
        <v>6</v>
      </c>
      <c r="Q12" s="15">
        <f>Q9+Q10</f>
        <v>24</v>
      </c>
      <c r="R12" s="12">
        <f>T$12</f>
        <v>18.5</v>
      </c>
      <c r="S12" s="14" t="s">
        <v>6</v>
      </c>
      <c r="T12" s="15">
        <f>T9+T10</f>
        <v>18.5</v>
      </c>
      <c r="U12" s="12">
        <f>W$12</f>
        <v>24</v>
      </c>
      <c r="V12" s="14" t="s">
        <v>6</v>
      </c>
      <c r="W12" s="15">
        <f>W9+W10</f>
        <v>24</v>
      </c>
      <c r="X12" s="12">
        <f>Z$12</f>
        <v>20</v>
      </c>
      <c r="Y12" s="14" t="s">
        <v>6</v>
      </c>
      <c r="Z12" s="15">
        <f>Z9+Z10</f>
        <v>20</v>
      </c>
      <c r="AA12" s="12">
        <f>AC$12</f>
        <v>0</v>
      </c>
      <c r="AB12" s="14" t="s">
        <v>6</v>
      </c>
      <c r="AC12" s="15">
        <f>AC9+AC10</f>
        <v>0</v>
      </c>
    </row>
    <row r="13" spans="2:39" x14ac:dyDescent="0.3">
      <c r="B13" s="37"/>
      <c r="E13" s="7"/>
      <c r="F13" s="60">
        <v>0.27083333333333331</v>
      </c>
      <c r="G13" s="59" t="s">
        <v>20</v>
      </c>
      <c r="H13" s="59"/>
      <c r="I13" s="59"/>
      <c r="J13" s="59" t="s">
        <v>20</v>
      </c>
      <c r="K13" s="60">
        <v>0.5</v>
      </c>
      <c r="L13" s="7"/>
      <c r="M13" s="7"/>
      <c r="N13" s="7"/>
      <c r="O13" s="45"/>
      <c r="P13" s="46"/>
      <c r="Q13" s="7"/>
      <c r="R13" s="67">
        <v>0.875</v>
      </c>
      <c r="S13" s="66" t="s">
        <v>148</v>
      </c>
      <c r="T13" s="67"/>
      <c r="U13" s="65"/>
      <c r="V13" s="66" t="s">
        <v>148</v>
      </c>
      <c r="W13" s="65"/>
      <c r="X13" s="65"/>
      <c r="Y13" s="66" t="s">
        <v>148</v>
      </c>
      <c r="Z13" s="67">
        <v>0.16666666666666666</v>
      </c>
      <c r="AA13" s="7"/>
      <c r="AB13" s="7"/>
      <c r="AC13" s="21"/>
      <c r="AK13" s="102"/>
      <c r="AM13" s="102"/>
    </row>
    <row r="14" spans="2:39" x14ac:dyDescent="0.3">
      <c r="B14" s="103"/>
      <c r="L14" s="62">
        <v>0.54166666666666663</v>
      </c>
      <c r="M14" s="61" t="s">
        <v>21</v>
      </c>
      <c r="N14" s="61"/>
      <c r="O14" s="61"/>
      <c r="P14" s="61" t="s">
        <v>21</v>
      </c>
      <c r="Q14" s="62">
        <v>0.85416666666666663</v>
      </c>
      <c r="AC14" s="22"/>
    </row>
    <row r="15" spans="2:39" ht="15" thickBot="1" x14ac:dyDescent="0.35">
      <c r="B15" s="104"/>
      <c r="C15" s="14"/>
      <c r="D15" s="35"/>
      <c r="O15" s="63">
        <v>0.89583333333333337</v>
      </c>
      <c r="P15" s="64" t="s">
        <v>147</v>
      </c>
      <c r="Q15" s="64"/>
      <c r="R15" s="64"/>
      <c r="S15" s="64" t="s">
        <v>147</v>
      </c>
      <c r="T15" s="63">
        <v>0.66666666666666663</v>
      </c>
      <c r="AC15" s="22"/>
    </row>
    <row r="16" spans="2:39" x14ac:dyDescent="0.3">
      <c r="B16" s="104" t="s">
        <v>14</v>
      </c>
      <c r="E16" s="8"/>
      <c r="F16" s="11">
        <v>1</v>
      </c>
      <c r="G16" s="6" t="s">
        <v>4</v>
      </c>
      <c r="H16" s="8">
        <v>17.5</v>
      </c>
      <c r="I16" s="11">
        <v>1</v>
      </c>
      <c r="J16" s="6" t="s">
        <v>4</v>
      </c>
      <c r="K16" s="8">
        <v>12</v>
      </c>
      <c r="L16" s="11">
        <v>1</v>
      </c>
      <c r="M16" s="6" t="s">
        <v>4</v>
      </c>
      <c r="N16" s="8">
        <v>11</v>
      </c>
      <c r="O16" s="11">
        <v>1</v>
      </c>
      <c r="P16" s="6" t="s">
        <v>4</v>
      </c>
      <c r="Q16" s="8">
        <v>20.5</v>
      </c>
      <c r="R16" s="11">
        <v>0</v>
      </c>
      <c r="S16" s="6" t="s">
        <v>4</v>
      </c>
      <c r="T16" s="8">
        <v>3</v>
      </c>
      <c r="U16" s="11">
        <v>0</v>
      </c>
      <c r="V16" s="6" t="s">
        <v>4</v>
      </c>
      <c r="W16" s="8">
        <v>24</v>
      </c>
      <c r="X16" s="11">
        <v>0</v>
      </c>
      <c r="Y16" s="6" t="s">
        <v>4</v>
      </c>
      <c r="Z16" s="8">
        <v>4</v>
      </c>
      <c r="AA16" s="11"/>
      <c r="AB16" s="6" t="s">
        <v>4</v>
      </c>
      <c r="AC16" s="21"/>
      <c r="AF16">
        <f>H16+H17+K16+K17+N16+N17+Q16+Q17+T16+T17+W16+W17+Z16+Z17+AC16+AC17</f>
        <v>110.5</v>
      </c>
      <c r="AG16">
        <f>24*8</f>
        <v>192</v>
      </c>
      <c r="AH16">
        <f>AG16-AF16</f>
        <v>81.5</v>
      </c>
      <c r="AI16">
        <f>ROUNDUP(AF16/8,0)</f>
        <v>14</v>
      </c>
      <c r="AJ16">
        <f>ROUNDUP(AG16/8,0)</f>
        <v>24</v>
      </c>
      <c r="AK16" s="38">
        <f>AF16/AG16</f>
        <v>0.57552083333333337</v>
      </c>
      <c r="AL16" s="38">
        <f>AI16/AJ16</f>
        <v>0.58333333333333337</v>
      </c>
    </row>
    <row r="17" spans="2:39" ht="15" thickBot="1" x14ac:dyDescent="0.35">
      <c r="B17" s="104"/>
      <c r="E17" s="10"/>
      <c r="F17" s="12">
        <v>1</v>
      </c>
      <c r="G17" s="9" t="s">
        <v>5</v>
      </c>
      <c r="H17" s="10"/>
      <c r="I17" s="12">
        <v>1</v>
      </c>
      <c r="J17" s="9" t="s">
        <v>5</v>
      </c>
      <c r="K17" s="10"/>
      <c r="L17" s="12">
        <v>1</v>
      </c>
      <c r="M17" s="9" t="s">
        <v>5</v>
      </c>
      <c r="N17" s="10"/>
      <c r="O17" s="12">
        <v>2</v>
      </c>
      <c r="P17" s="9" t="s">
        <v>5</v>
      </c>
      <c r="Q17" s="10">
        <v>2.5</v>
      </c>
      <c r="R17" s="12">
        <v>2</v>
      </c>
      <c r="S17" s="9" t="s">
        <v>5</v>
      </c>
      <c r="T17" s="10">
        <v>16</v>
      </c>
      <c r="U17" s="12">
        <v>1</v>
      </c>
      <c r="V17" s="9" t="s">
        <v>5</v>
      </c>
      <c r="W17" s="10"/>
      <c r="X17" s="12">
        <v>1</v>
      </c>
      <c r="Y17" s="9" t="s">
        <v>5</v>
      </c>
      <c r="Z17" s="10"/>
      <c r="AA17" s="12"/>
      <c r="AB17" s="9" t="s">
        <v>5</v>
      </c>
      <c r="AC17" s="22"/>
    </row>
    <row r="18" spans="2:39" x14ac:dyDescent="0.3">
      <c r="B18" s="104"/>
      <c r="E18" s="10"/>
      <c r="F18" s="13"/>
      <c r="G18" s="9"/>
      <c r="H18" s="10"/>
      <c r="I18" s="13"/>
      <c r="J18" s="9"/>
      <c r="K18" s="10"/>
      <c r="L18" s="13"/>
      <c r="M18" s="9"/>
      <c r="N18" s="10"/>
      <c r="O18" s="13"/>
      <c r="P18" s="9"/>
      <c r="Q18" s="10"/>
      <c r="R18" s="13"/>
      <c r="S18" s="9"/>
      <c r="T18" s="10"/>
      <c r="U18" s="13"/>
      <c r="V18" s="9"/>
      <c r="W18" s="10"/>
      <c r="X18" s="13"/>
      <c r="Y18" s="9"/>
      <c r="Z18" s="10"/>
      <c r="AA18" s="13"/>
      <c r="AB18" s="9"/>
      <c r="AC18" s="22"/>
    </row>
    <row r="19" spans="2:39" ht="15" thickBot="1" x14ac:dyDescent="0.35">
      <c r="B19" s="104"/>
      <c r="C19" s="14"/>
      <c r="D19" s="35"/>
      <c r="E19" s="15"/>
      <c r="F19" s="12">
        <f>H$12</f>
        <v>24</v>
      </c>
      <c r="G19" s="14" t="s">
        <v>6</v>
      </c>
      <c r="H19" s="15">
        <f>H16+H17</f>
        <v>17.5</v>
      </c>
      <c r="I19" s="12">
        <f>K$12</f>
        <v>23</v>
      </c>
      <c r="J19" s="14" t="s">
        <v>6</v>
      </c>
      <c r="K19" s="15">
        <f>K16+K17</f>
        <v>12</v>
      </c>
      <c r="L19" s="12">
        <f>N$12</f>
        <v>24</v>
      </c>
      <c r="M19" s="14" t="s">
        <v>6</v>
      </c>
      <c r="N19" s="15">
        <f>N16+N17</f>
        <v>11</v>
      </c>
      <c r="O19" s="12">
        <f>Q$12</f>
        <v>24</v>
      </c>
      <c r="P19" s="14" t="s">
        <v>6</v>
      </c>
      <c r="Q19" s="15">
        <f>Q16+Q17</f>
        <v>23</v>
      </c>
      <c r="R19" s="12">
        <f>T$12</f>
        <v>18.5</v>
      </c>
      <c r="S19" s="14" t="s">
        <v>6</v>
      </c>
      <c r="T19" s="15">
        <f>T16+T17</f>
        <v>19</v>
      </c>
      <c r="U19" s="12">
        <f>W$12</f>
        <v>24</v>
      </c>
      <c r="V19" s="14" t="s">
        <v>6</v>
      </c>
      <c r="W19" s="15">
        <f>W16+W17</f>
        <v>24</v>
      </c>
      <c r="X19" s="12">
        <f>Z$12</f>
        <v>20</v>
      </c>
      <c r="Y19" s="14" t="s">
        <v>6</v>
      </c>
      <c r="Z19" s="15">
        <f>Z16+Z17</f>
        <v>4</v>
      </c>
      <c r="AA19" s="12">
        <f>AC$12</f>
        <v>0</v>
      </c>
      <c r="AB19" s="14" t="s">
        <v>6</v>
      </c>
      <c r="AC19" s="15">
        <f>AC16+AC17</f>
        <v>0</v>
      </c>
    </row>
    <row r="20" spans="2:39" x14ac:dyDescent="0.3">
      <c r="B20" s="37"/>
      <c r="E20" s="7"/>
      <c r="F20" s="48"/>
      <c r="G20" s="7"/>
      <c r="H20" s="7"/>
      <c r="I20" s="7"/>
      <c r="J20" s="7"/>
      <c r="K20" s="45"/>
      <c r="L20" s="7"/>
      <c r="M20" s="7"/>
      <c r="N20" s="7"/>
      <c r="O20" s="72">
        <v>0.9375</v>
      </c>
      <c r="P20" s="71" t="s">
        <v>150</v>
      </c>
      <c r="Q20" s="71"/>
      <c r="R20" s="72"/>
      <c r="S20" s="71" t="s">
        <v>150</v>
      </c>
      <c r="T20" s="71"/>
      <c r="U20" s="71"/>
      <c r="V20" s="71" t="s">
        <v>150</v>
      </c>
      <c r="W20" s="72">
        <v>0.70833333333333337</v>
      </c>
      <c r="X20" s="7"/>
      <c r="Y20" s="7"/>
      <c r="Z20" s="7"/>
      <c r="AA20" s="7"/>
      <c r="AB20" s="7"/>
      <c r="AC20" s="21"/>
      <c r="AK20" s="102"/>
      <c r="AM20" s="102"/>
    </row>
    <row r="21" spans="2:39" x14ac:dyDescent="0.3">
      <c r="B21" s="103"/>
      <c r="I21" s="47"/>
      <c r="Q21" s="47"/>
      <c r="AC21" s="22"/>
    </row>
    <row r="22" spans="2:39" ht="15" thickBot="1" x14ac:dyDescent="0.35">
      <c r="B22" s="104"/>
      <c r="C22" s="14"/>
      <c r="D22" s="35"/>
      <c r="AC22" s="22"/>
    </row>
    <row r="23" spans="2:39" x14ac:dyDescent="0.3">
      <c r="B23" s="104" t="s">
        <v>15</v>
      </c>
      <c r="E23" s="8"/>
      <c r="F23" s="11"/>
      <c r="G23" s="6" t="s">
        <v>4</v>
      </c>
      <c r="H23" s="8"/>
      <c r="I23" s="11"/>
      <c r="J23" s="6" t="s">
        <v>4</v>
      </c>
      <c r="K23" s="8"/>
      <c r="L23" s="11"/>
      <c r="M23" s="6" t="s">
        <v>4</v>
      </c>
      <c r="N23" s="8"/>
      <c r="O23" s="11">
        <v>0</v>
      </c>
      <c r="P23" s="6" t="s">
        <v>4</v>
      </c>
      <c r="Q23" s="8">
        <v>1.5</v>
      </c>
      <c r="R23" s="11">
        <v>0</v>
      </c>
      <c r="S23" s="6" t="s">
        <v>4</v>
      </c>
      <c r="T23" s="8">
        <v>24</v>
      </c>
      <c r="U23" s="11">
        <v>0</v>
      </c>
      <c r="V23" s="6" t="s">
        <v>4</v>
      </c>
      <c r="W23" s="8">
        <v>17</v>
      </c>
      <c r="X23" s="11"/>
      <c r="Y23" s="6" t="s">
        <v>4</v>
      </c>
      <c r="Z23" s="8"/>
      <c r="AA23" s="11"/>
      <c r="AB23" s="6" t="s">
        <v>4</v>
      </c>
      <c r="AC23" s="21"/>
      <c r="AF23">
        <f>H23+H24+K23+K24+N23+N24+Q23+Q24+T23+T24+W23+W24+Z23+Z24+AC23+AC24</f>
        <v>42.5</v>
      </c>
      <c r="AG23">
        <f>24*8</f>
        <v>192</v>
      </c>
      <c r="AH23">
        <f>AG23-AF23</f>
        <v>149.5</v>
      </c>
      <c r="AI23">
        <f>ROUNDUP(AF23/8,0)</f>
        <v>6</v>
      </c>
      <c r="AJ23">
        <f>ROUNDUP(AG23/8,0)</f>
        <v>24</v>
      </c>
      <c r="AK23" s="38">
        <f>AF23/AG23</f>
        <v>0.22135416666666666</v>
      </c>
      <c r="AL23" s="38">
        <f>AI23/AJ23</f>
        <v>0.25</v>
      </c>
    </row>
    <row r="24" spans="2:39" ht="15" thickBot="1" x14ac:dyDescent="0.35">
      <c r="B24" s="104"/>
      <c r="E24" s="10"/>
      <c r="F24" s="12"/>
      <c r="G24" s="9" t="s">
        <v>5</v>
      </c>
      <c r="H24" s="10"/>
      <c r="I24" s="12"/>
      <c r="J24" s="9" t="s">
        <v>5</v>
      </c>
      <c r="K24" s="10"/>
      <c r="L24" s="12"/>
      <c r="M24" s="9" t="s">
        <v>5</v>
      </c>
      <c r="N24" s="10"/>
      <c r="O24" s="12">
        <v>1</v>
      </c>
      <c r="P24" s="9" t="s">
        <v>5</v>
      </c>
      <c r="Q24" s="10"/>
      <c r="R24" s="12">
        <v>1</v>
      </c>
      <c r="S24" s="9" t="s">
        <v>5</v>
      </c>
      <c r="T24" s="10"/>
      <c r="U24" s="12">
        <v>1</v>
      </c>
      <c r="V24" s="9" t="s">
        <v>5</v>
      </c>
      <c r="W24" s="10"/>
      <c r="X24" s="12"/>
      <c r="Y24" s="9" t="s">
        <v>5</v>
      </c>
      <c r="Z24" s="10"/>
      <c r="AA24" s="12"/>
      <c r="AB24" s="9" t="s">
        <v>5</v>
      </c>
      <c r="AC24" s="22"/>
    </row>
    <row r="25" spans="2:39" x14ac:dyDescent="0.3">
      <c r="B25" s="104"/>
      <c r="E25" s="10"/>
      <c r="F25" s="13"/>
      <c r="G25" s="9"/>
      <c r="H25" s="10"/>
      <c r="I25" s="13"/>
      <c r="J25" s="9"/>
      <c r="K25" s="10"/>
      <c r="L25" s="13"/>
      <c r="M25" s="9"/>
      <c r="N25" s="10"/>
      <c r="O25" s="13"/>
      <c r="P25" s="9"/>
      <c r="Q25" s="10"/>
      <c r="R25" s="13"/>
      <c r="S25" s="9"/>
      <c r="T25" s="10"/>
      <c r="U25" s="13"/>
      <c r="V25" s="9"/>
      <c r="W25" s="10"/>
      <c r="X25" s="13"/>
      <c r="Y25" s="9"/>
      <c r="Z25" s="10"/>
      <c r="AA25" s="13"/>
      <c r="AB25" s="9"/>
      <c r="AC25" s="22"/>
    </row>
    <row r="26" spans="2:39" ht="15" thickBot="1" x14ac:dyDescent="0.35">
      <c r="B26" s="104"/>
      <c r="C26" s="14"/>
      <c r="D26" s="35"/>
      <c r="E26" s="15"/>
      <c r="F26" s="12"/>
      <c r="G26" s="14" t="s">
        <v>6</v>
      </c>
      <c r="H26" s="15">
        <f>H23+H24</f>
        <v>0</v>
      </c>
      <c r="I26" s="12"/>
      <c r="J26" s="14" t="s">
        <v>6</v>
      </c>
      <c r="K26" s="15">
        <f>K23+K24</f>
        <v>0</v>
      </c>
      <c r="L26" s="12"/>
      <c r="M26" s="14" t="s">
        <v>6</v>
      </c>
      <c r="N26" s="15">
        <f>N23+N24</f>
        <v>0</v>
      </c>
      <c r="O26" s="12">
        <f>Q$12</f>
        <v>24</v>
      </c>
      <c r="P26" s="14" t="s">
        <v>6</v>
      </c>
      <c r="Q26" s="15">
        <f>Q23+Q24</f>
        <v>1.5</v>
      </c>
      <c r="R26" s="12">
        <f>T$12</f>
        <v>18.5</v>
      </c>
      <c r="S26" s="14" t="s">
        <v>6</v>
      </c>
      <c r="T26" s="15">
        <f>T23+T24</f>
        <v>24</v>
      </c>
      <c r="U26" s="12">
        <f>W$12</f>
        <v>24</v>
      </c>
      <c r="V26" s="14" t="s">
        <v>6</v>
      </c>
      <c r="W26" s="15">
        <f>W23+W24</f>
        <v>17</v>
      </c>
      <c r="X26" s="12"/>
      <c r="Y26" s="14" t="s">
        <v>6</v>
      </c>
      <c r="Z26" s="15">
        <f>Z23+Z24</f>
        <v>0</v>
      </c>
      <c r="AA26" s="12"/>
      <c r="AB26" s="14" t="s">
        <v>6</v>
      </c>
      <c r="AC26" s="15">
        <f>AC23+AC24</f>
        <v>0</v>
      </c>
    </row>
    <row r="27" spans="2:39" x14ac:dyDescent="0.3">
      <c r="B27" s="37"/>
      <c r="E27" s="7"/>
      <c r="F27" s="74">
        <v>0.3840277777777778</v>
      </c>
      <c r="G27" s="73" t="s">
        <v>22</v>
      </c>
      <c r="H27" s="74"/>
      <c r="I27" s="73"/>
      <c r="J27" s="73" t="s">
        <v>22</v>
      </c>
      <c r="K27" s="74">
        <v>0.23958333333333334</v>
      </c>
      <c r="L27" s="7"/>
      <c r="M27" s="7"/>
      <c r="N27" s="7"/>
      <c r="O27" s="7"/>
      <c r="P27" s="7"/>
      <c r="Q27" s="7"/>
      <c r="R27" s="67">
        <v>0.45833333333333331</v>
      </c>
      <c r="S27" s="65" t="s">
        <v>152</v>
      </c>
      <c r="T27" s="65"/>
      <c r="U27" s="65"/>
      <c r="V27" s="65" t="s">
        <v>153</v>
      </c>
      <c r="W27" s="67">
        <v>0.95833333333333337</v>
      </c>
      <c r="X27" s="7"/>
      <c r="Y27" s="7"/>
      <c r="Z27" s="7"/>
      <c r="AA27" s="7"/>
      <c r="AB27" s="7"/>
      <c r="AC27" s="21"/>
      <c r="AK27" s="102"/>
      <c r="AM27" s="102"/>
    </row>
    <row r="28" spans="2:39" x14ac:dyDescent="0.3">
      <c r="B28" s="103"/>
      <c r="I28" s="77">
        <v>0.28125</v>
      </c>
      <c r="J28" s="78" t="s">
        <v>25</v>
      </c>
      <c r="K28" s="78"/>
      <c r="L28" s="78"/>
      <c r="M28" s="78" t="s">
        <v>25</v>
      </c>
      <c r="N28" s="77"/>
      <c r="O28" s="77"/>
      <c r="P28" s="78" t="s">
        <v>25</v>
      </c>
      <c r="Q28" s="77">
        <v>0.1875</v>
      </c>
      <c r="X28" s="84">
        <v>8.3333333333333329E-2</v>
      </c>
      <c r="Y28" s="83" t="s">
        <v>154</v>
      </c>
      <c r="Z28" s="83"/>
      <c r="AA28" s="83"/>
      <c r="AB28" s="83" t="s">
        <v>154</v>
      </c>
      <c r="AC28" s="85">
        <v>0.99930555555555556</v>
      </c>
    </row>
    <row r="29" spans="2:39" ht="15" thickBot="1" x14ac:dyDescent="0.35">
      <c r="B29" s="104"/>
      <c r="C29" s="14"/>
      <c r="D29" s="35"/>
      <c r="O29" s="80">
        <v>0.29166666666666669</v>
      </c>
      <c r="P29" s="82" t="s">
        <v>151</v>
      </c>
      <c r="Q29" s="79"/>
      <c r="R29" s="79"/>
      <c r="S29" s="79" t="s">
        <v>151</v>
      </c>
      <c r="T29" s="80">
        <v>0.10416666666666667</v>
      </c>
      <c r="W29" s="35"/>
      <c r="AC29" s="22"/>
    </row>
    <row r="30" spans="2:39" x14ac:dyDescent="0.3">
      <c r="B30" s="104" t="s">
        <v>16</v>
      </c>
      <c r="E30" s="8"/>
      <c r="F30" s="11">
        <v>1</v>
      </c>
      <c r="G30" s="6" t="s">
        <v>4</v>
      </c>
      <c r="H30" s="8">
        <v>15</v>
      </c>
      <c r="I30" s="11">
        <v>2</v>
      </c>
      <c r="J30" s="6" t="s">
        <v>4</v>
      </c>
      <c r="K30" s="8">
        <v>5.75</v>
      </c>
      <c r="L30" s="11">
        <v>1</v>
      </c>
      <c r="M30" s="6" t="s">
        <v>4</v>
      </c>
      <c r="N30" s="8">
        <v>24</v>
      </c>
      <c r="O30" s="11">
        <v>1</v>
      </c>
      <c r="P30" s="6" t="s">
        <v>4</v>
      </c>
      <c r="Q30" s="8">
        <v>4.5</v>
      </c>
      <c r="R30" s="11">
        <v>0</v>
      </c>
      <c r="S30" s="6" t="s">
        <v>4</v>
      </c>
      <c r="T30" s="8">
        <v>13</v>
      </c>
      <c r="U30" s="11">
        <v>0</v>
      </c>
      <c r="V30" s="6" t="s">
        <v>4</v>
      </c>
      <c r="W30" s="8">
        <v>23</v>
      </c>
      <c r="X30" s="11">
        <v>0</v>
      </c>
      <c r="Y30" s="6" t="s">
        <v>4</v>
      </c>
      <c r="Z30" s="8">
        <v>22</v>
      </c>
      <c r="AA30" s="11">
        <v>0</v>
      </c>
      <c r="AB30" s="6" t="s">
        <v>4</v>
      </c>
      <c r="AC30" s="21">
        <v>24</v>
      </c>
      <c r="AF30">
        <f>H30+H31+K30+K31+N30+N31+Q30+Q31+T30+T31+W30+W31+Z30+Z31+AC30+AC31</f>
        <v>168.5</v>
      </c>
      <c r="AG30">
        <f>24*8</f>
        <v>192</v>
      </c>
      <c r="AH30">
        <f>AG30-AF30</f>
        <v>23.5</v>
      </c>
      <c r="AI30">
        <f>ROUNDUP(AF30/8,0)</f>
        <v>22</v>
      </c>
      <c r="AJ30">
        <f>ROUNDUP(AG30/8,0)</f>
        <v>24</v>
      </c>
      <c r="AK30" s="38">
        <f>AF30/AG30</f>
        <v>0.87760416666666663</v>
      </c>
      <c r="AL30" s="38">
        <f>AI30/AJ30</f>
        <v>0.91666666666666663</v>
      </c>
    </row>
    <row r="31" spans="2:39" ht="15" thickBot="1" x14ac:dyDescent="0.35">
      <c r="B31" s="104"/>
      <c r="E31" s="10"/>
      <c r="F31" s="12">
        <v>1</v>
      </c>
      <c r="G31" s="9" t="s">
        <v>5</v>
      </c>
      <c r="H31" s="10"/>
      <c r="I31" s="12">
        <v>2</v>
      </c>
      <c r="J31" s="9" t="s">
        <v>5</v>
      </c>
      <c r="K31" s="10">
        <v>17.75</v>
      </c>
      <c r="L31" s="12">
        <v>1</v>
      </c>
      <c r="M31" s="9" t="s">
        <v>5</v>
      </c>
      <c r="N31" s="10"/>
      <c r="O31" s="12">
        <v>1</v>
      </c>
      <c r="P31" s="9" t="s">
        <v>5</v>
      </c>
      <c r="Q31" s="10">
        <v>17</v>
      </c>
      <c r="R31" s="12">
        <v>2</v>
      </c>
      <c r="S31" s="9" t="s">
        <v>5</v>
      </c>
      <c r="T31" s="10">
        <v>2.5</v>
      </c>
      <c r="U31" s="12">
        <v>1</v>
      </c>
      <c r="V31" s="9" t="s">
        <v>5</v>
      </c>
      <c r="W31" s="10"/>
      <c r="X31" s="12">
        <v>1</v>
      </c>
      <c r="Y31" s="9" t="s">
        <v>5</v>
      </c>
      <c r="Z31" s="10"/>
      <c r="AA31" s="12">
        <v>1</v>
      </c>
      <c r="AB31" s="9" t="s">
        <v>5</v>
      </c>
      <c r="AC31" s="22"/>
    </row>
    <row r="32" spans="2:39" x14ac:dyDescent="0.3">
      <c r="B32" s="104"/>
      <c r="E32" s="10"/>
      <c r="F32" s="13"/>
      <c r="G32" s="9"/>
      <c r="H32" s="10"/>
      <c r="I32" s="13"/>
      <c r="J32" s="9"/>
      <c r="K32" s="10"/>
      <c r="L32" s="13"/>
      <c r="M32" s="9"/>
      <c r="N32" s="10"/>
      <c r="O32" s="13"/>
      <c r="P32" s="9"/>
      <c r="Q32" s="10"/>
      <c r="R32" s="13"/>
      <c r="S32" s="9"/>
      <c r="T32" s="10"/>
      <c r="U32" s="13"/>
      <c r="V32" s="9"/>
      <c r="W32" s="10"/>
      <c r="X32" s="13"/>
      <c r="Y32" s="9"/>
      <c r="Z32" s="10"/>
      <c r="AA32" s="13"/>
      <c r="AB32" s="9"/>
      <c r="AC32" s="22"/>
    </row>
    <row r="33" spans="2:39" ht="15" thickBot="1" x14ac:dyDescent="0.35">
      <c r="B33" s="104"/>
      <c r="C33" s="14"/>
      <c r="D33" s="35"/>
      <c r="E33" s="15"/>
      <c r="F33" s="12">
        <f>H$12</f>
        <v>24</v>
      </c>
      <c r="G33" s="14" t="s">
        <v>6</v>
      </c>
      <c r="H33" s="15">
        <f>H30+H31</f>
        <v>15</v>
      </c>
      <c r="I33" s="12">
        <f>K$12</f>
        <v>23</v>
      </c>
      <c r="J33" s="14" t="s">
        <v>6</v>
      </c>
      <c r="K33" s="15">
        <f>K30+K31</f>
        <v>23.5</v>
      </c>
      <c r="L33" s="12">
        <f>N$12</f>
        <v>24</v>
      </c>
      <c r="M33" s="14" t="s">
        <v>6</v>
      </c>
      <c r="N33" s="15">
        <f>N30+N31</f>
        <v>24</v>
      </c>
      <c r="O33" s="12">
        <f>Q$12</f>
        <v>24</v>
      </c>
      <c r="P33" s="14" t="s">
        <v>6</v>
      </c>
      <c r="Q33" s="15">
        <f>Q30+Q31</f>
        <v>21.5</v>
      </c>
      <c r="R33" s="12">
        <f>T$12</f>
        <v>18.5</v>
      </c>
      <c r="S33" s="14" t="s">
        <v>6</v>
      </c>
      <c r="T33" s="15">
        <f>T30+T31</f>
        <v>15.5</v>
      </c>
      <c r="U33" s="12">
        <f>W$12</f>
        <v>24</v>
      </c>
      <c r="V33" s="14" t="s">
        <v>6</v>
      </c>
      <c r="W33" s="15">
        <f>W30+W31</f>
        <v>23</v>
      </c>
      <c r="X33" s="12">
        <f>Z$12</f>
        <v>20</v>
      </c>
      <c r="Y33" s="14" t="s">
        <v>6</v>
      </c>
      <c r="Z33" s="15">
        <f>Z30+Z31</f>
        <v>22</v>
      </c>
      <c r="AA33" s="12">
        <f>AC$12</f>
        <v>0</v>
      </c>
      <c r="AB33" s="14" t="s">
        <v>6</v>
      </c>
      <c r="AC33" s="15">
        <f>AC30+AC31</f>
        <v>24</v>
      </c>
    </row>
    <row r="34" spans="2:39" x14ac:dyDescent="0.3">
      <c r="B34" s="37"/>
      <c r="E34" s="7"/>
      <c r="F34" s="87">
        <v>0.43263888888888891</v>
      </c>
      <c r="G34" s="86" t="s">
        <v>24</v>
      </c>
      <c r="H34" s="86"/>
      <c r="I34" s="86"/>
      <c r="J34" s="86" t="s">
        <v>24</v>
      </c>
      <c r="K34" s="87">
        <v>0.20833333333333334</v>
      </c>
      <c r="L34" s="7"/>
      <c r="M34" s="7"/>
      <c r="N34" s="7"/>
      <c r="O34" s="7"/>
      <c r="P34" s="7"/>
      <c r="Q34" s="7"/>
      <c r="R34" s="7"/>
      <c r="S34" s="7"/>
      <c r="T34" s="7"/>
      <c r="U34" s="94">
        <v>0.99930555555555556</v>
      </c>
      <c r="V34" s="92" t="s">
        <v>156</v>
      </c>
      <c r="W34" s="92"/>
      <c r="X34" s="92"/>
      <c r="Y34" s="92" t="s">
        <v>156</v>
      </c>
      <c r="Z34" s="92"/>
      <c r="AA34" s="92"/>
      <c r="AB34" s="92" t="s">
        <v>156</v>
      </c>
      <c r="AC34" s="93"/>
      <c r="AK34" s="102"/>
      <c r="AM34" s="102"/>
    </row>
    <row r="35" spans="2:39" x14ac:dyDescent="0.3">
      <c r="B35" s="103"/>
      <c r="I35" s="89">
        <v>0.58333333333333337</v>
      </c>
      <c r="J35" s="88" t="s">
        <v>23</v>
      </c>
      <c r="K35" s="88"/>
      <c r="L35" s="88"/>
      <c r="M35" s="88" t="s">
        <v>23</v>
      </c>
      <c r="N35" s="88"/>
      <c r="O35" s="88"/>
      <c r="P35" s="88" t="s">
        <v>23</v>
      </c>
      <c r="Q35" s="89">
        <v>0.33333333333333331</v>
      </c>
      <c r="AC35" s="22"/>
    </row>
    <row r="36" spans="2:39" ht="15" thickBot="1" x14ac:dyDescent="0.35">
      <c r="B36" s="104"/>
      <c r="C36" s="14"/>
      <c r="D36" s="35"/>
      <c r="O36" s="63">
        <v>0.375</v>
      </c>
      <c r="P36" s="64" t="s">
        <v>155</v>
      </c>
      <c r="Q36" s="64"/>
      <c r="R36" s="64"/>
      <c r="S36" s="64" t="s">
        <v>155</v>
      </c>
      <c r="T36" s="64"/>
      <c r="U36" s="64"/>
      <c r="V36" s="64" t="s">
        <v>155</v>
      </c>
      <c r="W36" s="91">
        <v>0.91666666666666663</v>
      </c>
      <c r="AC36" s="22"/>
    </row>
    <row r="37" spans="2:39" x14ac:dyDescent="0.3">
      <c r="B37" s="104" t="s">
        <v>17</v>
      </c>
      <c r="E37" s="8"/>
      <c r="F37" s="11">
        <v>1</v>
      </c>
      <c r="G37" s="6" t="s">
        <v>4</v>
      </c>
      <c r="H37" s="8">
        <v>13.5</v>
      </c>
      <c r="I37" s="11">
        <v>2</v>
      </c>
      <c r="J37" s="6" t="s">
        <v>4</v>
      </c>
      <c r="K37" s="8">
        <v>5</v>
      </c>
      <c r="L37" s="11">
        <v>1</v>
      </c>
      <c r="M37" s="6" t="s">
        <v>4</v>
      </c>
      <c r="N37" s="8">
        <v>24</v>
      </c>
      <c r="O37" s="11">
        <v>1</v>
      </c>
      <c r="P37" s="6" t="s">
        <v>4</v>
      </c>
      <c r="Q37" s="8">
        <v>8</v>
      </c>
      <c r="R37" s="11">
        <v>0</v>
      </c>
      <c r="S37" s="6" t="s">
        <v>4</v>
      </c>
      <c r="T37" s="8">
        <v>24</v>
      </c>
      <c r="U37" s="11">
        <v>0</v>
      </c>
      <c r="V37" s="6" t="s">
        <v>4</v>
      </c>
      <c r="W37" s="8">
        <v>0</v>
      </c>
      <c r="X37" s="11">
        <v>0</v>
      </c>
      <c r="Y37" s="6" t="s">
        <v>4</v>
      </c>
      <c r="Z37" s="8">
        <v>24</v>
      </c>
      <c r="AA37" s="11">
        <v>0</v>
      </c>
      <c r="AB37" s="6" t="s">
        <v>4</v>
      </c>
      <c r="AC37" s="21">
        <v>24</v>
      </c>
      <c r="AF37">
        <f>H37+H38+K37+K38+N37+N38+Q37+Q38+T37+T38+W37+W38+Z37+Z38+AC37+AC38</f>
        <v>169.5</v>
      </c>
      <c r="AG37">
        <f>24*8</f>
        <v>192</v>
      </c>
      <c r="AH37">
        <f>AG37-AF37</f>
        <v>22.5</v>
      </c>
      <c r="AI37">
        <f>ROUNDUP(AF37/8,0)</f>
        <v>22</v>
      </c>
      <c r="AJ37">
        <f>ROUNDUP(AG37/8,0)</f>
        <v>24</v>
      </c>
      <c r="AK37" s="38">
        <f>AF37/AG37</f>
        <v>0.8828125</v>
      </c>
      <c r="AL37" s="38">
        <f>AI37/AJ37</f>
        <v>0.91666666666666663</v>
      </c>
    </row>
    <row r="38" spans="2:39" ht="15" thickBot="1" x14ac:dyDescent="0.35">
      <c r="B38" s="104"/>
      <c r="E38" s="10"/>
      <c r="F38" s="12">
        <v>1</v>
      </c>
      <c r="G38" s="9" t="s">
        <v>5</v>
      </c>
      <c r="H38" s="10"/>
      <c r="I38" s="12">
        <v>2</v>
      </c>
      <c r="J38" s="9" t="s">
        <v>5</v>
      </c>
      <c r="K38" s="10">
        <v>10</v>
      </c>
      <c r="L38" s="12">
        <v>1</v>
      </c>
      <c r="M38" s="9" t="s">
        <v>5</v>
      </c>
      <c r="N38" s="10"/>
      <c r="O38" s="12">
        <v>2</v>
      </c>
      <c r="P38" s="9" t="s">
        <v>5</v>
      </c>
      <c r="Q38" s="10">
        <v>15</v>
      </c>
      <c r="R38" s="12">
        <v>1</v>
      </c>
      <c r="S38" s="9" t="s">
        <v>5</v>
      </c>
      <c r="T38" s="10"/>
      <c r="U38" s="12">
        <v>2</v>
      </c>
      <c r="V38" s="9" t="s">
        <v>5</v>
      </c>
      <c r="W38" s="10">
        <v>22</v>
      </c>
      <c r="X38" s="12">
        <v>1</v>
      </c>
      <c r="Y38" s="9" t="s">
        <v>5</v>
      </c>
      <c r="Z38" s="10"/>
      <c r="AA38" s="12">
        <v>1</v>
      </c>
      <c r="AB38" s="9" t="s">
        <v>5</v>
      </c>
      <c r="AC38" s="22"/>
    </row>
    <row r="39" spans="2:39" x14ac:dyDescent="0.3">
      <c r="B39" s="104"/>
      <c r="E39" s="10"/>
      <c r="F39" s="13"/>
      <c r="G39" s="9"/>
      <c r="H39" s="10"/>
      <c r="I39" s="13"/>
      <c r="J39" s="9"/>
      <c r="K39" s="10"/>
      <c r="L39" s="13"/>
      <c r="M39" s="9"/>
      <c r="N39" s="10"/>
      <c r="O39" s="13"/>
      <c r="P39" s="9"/>
      <c r="Q39" s="10"/>
      <c r="R39" s="13"/>
      <c r="S39" s="9"/>
      <c r="T39" s="10"/>
      <c r="U39" s="13"/>
      <c r="V39" s="9"/>
      <c r="W39" s="10"/>
      <c r="X39" s="13"/>
      <c r="Y39" s="9"/>
      <c r="Z39" s="10"/>
      <c r="AA39" s="13"/>
      <c r="AB39" s="9"/>
      <c r="AC39" s="22"/>
    </row>
    <row r="40" spans="2:39" ht="15" thickBot="1" x14ac:dyDescent="0.35">
      <c r="B40" s="105"/>
      <c r="C40" s="14"/>
      <c r="D40" s="35"/>
      <c r="E40" s="15"/>
      <c r="F40" s="12">
        <f>H$12</f>
        <v>24</v>
      </c>
      <c r="G40" s="14" t="s">
        <v>6</v>
      </c>
      <c r="H40" s="15">
        <f>H37+H38</f>
        <v>13.5</v>
      </c>
      <c r="I40" s="12">
        <f>K$12</f>
        <v>23</v>
      </c>
      <c r="J40" s="14" t="s">
        <v>6</v>
      </c>
      <c r="K40" s="15">
        <f>K37+K38</f>
        <v>15</v>
      </c>
      <c r="L40" s="12">
        <f>N$12</f>
        <v>24</v>
      </c>
      <c r="M40" s="14" t="s">
        <v>6</v>
      </c>
      <c r="N40" s="15">
        <f>N37+N38</f>
        <v>24</v>
      </c>
      <c r="O40" s="12">
        <f>Q$12</f>
        <v>24</v>
      </c>
      <c r="P40" s="14" t="s">
        <v>6</v>
      </c>
      <c r="Q40" s="15">
        <f>Q37+Q38</f>
        <v>23</v>
      </c>
      <c r="R40" s="12">
        <f>T$12</f>
        <v>18.5</v>
      </c>
      <c r="S40" s="14" t="s">
        <v>6</v>
      </c>
      <c r="T40" s="15">
        <f>T37+T38</f>
        <v>24</v>
      </c>
      <c r="U40" s="12">
        <f>W$12</f>
        <v>24</v>
      </c>
      <c r="V40" s="14" t="s">
        <v>6</v>
      </c>
      <c r="W40" s="15">
        <f>W37+W38</f>
        <v>22</v>
      </c>
      <c r="X40" s="12">
        <f>Z$12</f>
        <v>20</v>
      </c>
      <c r="Y40" s="14" t="s">
        <v>6</v>
      </c>
      <c r="Z40" s="15">
        <f>Z37+Z38</f>
        <v>24</v>
      </c>
      <c r="AA40" s="12">
        <f>AC$12</f>
        <v>0</v>
      </c>
      <c r="AB40" s="14" t="s">
        <v>6</v>
      </c>
      <c r="AC40" s="15">
        <f>AC37+AC38</f>
        <v>24</v>
      </c>
    </row>
    <row r="41" spans="2:39" x14ac:dyDescent="0.3">
      <c r="B41" s="37"/>
      <c r="C41" s="95"/>
      <c r="D41" s="95" t="s">
        <v>157</v>
      </c>
      <c r="E41" s="95"/>
      <c r="F41" s="95"/>
      <c r="G41" s="95" t="s">
        <v>157</v>
      </c>
      <c r="H41" s="95"/>
      <c r="I41" s="95"/>
      <c r="J41" s="95" t="s">
        <v>157</v>
      </c>
      <c r="K41" s="95"/>
      <c r="L41" s="95"/>
      <c r="M41" s="95" t="s">
        <v>157</v>
      </c>
      <c r="N41" s="96">
        <v>0.83333333333333337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21"/>
      <c r="AK41" s="102"/>
    </row>
    <row r="42" spans="2:39" x14ac:dyDescent="0.3">
      <c r="B42" s="103"/>
      <c r="L42" s="97">
        <v>0.875</v>
      </c>
      <c r="M42" s="90" t="s">
        <v>158</v>
      </c>
      <c r="N42" s="90"/>
      <c r="O42" s="90"/>
      <c r="P42" s="90" t="s">
        <v>158</v>
      </c>
      <c r="Q42" s="90"/>
      <c r="R42" s="90"/>
      <c r="S42" s="90" t="s">
        <v>158</v>
      </c>
      <c r="T42" s="97">
        <v>0.95833333333333337</v>
      </c>
      <c r="AC42" s="22"/>
    </row>
    <row r="43" spans="2:39" ht="15" thickBot="1" x14ac:dyDescent="0.35">
      <c r="B43" s="104"/>
      <c r="C43" s="14"/>
      <c r="D43" s="35"/>
      <c r="U43" s="89">
        <v>0.25</v>
      </c>
      <c r="V43" s="88" t="s">
        <v>159</v>
      </c>
      <c r="W43" s="88"/>
      <c r="X43" s="88"/>
      <c r="Y43" s="88" t="s">
        <v>159</v>
      </c>
      <c r="Z43" s="89">
        <v>0.25</v>
      </c>
      <c r="AC43" s="22"/>
    </row>
    <row r="44" spans="2:39" x14ac:dyDescent="0.3">
      <c r="B44" s="104" t="s">
        <v>52</v>
      </c>
      <c r="E44" s="8"/>
      <c r="F44" s="11"/>
      <c r="G44" s="6" t="s">
        <v>4</v>
      </c>
      <c r="H44" s="8"/>
      <c r="I44" s="11"/>
      <c r="J44" s="6" t="s">
        <v>4</v>
      </c>
      <c r="K44" s="8"/>
      <c r="L44" s="11">
        <v>0</v>
      </c>
      <c r="M44" s="6" t="s">
        <v>4</v>
      </c>
      <c r="N44" s="8">
        <v>3</v>
      </c>
      <c r="O44" s="11">
        <v>0</v>
      </c>
      <c r="P44" s="6" t="s">
        <v>4</v>
      </c>
      <c r="Q44" s="8">
        <v>24</v>
      </c>
      <c r="R44" s="11">
        <v>0</v>
      </c>
      <c r="S44" s="6" t="s">
        <v>4</v>
      </c>
      <c r="T44" s="8">
        <v>23</v>
      </c>
      <c r="U44" s="11">
        <v>0</v>
      </c>
      <c r="V44" s="6" t="s">
        <v>4</v>
      </c>
      <c r="W44" s="8">
        <v>18</v>
      </c>
      <c r="X44" s="11">
        <v>0</v>
      </c>
      <c r="Y44" s="6" t="s">
        <v>4</v>
      </c>
      <c r="Z44" s="8">
        <v>6</v>
      </c>
      <c r="AA44" s="11"/>
      <c r="AB44" s="6" t="s">
        <v>4</v>
      </c>
      <c r="AC44" s="21"/>
      <c r="AF44">
        <f>H44+H45+K44+K45+N44+N45+Q44+Q45+T44+T45+W44+W45+Z44+Z45+AC44+AC45</f>
        <v>74</v>
      </c>
      <c r="AG44">
        <f>24*4+4</f>
        <v>100</v>
      </c>
      <c r="AH44">
        <f>AG44-AF44</f>
        <v>26</v>
      </c>
      <c r="AI44">
        <f>ROUNDUP(AF44/8,0)</f>
        <v>10</v>
      </c>
      <c r="AJ44">
        <f>ROUNDUP(AG44/8,0)</f>
        <v>13</v>
      </c>
      <c r="AK44" s="38">
        <f>AF44/AG44</f>
        <v>0.74</v>
      </c>
      <c r="AL44" s="38">
        <f>AI44/AJ44</f>
        <v>0.76923076923076927</v>
      </c>
    </row>
    <row r="45" spans="2:39" ht="15" thickBot="1" x14ac:dyDescent="0.35">
      <c r="B45" s="36"/>
      <c r="E45" s="10"/>
      <c r="F45" s="12"/>
      <c r="G45" s="9" t="s">
        <v>5</v>
      </c>
      <c r="H45" s="10"/>
      <c r="I45" s="12"/>
      <c r="J45" s="9" t="s">
        <v>5</v>
      </c>
      <c r="K45" s="10"/>
      <c r="L45" s="12">
        <v>1</v>
      </c>
      <c r="M45" s="9" t="s">
        <v>5</v>
      </c>
      <c r="N45" s="10"/>
      <c r="O45" s="12">
        <v>1</v>
      </c>
      <c r="P45" s="9" t="s">
        <v>5</v>
      </c>
      <c r="Q45" s="10"/>
      <c r="R45" s="12">
        <v>1</v>
      </c>
      <c r="S45" s="9" t="s">
        <v>5</v>
      </c>
      <c r="T45" s="10"/>
      <c r="U45" s="12">
        <v>1</v>
      </c>
      <c r="V45" s="9" t="s">
        <v>5</v>
      </c>
      <c r="W45" s="10"/>
      <c r="X45" s="12">
        <v>1</v>
      </c>
      <c r="Y45" s="9" t="s">
        <v>5</v>
      </c>
      <c r="Z45" s="10"/>
      <c r="AA45" s="12"/>
      <c r="AB45" s="9" t="s">
        <v>5</v>
      </c>
      <c r="AC45" s="22"/>
    </row>
    <row r="46" spans="2:39" x14ac:dyDescent="0.3">
      <c r="B46" s="36"/>
      <c r="E46" s="10"/>
      <c r="F46" s="13"/>
      <c r="G46" s="9"/>
      <c r="H46" s="10"/>
      <c r="I46" s="13"/>
      <c r="J46" s="9"/>
      <c r="K46" s="10"/>
      <c r="L46" s="13"/>
      <c r="M46" s="9"/>
      <c r="N46" s="10"/>
      <c r="O46" s="13"/>
      <c r="P46" s="9"/>
      <c r="Q46" s="10"/>
      <c r="R46" s="13"/>
      <c r="S46" s="9"/>
      <c r="T46" s="10"/>
      <c r="U46" s="13"/>
      <c r="V46" s="9"/>
      <c r="W46" s="10"/>
      <c r="X46" s="13"/>
      <c r="Y46" s="9"/>
      <c r="Z46" s="10"/>
      <c r="AA46" s="13"/>
      <c r="AB46" s="9"/>
      <c r="AC46" s="22"/>
    </row>
    <row r="47" spans="2:39" ht="15" thickBot="1" x14ac:dyDescent="0.35">
      <c r="B47" s="44"/>
      <c r="C47" s="14"/>
      <c r="D47" s="35"/>
      <c r="E47" s="15"/>
      <c r="F47" s="12"/>
      <c r="G47" s="14" t="s">
        <v>6</v>
      </c>
      <c r="H47" s="15">
        <f>H44+H45</f>
        <v>0</v>
      </c>
      <c r="I47" s="12"/>
      <c r="J47" s="14" t="s">
        <v>6</v>
      </c>
      <c r="K47" s="15">
        <f>K44+K45</f>
        <v>0</v>
      </c>
      <c r="L47" s="12"/>
      <c r="M47" s="14" t="s">
        <v>6</v>
      </c>
      <c r="N47" s="15">
        <f>N44+N45</f>
        <v>3</v>
      </c>
      <c r="O47" s="12"/>
      <c r="P47" s="14" t="s">
        <v>6</v>
      </c>
      <c r="Q47" s="15">
        <f>Q44+Q45</f>
        <v>24</v>
      </c>
      <c r="R47" s="12"/>
      <c r="S47" s="14" t="s">
        <v>6</v>
      </c>
      <c r="T47" s="15">
        <f>T44+T45</f>
        <v>23</v>
      </c>
      <c r="U47" s="12"/>
      <c r="V47" s="14" t="s">
        <v>6</v>
      </c>
      <c r="W47" s="15">
        <f>W44+W45</f>
        <v>18</v>
      </c>
      <c r="X47" s="12"/>
      <c r="Y47" s="14" t="s">
        <v>6</v>
      </c>
      <c r="Z47" s="15">
        <f>Z44+Z45</f>
        <v>6</v>
      </c>
      <c r="AA47" s="12"/>
      <c r="AB47" s="14" t="s">
        <v>6</v>
      </c>
      <c r="AC47" s="15">
        <f>AC44+AC45</f>
        <v>0</v>
      </c>
    </row>
  </sheetData>
  <mergeCells count="1">
    <mergeCell ref="H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D7C9-B205-4603-BD0C-B810EAC9E3DA}">
  <dimension ref="B1:AM47"/>
  <sheetViews>
    <sheetView topLeftCell="AX1" zoomScale="70" zoomScaleNormal="70" workbookViewId="0">
      <selection activeCell="AE28" sqref="AE28"/>
    </sheetView>
  </sheetViews>
  <sheetFormatPr defaultColWidth="10.33203125" defaultRowHeight="14.4" x14ac:dyDescent="0.3"/>
  <cols>
    <col min="2" max="2" width="16.44140625" style="27" customWidth="1"/>
    <col min="10" max="10" width="13" customWidth="1"/>
    <col min="13" max="13" width="12.21875" customWidth="1"/>
    <col min="16" max="16" width="19.44140625" customWidth="1"/>
    <col min="19" max="19" width="13.77734375" customWidth="1"/>
    <col min="25" max="25" width="13.44140625" customWidth="1"/>
    <col min="28" max="28" width="19.5546875" customWidth="1"/>
    <col min="31" max="31" width="14.33203125" customWidth="1"/>
    <col min="32" max="32" width="16.77734375" customWidth="1"/>
    <col min="33" max="33" width="18.109375" customWidth="1"/>
    <col min="34" max="34" width="23" customWidth="1"/>
    <col min="35" max="35" width="14.33203125" customWidth="1"/>
    <col min="36" max="36" width="20.77734375" customWidth="1"/>
    <col min="37" max="37" width="11.44140625" customWidth="1"/>
  </cols>
  <sheetData>
    <row r="1" spans="2:39" ht="15" thickBot="1" x14ac:dyDescent="0.35"/>
    <row r="2" spans="2:39" ht="15" thickBot="1" x14ac:dyDescent="0.35">
      <c r="H2" s="141" t="s">
        <v>144</v>
      </c>
      <c r="I2" s="141"/>
      <c r="J2" s="141"/>
      <c r="K2" s="141"/>
      <c r="L2" s="141"/>
      <c r="M2" s="141"/>
      <c r="N2" s="141"/>
      <c r="O2" s="141"/>
      <c r="P2" s="141"/>
    </row>
    <row r="3" spans="2:39" x14ac:dyDescent="0.3">
      <c r="B3" s="28"/>
      <c r="C3" s="23"/>
      <c r="D3" s="1" t="s">
        <v>0</v>
      </c>
      <c r="E3" s="18"/>
      <c r="F3" s="1"/>
      <c r="G3" s="1" t="s">
        <v>7</v>
      </c>
      <c r="H3" s="18"/>
      <c r="I3" s="1"/>
      <c r="J3" s="1" t="s">
        <v>8</v>
      </c>
      <c r="K3" s="18"/>
      <c r="L3" s="1"/>
      <c r="M3" s="1" t="s">
        <v>9</v>
      </c>
      <c r="N3" s="18"/>
      <c r="O3" s="1"/>
      <c r="P3" s="1" t="s">
        <v>10</v>
      </c>
      <c r="Q3" s="18"/>
      <c r="R3" s="1"/>
      <c r="S3" s="1" t="s">
        <v>11</v>
      </c>
      <c r="T3" s="18"/>
      <c r="U3" s="1"/>
      <c r="V3" s="1" t="s">
        <v>12</v>
      </c>
      <c r="W3" s="16"/>
      <c r="X3" s="1"/>
      <c r="Y3" s="1" t="s">
        <v>0</v>
      </c>
      <c r="Z3" s="16"/>
      <c r="AA3" s="1"/>
      <c r="AB3" s="1" t="s">
        <v>7</v>
      </c>
      <c r="AC3" s="18"/>
    </row>
    <row r="4" spans="2:39" ht="15" thickBot="1" x14ac:dyDescent="0.35">
      <c r="B4" s="29"/>
      <c r="C4" s="24"/>
      <c r="D4" s="3">
        <v>45998</v>
      </c>
      <c r="E4" s="19"/>
      <c r="F4" s="2"/>
      <c r="G4" s="3">
        <v>45999</v>
      </c>
      <c r="H4" s="19"/>
      <c r="I4" s="2"/>
      <c r="J4" s="3">
        <v>46000</v>
      </c>
      <c r="K4" s="19"/>
      <c r="L4" s="2"/>
      <c r="M4" s="3">
        <v>46001</v>
      </c>
      <c r="N4" s="19"/>
      <c r="O4" s="2"/>
      <c r="P4" s="3">
        <v>46002</v>
      </c>
      <c r="Q4" s="19"/>
      <c r="R4" s="2"/>
      <c r="S4" s="3">
        <v>46003</v>
      </c>
      <c r="T4" s="19"/>
      <c r="U4" s="2"/>
      <c r="V4" s="3">
        <v>46004</v>
      </c>
      <c r="W4" s="17"/>
      <c r="X4" s="2"/>
      <c r="Y4" s="3">
        <v>46005</v>
      </c>
      <c r="Z4" s="17"/>
      <c r="AA4" s="2"/>
      <c r="AB4" s="3">
        <v>46006</v>
      </c>
      <c r="AC4" s="19"/>
    </row>
    <row r="5" spans="2:39" ht="15" thickBot="1" x14ac:dyDescent="0.35">
      <c r="B5" s="30"/>
      <c r="C5" s="25" t="s">
        <v>1</v>
      </c>
      <c r="D5" s="5" t="s">
        <v>2</v>
      </c>
      <c r="E5" s="20" t="s">
        <v>3</v>
      </c>
      <c r="F5" s="4" t="s">
        <v>1</v>
      </c>
      <c r="G5" s="5" t="s">
        <v>2</v>
      </c>
      <c r="H5" s="20" t="s">
        <v>3</v>
      </c>
      <c r="I5" s="4" t="s">
        <v>1</v>
      </c>
      <c r="J5" s="5" t="s">
        <v>2</v>
      </c>
      <c r="K5" s="20" t="s">
        <v>3</v>
      </c>
      <c r="L5" s="4" t="s">
        <v>1</v>
      </c>
      <c r="M5" s="5" t="s">
        <v>2</v>
      </c>
      <c r="N5" s="20" t="s">
        <v>3</v>
      </c>
      <c r="O5" s="4" t="s">
        <v>1</v>
      </c>
      <c r="P5" s="5" t="s">
        <v>2</v>
      </c>
      <c r="Q5" s="20" t="s">
        <v>3</v>
      </c>
      <c r="R5" s="4" t="s">
        <v>1</v>
      </c>
      <c r="S5" s="5" t="s">
        <v>2</v>
      </c>
      <c r="T5" s="20" t="s">
        <v>3</v>
      </c>
      <c r="U5" s="4" t="s">
        <v>1</v>
      </c>
      <c r="V5" s="5" t="s">
        <v>2</v>
      </c>
      <c r="W5" s="20" t="s">
        <v>3</v>
      </c>
      <c r="X5" s="4" t="s">
        <v>1</v>
      </c>
      <c r="Y5" s="5" t="s">
        <v>2</v>
      </c>
      <c r="Z5" s="20" t="s">
        <v>3</v>
      </c>
      <c r="AA5" s="4" t="s">
        <v>1</v>
      </c>
      <c r="AB5" s="5" t="s">
        <v>2</v>
      </c>
      <c r="AC5" s="20" t="s">
        <v>3</v>
      </c>
      <c r="AF5" t="s">
        <v>26</v>
      </c>
      <c r="AG5" t="s">
        <v>27</v>
      </c>
      <c r="AH5" t="s">
        <v>29</v>
      </c>
      <c r="AI5" t="s">
        <v>28</v>
      </c>
      <c r="AJ5" t="s">
        <v>169</v>
      </c>
      <c r="AK5" t="s">
        <v>170</v>
      </c>
      <c r="AL5" t="s">
        <v>171</v>
      </c>
    </row>
    <row r="6" spans="2:39" x14ac:dyDescent="0.3">
      <c r="B6" s="31"/>
      <c r="C6" s="34"/>
      <c r="D6" s="34" t="s">
        <v>18</v>
      </c>
      <c r="E6" s="52"/>
      <c r="F6" s="52"/>
      <c r="G6" s="52" t="s">
        <v>18</v>
      </c>
      <c r="H6" s="52"/>
      <c r="I6" s="52"/>
      <c r="J6" s="52" t="s">
        <v>18</v>
      </c>
      <c r="K6" s="53">
        <v>0.83333333333333337</v>
      </c>
      <c r="L6" s="7"/>
      <c r="M6" s="7"/>
      <c r="N6" s="7"/>
      <c r="O6" s="7"/>
      <c r="P6" s="7"/>
      <c r="Q6" s="7"/>
      <c r="R6" s="55">
        <v>0.25</v>
      </c>
      <c r="S6" s="54" t="s">
        <v>145</v>
      </c>
      <c r="T6" s="54"/>
      <c r="U6" s="54"/>
      <c r="V6" s="54" t="s">
        <v>145</v>
      </c>
      <c r="W6" s="54"/>
      <c r="X6" s="54"/>
      <c r="Y6" s="54" t="s">
        <v>145</v>
      </c>
      <c r="Z6" s="55">
        <v>0.91666666666666663</v>
      </c>
      <c r="AA6" s="7"/>
      <c r="AB6" s="7"/>
      <c r="AC6" s="21"/>
      <c r="AM6" s="102"/>
    </row>
    <row r="7" spans="2:39" x14ac:dyDescent="0.3">
      <c r="B7" s="103"/>
      <c r="I7" s="33">
        <v>0.875</v>
      </c>
      <c r="J7" s="32" t="s">
        <v>19</v>
      </c>
      <c r="K7" s="32"/>
      <c r="L7" s="32"/>
      <c r="M7" s="32" t="s">
        <v>19</v>
      </c>
      <c r="N7" s="32"/>
      <c r="O7" s="32"/>
      <c r="P7" s="32" t="s">
        <v>19</v>
      </c>
      <c r="Q7" s="33">
        <v>0.99930555555555556</v>
      </c>
      <c r="T7" s="47"/>
      <c r="AA7" s="58">
        <v>0.33333333333333331</v>
      </c>
      <c r="AB7" s="56" t="s">
        <v>146</v>
      </c>
      <c r="AC7" s="57"/>
    </row>
    <row r="8" spans="2:39" ht="15" thickBot="1" x14ac:dyDescent="0.35">
      <c r="B8" s="104"/>
      <c r="C8" s="14"/>
      <c r="D8" s="35"/>
      <c r="AC8" s="26"/>
    </row>
    <row r="9" spans="2:39" x14ac:dyDescent="0.3">
      <c r="B9" s="104" t="s">
        <v>13</v>
      </c>
      <c r="E9" s="8"/>
      <c r="F9" s="11">
        <v>1</v>
      </c>
      <c r="G9" s="6" t="s">
        <v>4</v>
      </c>
      <c r="H9" s="8">
        <v>24</v>
      </c>
      <c r="I9" s="11">
        <v>2</v>
      </c>
      <c r="J9" s="6" t="s">
        <v>4</v>
      </c>
      <c r="K9" s="8">
        <v>20</v>
      </c>
      <c r="L9" s="11">
        <v>1</v>
      </c>
      <c r="M9" s="6" t="s">
        <v>4</v>
      </c>
      <c r="N9" s="8">
        <v>24</v>
      </c>
      <c r="O9" s="11">
        <v>1</v>
      </c>
      <c r="P9" s="6" t="s">
        <v>4</v>
      </c>
      <c r="Q9" s="8">
        <v>24</v>
      </c>
      <c r="R9" s="11">
        <v>1</v>
      </c>
      <c r="S9" s="6" t="s">
        <v>4</v>
      </c>
      <c r="T9" s="8">
        <v>18</v>
      </c>
      <c r="U9" s="11">
        <v>0</v>
      </c>
      <c r="V9" s="6" t="s">
        <v>4</v>
      </c>
      <c r="W9" s="8">
        <v>24</v>
      </c>
      <c r="X9" s="11">
        <v>0</v>
      </c>
      <c r="Y9" s="6" t="s">
        <v>4</v>
      </c>
      <c r="Z9" s="8">
        <v>20</v>
      </c>
      <c r="AA9" s="11">
        <v>0</v>
      </c>
      <c r="AB9" s="6" t="s">
        <v>4</v>
      </c>
      <c r="AC9" s="21">
        <v>16</v>
      </c>
      <c r="AF9">
        <f>H9+H10+K9+K10+N9+N10+Q9+Q10+T9+T10+W9+W10+Z9+Z10+AC9+AC10</f>
        <v>173</v>
      </c>
      <c r="AG9">
        <f>24*8</f>
        <v>192</v>
      </c>
      <c r="AH9">
        <f>AG9-AF9</f>
        <v>19</v>
      </c>
      <c r="AI9">
        <f>ROUNDUP(AF9/8,0)</f>
        <v>22</v>
      </c>
      <c r="AJ9">
        <f>ROUNDUP(AG9/8,0)</f>
        <v>24</v>
      </c>
      <c r="AK9" s="38">
        <f>AF9/AG9</f>
        <v>0.90104166666666663</v>
      </c>
      <c r="AL9" s="38">
        <f>AI9/AJ9</f>
        <v>0.91666666666666663</v>
      </c>
    </row>
    <row r="10" spans="2:39" ht="15" thickBot="1" x14ac:dyDescent="0.35">
      <c r="B10" s="104"/>
      <c r="E10" s="10"/>
      <c r="F10" s="12">
        <v>1</v>
      </c>
      <c r="G10" s="9" t="s">
        <v>5</v>
      </c>
      <c r="H10" s="10"/>
      <c r="I10" s="12">
        <v>2</v>
      </c>
      <c r="J10" s="9" t="s">
        <v>5</v>
      </c>
      <c r="K10" s="10">
        <v>3</v>
      </c>
      <c r="L10" s="12">
        <v>1</v>
      </c>
      <c r="M10" s="9" t="s">
        <v>5</v>
      </c>
      <c r="N10" s="10"/>
      <c r="O10" s="12">
        <v>1</v>
      </c>
      <c r="P10" s="9" t="s">
        <v>5</v>
      </c>
      <c r="Q10" s="10"/>
      <c r="R10" s="12">
        <v>1</v>
      </c>
      <c r="S10" s="9" t="s">
        <v>5</v>
      </c>
      <c r="T10" s="10"/>
      <c r="U10" s="12">
        <v>1</v>
      </c>
      <c r="V10" s="9" t="s">
        <v>5</v>
      </c>
      <c r="W10" s="10"/>
      <c r="X10" s="12">
        <v>1</v>
      </c>
      <c r="Y10" s="9" t="s">
        <v>5</v>
      </c>
      <c r="Z10" s="10"/>
      <c r="AA10" s="12">
        <v>1</v>
      </c>
      <c r="AB10" s="9" t="s">
        <v>5</v>
      </c>
      <c r="AC10" s="22"/>
    </row>
    <row r="11" spans="2:39" x14ac:dyDescent="0.3">
      <c r="B11" s="104"/>
      <c r="E11" s="10"/>
      <c r="F11" s="13"/>
      <c r="G11" s="9"/>
      <c r="H11" s="10"/>
      <c r="I11" s="13"/>
      <c r="J11" s="9"/>
      <c r="K11" s="10"/>
      <c r="L11" s="13"/>
      <c r="M11" s="9"/>
      <c r="N11" s="10"/>
      <c r="O11" s="13"/>
      <c r="P11" s="9"/>
      <c r="Q11" s="10"/>
      <c r="R11" s="13"/>
      <c r="S11" s="9"/>
      <c r="T11" s="10"/>
      <c r="U11" s="13"/>
      <c r="V11" s="9"/>
      <c r="W11" s="10"/>
      <c r="X11" s="13"/>
      <c r="Y11" s="9"/>
      <c r="Z11" s="10"/>
      <c r="AA11" s="13"/>
      <c r="AB11" s="9"/>
      <c r="AC11" s="22"/>
    </row>
    <row r="12" spans="2:39" ht="15" thickBot="1" x14ac:dyDescent="0.35">
      <c r="B12" s="104"/>
      <c r="C12" s="35"/>
      <c r="D12" s="35"/>
      <c r="E12" s="15"/>
      <c r="F12" s="12">
        <f>H$12</f>
        <v>24</v>
      </c>
      <c r="G12" s="14" t="s">
        <v>6</v>
      </c>
      <c r="H12" s="15">
        <f>H9+H10</f>
        <v>24</v>
      </c>
      <c r="I12" s="12">
        <f>K$12</f>
        <v>23</v>
      </c>
      <c r="J12" s="14" t="s">
        <v>6</v>
      </c>
      <c r="K12" s="15">
        <f>K9+K10</f>
        <v>23</v>
      </c>
      <c r="L12" s="12">
        <f>N$12</f>
        <v>24</v>
      </c>
      <c r="M12" s="14" t="s">
        <v>6</v>
      </c>
      <c r="N12" s="15">
        <f>N9+N10</f>
        <v>24</v>
      </c>
      <c r="O12" s="12">
        <f>Q$12</f>
        <v>24</v>
      </c>
      <c r="P12" s="14" t="s">
        <v>6</v>
      </c>
      <c r="Q12" s="15">
        <f>Q9+Q10</f>
        <v>24</v>
      </c>
      <c r="R12" s="12">
        <f>T$12</f>
        <v>18</v>
      </c>
      <c r="S12" s="14" t="s">
        <v>6</v>
      </c>
      <c r="T12" s="15">
        <f>T9+T10</f>
        <v>18</v>
      </c>
      <c r="U12" s="12">
        <f>W$12</f>
        <v>24</v>
      </c>
      <c r="V12" s="14" t="s">
        <v>6</v>
      </c>
      <c r="W12" s="15">
        <f>W9+W10</f>
        <v>24</v>
      </c>
      <c r="X12" s="12">
        <f>Z$12</f>
        <v>20</v>
      </c>
      <c r="Y12" s="14" t="s">
        <v>6</v>
      </c>
      <c r="Z12" s="15">
        <f>Z9+Z10</f>
        <v>20</v>
      </c>
      <c r="AA12" s="12">
        <f>AC$12</f>
        <v>16</v>
      </c>
      <c r="AB12" s="14" t="s">
        <v>6</v>
      </c>
      <c r="AC12" s="15">
        <f>AC9+AC10</f>
        <v>16</v>
      </c>
    </row>
    <row r="13" spans="2:39" x14ac:dyDescent="0.3">
      <c r="B13" s="37"/>
      <c r="E13" s="7"/>
      <c r="F13" s="60">
        <v>0.27083333333333331</v>
      </c>
      <c r="G13" s="59" t="s">
        <v>20</v>
      </c>
      <c r="H13" s="59"/>
      <c r="I13" s="59"/>
      <c r="J13" s="59" t="s">
        <v>20</v>
      </c>
      <c r="K13" s="60">
        <v>0.5</v>
      </c>
      <c r="L13" s="7"/>
      <c r="M13" s="7"/>
      <c r="N13" s="7"/>
      <c r="O13" s="45"/>
      <c r="P13" s="46"/>
      <c r="Q13" s="7"/>
      <c r="R13" s="67">
        <v>0.875</v>
      </c>
      <c r="S13" s="66" t="s">
        <v>148</v>
      </c>
      <c r="T13" s="67"/>
      <c r="U13" s="65"/>
      <c r="V13" s="66" t="s">
        <v>148</v>
      </c>
      <c r="W13" s="65"/>
      <c r="X13" s="65"/>
      <c r="Y13" s="66" t="s">
        <v>148</v>
      </c>
      <c r="Z13" s="67">
        <v>0.16666666666666666</v>
      </c>
      <c r="AA13" s="7"/>
      <c r="AB13" s="7"/>
      <c r="AC13" s="21"/>
      <c r="AK13" s="102"/>
      <c r="AM13" s="102"/>
    </row>
    <row r="14" spans="2:39" x14ac:dyDescent="0.3">
      <c r="B14" s="103"/>
      <c r="L14" s="62">
        <v>0.54166666666666663</v>
      </c>
      <c r="M14" s="61" t="s">
        <v>21</v>
      </c>
      <c r="N14" s="61"/>
      <c r="O14" s="61"/>
      <c r="P14" s="61" t="s">
        <v>21</v>
      </c>
      <c r="Q14" s="62">
        <v>0.85416666666666663</v>
      </c>
      <c r="X14" s="70">
        <v>0.83333333333333337</v>
      </c>
      <c r="Y14" s="68" t="s">
        <v>149</v>
      </c>
      <c r="Z14" s="68"/>
      <c r="AA14" s="68"/>
      <c r="AB14" s="68" t="s">
        <v>149</v>
      </c>
      <c r="AC14" s="69"/>
    </row>
    <row r="15" spans="2:39" ht="15" thickBot="1" x14ac:dyDescent="0.35">
      <c r="B15" s="104"/>
      <c r="C15" s="14"/>
      <c r="D15" s="35"/>
      <c r="O15" s="63">
        <v>0.89583333333333337</v>
      </c>
      <c r="P15" s="64" t="s">
        <v>147</v>
      </c>
      <c r="Q15" s="64"/>
      <c r="R15" s="64"/>
      <c r="S15" s="64" t="s">
        <v>147</v>
      </c>
      <c r="T15" s="63">
        <v>0.58333333333333337</v>
      </c>
      <c r="AC15" s="22"/>
    </row>
    <row r="16" spans="2:39" x14ac:dyDescent="0.3">
      <c r="B16" s="104" t="s">
        <v>14</v>
      </c>
      <c r="E16" s="8"/>
      <c r="F16" s="11">
        <v>1</v>
      </c>
      <c r="G16" s="6" t="s">
        <v>4</v>
      </c>
      <c r="H16" s="8">
        <v>17.5</v>
      </c>
      <c r="I16" s="11">
        <v>1</v>
      </c>
      <c r="J16" s="6" t="s">
        <v>4</v>
      </c>
      <c r="K16" s="8">
        <v>12</v>
      </c>
      <c r="L16" s="11">
        <v>1</v>
      </c>
      <c r="M16" s="6" t="s">
        <v>4</v>
      </c>
      <c r="N16" s="8">
        <v>11</v>
      </c>
      <c r="O16" s="11">
        <v>1</v>
      </c>
      <c r="P16" s="6" t="s">
        <v>4</v>
      </c>
      <c r="Q16" s="8">
        <v>20.5</v>
      </c>
      <c r="R16" s="11">
        <v>0</v>
      </c>
      <c r="S16" s="6" t="s">
        <v>4</v>
      </c>
      <c r="T16" s="8">
        <v>3</v>
      </c>
      <c r="U16" s="11">
        <v>0</v>
      </c>
      <c r="V16" s="6" t="s">
        <v>4</v>
      </c>
      <c r="W16" s="8">
        <v>24</v>
      </c>
      <c r="X16" s="11">
        <v>0</v>
      </c>
      <c r="Y16" s="6" t="s">
        <v>4</v>
      </c>
      <c r="Z16" s="8">
        <v>4</v>
      </c>
      <c r="AA16" s="11">
        <v>0</v>
      </c>
      <c r="AB16" s="6" t="s">
        <v>4</v>
      </c>
      <c r="AC16" s="21">
        <v>24</v>
      </c>
      <c r="AF16">
        <f>H16+H17+K16+K17+N16+N17+Q16+Q17+T16+T17+W16+W17+Z16+Z17+AC16+AC17</f>
        <v>136.5</v>
      </c>
      <c r="AG16">
        <f>24*8</f>
        <v>192</v>
      </c>
      <c r="AH16">
        <f>AG16-AF16</f>
        <v>55.5</v>
      </c>
      <c r="AI16">
        <f>ROUNDUP(AF16/8,0)</f>
        <v>18</v>
      </c>
      <c r="AJ16">
        <f>ROUNDUP(AG16/8,0)</f>
        <v>24</v>
      </c>
      <c r="AK16" s="38">
        <f>AF16/AG16</f>
        <v>0.7109375</v>
      </c>
      <c r="AL16" s="38">
        <f>AI16/AJ16</f>
        <v>0.75</v>
      </c>
    </row>
    <row r="17" spans="2:39" ht="15" thickBot="1" x14ac:dyDescent="0.35">
      <c r="B17" s="104"/>
      <c r="E17" s="10"/>
      <c r="F17" s="12">
        <v>1</v>
      </c>
      <c r="G17" s="9" t="s">
        <v>5</v>
      </c>
      <c r="H17" s="10"/>
      <c r="I17" s="12">
        <v>1</v>
      </c>
      <c r="J17" s="9" t="s">
        <v>5</v>
      </c>
      <c r="K17" s="10"/>
      <c r="L17" s="12">
        <v>1</v>
      </c>
      <c r="M17" s="9" t="s">
        <v>5</v>
      </c>
      <c r="N17" s="10"/>
      <c r="O17" s="12">
        <v>2</v>
      </c>
      <c r="P17" s="9" t="s">
        <v>5</v>
      </c>
      <c r="Q17" s="10">
        <v>2.5</v>
      </c>
      <c r="R17" s="12">
        <v>2</v>
      </c>
      <c r="S17" s="9" t="s">
        <v>5</v>
      </c>
      <c r="T17" s="10">
        <v>14</v>
      </c>
      <c r="U17" s="12">
        <v>1</v>
      </c>
      <c r="V17" s="9" t="s">
        <v>5</v>
      </c>
      <c r="W17" s="10"/>
      <c r="X17" s="12">
        <v>2</v>
      </c>
      <c r="Y17" s="9" t="s">
        <v>5</v>
      </c>
      <c r="Z17" s="10">
        <v>4</v>
      </c>
      <c r="AA17" s="12">
        <v>1</v>
      </c>
      <c r="AB17" s="9" t="s">
        <v>5</v>
      </c>
      <c r="AC17" s="22"/>
    </row>
    <row r="18" spans="2:39" x14ac:dyDescent="0.3">
      <c r="B18" s="104"/>
      <c r="E18" s="10"/>
      <c r="F18" s="13"/>
      <c r="G18" s="9"/>
      <c r="H18" s="10"/>
      <c r="I18" s="13"/>
      <c r="J18" s="9"/>
      <c r="K18" s="10"/>
      <c r="L18" s="13"/>
      <c r="M18" s="9"/>
      <c r="N18" s="10"/>
      <c r="O18" s="13"/>
      <c r="P18" s="9"/>
      <c r="Q18" s="10"/>
      <c r="R18" s="13"/>
      <c r="S18" s="9"/>
      <c r="T18" s="10"/>
      <c r="U18" s="13"/>
      <c r="V18" s="9"/>
      <c r="W18" s="10"/>
      <c r="X18" s="13"/>
      <c r="Y18" s="9"/>
      <c r="Z18" s="10"/>
      <c r="AA18" s="13"/>
      <c r="AB18" s="9"/>
      <c r="AC18" s="22"/>
    </row>
    <row r="19" spans="2:39" ht="15" thickBot="1" x14ac:dyDescent="0.35">
      <c r="B19" s="104"/>
      <c r="C19" s="14"/>
      <c r="D19" s="35"/>
      <c r="E19" s="15"/>
      <c r="F19" s="12">
        <f>H$12</f>
        <v>24</v>
      </c>
      <c r="G19" s="14" t="s">
        <v>6</v>
      </c>
      <c r="H19" s="15">
        <f>H16+H17</f>
        <v>17.5</v>
      </c>
      <c r="I19" s="12">
        <f>K$12</f>
        <v>23</v>
      </c>
      <c r="J19" s="14" t="s">
        <v>6</v>
      </c>
      <c r="K19" s="15">
        <f>K16+K17</f>
        <v>12</v>
      </c>
      <c r="L19" s="12">
        <f>N$12</f>
        <v>24</v>
      </c>
      <c r="M19" s="14" t="s">
        <v>6</v>
      </c>
      <c r="N19" s="15">
        <f>N16+N17</f>
        <v>11</v>
      </c>
      <c r="O19" s="12">
        <f>Q$12</f>
        <v>24</v>
      </c>
      <c r="P19" s="14" t="s">
        <v>6</v>
      </c>
      <c r="Q19" s="15">
        <f>Q16+Q17</f>
        <v>23</v>
      </c>
      <c r="R19" s="12">
        <f>T$12</f>
        <v>18</v>
      </c>
      <c r="S19" s="14" t="s">
        <v>6</v>
      </c>
      <c r="T19" s="15">
        <f>T16+T17</f>
        <v>17</v>
      </c>
      <c r="U19" s="12">
        <f>W$12</f>
        <v>24</v>
      </c>
      <c r="V19" s="14" t="s">
        <v>6</v>
      </c>
      <c r="W19" s="15">
        <f>W16+W17</f>
        <v>24</v>
      </c>
      <c r="X19" s="12">
        <f>Z$12</f>
        <v>20</v>
      </c>
      <c r="Y19" s="14" t="s">
        <v>6</v>
      </c>
      <c r="Z19" s="15">
        <f>Z16+Z17</f>
        <v>8</v>
      </c>
      <c r="AA19" s="12">
        <f>AC$12</f>
        <v>16</v>
      </c>
      <c r="AB19" s="14" t="s">
        <v>6</v>
      </c>
      <c r="AC19" s="15">
        <f>AC16+AC17</f>
        <v>24</v>
      </c>
    </row>
    <row r="20" spans="2:39" x14ac:dyDescent="0.3">
      <c r="B20" s="37"/>
      <c r="E20" s="7"/>
      <c r="F20" s="45"/>
      <c r="G20" s="7"/>
      <c r="H20" s="7"/>
      <c r="I20" s="7"/>
      <c r="J20" s="7"/>
      <c r="K20" s="45"/>
      <c r="L20" s="7"/>
      <c r="M20" s="7"/>
      <c r="N20" s="7"/>
      <c r="O20" s="7"/>
      <c r="P20" s="7"/>
      <c r="Q20" s="7"/>
      <c r="R20" s="7"/>
      <c r="S20" s="7"/>
      <c r="T20" s="7"/>
      <c r="U20" s="72">
        <v>0.16666666666666666</v>
      </c>
      <c r="V20" s="71" t="s">
        <v>150</v>
      </c>
      <c r="W20" s="71"/>
      <c r="X20" s="71"/>
      <c r="Y20" s="71" t="s">
        <v>150</v>
      </c>
      <c r="Z20" s="72">
        <v>0.79166666666666663</v>
      </c>
      <c r="AA20" s="7"/>
      <c r="AB20" s="7"/>
      <c r="AC20" s="21"/>
      <c r="AK20" s="102"/>
      <c r="AM20" s="102"/>
    </row>
    <row r="21" spans="2:39" x14ac:dyDescent="0.3">
      <c r="B21" s="103"/>
      <c r="I21" s="47"/>
      <c r="Q21" s="47"/>
      <c r="AC21" s="22"/>
    </row>
    <row r="22" spans="2:39" ht="15" thickBot="1" x14ac:dyDescent="0.35">
      <c r="B22" s="104"/>
      <c r="C22" s="14"/>
      <c r="D22" s="35"/>
      <c r="AC22" s="22"/>
    </row>
    <row r="23" spans="2:39" x14ac:dyDescent="0.3">
      <c r="B23" s="104" t="s">
        <v>15</v>
      </c>
      <c r="E23" s="8"/>
      <c r="F23" s="11"/>
      <c r="G23" s="6" t="s">
        <v>4</v>
      </c>
      <c r="H23" s="8"/>
      <c r="I23" s="11"/>
      <c r="J23" s="6" t="s">
        <v>4</v>
      </c>
      <c r="K23" s="8"/>
      <c r="L23" s="11"/>
      <c r="M23" s="6" t="s">
        <v>4</v>
      </c>
      <c r="N23" s="8"/>
      <c r="O23" s="11"/>
      <c r="P23" s="6" t="s">
        <v>4</v>
      </c>
      <c r="Q23" s="8"/>
      <c r="R23" s="11"/>
      <c r="S23" s="6" t="s">
        <v>4</v>
      </c>
      <c r="T23" s="8">
        <v>24</v>
      </c>
      <c r="U23" s="11">
        <v>0</v>
      </c>
      <c r="V23" s="6" t="s">
        <v>4</v>
      </c>
      <c r="W23" s="8">
        <v>24</v>
      </c>
      <c r="X23" s="11">
        <v>0</v>
      </c>
      <c r="Y23" s="6" t="s">
        <v>4</v>
      </c>
      <c r="Z23" s="8">
        <v>19</v>
      </c>
      <c r="AA23" s="11"/>
      <c r="AB23" s="6" t="s">
        <v>4</v>
      </c>
      <c r="AC23" s="21"/>
      <c r="AF23">
        <f>H23+H24+K23+K24+N23+N24+Q23+Q24+T23+T24+W23+W24+Z23+Z24+AC23+AC24</f>
        <v>67</v>
      </c>
      <c r="AG23">
        <f>24*8</f>
        <v>192</v>
      </c>
      <c r="AH23">
        <f>AG23-AF23</f>
        <v>125</v>
      </c>
      <c r="AI23">
        <f>ROUNDUP(AF23/8,0)</f>
        <v>9</v>
      </c>
      <c r="AJ23">
        <f>ROUNDUP(AG23/8,0)</f>
        <v>24</v>
      </c>
      <c r="AK23" s="38">
        <f>AF23/AG23</f>
        <v>0.34895833333333331</v>
      </c>
      <c r="AL23" s="38">
        <f>AI23/AJ23</f>
        <v>0.375</v>
      </c>
    </row>
    <row r="24" spans="2:39" ht="15" thickBot="1" x14ac:dyDescent="0.35">
      <c r="B24" s="104"/>
      <c r="E24" s="10"/>
      <c r="F24" s="12"/>
      <c r="G24" s="9" t="s">
        <v>5</v>
      </c>
      <c r="H24" s="10"/>
      <c r="I24" s="12"/>
      <c r="J24" s="9" t="s">
        <v>5</v>
      </c>
      <c r="K24" s="10"/>
      <c r="L24" s="12"/>
      <c r="M24" s="9" t="s">
        <v>5</v>
      </c>
      <c r="N24" s="10"/>
      <c r="O24" s="12"/>
      <c r="P24" s="9" t="s">
        <v>5</v>
      </c>
      <c r="Q24" s="10"/>
      <c r="R24" s="12"/>
      <c r="S24" s="9" t="s">
        <v>5</v>
      </c>
      <c r="T24" s="10"/>
      <c r="U24" s="12">
        <v>1</v>
      </c>
      <c r="V24" s="9" t="s">
        <v>5</v>
      </c>
      <c r="W24" s="10"/>
      <c r="X24" s="12">
        <v>1</v>
      </c>
      <c r="Y24" s="9" t="s">
        <v>5</v>
      </c>
      <c r="Z24" s="10"/>
      <c r="AA24" s="12"/>
      <c r="AB24" s="9" t="s">
        <v>5</v>
      </c>
      <c r="AC24" s="22"/>
    </row>
    <row r="25" spans="2:39" x14ac:dyDescent="0.3">
      <c r="B25" s="104"/>
      <c r="E25" s="10"/>
      <c r="F25" s="13"/>
      <c r="G25" s="9"/>
      <c r="H25" s="10"/>
      <c r="I25" s="13"/>
      <c r="J25" s="9"/>
      <c r="K25" s="10"/>
      <c r="L25" s="13"/>
      <c r="M25" s="9"/>
      <c r="N25" s="10"/>
      <c r="O25" s="13"/>
      <c r="P25" s="9"/>
      <c r="Q25" s="10"/>
      <c r="R25" s="13"/>
      <c r="S25" s="9"/>
      <c r="T25" s="10"/>
      <c r="U25" s="13"/>
      <c r="V25" s="9"/>
      <c r="W25" s="10"/>
      <c r="X25" s="13"/>
      <c r="Y25" s="9"/>
      <c r="Z25" s="10"/>
      <c r="AA25" s="13"/>
      <c r="AB25" s="9"/>
      <c r="AC25" s="22"/>
    </row>
    <row r="26" spans="2:39" ht="15" thickBot="1" x14ac:dyDescent="0.35">
      <c r="B26" s="104"/>
      <c r="C26" s="14"/>
      <c r="D26" s="35"/>
      <c r="E26" s="15"/>
      <c r="F26" s="12"/>
      <c r="G26" s="14" t="s">
        <v>6</v>
      </c>
      <c r="H26" s="15">
        <f>H23+H24</f>
        <v>0</v>
      </c>
      <c r="I26" s="12"/>
      <c r="J26" s="14" t="s">
        <v>6</v>
      </c>
      <c r="K26" s="15">
        <f>K23+K24</f>
        <v>0</v>
      </c>
      <c r="L26" s="12"/>
      <c r="M26" s="14" t="s">
        <v>6</v>
      </c>
      <c r="N26" s="15">
        <f>N23+N24</f>
        <v>0</v>
      </c>
      <c r="O26" s="12"/>
      <c r="P26" s="14" t="s">
        <v>6</v>
      </c>
      <c r="Q26" s="15">
        <f>Q23+Q24</f>
        <v>0</v>
      </c>
      <c r="R26" s="12"/>
      <c r="S26" s="14" t="s">
        <v>6</v>
      </c>
      <c r="T26" s="15">
        <f>T23+T24</f>
        <v>24</v>
      </c>
      <c r="U26" s="12">
        <f>W$12</f>
        <v>24</v>
      </c>
      <c r="V26" s="14" t="s">
        <v>6</v>
      </c>
      <c r="W26" s="15">
        <f>W23+W24</f>
        <v>24</v>
      </c>
      <c r="X26" s="12">
        <f>Z$12</f>
        <v>20</v>
      </c>
      <c r="Y26" s="14" t="s">
        <v>6</v>
      </c>
      <c r="Z26" s="15">
        <f>Z23+Z24</f>
        <v>19</v>
      </c>
      <c r="AA26" s="12"/>
      <c r="AB26" s="14" t="s">
        <v>6</v>
      </c>
      <c r="AC26" s="15">
        <f>AC23+AC24</f>
        <v>0</v>
      </c>
    </row>
    <row r="27" spans="2:39" x14ac:dyDescent="0.3">
      <c r="B27" s="37"/>
      <c r="E27" s="7"/>
      <c r="F27" s="74">
        <v>0.3840277777777778</v>
      </c>
      <c r="G27" s="73" t="s">
        <v>22</v>
      </c>
      <c r="H27" s="74"/>
      <c r="I27" s="73"/>
      <c r="J27" s="73" t="s">
        <v>22</v>
      </c>
      <c r="K27" s="74">
        <v>0.23958333333333334</v>
      </c>
      <c r="L27" s="7"/>
      <c r="M27" s="7"/>
      <c r="N27" s="7"/>
      <c r="O27" s="7"/>
      <c r="P27" s="7"/>
      <c r="Q27" s="7"/>
      <c r="R27" s="67">
        <v>0.5</v>
      </c>
      <c r="S27" s="65" t="s">
        <v>152</v>
      </c>
      <c r="T27" s="65"/>
      <c r="U27" s="65"/>
      <c r="V27" s="65" t="s">
        <v>153</v>
      </c>
      <c r="W27" s="67">
        <v>0.91666666666666663</v>
      </c>
      <c r="X27" s="7"/>
      <c r="Y27" s="7"/>
      <c r="Z27" s="7"/>
      <c r="AA27" s="7"/>
      <c r="AB27" s="7"/>
      <c r="AC27" s="21"/>
      <c r="AK27" s="102"/>
      <c r="AM27" s="102"/>
    </row>
    <row r="28" spans="2:39" x14ac:dyDescent="0.3">
      <c r="B28" s="103"/>
      <c r="I28" s="77">
        <v>0.28125</v>
      </c>
      <c r="J28" s="78" t="s">
        <v>25</v>
      </c>
      <c r="K28" s="78"/>
      <c r="L28" s="78"/>
      <c r="M28" s="78" t="s">
        <v>25</v>
      </c>
      <c r="N28" s="77"/>
      <c r="O28" s="77"/>
      <c r="P28" s="78" t="s">
        <v>25</v>
      </c>
      <c r="Q28" s="77">
        <v>0.1875</v>
      </c>
      <c r="X28" s="84">
        <v>4.1666666666666664E-2</v>
      </c>
      <c r="Y28" s="83" t="s">
        <v>154</v>
      </c>
      <c r="Z28" s="83"/>
      <c r="AA28" s="83"/>
      <c r="AB28" s="83" t="s">
        <v>154</v>
      </c>
      <c r="AC28" s="85">
        <v>0.99930555555555556</v>
      </c>
    </row>
    <row r="29" spans="2:39" ht="15" thickBot="1" x14ac:dyDescent="0.35">
      <c r="B29" s="104"/>
      <c r="C29" s="14"/>
      <c r="D29" s="35"/>
      <c r="O29" s="80">
        <v>0.29166666666666669</v>
      </c>
      <c r="P29" s="82" t="s">
        <v>151</v>
      </c>
      <c r="Q29" s="79"/>
      <c r="R29" s="79"/>
      <c r="S29" s="79" t="s">
        <v>151</v>
      </c>
      <c r="T29" s="80">
        <v>0.10416666666666667</v>
      </c>
      <c r="W29" s="35"/>
      <c r="AC29" s="22"/>
    </row>
    <row r="30" spans="2:39" x14ac:dyDescent="0.3">
      <c r="B30" s="104" t="s">
        <v>16</v>
      </c>
      <c r="E30" s="8"/>
      <c r="F30" s="11">
        <v>1</v>
      </c>
      <c r="G30" s="6" t="s">
        <v>4</v>
      </c>
      <c r="H30" s="8">
        <v>15</v>
      </c>
      <c r="I30" s="11">
        <v>2</v>
      </c>
      <c r="J30" s="6" t="s">
        <v>4</v>
      </c>
      <c r="K30" s="8">
        <v>5.75</v>
      </c>
      <c r="L30" s="11">
        <v>1</v>
      </c>
      <c r="M30" s="6" t="s">
        <v>4</v>
      </c>
      <c r="N30" s="8">
        <v>24</v>
      </c>
      <c r="O30" s="11">
        <v>1</v>
      </c>
      <c r="P30" s="6" t="s">
        <v>4</v>
      </c>
      <c r="Q30" s="8">
        <v>4.5</v>
      </c>
      <c r="R30" s="11">
        <v>0</v>
      </c>
      <c r="S30" s="6" t="s">
        <v>4</v>
      </c>
      <c r="T30" s="8">
        <v>12</v>
      </c>
      <c r="U30" s="11">
        <v>0</v>
      </c>
      <c r="V30" s="6" t="s">
        <v>4</v>
      </c>
      <c r="W30" s="8">
        <v>22</v>
      </c>
      <c r="X30" s="11">
        <v>0</v>
      </c>
      <c r="Y30" s="6" t="s">
        <v>4</v>
      </c>
      <c r="Z30" s="8">
        <v>23</v>
      </c>
      <c r="AA30" s="11">
        <v>0</v>
      </c>
      <c r="AB30" s="6" t="s">
        <v>4</v>
      </c>
      <c r="AC30" s="21">
        <v>24</v>
      </c>
      <c r="AF30">
        <f>H30+H31+K30+K31+N30+N31+Q30+Q31+T30+T31+W30+W31+Z30+Z31+AC30+AC31</f>
        <v>167.5</v>
      </c>
      <c r="AG30">
        <f>24*8</f>
        <v>192</v>
      </c>
      <c r="AH30">
        <f>AG30-AF30</f>
        <v>24.5</v>
      </c>
      <c r="AI30">
        <f>ROUNDUP(AF30/8,0)</f>
        <v>21</v>
      </c>
      <c r="AJ30">
        <f>ROUNDUP(AG30/8,0)</f>
        <v>24</v>
      </c>
      <c r="AK30" s="38">
        <f>AF30/AG30</f>
        <v>0.87239583333333337</v>
      </c>
      <c r="AL30" s="38">
        <f>AI30/AJ30</f>
        <v>0.875</v>
      </c>
    </row>
    <row r="31" spans="2:39" ht="15" thickBot="1" x14ac:dyDescent="0.35">
      <c r="B31" s="104"/>
      <c r="E31" s="10"/>
      <c r="F31" s="12">
        <v>1</v>
      </c>
      <c r="G31" s="9" t="s">
        <v>5</v>
      </c>
      <c r="H31" s="10"/>
      <c r="I31" s="12">
        <v>2</v>
      </c>
      <c r="J31" s="9" t="s">
        <v>5</v>
      </c>
      <c r="K31" s="10">
        <v>17.75</v>
      </c>
      <c r="L31" s="12">
        <v>1</v>
      </c>
      <c r="M31" s="9" t="s">
        <v>5</v>
      </c>
      <c r="N31" s="10"/>
      <c r="O31" s="12">
        <v>1</v>
      </c>
      <c r="P31" s="9" t="s">
        <v>5</v>
      </c>
      <c r="Q31" s="10">
        <v>17</v>
      </c>
      <c r="R31" s="12">
        <v>2</v>
      </c>
      <c r="S31" s="9" t="s">
        <v>5</v>
      </c>
      <c r="T31" s="10">
        <v>2.5</v>
      </c>
      <c r="U31" s="12">
        <v>1</v>
      </c>
      <c r="V31" s="9" t="s">
        <v>5</v>
      </c>
      <c r="W31" s="10"/>
      <c r="X31" s="12">
        <v>1</v>
      </c>
      <c r="Y31" s="9" t="s">
        <v>5</v>
      </c>
      <c r="Z31" s="10"/>
      <c r="AA31" s="12">
        <v>1</v>
      </c>
      <c r="AB31" s="9" t="s">
        <v>5</v>
      </c>
      <c r="AC31" s="22"/>
    </row>
    <row r="32" spans="2:39" x14ac:dyDescent="0.3">
      <c r="B32" s="104"/>
      <c r="E32" s="10"/>
      <c r="F32" s="13"/>
      <c r="G32" s="9"/>
      <c r="H32" s="10"/>
      <c r="I32" s="13"/>
      <c r="J32" s="9"/>
      <c r="K32" s="10"/>
      <c r="L32" s="13"/>
      <c r="M32" s="9"/>
      <c r="N32" s="10"/>
      <c r="O32" s="13"/>
      <c r="P32" s="9"/>
      <c r="Q32" s="10"/>
      <c r="R32" s="13"/>
      <c r="S32" s="9"/>
      <c r="T32" s="10"/>
      <c r="U32" s="13"/>
      <c r="V32" s="9"/>
      <c r="W32" s="10"/>
      <c r="X32" s="13"/>
      <c r="Y32" s="9"/>
      <c r="Z32" s="10"/>
      <c r="AA32" s="13"/>
      <c r="AB32" s="9"/>
      <c r="AC32" s="22"/>
    </row>
    <row r="33" spans="2:39" ht="15" thickBot="1" x14ac:dyDescent="0.35">
      <c r="B33" s="104"/>
      <c r="C33" s="14"/>
      <c r="D33" s="35"/>
      <c r="E33" s="15"/>
      <c r="F33" s="12">
        <f>H$12</f>
        <v>24</v>
      </c>
      <c r="G33" s="14" t="s">
        <v>6</v>
      </c>
      <c r="H33" s="15">
        <f>H30+H31</f>
        <v>15</v>
      </c>
      <c r="I33" s="12">
        <f>K$12</f>
        <v>23</v>
      </c>
      <c r="J33" s="14" t="s">
        <v>6</v>
      </c>
      <c r="K33" s="15">
        <f>K30+K31</f>
        <v>23.5</v>
      </c>
      <c r="L33" s="12">
        <f>N$12</f>
        <v>24</v>
      </c>
      <c r="M33" s="14" t="s">
        <v>6</v>
      </c>
      <c r="N33" s="15">
        <f>N30+N31</f>
        <v>24</v>
      </c>
      <c r="O33" s="12">
        <f>Q$12</f>
        <v>24</v>
      </c>
      <c r="P33" s="14" t="s">
        <v>6</v>
      </c>
      <c r="Q33" s="15">
        <f>Q30+Q31</f>
        <v>21.5</v>
      </c>
      <c r="R33" s="12">
        <f>T$12</f>
        <v>18</v>
      </c>
      <c r="S33" s="14" t="s">
        <v>6</v>
      </c>
      <c r="T33" s="15">
        <f>T30+T31</f>
        <v>14.5</v>
      </c>
      <c r="U33" s="12">
        <f>W$12</f>
        <v>24</v>
      </c>
      <c r="V33" s="14" t="s">
        <v>6</v>
      </c>
      <c r="W33" s="15">
        <f>W30+W31</f>
        <v>22</v>
      </c>
      <c r="X33" s="12">
        <f>Z$12</f>
        <v>20</v>
      </c>
      <c r="Y33" s="14" t="s">
        <v>6</v>
      </c>
      <c r="Z33" s="15">
        <f>Z30+Z31</f>
        <v>23</v>
      </c>
      <c r="AA33" s="12">
        <f>AC$12</f>
        <v>16</v>
      </c>
      <c r="AB33" s="14" t="s">
        <v>6</v>
      </c>
      <c r="AC33" s="15">
        <f>AC30+AC31</f>
        <v>24</v>
      </c>
    </row>
    <row r="34" spans="2:39" x14ac:dyDescent="0.3">
      <c r="B34" s="37"/>
      <c r="E34" s="7"/>
      <c r="F34" s="87">
        <v>0.43263888888888891</v>
      </c>
      <c r="G34" s="86" t="s">
        <v>24</v>
      </c>
      <c r="H34" s="86"/>
      <c r="I34" s="86"/>
      <c r="J34" s="86" t="s">
        <v>24</v>
      </c>
      <c r="K34" s="87">
        <v>0.20833333333333334</v>
      </c>
      <c r="L34" s="7"/>
      <c r="M34" s="7"/>
      <c r="N34" s="7"/>
      <c r="O34" s="7"/>
      <c r="P34" s="7"/>
      <c r="Q34" s="7"/>
      <c r="R34" s="7"/>
      <c r="S34" s="7"/>
      <c r="T34" s="7"/>
      <c r="U34" s="94">
        <v>0.99930555555555556</v>
      </c>
      <c r="V34" s="92" t="s">
        <v>156</v>
      </c>
      <c r="W34" s="92"/>
      <c r="X34" s="92"/>
      <c r="Y34" s="92" t="s">
        <v>156</v>
      </c>
      <c r="Z34" s="92"/>
      <c r="AA34" s="92"/>
      <c r="AB34" s="92" t="s">
        <v>156</v>
      </c>
      <c r="AC34" s="93"/>
      <c r="AK34" s="102"/>
      <c r="AM34" s="102"/>
    </row>
    <row r="35" spans="2:39" x14ac:dyDescent="0.3">
      <c r="B35" s="103"/>
      <c r="I35" s="89">
        <v>0.58333333333333337</v>
      </c>
      <c r="J35" s="88" t="s">
        <v>23</v>
      </c>
      <c r="K35" s="88"/>
      <c r="L35" s="88"/>
      <c r="M35" s="88" t="s">
        <v>23</v>
      </c>
      <c r="N35" s="88"/>
      <c r="O35" s="88"/>
      <c r="P35" s="88" t="s">
        <v>23</v>
      </c>
      <c r="Q35" s="89">
        <v>0.33333333333333331</v>
      </c>
      <c r="AC35" s="22"/>
    </row>
    <row r="36" spans="2:39" ht="15" thickBot="1" x14ac:dyDescent="0.35">
      <c r="B36" s="104"/>
      <c r="C36" s="14"/>
      <c r="D36" s="35"/>
      <c r="O36" s="63">
        <v>0.375</v>
      </c>
      <c r="P36" s="64" t="s">
        <v>155</v>
      </c>
      <c r="Q36" s="64"/>
      <c r="R36" s="64"/>
      <c r="S36" s="64" t="s">
        <v>155</v>
      </c>
      <c r="T36" s="64"/>
      <c r="U36" s="64"/>
      <c r="V36" s="64" t="s">
        <v>155</v>
      </c>
      <c r="W36" s="91">
        <v>0.95833333333333337</v>
      </c>
      <c r="AC36" s="22"/>
    </row>
    <row r="37" spans="2:39" x14ac:dyDescent="0.3">
      <c r="B37" s="104" t="s">
        <v>17</v>
      </c>
      <c r="E37" s="8"/>
      <c r="F37" s="11">
        <v>1</v>
      </c>
      <c r="G37" s="6" t="s">
        <v>4</v>
      </c>
      <c r="H37" s="8">
        <v>13.5</v>
      </c>
      <c r="I37" s="11">
        <v>2</v>
      </c>
      <c r="J37" s="6" t="s">
        <v>4</v>
      </c>
      <c r="K37" s="8">
        <v>5</v>
      </c>
      <c r="L37" s="11">
        <v>1</v>
      </c>
      <c r="M37" s="6" t="s">
        <v>4</v>
      </c>
      <c r="N37" s="8">
        <v>24</v>
      </c>
      <c r="O37" s="11">
        <v>1</v>
      </c>
      <c r="P37" s="6" t="s">
        <v>4</v>
      </c>
      <c r="Q37" s="8">
        <v>8</v>
      </c>
      <c r="R37" s="11">
        <v>0</v>
      </c>
      <c r="S37" s="6" t="s">
        <v>4</v>
      </c>
      <c r="T37" s="8">
        <v>24</v>
      </c>
      <c r="U37" s="11">
        <v>0</v>
      </c>
      <c r="V37" s="6" t="s">
        <v>4</v>
      </c>
      <c r="W37" s="8">
        <v>0</v>
      </c>
      <c r="X37" s="11">
        <v>0</v>
      </c>
      <c r="Y37" s="6" t="s">
        <v>4</v>
      </c>
      <c r="Z37" s="8">
        <v>24</v>
      </c>
      <c r="AA37" s="11">
        <v>0</v>
      </c>
      <c r="AB37" s="6" t="s">
        <v>4</v>
      </c>
      <c r="AC37" s="21">
        <v>24</v>
      </c>
      <c r="AF37">
        <f>H37+H38+K37+K38+N37+N38+Q37+Q38+T37+T38+W37+W38+Z37+Z38+AC37+AC38</f>
        <v>170.5</v>
      </c>
      <c r="AG37">
        <f>24*8</f>
        <v>192</v>
      </c>
      <c r="AH37">
        <f>AG37-AF37</f>
        <v>21.5</v>
      </c>
      <c r="AI37">
        <f>ROUNDUP(AF37/8,0)</f>
        <v>22</v>
      </c>
      <c r="AJ37">
        <f>ROUNDUP(AG37/8,0)</f>
        <v>24</v>
      </c>
      <c r="AK37" s="38">
        <f>AF37/AG37</f>
        <v>0.88802083333333337</v>
      </c>
      <c r="AL37" s="38">
        <f>AI37/AJ37</f>
        <v>0.91666666666666663</v>
      </c>
    </row>
    <row r="38" spans="2:39" ht="15" thickBot="1" x14ac:dyDescent="0.35">
      <c r="B38" s="104"/>
      <c r="E38" s="10"/>
      <c r="F38" s="12">
        <v>1</v>
      </c>
      <c r="G38" s="9" t="s">
        <v>5</v>
      </c>
      <c r="H38" s="10"/>
      <c r="I38" s="12">
        <v>2</v>
      </c>
      <c r="J38" s="9" t="s">
        <v>5</v>
      </c>
      <c r="K38" s="10">
        <v>10</v>
      </c>
      <c r="L38" s="12">
        <v>1</v>
      </c>
      <c r="M38" s="9" t="s">
        <v>5</v>
      </c>
      <c r="N38" s="10"/>
      <c r="O38" s="12">
        <v>2</v>
      </c>
      <c r="P38" s="9" t="s">
        <v>5</v>
      </c>
      <c r="Q38" s="10">
        <v>15</v>
      </c>
      <c r="R38" s="12">
        <v>1</v>
      </c>
      <c r="S38" s="9" t="s">
        <v>5</v>
      </c>
      <c r="T38" s="10"/>
      <c r="U38" s="12">
        <v>2</v>
      </c>
      <c r="V38" s="9" t="s">
        <v>5</v>
      </c>
      <c r="W38" s="10">
        <v>23</v>
      </c>
      <c r="X38" s="12">
        <v>1</v>
      </c>
      <c r="Y38" s="9" t="s">
        <v>5</v>
      </c>
      <c r="Z38" s="10"/>
      <c r="AA38" s="12">
        <v>1</v>
      </c>
      <c r="AB38" s="9" t="s">
        <v>5</v>
      </c>
      <c r="AC38" s="22"/>
    </row>
    <row r="39" spans="2:39" x14ac:dyDescent="0.3">
      <c r="B39" s="104"/>
      <c r="E39" s="10"/>
      <c r="F39" s="13"/>
      <c r="G39" s="9"/>
      <c r="H39" s="10"/>
      <c r="I39" s="13"/>
      <c r="J39" s="9"/>
      <c r="K39" s="10"/>
      <c r="L39" s="13"/>
      <c r="M39" s="9"/>
      <c r="N39" s="10"/>
      <c r="O39" s="13"/>
      <c r="P39" s="9"/>
      <c r="Q39" s="10"/>
      <c r="R39" s="13"/>
      <c r="S39" s="9"/>
      <c r="T39" s="10"/>
      <c r="U39" s="13"/>
      <c r="V39" s="9"/>
      <c r="W39" s="10"/>
      <c r="X39" s="13"/>
      <c r="Y39" s="9"/>
      <c r="Z39" s="10"/>
      <c r="AA39" s="13"/>
      <c r="AB39" s="9"/>
      <c r="AC39" s="22"/>
    </row>
    <row r="40" spans="2:39" ht="15" thickBot="1" x14ac:dyDescent="0.35">
      <c r="B40" s="105"/>
      <c r="C40" s="14"/>
      <c r="D40" s="35"/>
      <c r="E40" s="15"/>
      <c r="F40" s="12">
        <f>H$12</f>
        <v>24</v>
      </c>
      <c r="G40" s="14" t="s">
        <v>6</v>
      </c>
      <c r="H40" s="15">
        <f>H37+H38</f>
        <v>13.5</v>
      </c>
      <c r="I40" s="12">
        <f>K$12</f>
        <v>23</v>
      </c>
      <c r="J40" s="14" t="s">
        <v>6</v>
      </c>
      <c r="K40" s="15">
        <f>K37+K38</f>
        <v>15</v>
      </c>
      <c r="L40" s="12">
        <f>N$12</f>
        <v>24</v>
      </c>
      <c r="M40" s="14" t="s">
        <v>6</v>
      </c>
      <c r="N40" s="15">
        <f>N37+N38</f>
        <v>24</v>
      </c>
      <c r="O40" s="12">
        <f>Q$12</f>
        <v>24</v>
      </c>
      <c r="P40" s="14" t="s">
        <v>6</v>
      </c>
      <c r="Q40" s="15">
        <f>Q37+Q38</f>
        <v>23</v>
      </c>
      <c r="R40" s="12">
        <f>T$12</f>
        <v>18</v>
      </c>
      <c r="S40" s="14" t="s">
        <v>6</v>
      </c>
      <c r="T40" s="15">
        <f>T37+T38</f>
        <v>24</v>
      </c>
      <c r="U40" s="12">
        <f>W$12</f>
        <v>24</v>
      </c>
      <c r="V40" s="14" t="s">
        <v>6</v>
      </c>
      <c r="W40" s="15">
        <f>W37+W38</f>
        <v>23</v>
      </c>
      <c r="X40" s="12">
        <f>Z$12</f>
        <v>20</v>
      </c>
      <c r="Y40" s="14" t="s">
        <v>6</v>
      </c>
      <c r="Z40" s="15">
        <f>Z37+Z38</f>
        <v>24</v>
      </c>
      <c r="AA40" s="12">
        <f>AC$12</f>
        <v>16</v>
      </c>
      <c r="AB40" s="14" t="s">
        <v>6</v>
      </c>
      <c r="AC40" s="15">
        <f>AC37+AC38</f>
        <v>24</v>
      </c>
    </row>
    <row r="41" spans="2:39" x14ac:dyDescent="0.3">
      <c r="B41" s="37"/>
      <c r="C41" s="95"/>
      <c r="D41" s="95" t="s">
        <v>157</v>
      </c>
      <c r="E41" s="95"/>
      <c r="F41" s="95"/>
      <c r="G41" s="95" t="s">
        <v>157</v>
      </c>
      <c r="H41" s="95"/>
      <c r="I41" s="95"/>
      <c r="J41" s="95" t="s">
        <v>157</v>
      </c>
      <c r="K41" s="95"/>
      <c r="L41" s="95"/>
      <c r="M41" s="95" t="s">
        <v>157</v>
      </c>
      <c r="N41" s="96">
        <v>0.83333333333333337</v>
      </c>
      <c r="R41" s="7"/>
      <c r="S41" s="7"/>
      <c r="T41" s="7"/>
      <c r="U41" s="7"/>
      <c r="V41" s="7"/>
      <c r="W41" s="7"/>
      <c r="X41" s="74">
        <v>0.875</v>
      </c>
      <c r="Y41" s="73" t="s">
        <v>160</v>
      </c>
      <c r="Z41" s="73"/>
      <c r="AA41" s="73"/>
      <c r="AB41" s="73" t="s">
        <v>160</v>
      </c>
      <c r="AC41" s="98">
        <v>0.54166666666666663</v>
      </c>
      <c r="AK41" s="102"/>
    </row>
    <row r="42" spans="2:39" x14ac:dyDescent="0.3">
      <c r="B42" s="103"/>
      <c r="L42" s="97">
        <v>0.875</v>
      </c>
      <c r="M42" s="90" t="s">
        <v>158</v>
      </c>
      <c r="N42" s="90"/>
      <c r="O42" s="90"/>
      <c r="P42" s="90" t="s">
        <v>158</v>
      </c>
      <c r="Q42" s="90"/>
      <c r="R42" s="90"/>
      <c r="S42" s="90" t="s">
        <v>158</v>
      </c>
      <c r="T42" s="97">
        <v>0.91666666666666663</v>
      </c>
      <c r="AC42" s="22"/>
    </row>
    <row r="43" spans="2:39" ht="15" thickBot="1" x14ac:dyDescent="0.35">
      <c r="B43" s="104"/>
      <c r="C43" s="14"/>
      <c r="D43" s="35"/>
      <c r="U43" s="89">
        <v>0.25</v>
      </c>
      <c r="V43" s="88" t="s">
        <v>159</v>
      </c>
      <c r="W43" s="88"/>
      <c r="X43" s="88"/>
      <c r="Y43" s="88" t="s">
        <v>159</v>
      </c>
      <c r="Z43" s="89">
        <v>0.25</v>
      </c>
      <c r="AC43" s="22"/>
    </row>
    <row r="44" spans="2:39" x14ac:dyDescent="0.3">
      <c r="B44" s="104" t="s">
        <v>52</v>
      </c>
      <c r="E44" s="8"/>
      <c r="F44" s="11"/>
      <c r="G44" s="6" t="s">
        <v>4</v>
      </c>
      <c r="H44" s="8"/>
      <c r="I44" s="11"/>
      <c r="J44" s="6" t="s">
        <v>4</v>
      </c>
      <c r="K44" s="8"/>
      <c r="L44" s="11">
        <v>0</v>
      </c>
      <c r="M44" s="6" t="s">
        <v>4</v>
      </c>
      <c r="N44" s="8">
        <v>3</v>
      </c>
      <c r="O44" s="11">
        <v>0</v>
      </c>
      <c r="P44" s="6" t="s">
        <v>4</v>
      </c>
      <c r="Q44" s="8">
        <v>24</v>
      </c>
      <c r="R44" s="11">
        <v>0</v>
      </c>
      <c r="S44" s="6" t="s">
        <v>4</v>
      </c>
      <c r="T44" s="8">
        <v>22</v>
      </c>
      <c r="U44" s="11">
        <v>0</v>
      </c>
      <c r="V44" s="6" t="s">
        <v>4</v>
      </c>
      <c r="W44" s="8">
        <v>18</v>
      </c>
      <c r="X44" s="11">
        <v>0</v>
      </c>
      <c r="Y44" s="6" t="s">
        <v>4</v>
      </c>
      <c r="Z44" s="8">
        <v>3</v>
      </c>
      <c r="AA44" s="11">
        <v>0</v>
      </c>
      <c r="AB44" s="6" t="s">
        <v>4</v>
      </c>
      <c r="AC44" s="21">
        <v>13</v>
      </c>
      <c r="AF44">
        <f>H44+H45+K44+K45+N44+N45+Q44+Q45+T44+T45+W44+W45+Z44+Z45+AC44+AC45</f>
        <v>89</v>
      </c>
      <c r="AG44">
        <f>24*4+4</f>
        <v>100</v>
      </c>
      <c r="AH44">
        <f>AG44-AF44</f>
        <v>11</v>
      </c>
      <c r="AI44">
        <f>ROUNDUP(AF44/8,0)</f>
        <v>12</v>
      </c>
      <c r="AJ44">
        <f>ROUNDUP(AG44/8,0)</f>
        <v>13</v>
      </c>
      <c r="AK44" s="38">
        <f>AF44/AG44</f>
        <v>0.89</v>
      </c>
      <c r="AL44" s="38">
        <f>AI44/AJ44</f>
        <v>0.92307692307692313</v>
      </c>
    </row>
    <row r="45" spans="2:39" ht="15" thickBot="1" x14ac:dyDescent="0.35">
      <c r="B45" s="36"/>
      <c r="E45" s="10"/>
      <c r="F45" s="12"/>
      <c r="G45" s="9" t="s">
        <v>5</v>
      </c>
      <c r="H45" s="10"/>
      <c r="I45" s="12"/>
      <c r="J45" s="9" t="s">
        <v>5</v>
      </c>
      <c r="K45" s="10"/>
      <c r="L45" s="12">
        <v>1</v>
      </c>
      <c r="M45" s="9" t="s">
        <v>5</v>
      </c>
      <c r="N45" s="10"/>
      <c r="O45" s="12">
        <v>1</v>
      </c>
      <c r="P45" s="9" t="s">
        <v>5</v>
      </c>
      <c r="Q45" s="10"/>
      <c r="R45" s="12">
        <v>1</v>
      </c>
      <c r="S45" s="9" t="s">
        <v>5</v>
      </c>
      <c r="T45" s="10"/>
      <c r="U45" s="12">
        <v>1</v>
      </c>
      <c r="V45" s="9" t="s">
        <v>5</v>
      </c>
      <c r="W45" s="10"/>
      <c r="X45" s="12">
        <v>2</v>
      </c>
      <c r="Y45" s="9" t="s">
        <v>5</v>
      </c>
      <c r="Z45" s="10">
        <v>6</v>
      </c>
      <c r="AA45" s="12">
        <v>1</v>
      </c>
      <c r="AB45" s="9" t="s">
        <v>5</v>
      </c>
      <c r="AC45" s="22"/>
    </row>
    <row r="46" spans="2:39" x14ac:dyDescent="0.3">
      <c r="B46" s="36"/>
      <c r="E46" s="10"/>
      <c r="F46" s="13"/>
      <c r="G46" s="9"/>
      <c r="H46" s="10"/>
      <c r="I46" s="13"/>
      <c r="J46" s="9"/>
      <c r="K46" s="10"/>
      <c r="L46" s="13"/>
      <c r="M46" s="9"/>
      <c r="N46" s="10"/>
      <c r="O46" s="13"/>
      <c r="P46" s="9"/>
      <c r="Q46" s="10"/>
      <c r="R46" s="13"/>
      <c r="S46" s="9"/>
      <c r="T46" s="10"/>
      <c r="U46" s="13"/>
      <c r="V46" s="9"/>
      <c r="W46" s="10"/>
      <c r="X46" s="13"/>
      <c r="Y46" s="9"/>
      <c r="Z46" s="10"/>
      <c r="AA46" s="13"/>
      <c r="AB46" s="9"/>
      <c r="AC46" s="22"/>
    </row>
    <row r="47" spans="2:39" ht="15" thickBot="1" x14ac:dyDescent="0.35">
      <c r="B47" s="44"/>
      <c r="C47" s="14"/>
      <c r="D47" s="35"/>
      <c r="E47" s="15"/>
      <c r="F47" s="12"/>
      <c r="G47" s="14" t="s">
        <v>6</v>
      </c>
      <c r="H47" s="15">
        <f>H44+H45</f>
        <v>0</v>
      </c>
      <c r="I47" s="12"/>
      <c r="J47" s="14" t="s">
        <v>6</v>
      </c>
      <c r="K47" s="15">
        <f>K44+K45</f>
        <v>0</v>
      </c>
      <c r="L47" s="12"/>
      <c r="M47" s="14" t="s">
        <v>6</v>
      </c>
      <c r="N47" s="15">
        <f>N44+N45</f>
        <v>3</v>
      </c>
      <c r="O47" s="12"/>
      <c r="P47" s="14" t="s">
        <v>6</v>
      </c>
      <c r="Q47" s="15">
        <f>Q44+Q45</f>
        <v>24</v>
      </c>
      <c r="R47" s="12"/>
      <c r="S47" s="14" t="s">
        <v>6</v>
      </c>
      <c r="T47" s="15">
        <f>T44+T45</f>
        <v>22</v>
      </c>
      <c r="U47" s="12"/>
      <c r="V47" s="14" t="s">
        <v>6</v>
      </c>
      <c r="W47" s="15">
        <f>W44+W45</f>
        <v>18</v>
      </c>
      <c r="X47" s="12"/>
      <c r="Y47" s="14" t="s">
        <v>6</v>
      </c>
      <c r="Z47" s="15">
        <f>Z44+Z45</f>
        <v>9</v>
      </c>
      <c r="AA47" s="12"/>
      <c r="AB47" s="14" t="s">
        <v>6</v>
      </c>
      <c r="AC47" s="15">
        <f>AC44+AC45</f>
        <v>13</v>
      </c>
    </row>
  </sheetData>
  <mergeCells count="1">
    <mergeCell ref="H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E1FF-A859-42C3-B0A5-E510D5CE7021}">
  <dimension ref="B1:AM47"/>
  <sheetViews>
    <sheetView topLeftCell="P1" zoomScale="70" zoomScaleNormal="70" workbookViewId="0">
      <selection activeCell="AF5" sqref="AF5:AM44"/>
    </sheetView>
  </sheetViews>
  <sheetFormatPr defaultColWidth="10.33203125" defaultRowHeight="14.4" x14ac:dyDescent="0.3"/>
  <cols>
    <col min="2" max="2" width="16.44140625" style="27" customWidth="1"/>
    <col min="10" max="10" width="13" customWidth="1"/>
    <col min="13" max="13" width="12.21875" customWidth="1"/>
    <col min="16" max="16" width="19.44140625" customWidth="1"/>
    <col min="19" max="19" width="13.77734375" customWidth="1"/>
    <col min="25" max="25" width="13.44140625" customWidth="1"/>
    <col min="28" max="28" width="19.5546875" customWidth="1"/>
    <col min="31" max="31" width="14.33203125" customWidth="1"/>
    <col min="32" max="32" width="16.77734375" customWidth="1"/>
    <col min="33" max="33" width="18.109375" customWidth="1"/>
    <col min="34" max="34" width="23" customWidth="1"/>
    <col min="35" max="35" width="14.33203125" customWidth="1"/>
    <col min="36" max="36" width="20.77734375" customWidth="1"/>
    <col min="37" max="37" width="11.44140625" customWidth="1"/>
  </cols>
  <sheetData>
    <row r="1" spans="2:39" ht="15" thickBot="1" x14ac:dyDescent="0.35"/>
    <row r="2" spans="2:39" ht="15" thickBot="1" x14ac:dyDescent="0.35">
      <c r="H2" s="141" t="s">
        <v>144</v>
      </c>
      <c r="I2" s="141"/>
      <c r="J2" s="141"/>
      <c r="K2" s="141"/>
      <c r="L2" s="141"/>
      <c r="M2" s="141"/>
      <c r="N2" s="141"/>
      <c r="O2" s="141"/>
      <c r="P2" s="141"/>
    </row>
    <row r="3" spans="2:39" x14ac:dyDescent="0.3">
      <c r="B3" s="28"/>
      <c r="C3" s="23"/>
      <c r="D3" s="1" t="s">
        <v>0</v>
      </c>
      <c r="E3" s="18"/>
      <c r="F3" s="1"/>
      <c r="G3" s="1" t="s">
        <v>7</v>
      </c>
      <c r="H3" s="18"/>
      <c r="I3" s="1"/>
      <c r="J3" s="1" t="s">
        <v>8</v>
      </c>
      <c r="K3" s="18"/>
      <c r="L3" s="1"/>
      <c r="M3" s="1" t="s">
        <v>9</v>
      </c>
      <c r="N3" s="18"/>
      <c r="O3" s="1"/>
      <c r="P3" s="1" t="s">
        <v>10</v>
      </c>
      <c r="Q3" s="18"/>
      <c r="R3" s="1"/>
      <c r="S3" s="1" t="s">
        <v>11</v>
      </c>
      <c r="T3" s="18"/>
      <c r="U3" s="1"/>
      <c r="V3" s="1" t="s">
        <v>12</v>
      </c>
      <c r="W3" s="16"/>
      <c r="X3" s="1"/>
      <c r="Y3" s="1" t="s">
        <v>0</v>
      </c>
      <c r="Z3" s="16"/>
      <c r="AA3" s="1"/>
      <c r="AB3" s="1" t="s">
        <v>7</v>
      </c>
      <c r="AC3" s="18"/>
    </row>
    <row r="4" spans="2:39" ht="15" thickBot="1" x14ac:dyDescent="0.35">
      <c r="B4" s="29"/>
      <c r="C4" s="24"/>
      <c r="D4" s="3">
        <v>45998</v>
      </c>
      <c r="E4" s="19"/>
      <c r="F4" s="2"/>
      <c r="G4" s="3">
        <v>45999</v>
      </c>
      <c r="H4" s="19"/>
      <c r="I4" s="2"/>
      <c r="J4" s="3">
        <v>46000</v>
      </c>
      <c r="K4" s="19"/>
      <c r="L4" s="2"/>
      <c r="M4" s="3">
        <v>46001</v>
      </c>
      <c r="N4" s="19"/>
      <c r="O4" s="2"/>
      <c r="P4" s="3">
        <v>46002</v>
      </c>
      <c r="Q4" s="19"/>
      <c r="R4" s="2"/>
      <c r="S4" s="3">
        <v>46003</v>
      </c>
      <c r="T4" s="19"/>
      <c r="U4" s="2"/>
      <c r="V4" s="3">
        <v>46004</v>
      </c>
      <c r="W4" s="17"/>
      <c r="X4" s="2"/>
      <c r="Y4" s="3">
        <v>46005</v>
      </c>
      <c r="Z4" s="17"/>
      <c r="AA4" s="2"/>
      <c r="AB4" s="3">
        <v>46006</v>
      </c>
      <c r="AC4" s="19"/>
    </row>
    <row r="5" spans="2:39" ht="15" thickBot="1" x14ac:dyDescent="0.35">
      <c r="B5" s="30"/>
      <c r="C5" s="25" t="s">
        <v>1</v>
      </c>
      <c r="D5" s="5" t="s">
        <v>2</v>
      </c>
      <c r="E5" s="20" t="s">
        <v>3</v>
      </c>
      <c r="F5" s="4" t="s">
        <v>1</v>
      </c>
      <c r="G5" s="5" t="s">
        <v>2</v>
      </c>
      <c r="H5" s="20" t="s">
        <v>3</v>
      </c>
      <c r="I5" s="4" t="s">
        <v>1</v>
      </c>
      <c r="J5" s="5" t="s">
        <v>2</v>
      </c>
      <c r="K5" s="20" t="s">
        <v>3</v>
      </c>
      <c r="L5" s="4" t="s">
        <v>1</v>
      </c>
      <c r="M5" s="5" t="s">
        <v>2</v>
      </c>
      <c r="N5" s="20" t="s">
        <v>3</v>
      </c>
      <c r="O5" s="4" t="s">
        <v>1</v>
      </c>
      <c r="P5" s="5" t="s">
        <v>2</v>
      </c>
      <c r="Q5" s="20" t="s">
        <v>3</v>
      </c>
      <c r="R5" s="4" t="s">
        <v>1</v>
      </c>
      <c r="S5" s="5" t="s">
        <v>2</v>
      </c>
      <c r="T5" s="20" t="s">
        <v>3</v>
      </c>
      <c r="U5" s="4" t="s">
        <v>1</v>
      </c>
      <c r="V5" s="5" t="s">
        <v>2</v>
      </c>
      <c r="W5" s="20" t="s">
        <v>3</v>
      </c>
      <c r="X5" s="4" t="s">
        <v>1</v>
      </c>
      <c r="Y5" s="5" t="s">
        <v>2</v>
      </c>
      <c r="Z5" s="20" t="s">
        <v>3</v>
      </c>
      <c r="AA5" s="4" t="s">
        <v>1</v>
      </c>
      <c r="AB5" s="5" t="s">
        <v>2</v>
      </c>
      <c r="AC5" s="20" t="s">
        <v>3</v>
      </c>
      <c r="AF5" t="s">
        <v>26</v>
      </c>
      <c r="AG5" t="s">
        <v>27</v>
      </c>
      <c r="AH5" t="s">
        <v>29</v>
      </c>
      <c r="AI5" t="s">
        <v>28</v>
      </c>
      <c r="AJ5" t="s">
        <v>169</v>
      </c>
      <c r="AK5" t="s">
        <v>170</v>
      </c>
      <c r="AL5" t="s">
        <v>171</v>
      </c>
    </row>
    <row r="6" spans="2:39" x14ac:dyDescent="0.3">
      <c r="B6" s="31"/>
      <c r="C6" s="34"/>
      <c r="D6" s="34" t="s">
        <v>18</v>
      </c>
      <c r="E6" s="52"/>
      <c r="F6" s="52"/>
      <c r="G6" s="52" t="s">
        <v>18</v>
      </c>
      <c r="H6" s="52"/>
      <c r="I6" s="52"/>
      <c r="J6" s="52" t="s">
        <v>18</v>
      </c>
      <c r="K6" s="53">
        <v>0.83333333333333337</v>
      </c>
      <c r="L6" s="7"/>
      <c r="M6" s="7"/>
      <c r="N6" s="7"/>
      <c r="O6" s="7"/>
      <c r="P6" s="7"/>
      <c r="Q6" s="7"/>
      <c r="R6" s="55">
        <v>0.25</v>
      </c>
      <c r="S6" s="54" t="s">
        <v>145</v>
      </c>
      <c r="T6" s="54"/>
      <c r="U6" s="54"/>
      <c r="V6" s="54" t="s">
        <v>145</v>
      </c>
      <c r="W6" s="54"/>
      <c r="X6" s="54"/>
      <c r="Y6" s="54" t="s">
        <v>145</v>
      </c>
      <c r="Z6" s="55">
        <v>0.54166666666666663</v>
      </c>
      <c r="AA6" s="7"/>
      <c r="AB6" s="7"/>
      <c r="AC6" s="21"/>
      <c r="AM6" s="102"/>
    </row>
    <row r="7" spans="2:39" x14ac:dyDescent="0.3">
      <c r="B7" s="103"/>
      <c r="I7" s="33">
        <v>0.875</v>
      </c>
      <c r="J7" s="32" t="s">
        <v>19</v>
      </c>
      <c r="K7" s="32"/>
      <c r="L7" s="32"/>
      <c r="M7" s="32" t="s">
        <v>19</v>
      </c>
      <c r="N7" s="32"/>
      <c r="O7" s="32"/>
      <c r="P7" s="32" t="s">
        <v>19</v>
      </c>
      <c r="Q7" s="33">
        <v>0.99930555555555556</v>
      </c>
      <c r="T7" s="47"/>
      <c r="AA7" s="58">
        <v>0.29166666666666669</v>
      </c>
      <c r="AB7" s="56" t="s">
        <v>146</v>
      </c>
      <c r="AC7" s="57"/>
    </row>
    <row r="8" spans="2:39" ht="15" thickBot="1" x14ac:dyDescent="0.35">
      <c r="B8" s="104"/>
      <c r="C8" s="14"/>
      <c r="D8" s="35"/>
      <c r="AC8" s="26"/>
    </row>
    <row r="9" spans="2:39" x14ac:dyDescent="0.3">
      <c r="B9" s="104" t="s">
        <v>13</v>
      </c>
      <c r="E9" s="8"/>
      <c r="F9" s="11">
        <v>1</v>
      </c>
      <c r="G9" s="6" t="s">
        <v>4</v>
      </c>
      <c r="H9" s="8">
        <v>24</v>
      </c>
      <c r="I9" s="11">
        <v>2</v>
      </c>
      <c r="J9" s="6" t="s">
        <v>4</v>
      </c>
      <c r="K9" s="8">
        <v>20</v>
      </c>
      <c r="L9" s="11">
        <v>1</v>
      </c>
      <c r="M9" s="6" t="s">
        <v>4</v>
      </c>
      <c r="N9" s="8">
        <v>24</v>
      </c>
      <c r="O9" s="11">
        <v>1</v>
      </c>
      <c r="P9" s="6" t="s">
        <v>4</v>
      </c>
      <c r="Q9" s="8">
        <v>24</v>
      </c>
      <c r="R9" s="11">
        <v>1</v>
      </c>
      <c r="S9" s="6" t="s">
        <v>4</v>
      </c>
      <c r="T9" s="8">
        <v>18</v>
      </c>
      <c r="U9" s="11">
        <v>0</v>
      </c>
      <c r="V9" s="6" t="s">
        <v>4</v>
      </c>
      <c r="W9" s="8">
        <v>24</v>
      </c>
      <c r="X9" s="11">
        <v>0</v>
      </c>
      <c r="Y9" s="6" t="s">
        <v>4</v>
      </c>
      <c r="Z9" s="8">
        <v>13</v>
      </c>
      <c r="AA9" s="11">
        <v>0</v>
      </c>
      <c r="AB9" s="6" t="s">
        <v>4</v>
      </c>
      <c r="AC9" s="21">
        <v>17</v>
      </c>
      <c r="AF9">
        <f>H9+H10+K9+K10+N9+N10+Q9+Q10+T9+T10+W9+W10+Z9+Z10+AC9+AC10</f>
        <v>167</v>
      </c>
      <c r="AG9">
        <f>24*8</f>
        <v>192</v>
      </c>
      <c r="AH9">
        <f>AG9-AF9</f>
        <v>25</v>
      </c>
      <c r="AI9">
        <f>ROUNDUP(AF9/8,0)</f>
        <v>21</v>
      </c>
      <c r="AJ9">
        <f>ROUNDUP(AG9/8,0)</f>
        <v>24</v>
      </c>
      <c r="AK9" s="38">
        <f>AF9/AG9</f>
        <v>0.86979166666666663</v>
      </c>
      <c r="AL9" s="38">
        <f>AI9/AJ9</f>
        <v>0.875</v>
      </c>
    </row>
    <row r="10" spans="2:39" ht="15" thickBot="1" x14ac:dyDescent="0.35">
      <c r="B10" s="104"/>
      <c r="E10" s="10"/>
      <c r="F10" s="12">
        <v>1</v>
      </c>
      <c r="G10" s="9" t="s">
        <v>5</v>
      </c>
      <c r="H10" s="10"/>
      <c r="I10" s="12">
        <v>2</v>
      </c>
      <c r="J10" s="9" t="s">
        <v>5</v>
      </c>
      <c r="K10" s="10">
        <v>3</v>
      </c>
      <c r="L10" s="12">
        <v>1</v>
      </c>
      <c r="M10" s="9" t="s">
        <v>5</v>
      </c>
      <c r="N10" s="10"/>
      <c r="O10" s="12">
        <v>1</v>
      </c>
      <c r="P10" s="9" t="s">
        <v>5</v>
      </c>
      <c r="Q10" s="10"/>
      <c r="R10" s="12">
        <v>1</v>
      </c>
      <c r="S10" s="9" t="s">
        <v>5</v>
      </c>
      <c r="T10" s="10"/>
      <c r="U10" s="12">
        <v>1</v>
      </c>
      <c r="V10" s="9" t="s">
        <v>5</v>
      </c>
      <c r="W10" s="10"/>
      <c r="X10" s="12">
        <v>1</v>
      </c>
      <c r="Y10" s="9" t="s">
        <v>5</v>
      </c>
      <c r="Z10" s="10"/>
      <c r="AA10" s="12">
        <v>1</v>
      </c>
      <c r="AB10" s="9" t="s">
        <v>5</v>
      </c>
      <c r="AC10" s="22"/>
    </row>
    <row r="11" spans="2:39" x14ac:dyDescent="0.3">
      <c r="B11" s="104"/>
      <c r="E11" s="10"/>
      <c r="F11" s="13"/>
      <c r="G11" s="9"/>
      <c r="H11" s="10"/>
      <c r="I11" s="13"/>
      <c r="J11" s="9"/>
      <c r="K11" s="10"/>
      <c r="L11" s="13"/>
      <c r="M11" s="9"/>
      <c r="N11" s="10"/>
      <c r="O11" s="13"/>
      <c r="P11" s="9"/>
      <c r="Q11" s="10"/>
      <c r="R11" s="13"/>
      <c r="S11" s="9"/>
      <c r="T11" s="10"/>
      <c r="U11" s="13"/>
      <c r="V11" s="9"/>
      <c r="W11" s="10"/>
      <c r="X11" s="13"/>
      <c r="Y11" s="9"/>
      <c r="Z11" s="10"/>
      <c r="AA11" s="13"/>
      <c r="AB11" s="9"/>
      <c r="AC11" s="22"/>
    </row>
    <row r="12" spans="2:39" ht="15" thickBot="1" x14ac:dyDescent="0.35">
      <c r="B12" s="104"/>
      <c r="C12" s="14"/>
      <c r="D12" s="35"/>
      <c r="E12" s="15"/>
      <c r="F12" s="12">
        <f>H$12</f>
        <v>24</v>
      </c>
      <c r="G12" s="14" t="s">
        <v>6</v>
      </c>
      <c r="H12" s="15">
        <f>H9+H10</f>
        <v>24</v>
      </c>
      <c r="I12" s="12">
        <f>K$12</f>
        <v>23</v>
      </c>
      <c r="J12" s="14" t="s">
        <v>6</v>
      </c>
      <c r="K12" s="15">
        <f>K9+K10</f>
        <v>23</v>
      </c>
      <c r="L12" s="12">
        <f>N$12</f>
        <v>24</v>
      </c>
      <c r="M12" s="14" t="s">
        <v>6</v>
      </c>
      <c r="N12" s="15">
        <f>N9+N10</f>
        <v>24</v>
      </c>
      <c r="O12" s="12">
        <f>Q$12</f>
        <v>24</v>
      </c>
      <c r="P12" s="14" t="s">
        <v>6</v>
      </c>
      <c r="Q12" s="15">
        <f>Q9+Q10</f>
        <v>24</v>
      </c>
      <c r="R12" s="12">
        <f>T$12</f>
        <v>18</v>
      </c>
      <c r="S12" s="14" t="s">
        <v>6</v>
      </c>
      <c r="T12" s="15">
        <f>T9+T10</f>
        <v>18</v>
      </c>
      <c r="U12" s="12">
        <f>W$12</f>
        <v>24</v>
      </c>
      <c r="V12" s="14" t="s">
        <v>6</v>
      </c>
      <c r="W12" s="15">
        <f>W9+W10</f>
        <v>24</v>
      </c>
      <c r="X12" s="12">
        <f>Z$12</f>
        <v>13</v>
      </c>
      <c r="Y12" s="14" t="s">
        <v>6</v>
      </c>
      <c r="Z12" s="15">
        <f>Z9+Z10</f>
        <v>13</v>
      </c>
      <c r="AA12" s="12">
        <f>AC$12</f>
        <v>17</v>
      </c>
      <c r="AB12" s="14" t="s">
        <v>6</v>
      </c>
      <c r="AC12" s="15">
        <f>AC9+AC10</f>
        <v>17</v>
      </c>
    </row>
    <row r="13" spans="2:39" x14ac:dyDescent="0.3">
      <c r="B13" s="37"/>
      <c r="E13" s="7"/>
      <c r="F13" s="60">
        <v>0.27083333333333331</v>
      </c>
      <c r="G13" s="59" t="s">
        <v>20</v>
      </c>
      <c r="H13" s="59"/>
      <c r="I13" s="59"/>
      <c r="J13" s="59" t="s">
        <v>20</v>
      </c>
      <c r="K13" s="60">
        <v>0.5</v>
      </c>
      <c r="L13" s="7"/>
      <c r="M13" s="7"/>
      <c r="N13" s="7"/>
      <c r="O13" s="45"/>
      <c r="P13" s="46"/>
      <c r="Q13" s="7"/>
      <c r="R13" s="67">
        <v>0.875</v>
      </c>
      <c r="S13" s="66" t="s">
        <v>148</v>
      </c>
      <c r="T13" s="67"/>
      <c r="U13" s="65"/>
      <c r="V13" s="66" t="s">
        <v>148</v>
      </c>
      <c r="W13" s="65"/>
      <c r="X13" s="65"/>
      <c r="Y13" s="66" t="s">
        <v>148</v>
      </c>
      <c r="Z13" s="67">
        <v>0.25</v>
      </c>
      <c r="AA13" s="7"/>
      <c r="AB13" s="7"/>
      <c r="AC13" s="21"/>
      <c r="AK13" s="102"/>
      <c r="AM13" s="102"/>
    </row>
    <row r="14" spans="2:39" x14ac:dyDescent="0.3">
      <c r="B14" s="103"/>
      <c r="L14" s="62">
        <v>0.54166666666666663</v>
      </c>
      <c r="M14" s="61" t="s">
        <v>21</v>
      </c>
      <c r="N14" s="61"/>
      <c r="O14" s="61"/>
      <c r="P14" s="61" t="s">
        <v>21</v>
      </c>
      <c r="Q14" s="62">
        <v>0.85416666666666663</v>
      </c>
      <c r="X14" s="70">
        <v>0.83333333333333337</v>
      </c>
      <c r="Y14" s="68" t="s">
        <v>149</v>
      </c>
      <c r="Z14" s="68"/>
      <c r="AA14" s="68"/>
      <c r="AB14" s="68" t="s">
        <v>149</v>
      </c>
      <c r="AC14" s="69"/>
    </row>
    <row r="15" spans="2:39" ht="15" thickBot="1" x14ac:dyDescent="0.35">
      <c r="B15" s="104"/>
      <c r="C15" s="14"/>
      <c r="D15" s="35"/>
      <c r="O15" s="63">
        <v>0.89583333333333337</v>
      </c>
      <c r="P15" s="64" t="s">
        <v>147</v>
      </c>
      <c r="Q15" s="64"/>
      <c r="R15" s="64"/>
      <c r="S15" s="64" t="s">
        <v>147</v>
      </c>
      <c r="T15" s="63">
        <v>0.58333333333333337</v>
      </c>
      <c r="AC15" s="22"/>
    </row>
    <row r="16" spans="2:39" x14ac:dyDescent="0.3">
      <c r="B16" s="104" t="s">
        <v>14</v>
      </c>
      <c r="E16" s="8"/>
      <c r="F16" s="11">
        <v>1</v>
      </c>
      <c r="G16" s="6" t="s">
        <v>4</v>
      </c>
      <c r="H16" s="8">
        <v>17.5</v>
      </c>
      <c r="I16" s="11">
        <v>1</v>
      </c>
      <c r="J16" s="6" t="s">
        <v>4</v>
      </c>
      <c r="K16" s="8">
        <v>12</v>
      </c>
      <c r="L16" s="11">
        <v>1</v>
      </c>
      <c r="M16" s="6" t="s">
        <v>4</v>
      </c>
      <c r="N16" s="8">
        <v>11</v>
      </c>
      <c r="O16" s="11">
        <v>1</v>
      </c>
      <c r="P16" s="6" t="s">
        <v>4</v>
      </c>
      <c r="Q16" s="8">
        <v>20.5</v>
      </c>
      <c r="R16" s="11">
        <v>0</v>
      </c>
      <c r="S16" s="6" t="s">
        <v>4</v>
      </c>
      <c r="T16" s="8">
        <v>3</v>
      </c>
      <c r="U16" s="11">
        <v>0</v>
      </c>
      <c r="V16" s="6" t="s">
        <v>4</v>
      </c>
      <c r="W16" s="8">
        <v>24</v>
      </c>
      <c r="X16" s="11">
        <v>0</v>
      </c>
      <c r="Y16" s="6" t="s">
        <v>4</v>
      </c>
      <c r="Z16" s="8">
        <v>6</v>
      </c>
      <c r="AA16" s="11">
        <v>0</v>
      </c>
      <c r="AB16" s="6" t="s">
        <v>4</v>
      </c>
      <c r="AC16" s="21">
        <v>24</v>
      </c>
      <c r="AF16">
        <f>H16+H17+K16+K17+N16+N17+Q16+Q17+T16+T17+W16+W17+Z16+Z17+AC16+AC17</f>
        <v>138.5</v>
      </c>
      <c r="AG16">
        <f>24*8</f>
        <v>192</v>
      </c>
      <c r="AH16">
        <f>AG16-AF16</f>
        <v>53.5</v>
      </c>
      <c r="AI16">
        <f>ROUNDUP(AF16/8,0)</f>
        <v>18</v>
      </c>
      <c r="AJ16">
        <f>ROUNDUP(AG16/8,0)</f>
        <v>24</v>
      </c>
      <c r="AK16" s="38">
        <f>AF16/AG16</f>
        <v>0.72135416666666663</v>
      </c>
      <c r="AL16" s="38">
        <f>AI16/AJ16</f>
        <v>0.75</v>
      </c>
    </row>
    <row r="17" spans="2:39" ht="15" thickBot="1" x14ac:dyDescent="0.35">
      <c r="B17" s="104"/>
      <c r="E17" s="10"/>
      <c r="F17" s="12">
        <v>1</v>
      </c>
      <c r="G17" s="9" t="s">
        <v>5</v>
      </c>
      <c r="H17" s="10"/>
      <c r="I17" s="12">
        <v>1</v>
      </c>
      <c r="J17" s="9" t="s">
        <v>5</v>
      </c>
      <c r="K17" s="10"/>
      <c r="L17" s="12">
        <v>1</v>
      </c>
      <c r="M17" s="9" t="s">
        <v>5</v>
      </c>
      <c r="N17" s="10"/>
      <c r="O17" s="12">
        <v>2</v>
      </c>
      <c r="P17" s="9" t="s">
        <v>5</v>
      </c>
      <c r="Q17" s="10">
        <v>2.5</v>
      </c>
      <c r="R17" s="12">
        <v>2</v>
      </c>
      <c r="S17" s="9" t="s">
        <v>5</v>
      </c>
      <c r="T17" s="10">
        <v>14</v>
      </c>
      <c r="U17" s="12">
        <v>1</v>
      </c>
      <c r="V17" s="9" t="s">
        <v>5</v>
      </c>
      <c r="W17" s="10"/>
      <c r="X17" s="12">
        <v>2</v>
      </c>
      <c r="Y17" s="9" t="s">
        <v>5</v>
      </c>
      <c r="Z17" s="10">
        <v>4</v>
      </c>
      <c r="AA17" s="12">
        <v>1</v>
      </c>
      <c r="AB17" s="9" t="s">
        <v>5</v>
      </c>
      <c r="AC17" s="22"/>
    </row>
    <row r="18" spans="2:39" x14ac:dyDescent="0.3">
      <c r="B18" s="104"/>
      <c r="E18" s="10"/>
      <c r="F18" s="13"/>
      <c r="G18" s="9"/>
      <c r="H18" s="10"/>
      <c r="I18" s="13"/>
      <c r="J18" s="9"/>
      <c r="K18" s="10"/>
      <c r="L18" s="13"/>
      <c r="M18" s="9"/>
      <c r="N18" s="10"/>
      <c r="O18" s="13"/>
      <c r="P18" s="9"/>
      <c r="Q18" s="10"/>
      <c r="R18" s="13"/>
      <c r="S18" s="9"/>
      <c r="T18" s="10"/>
      <c r="U18" s="13"/>
      <c r="V18" s="9"/>
      <c r="W18" s="10"/>
      <c r="X18" s="13"/>
      <c r="Y18" s="9"/>
      <c r="Z18" s="10"/>
      <c r="AA18" s="13"/>
      <c r="AB18" s="9"/>
      <c r="AC18" s="22"/>
    </row>
    <row r="19" spans="2:39" ht="15" thickBot="1" x14ac:dyDescent="0.35">
      <c r="B19" s="104"/>
      <c r="C19" s="14"/>
      <c r="D19" s="35"/>
      <c r="E19" s="15"/>
      <c r="F19" s="12">
        <f>H$12</f>
        <v>24</v>
      </c>
      <c r="G19" s="14" t="s">
        <v>6</v>
      </c>
      <c r="H19" s="15">
        <f>H16+H17</f>
        <v>17.5</v>
      </c>
      <c r="I19" s="12">
        <f>K$12</f>
        <v>23</v>
      </c>
      <c r="J19" s="14" t="s">
        <v>6</v>
      </c>
      <c r="K19" s="15">
        <f>K16+K17</f>
        <v>12</v>
      </c>
      <c r="L19" s="12">
        <f>N$12</f>
        <v>24</v>
      </c>
      <c r="M19" s="14" t="s">
        <v>6</v>
      </c>
      <c r="N19" s="15">
        <f>N16+N17</f>
        <v>11</v>
      </c>
      <c r="O19" s="12">
        <f>Q$12</f>
        <v>24</v>
      </c>
      <c r="P19" s="14" t="s">
        <v>6</v>
      </c>
      <c r="Q19" s="15">
        <f>Q16+Q17</f>
        <v>23</v>
      </c>
      <c r="R19" s="12">
        <f>T$12</f>
        <v>18</v>
      </c>
      <c r="S19" s="14" t="s">
        <v>6</v>
      </c>
      <c r="T19" s="15">
        <f>T16+T17</f>
        <v>17</v>
      </c>
      <c r="U19" s="12">
        <f>W$12</f>
        <v>24</v>
      </c>
      <c r="V19" s="14" t="s">
        <v>6</v>
      </c>
      <c r="W19" s="15">
        <f>W16+W17</f>
        <v>24</v>
      </c>
      <c r="X19" s="12">
        <f>Z$12</f>
        <v>13</v>
      </c>
      <c r="Y19" s="14" t="s">
        <v>6</v>
      </c>
      <c r="Z19" s="15">
        <f>Z16+Z17</f>
        <v>10</v>
      </c>
      <c r="AA19" s="12">
        <f>AC$12</f>
        <v>17</v>
      </c>
      <c r="AB19" s="14" t="s">
        <v>6</v>
      </c>
      <c r="AC19" s="15">
        <f>AC16+AC17</f>
        <v>24</v>
      </c>
    </row>
    <row r="20" spans="2:39" x14ac:dyDescent="0.3">
      <c r="B20" s="3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2">
        <v>0.99930555555555556</v>
      </c>
      <c r="S20" s="71" t="s">
        <v>150</v>
      </c>
      <c r="T20" s="71"/>
      <c r="U20" s="71"/>
      <c r="V20" s="71" t="s">
        <v>150</v>
      </c>
      <c r="W20" s="72"/>
      <c r="X20" s="71"/>
      <c r="Y20" s="71" t="s">
        <v>150</v>
      </c>
      <c r="Z20" s="72">
        <v>0.41666666666666669</v>
      </c>
      <c r="AA20" s="7"/>
      <c r="AB20" s="7"/>
      <c r="AC20" s="21"/>
      <c r="AK20" s="102"/>
      <c r="AM20" s="102"/>
    </row>
    <row r="21" spans="2:39" x14ac:dyDescent="0.3">
      <c r="B21" s="103"/>
      <c r="AC21" s="22"/>
    </row>
    <row r="22" spans="2:39" ht="15" thickBot="1" x14ac:dyDescent="0.35">
      <c r="B22" s="104"/>
      <c r="C22" s="14"/>
      <c r="D22" s="35"/>
      <c r="AC22" s="26"/>
    </row>
    <row r="23" spans="2:39" x14ac:dyDescent="0.3">
      <c r="B23" s="104" t="s">
        <v>15</v>
      </c>
      <c r="E23" s="8"/>
      <c r="F23" s="11"/>
      <c r="G23" s="6" t="s">
        <v>4</v>
      </c>
      <c r="H23" s="8"/>
      <c r="I23" s="11"/>
      <c r="J23" s="6" t="s">
        <v>4</v>
      </c>
      <c r="K23" s="8"/>
      <c r="L23" s="11"/>
      <c r="M23" s="6" t="s">
        <v>4</v>
      </c>
      <c r="N23" s="8"/>
      <c r="O23" s="11"/>
      <c r="P23" s="6" t="s">
        <v>4</v>
      </c>
      <c r="Q23" s="8"/>
      <c r="R23" s="11">
        <v>0</v>
      </c>
      <c r="S23" s="6" t="s">
        <v>4</v>
      </c>
      <c r="T23" s="8">
        <v>0</v>
      </c>
      <c r="U23" s="11">
        <v>0</v>
      </c>
      <c r="V23" s="6" t="s">
        <v>4</v>
      </c>
      <c r="W23" s="8">
        <v>24</v>
      </c>
      <c r="X23" s="11">
        <v>0</v>
      </c>
      <c r="Y23" s="6" t="s">
        <v>4</v>
      </c>
      <c r="Z23" s="8">
        <v>10</v>
      </c>
      <c r="AA23" s="11"/>
      <c r="AB23" s="6" t="s">
        <v>4</v>
      </c>
      <c r="AC23" s="21"/>
      <c r="AF23">
        <f>H23+H24+K23+K24+N23+N24+Q23+Q24+T23+T24+W23+W24+Z23+Z24+AC23+AC24</f>
        <v>34</v>
      </c>
      <c r="AG23">
        <f>24*8</f>
        <v>192</v>
      </c>
      <c r="AH23">
        <f>AG23-AF23</f>
        <v>158</v>
      </c>
      <c r="AI23">
        <f>ROUNDUP(AF23/8,0)</f>
        <v>5</v>
      </c>
      <c r="AJ23">
        <f>ROUNDUP(AG23/8,0)</f>
        <v>24</v>
      </c>
      <c r="AK23" s="38">
        <f>AF23/AG23</f>
        <v>0.17708333333333334</v>
      </c>
      <c r="AL23" s="38">
        <f>AI23/AJ23</f>
        <v>0.20833333333333334</v>
      </c>
    </row>
    <row r="24" spans="2:39" ht="15" thickBot="1" x14ac:dyDescent="0.35">
      <c r="B24" s="104"/>
      <c r="E24" s="10"/>
      <c r="F24" s="12"/>
      <c r="G24" s="9" t="s">
        <v>5</v>
      </c>
      <c r="H24" s="10"/>
      <c r="I24" s="12"/>
      <c r="J24" s="9" t="s">
        <v>5</v>
      </c>
      <c r="K24" s="10"/>
      <c r="L24" s="12"/>
      <c r="M24" s="9" t="s">
        <v>5</v>
      </c>
      <c r="N24" s="10"/>
      <c r="O24" s="12"/>
      <c r="P24" s="9" t="s">
        <v>5</v>
      </c>
      <c r="Q24" s="10"/>
      <c r="R24" s="12">
        <v>1</v>
      </c>
      <c r="S24" s="9" t="s">
        <v>5</v>
      </c>
      <c r="T24" s="10"/>
      <c r="U24" s="12">
        <v>1</v>
      </c>
      <c r="V24" s="9" t="s">
        <v>5</v>
      </c>
      <c r="W24" s="10"/>
      <c r="X24" s="12">
        <v>1</v>
      </c>
      <c r="Y24" s="9" t="s">
        <v>5</v>
      </c>
      <c r="Z24" s="10"/>
      <c r="AA24" s="12"/>
      <c r="AB24" s="9" t="s">
        <v>5</v>
      </c>
      <c r="AC24" s="22"/>
    </row>
    <row r="25" spans="2:39" x14ac:dyDescent="0.3">
      <c r="B25" s="104"/>
      <c r="E25" s="10"/>
      <c r="F25" s="13"/>
      <c r="G25" s="9"/>
      <c r="H25" s="10"/>
      <c r="I25" s="13"/>
      <c r="J25" s="9"/>
      <c r="K25" s="10"/>
      <c r="L25" s="13"/>
      <c r="M25" s="9"/>
      <c r="N25" s="10"/>
      <c r="O25" s="13"/>
      <c r="P25" s="9"/>
      <c r="Q25" s="10"/>
      <c r="R25" s="13"/>
      <c r="S25" s="9"/>
      <c r="T25" s="10"/>
      <c r="U25" s="13"/>
      <c r="V25" s="9"/>
      <c r="W25" s="10"/>
      <c r="X25" s="13"/>
      <c r="Y25" s="9"/>
      <c r="Z25" s="10"/>
      <c r="AA25" s="13"/>
      <c r="AB25" s="9"/>
      <c r="AC25" s="22"/>
    </row>
    <row r="26" spans="2:39" ht="15" thickBot="1" x14ac:dyDescent="0.35">
      <c r="B26" s="104"/>
      <c r="C26" s="14"/>
      <c r="D26" s="35"/>
      <c r="E26" s="15"/>
      <c r="F26" s="12"/>
      <c r="G26" s="14" t="s">
        <v>6</v>
      </c>
      <c r="H26" s="15">
        <f>H23+H24</f>
        <v>0</v>
      </c>
      <c r="I26" s="12"/>
      <c r="J26" s="14" t="s">
        <v>6</v>
      </c>
      <c r="K26" s="15">
        <f>K23+K24</f>
        <v>0</v>
      </c>
      <c r="L26" s="12"/>
      <c r="M26" s="14" t="s">
        <v>6</v>
      </c>
      <c r="N26" s="15">
        <f>N23+N24</f>
        <v>0</v>
      </c>
      <c r="O26" s="12"/>
      <c r="P26" s="14" t="s">
        <v>6</v>
      </c>
      <c r="Q26" s="15">
        <f>Q23+Q24</f>
        <v>0</v>
      </c>
      <c r="R26" s="12">
        <f>T$12</f>
        <v>18</v>
      </c>
      <c r="S26" s="14" t="s">
        <v>6</v>
      </c>
      <c r="T26" s="15">
        <f>T23+T24</f>
        <v>0</v>
      </c>
      <c r="U26" s="12">
        <f>W$12</f>
        <v>24</v>
      </c>
      <c r="V26" s="14" t="s">
        <v>6</v>
      </c>
      <c r="W26" s="15">
        <f>W23+W24</f>
        <v>24</v>
      </c>
      <c r="X26" s="12">
        <f>Z$12</f>
        <v>13</v>
      </c>
      <c r="Y26" s="14" t="s">
        <v>6</v>
      </c>
      <c r="Z26" s="15">
        <f>Z23+Z24</f>
        <v>10</v>
      </c>
      <c r="AA26" s="12"/>
      <c r="AB26" s="14" t="s">
        <v>6</v>
      </c>
      <c r="AC26" s="15">
        <f>AC23+AC24</f>
        <v>0</v>
      </c>
    </row>
    <row r="27" spans="2:39" x14ac:dyDescent="0.3">
      <c r="B27" s="37"/>
      <c r="E27" s="7"/>
      <c r="F27" s="74">
        <v>0.3840277777777778</v>
      </c>
      <c r="G27" s="73" t="s">
        <v>22</v>
      </c>
      <c r="H27" s="74"/>
      <c r="I27" s="73"/>
      <c r="J27" s="73" t="s">
        <v>22</v>
      </c>
      <c r="K27" s="74">
        <v>0.23958333333333334</v>
      </c>
      <c r="L27" s="7"/>
      <c r="M27" s="7"/>
      <c r="N27" s="7"/>
      <c r="O27" s="7"/>
      <c r="P27" s="7"/>
      <c r="Q27" s="7"/>
      <c r="R27" s="67">
        <v>0.5</v>
      </c>
      <c r="S27" s="65" t="s">
        <v>152</v>
      </c>
      <c r="T27" s="65"/>
      <c r="U27" s="65"/>
      <c r="V27" s="65" t="s">
        <v>153</v>
      </c>
      <c r="W27" s="67"/>
      <c r="X27" s="67"/>
      <c r="Y27" s="65" t="s">
        <v>153</v>
      </c>
      <c r="Z27" s="67">
        <v>0.16666666666666666</v>
      </c>
      <c r="AA27" s="7"/>
      <c r="AB27" s="7"/>
      <c r="AC27" s="21"/>
      <c r="AK27" s="102"/>
      <c r="AM27" s="102"/>
    </row>
    <row r="28" spans="2:39" x14ac:dyDescent="0.3">
      <c r="B28" s="103"/>
      <c r="I28" s="77">
        <v>0.28125</v>
      </c>
      <c r="J28" s="78" t="s">
        <v>25</v>
      </c>
      <c r="K28" s="78"/>
      <c r="L28" s="78"/>
      <c r="M28" s="78" t="s">
        <v>25</v>
      </c>
      <c r="N28" s="77"/>
      <c r="O28" s="77"/>
      <c r="P28" s="78" t="s">
        <v>25</v>
      </c>
      <c r="Q28" s="77">
        <v>0.1875</v>
      </c>
      <c r="X28" s="84">
        <v>0.20833333333333334</v>
      </c>
      <c r="Y28" s="83" t="s">
        <v>154</v>
      </c>
      <c r="Z28" s="83"/>
      <c r="AA28" s="83"/>
      <c r="AB28" s="83" t="s">
        <v>154</v>
      </c>
      <c r="AC28" s="85">
        <v>0.99930555555555556</v>
      </c>
    </row>
    <row r="29" spans="2:39" ht="15" thickBot="1" x14ac:dyDescent="0.35">
      <c r="B29" s="104"/>
      <c r="C29" s="14"/>
      <c r="D29" s="35"/>
      <c r="O29" s="80">
        <v>0.29166666666666669</v>
      </c>
      <c r="P29" s="82" t="s">
        <v>151</v>
      </c>
      <c r="Q29" s="79"/>
      <c r="R29" s="79"/>
      <c r="S29" s="79" t="s">
        <v>151</v>
      </c>
      <c r="T29" s="80">
        <v>0.10416666666666667</v>
      </c>
      <c r="W29" s="35"/>
      <c r="AC29" s="22"/>
    </row>
    <row r="30" spans="2:39" x14ac:dyDescent="0.3">
      <c r="B30" s="104" t="s">
        <v>16</v>
      </c>
      <c r="E30" s="8"/>
      <c r="F30" s="11">
        <v>1</v>
      </c>
      <c r="G30" s="6" t="s">
        <v>4</v>
      </c>
      <c r="H30" s="8">
        <v>15</v>
      </c>
      <c r="I30" s="11">
        <v>2</v>
      </c>
      <c r="J30" s="6" t="s">
        <v>4</v>
      </c>
      <c r="K30" s="8">
        <v>5.75</v>
      </c>
      <c r="L30" s="11">
        <v>1</v>
      </c>
      <c r="M30" s="6" t="s">
        <v>4</v>
      </c>
      <c r="N30" s="8">
        <v>24</v>
      </c>
      <c r="O30" s="11">
        <v>1</v>
      </c>
      <c r="P30" s="6" t="s">
        <v>4</v>
      </c>
      <c r="Q30" s="8">
        <v>4.5</v>
      </c>
      <c r="R30" s="11">
        <v>0</v>
      </c>
      <c r="S30" s="6" t="s">
        <v>4</v>
      </c>
      <c r="T30" s="8">
        <v>12</v>
      </c>
      <c r="U30" s="11">
        <v>0</v>
      </c>
      <c r="V30" s="6" t="s">
        <v>4</v>
      </c>
      <c r="W30" s="8">
        <v>24</v>
      </c>
      <c r="X30" s="11">
        <v>0</v>
      </c>
      <c r="Y30" s="6" t="s">
        <v>4</v>
      </c>
      <c r="Z30" s="8">
        <v>4</v>
      </c>
      <c r="AA30" s="11">
        <v>0</v>
      </c>
      <c r="AB30" s="6" t="s">
        <v>4</v>
      </c>
      <c r="AC30" s="21">
        <v>24</v>
      </c>
      <c r="AF30">
        <f>H30+H31+K30+K31+N30+N31+Q30+Q31+T30+T31+W30+W31+Z30+Z31+AC30+AC31</f>
        <v>169.5</v>
      </c>
      <c r="AG30">
        <f>24*8</f>
        <v>192</v>
      </c>
      <c r="AH30">
        <f>AG30-AF30</f>
        <v>22.5</v>
      </c>
      <c r="AI30">
        <f>ROUNDUP(AF30/8,0)</f>
        <v>22</v>
      </c>
      <c r="AJ30">
        <f>ROUNDUP(AG30/8,0)</f>
        <v>24</v>
      </c>
      <c r="AK30" s="38">
        <f>AF30/AG30</f>
        <v>0.8828125</v>
      </c>
      <c r="AL30" s="38">
        <f>AI30/AJ30</f>
        <v>0.91666666666666663</v>
      </c>
    </row>
    <row r="31" spans="2:39" ht="15" thickBot="1" x14ac:dyDescent="0.35">
      <c r="B31" s="104"/>
      <c r="E31" s="10"/>
      <c r="F31" s="12">
        <v>1</v>
      </c>
      <c r="G31" s="9" t="s">
        <v>5</v>
      </c>
      <c r="H31" s="10"/>
      <c r="I31" s="12">
        <v>2</v>
      </c>
      <c r="J31" s="9" t="s">
        <v>5</v>
      </c>
      <c r="K31" s="10">
        <v>17.75</v>
      </c>
      <c r="L31" s="12">
        <v>1</v>
      </c>
      <c r="M31" s="9" t="s">
        <v>5</v>
      </c>
      <c r="N31" s="10"/>
      <c r="O31" s="12">
        <v>1</v>
      </c>
      <c r="P31" s="9" t="s">
        <v>5</v>
      </c>
      <c r="Q31" s="10">
        <v>17</v>
      </c>
      <c r="R31" s="12">
        <v>2</v>
      </c>
      <c r="S31" s="9" t="s">
        <v>5</v>
      </c>
      <c r="T31" s="10">
        <v>2.5</v>
      </c>
      <c r="U31" s="12">
        <v>1</v>
      </c>
      <c r="V31" s="9" t="s">
        <v>5</v>
      </c>
      <c r="W31" s="10"/>
      <c r="X31" s="12">
        <v>2</v>
      </c>
      <c r="Y31" s="9" t="s">
        <v>5</v>
      </c>
      <c r="Z31" s="10">
        <v>19</v>
      </c>
      <c r="AA31" s="12">
        <v>1</v>
      </c>
      <c r="AB31" s="9" t="s">
        <v>5</v>
      </c>
      <c r="AC31" s="22"/>
    </row>
    <row r="32" spans="2:39" x14ac:dyDescent="0.3">
      <c r="B32" s="104"/>
      <c r="E32" s="10"/>
      <c r="F32" s="13"/>
      <c r="G32" s="9"/>
      <c r="H32" s="10"/>
      <c r="I32" s="13"/>
      <c r="J32" s="9"/>
      <c r="K32" s="10"/>
      <c r="L32" s="13"/>
      <c r="M32" s="9"/>
      <c r="N32" s="10"/>
      <c r="O32" s="13"/>
      <c r="P32" s="9"/>
      <c r="Q32" s="10"/>
      <c r="R32" s="13"/>
      <c r="S32" s="9"/>
      <c r="T32" s="10"/>
      <c r="U32" s="13"/>
      <c r="V32" s="9"/>
      <c r="W32" s="10"/>
      <c r="X32" s="13"/>
      <c r="Y32" s="9"/>
      <c r="Z32" s="10"/>
      <c r="AA32" s="13"/>
      <c r="AB32" s="9"/>
      <c r="AC32" s="22"/>
    </row>
    <row r="33" spans="2:39" ht="15" thickBot="1" x14ac:dyDescent="0.35">
      <c r="B33" s="104"/>
      <c r="C33" s="14"/>
      <c r="D33" s="35"/>
      <c r="E33" s="15"/>
      <c r="F33" s="12">
        <f>H$12</f>
        <v>24</v>
      </c>
      <c r="G33" s="14" t="s">
        <v>6</v>
      </c>
      <c r="H33" s="15">
        <f>H30+H31</f>
        <v>15</v>
      </c>
      <c r="I33" s="12">
        <f>K$12</f>
        <v>23</v>
      </c>
      <c r="J33" s="14" t="s">
        <v>6</v>
      </c>
      <c r="K33" s="15">
        <f>K30+K31</f>
        <v>23.5</v>
      </c>
      <c r="L33" s="12">
        <f>N$12</f>
        <v>24</v>
      </c>
      <c r="M33" s="14" t="s">
        <v>6</v>
      </c>
      <c r="N33" s="15">
        <f>N30+N31</f>
        <v>24</v>
      </c>
      <c r="O33" s="12">
        <f>Q$12</f>
        <v>24</v>
      </c>
      <c r="P33" s="14" t="s">
        <v>6</v>
      </c>
      <c r="Q33" s="15">
        <f>Q30+Q31</f>
        <v>21.5</v>
      </c>
      <c r="R33" s="12">
        <f>T$12</f>
        <v>18</v>
      </c>
      <c r="S33" s="14" t="s">
        <v>6</v>
      </c>
      <c r="T33" s="15">
        <f>T30+T31</f>
        <v>14.5</v>
      </c>
      <c r="U33" s="12">
        <f>W$12</f>
        <v>24</v>
      </c>
      <c r="V33" s="14" t="s">
        <v>6</v>
      </c>
      <c r="W33" s="15">
        <f>W30+W31</f>
        <v>24</v>
      </c>
      <c r="X33" s="12">
        <f>Z$12</f>
        <v>13</v>
      </c>
      <c r="Y33" s="14" t="s">
        <v>6</v>
      </c>
      <c r="Z33" s="15">
        <f>Z30+Z31</f>
        <v>23</v>
      </c>
      <c r="AA33" s="12">
        <f>AC$12</f>
        <v>17</v>
      </c>
      <c r="AB33" s="14" t="s">
        <v>6</v>
      </c>
      <c r="AC33" s="15">
        <f>AC30+AC31</f>
        <v>24</v>
      </c>
    </row>
    <row r="34" spans="2:39" x14ac:dyDescent="0.3">
      <c r="B34" s="37"/>
      <c r="E34" s="7"/>
      <c r="F34" s="87">
        <v>0.43263888888888891</v>
      </c>
      <c r="G34" s="86" t="s">
        <v>24</v>
      </c>
      <c r="H34" s="86"/>
      <c r="I34" s="86"/>
      <c r="J34" s="86" t="s">
        <v>24</v>
      </c>
      <c r="K34" s="87">
        <v>0.20833333333333334</v>
      </c>
      <c r="L34" s="7"/>
      <c r="M34" s="7"/>
      <c r="N34" s="7"/>
      <c r="O34" s="7"/>
      <c r="P34" s="7"/>
      <c r="Q34" s="7"/>
      <c r="R34" s="7"/>
      <c r="S34" s="7"/>
      <c r="T34" s="7"/>
      <c r="U34" s="45"/>
      <c r="V34" s="7"/>
      <c r="W34" s="7"/>
      <c r="X34" s="94">
        <v>0.125</v>
      </c>
      <c r="Y34" s="92" t="s">
        <v>156</v>
      </c>
      <c r="Z34" s="92"/>
      <c r="AA34" s="92"/>
      <c r="AB34" s="92" t="s">
        <v>156</v>
      </c>
      <c r="AC34" s="93"/>
      <c r="AK34" s="102"/>
      <c r="AM34" s="102"/>
    </row>
    <row r="35" spans="2:39" x14ac:dyDescent="0.3">
      <c r="B35" s="103"/>
      <c r="I35" s="89">
        <v>0.58333333333333337</v>
      </c>
      <c r="J35" s="88" t="s">
        <v>23</v>
      </c>
      <c r="K35" s="88"/>
      <c r="L35" s="88"/>
      <c r="M35" s="88" t="s">
        <v>23</v>
      </c>
      <c r="N35" s="88"/>
      <c r="O35" s="88"/>
      <c r="P35" s="88" t="s">
        <v>23</v>
      </c>
      <c r="Q35" s="89">
        <v>0.33333333333333331</v>
      </c>
      <c r="AC35" s="22"/>
    </row>
    <row r="36" spans="2:39" ht="15" thickBot="1" x14ac:dyDescent="0.35">
      <c r="B36" s="104"/>
      <c r="C36" s="14"/>
      <c r="D36" s="35"/>
      <c r="O36" s="63">
        <v>0.375</v>
      </c>
      <c r="P36" s="64" t="s">
        <v>155</v>
      </c>
      <c r="Q36" s="64"/>
      <c r="R36" s="64"/>
      <c r="S36" s="64" t="s">
        <v>155</v>
      </c>
      <c r="T36" s="64"/>
      <c r="U36" s="64"/>
      <c r="V36" s="64" t="s">
        <v>155</v>
      </c>
      <c r="W36" s="91"/>
      <c r="X36" s="64"/>
      <c r="Y36" s="64" t="s">
        <v>155</v>
      </c>
      <c r="Z36" s="91">
        <v>8.3333333333333329E-2</v>
      </c>
      <c r="AC36" s="22"/>
    </row>
    <row r="37" spans="2:39" x14ac:dyDescent="0.3">
      <c r="B37" s="104" t="s">
        <v>17</v>
      </c>
      <c r="E37" s="8"/>
      <c r="F37" s="11">
        <v>1</v>
      </c>
      <c r="G37" s="6" t="s">
        <v>4</v>
      </c>
      <c r="H37" s="8">
        <v>13.5</v>
      </c>
      <c r="I37" s="11">
        <v>2</v>
      </c>
      <c r="J37" s="6" t="s">
        <v>4</v>
      </c>
      <c r="K37" s="8">
        <v>5</v>
      </c>
      <c r="L37" s="11">
        <v>1</v>
      </c>
      <c r="M37" s="6" t="s">
        <v>4</v>
      </c>
      <c r="N37" s="8">
        <v>24</v>
      </c>
      <c r="O37" s="11">
        <v>1</v>
      </c>
      <c r="P37" s="6" t="s">
        <v>4</v>
      </c>
      <c r="Q37" s="8">
        <v>8</v>
      </c>
      <c r="R37" s="11">
        <v>0</v>
      </c>
      <c r="S37" s="6" t="s">
        <v>4</v>
      </c>
      <c r="T37" s="8">
        <v>24</v>
      </c>
      <c r="U37" s="11">
        <v>0</v>
      </c>
      <c r="V37" s="6" t="s">
        <v>4</v>
      </c>
      <c r="W37" s="8">
        <v>24</v>
      </c>
      <c r="X37" s="11">
        <v>0</v>
      </c>
      <c r="Y37" s="6" t="s">
        <v>4</v>
      </c>
      <c r="Z37" s="8">
        <v>21</v>
      </c>
      <c r="AA37" s="11">
        <v>0</v>
      </c>
      <c r="AB37" s="6" t="s">
        <v>4</v>
      </c>
      <c r="AC37" s="21">
        <v>24</v>
      </c>
      <c r="AF37">
        <f>H37+H38+K37+K38+N37+N38+Q37+Q38+T37+T38+W37+W38+Z37+Z38+AC37+AC38</f>
        <v>168.5</v>
      </c>
      <c r="AG37">
        <f>24*8</f>
        <v>192</v>
      </c>
      <c r="AH37">
        <f>AG37-AF37</f>
        <v>23.5</v>
      </c>
      <c r="AI37">
        <f>ROUNDUP(AF37/8,0)</f>
        <v>22</v>
      </c>
      <c r="AJ37">
        <f>ROUNDUP(AG37/8,0)</f>
        <v>24</v>
      </c>
      <c r="AK37" s="38">
        <f>AF37/AG37</f>
        <v>0.87760416666666663</v>
      </c>
      <c r="AL37" s="38">
        <f>AI37/AJ37</f>
        <v>0.91666666666666663</v>
      </c>
    </row>
    <row r="38" spans="2:39" ht="15" thickBot="1" x14ac:dyDescent="0.35">
      <c r="B38" s="104"/>
      <c r="E38" s="10"/>
      <c r="F38" s="12">
        <v>1</v>
      </c>
      <c r="G38" s="9" t="s">
        <v>5</v>
      </c>
      <c r="H38" s="10"/>
      <c r="I38" s="12">
        <v>2</v>
      </c>
      <c r="J38" s="9" t="s">
        <v>5</v>
      </c>
      <c r="K38" s="10">
        <v>10</v>
      </c>
      <c r="L38" s="12">
        <v>1</v>
      </c>
      <c r="M38" s="9" t="s">
        <v>5</v>
      </c>
      <c r="N38" s="10"/>
      <c r="O38" s="12">
        <v>2</v>
      </c>
      <c r="P38" s="9" t="s">
        <v>5</v>
      </c>
      <c r="Q38" s="10">
        <v>15</v>
      </c>
      <c r="R38" s="12">
        <v>1</v>
      </c>
      <c r="S38" s="9" t="s">
        <v>5</v>
      </c>
      <c r="T38" s="10"/>
      <c r="U38" s="12">
        <v>1</v>
      </c>
      <c r="V38" s="9" t="s">
        <v>5</v>
      </c>
      <c r="W38" s="10"/>
      <c r="X38" s="12">
        <v>2</v>
      </c>
      <c r="Y38" s="9" t="s">
        <v>5</v>
      </c>
      <c r="Z38" s="10"/>
      <c r="AA38" s="12">
        <v>1</v>
      </c>
      <c r="AB38" s="9" t="s">
        <v>5</v>
      </c>
      <c r="AC38" s="22"/>
    </row>
    <row r="39" spans="2:39" x14ac:dyDescent="0.3">
      <c r="B39" s="104"/>
      <c r="E39" s="10"/>
      <c r="F39" s="13"/>
      <c r="G39" s="9"/>
      <c r="H39" s="10"/>
      <c r="I39" s="13"/>
      <c r="J39" s="9"/>
      <c r="K39" s="10"/>
      <c r="L39" s="13"/>
      <c r="M39" s="9"/>
      <c r="N39" s="10"/>
      <c r="O39" s="13"/>
      <c r="P39" s="9"/>
      <c r="Q39" s="10"/>
      <c r="R39" s="13"/>
      <c r="S39" s="9"/>
      <c r="T39" s="10"/>
      <c r="U39" s="13"/>
      <c r="V39" s="9"/>
      <c r="W39" s="10"/>
      <c r="X39" s="13"/>
      <c r="Y39" s="9"/>
      <c r="Z39" s="10"/>
      <c r="AA39" s="13"/>
      <c r="AB39" s="9"/>
      <c r="AC39" s="22"/>
    </row>
    <row r="40" spans="2:39" ht="15" thickBot="1" x14ac:dyDescent="0.35">
      <c r="B40" s="105"/>
      <c r="C40" s="14"/>
      <c r="D40" s="35"/>
      <c r="E40" s="15"/>
      <c r="F40" s="12">
        <f>H$12</f>
        <v>24</v>
      </c>
      <c r="G40" s="14" t="s">
        <v>6</v>
      </c>
      <c r="H40" s="15">
        <f>H37+H38</f>
        <v>13.5</v>
      </c>
      <c r="I40" s="12">
        <f>K$12</f>
        <v>23</v>
      </c>
      <c r="J40" s="14" t="s">
        <v>6</v>
      </c>
      <c r="K40" s="15">
        <f>K37+K38</f>
        <v>15</v>
      </c>
      <c r="L40" s="12">
        <f>N$12</f>
        <v>24</v>
      </c>
      <c r="M40" s="14" t="s">
        <v>6</v>
      </c>
      <c r="N40" s="15">
        <f>N37+N38</f>
        <v>24</v>
      </c>
      <c r="O40" s="12">
        <f>Q$12</f>
        <v>24</v>
      </c>
      <c r="P40" s="14" t="s">
        <v>6</v>
      </c>
      <c r="Q40" s="15">
        <f>Q37+Q38</f>
        <v>23</v>
      </c>
      <c r="R40" s="12">
        <f>T$12</f>
        <v>18</v>
      </c>
      <c r="S40" s="14" t="s">
        <v>6</v>
      </c>
      <c r="T40" s="15">
        <f>T37+T38</f>
        <v>24</v>
      </c>
      <c r="U40" s="12">
        <f>W$12</f>
        <v>24</v>
      </c>
      <c r="V40" s="14" t="s">
        <v>6</v>
      </c>
      <c r="W40" s="15">
        <f>W37+W38</f>
        <v>24</v>
      </c>
      <c r="X40" s="12">
        <f>Z$12</f>
        <v>13</v>
      </c>
      <c r="Y40" s="14" t="s">
        <v>6</v>
      </c>
      <c r="Z40" s="15">
        <f>Z37+Z38</f>
        <v>21</v>
      </c>
      <c r="AA40" s="12">
        <f>AC$12</f>
        <v>17</v>
      </c>
      <c r="AB40" s="14" t="s">
        <v>6</v>
      </c>
      <c r="AC40" s="15">
        <f>AC37+AC38</f>
        <v>24</v>
      </c>
    </row>
    <row r="41" spans="2:39" x14ac:dyDescent="0.3">
      <c r="B41" s="37"/>
      <c r="C41" s="95"/>
      <c r="D41" s="95" t="s">
        <v>157</v>
      </c>
      <c r="E41" s="95"/>
      <c r="F41" s="95"/>
      <c r="G41" s="95" t="s">
        <v>157</v>
      </c>
      <c r="H41" s="95"/>
      <c r="I41" s="95"/>
      <c r="J41" s="95" t="s">
        <v>157</v>
      </c>
      <c r="K41" s="95"/>
      <c r="L41" s="95"/>
      <c r="M41" s="95" t="s">
        <v>157</v>
      </c>
      <c r="N41" s="96">
        <v>0.83333333333333337</v>
      </c>
      <c r="R41" s="7"/>
      <c r="S41" s="7"/>
      <c r="T41" s="7"/>
      <c r="U41" s="7"/>
      <c r="V41" s="7"/>
      <c r="W41" s="7"/>
      <c r="X41" s="74">
        <v>0.875</v>
      </c>
      <c r="Y41" s="73" t="s">
        <v>160</v>
      </c>
      <c r="Z41" s="73"/>
      <c r="AA41" s="73"/>
      <c r="AB41" s="73" t="s">
        <v>160</v>
      </c>
      <c r="AC41" s="98">
        <v>0.54166666666666663</v>
      </c>
      <c r="AK41" s="102"/>
    </row>
    <row r="42" spans="2:39" x14ac:dyDescent="0.3">
      <c r="B42" s="103"/>
      <c r="L42" s="97">
        <v>0.875</v>
      </c>
      <c r="M42" s="90" t="s">
        <v>158</v>
      </c>
      <c r="N42" s="90"/>
      <c r="O42" s="90"/>
      <c r="P42" s="90" t="s">
        <v>158</v>
      </c>
      <c r="Q42" s="90"/>
      <c r="R42" s="90"/>
      <c r="S42" s="90" t="s">
        <v>158</v>
      </c>
      <c r="T42" s="97">
        <v>0.91666666666666663</v>
      </c>
      <c r="AA42" s="101">
        <v>0.875</v>
      </c>
      <c r="AB42" s="99" t="s">
        <v>161</v>
      </c>
      <c r="AC42" s="100"/>
    </row>
    <row r="43" spans="2:39" ht="15" thickBot="1" x14ac:dyDescent="0.35">
      <c r="B43" s="104"/>
      <c r="C43" s="14"/>
      <c r="D43" s="35"/>
      <c r="U43" s="89">
        <v>0.375</v>
      </c>
      <c r="V43" s="88" t="s">
        <v>159</v>
      </c>
      <c r="W43" s="88"/>
      <c r="X43" s="88"/>
      <c r="Y43" s="88" t="s">
        <v>159</v>
      </c>
      <c r="Z43" s="89">
        <v>0.625</v>
      </c>
      <c r="AC43" s="22"/>
    </row>
    <row r="44" spans="2:39" x14ac:dyDescent="0.3">
      <c r="B44" s="104" t="s">
        <v>52</v>
      </c>
      <c r="E44" s="8"/>
      <c r="F44" s="11"/>
      <c r="G44" s="6" t="s">
        <v>4</v>
      </c>
      <c r="H44" s="8"/>
      <c r="I44" s="11"/>
      <c r="J44" s="6" t="s">
        <v>4</v>
      </c>
      <c r="K44" s="8"/>
      <c r="L44" s="11">
        <v>0</v>
      </c>
      <c r="M44" s="6" t="s">
        <v>4</v>
      </c>
      <c r="N44" s="8">
        <v>3</v>
      </c>
      <c r="O44" s="11">
        <v>0</v>
      </c>
      <c r="P44" s="6" t="s">
        <v>4</v>
      </c>
      <c r="Q44" s="8">
        <v>24</v>
      </c>
      <c r="R44" s="11">
        <v>0</v>
      </c>
      <c r="S44" s="6" t="s">
        <v>4</v>
      </c>
      <c r="T44" s="8">
        <v>22</v>
      </c>
      <c r="U44" s="11">
        <v>0</v>
      </c>
      <c r="V44" s="6" t="s">
        <v>4</v>
      </c>
      <c r="W44" s="8">
        <v>15</v>
      </c>
      <c r="X44" s="11">
        <v>0</v>
      </c>
      <c r="Y44" s="6" t="s">
        <v>4</v>
      </c>
      <c r="Z44" s="8">
        <v>3</v>
      </c>
      <c r="AA44" s="11">
        <v>0</v>
      </c>
      <c r="AB44" s="6" t="s">
        <v>4</v>
      </c>
      <c r="AC44" s="21">
        <v>13</v>
      </c>
      <c r="AF44">
        <f>H44+H45+K44+K45+N44+N45+Q44+Q45+T44+T45+W44+W45+Z44+Z45+AC44+AC45</f>
        <v>98</v>
      </c>
      <c r="AG44">
        <f>24*4+4</f>
        <v>100</v>
      </c>
      <c r="AH44">
        <f>AG44-AF44</f>
        <v>2</v>
      </c>
      <c r="AI44">
        <f>ROUNDUP(AF44/8,0)</f>
        <v>13</v>
      </c>
      <c r="AJ44">
        <f>ROUNDUP(AG44/8,0)</f>
        <v>13</v>
      </c>
      <c r="AK44" s="38">
        <f>AF44/AG44</f>
        <v>0.98</v>
      </c>
      <c r="AL44" s="38">
        <f>AI44/AJ44</f>
        <v>1</v>
      </c>
    </row>
    <row r="45" spans="2:39" ht="15" thickBot="1" x14ac:dyDescent="0.35">
      <c r="B45" s="36"/>
      <c r="E45" s="10"/>
      <c r="F45" s="12"/>
      <c r="G45" s="9" t="s">
        <v>5</v>
      </c>
      <c r="H45" s="10"/>
      <c r="I45" s="12"/>
      <c r="J45" s="9" t="s">
        <v>5</v>
      </c>
      <c r="K45" s="10"/>
      <c r="L45" s="12">
        <v>1</v>
      </c>
      <c r="M45" s="9" t="s">
        <v>5</v>
      </c>
      <c r="N45" s="10"/>
      <c r="O45" s="12">
        <v>1</v>
      </c>
      <c r="P45" s="9" t="s">
        <v>5</v>
      </c>
      <c r="Q45" s="10"/>
      <c r="R45" s="12">
        <v>1</v>
      </c>
      <c r="S45" s="9" t="s">
        <v>5</v>
      </c>
      <c r="T45" s="10"/>
      <c r="U45" s="12">
        <v>1</v>
      </c>
      <c r="V45" s="9" t="s">
        <v>5</v>
      </c>
      <c r="W45" s="10"/>
      <c r="X45" s="12">
        <v>2</v>
      </c>
      <c r="Y45" s="9" t="s">
        <v>5</v>
      </c>
      <c r="Z45" s="10">
        <v>15</v>
      </c>
      <c r="AA45" s="12">
        <v>2</v>
      </c>
      <c r="AB45" s="9" t="s">
        <v>5</v>
      </c>
      <c r="AC45" s="22">
        <v>3</v>
      </c>
    </row>
    <row r="46" spans="2:39" x14ac:dyDescent="0.3">
      <c r="B46" s="36"/>
      <c r="E46" s="10"/>
      <c r="F46" s="13"/>
      <c r="G46" s="9"/>
      <c r="H46" s="10"/>
      <c r="I46" s="13"/>
      <c r="J46" s="9"/>
      <c r="K46" s="10"/>
      <c r="L46" s="13"/>
      <c r="M46" s="9"/>
      <c r="N46" s="10"/>
      <c r="O46" s="13"/>
      <c r="P46" s="9"/>
      <c r="Q46" s="10"/>
      <c r="R46" s="13"/>
      <c r="S46" s="9"/>
      <c r="T46" s="10"/>
      <c r="U46" s="13"/>
      <c r="V46" s="9"/>
      <c r="W46" s="10"/>
      <c r="X46" s="13"/>
      <c r="Y46" s="9"/>
      <c r="Z46" s="10"/>
      <c r="AA46" s="13"/>
      <c r="AB46" s="9"/>
      <c r="AC46" s="22"/>
    </row>
    <row r="47" spans="2:39" ht="15" thickBot="1" x14ac:dyDescent="0.35">
      <c r="B47" s="44"/>
      <c r="C47" s="14"/>
      <c r="D47" s="35"/>
      <c r="E47" s="15"/>
      <c r="F47" s="12"/>
      <c r="G47" s="14" t="s">
        <v>6</v>
      </c>
      <c r="H47" s="15">
        <f>H44+H45</f>
        <v>0</v>
      </c>
      <c r="I47" s="12"/>
      <c r="J47" s="14" t="s">
        <v>6</v>
      </c>
      <c r="K47" s="15">
        <f>K44+K45</f>
        <v>0</v>
      </c>
      <c r="L47" s="12"/>
      <c r="M47" s="14" t="s">
        <v>6</v>
      </c>
      <c r="N47" s="15">
        <f>N44+N45</f>
        <v>3</v>
      </c>
      <c r="O47" s="12"/>
      <c r="P47" s="14" t="s">
        <v>6</v>
      </c>
      <c r="Q47" s="15">
        <f>Q44+Q45</f>
        <v>24</v>
      </c>
      <c r="R47" s="12"/>
      <c r="S47" s="14" t="s">
        <v>6</v>
      </c>
      <c r="T47" s="15">
        <f>T44+T45</f>
        <v>22</v>
      </c>
      <c r="U47" s="12"/>
      <c r="V47" s="14" t="s">
        <v>6</v>
      </c>
      <c r="W47" s="15">
        <f>W44+W45</f>
        <v>15</v>
      </c>
      <c r="X47" s="12"/>
      <c r="Y47" s="14" t="s">
        <v>6</v>
      </c>
      <c r="Z47" s="15">
        <f>Z44+Z45</f>
        <v>18</v>
      </c>
      <c r="AA47" s="12"/>
      <c r="AB47" s="14" t="s">
        <v>6</v>
      </c>
      <c r="AC47" s="15">
        <f>AC44+AC45</f>
        <v>16</v>
      </c>
    </row>
  </sheetData>
  <mergeCells count="1">
    <mergeCell ref="H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4EC0-E53D-4363-9620-A7E4E8508733}">
  <dimension ref="B1:AM47"/>
  <sheetViews>
    <sheetView topLeftCell="P1" zoomScale="70" zoomScaleNormal="70" workbookViewId="0">
      <selection activeCell="AG25" sqref="AG25"/>
    </sheetView>
  </sheetViews>
  <sheetFormatPr defaultColWidth="10.33203125" defaultRowHeight="14.4" x14ac:dyDescent="0.3"/>
  <cols>
    <col min="2" max="2" width="16.44140625" style="27" customWidth="1"/>
    <col min="10" max="10" width="13" customWidth="1"/>
    <col min="13" max="13" width="12.21875" customWidth="1"/>
    <col min="16" max="16" width="19.44140625" customWidth="1"/>
    <col min="19" max="19" width="13.77734375" customWidth="1"/>
    <col min="25" max="25" width="13.44140625" customWidth="1"/>
    <col min="28" max="28" width="19.5546875" customWidth="1"/>
    <col min="31" max="31" width="14.33203125" customWidth="1"/>
    <col min="32" max="32" width="16.77734375" customWidth="1"/>
    <col min="33" max="33" width="18.109375" customWidth="1"/>
    <col min="34" max="34" width="23" customWidth="1"/>
    <col min="35" max="35" width="14.33203125" customWidth="1"/>
    <col min="36" max="36" width="20.77734375" customWidth="1"/>
    <col min="37" max="37" width="11.44140625" customWidth="1"/>
  </cols>
  <sheetData>
    <row r="1" spans="2:39" ht="15" thickBot="1" x14ac:dyDescent="0.35"/>
    <row r="2" spans="2:39" ht="15" thickBot="1" x14ac:dyDescent="0.35">
      <c r="H2" s="141" t="s">
        <v>144</v>
      </c>
      <c r="I2" s="141"/>
      <c r="J2" s="141"/>
      <c r="K2" s="141"/>
      <c r="L2" s="141"/>
      <c r="M2" s="141"/>
      <c r="N2" s="141"/>
      <c r="O2" s="141"/>
      <c r="P2" s="141"/>
    </row>
    <row r="3" spans="2:39" x14ac:dyDescent="0.3">
      <c r="B3" s="28"/>
      <c r="C3" s="23"/>
      <c r="D3" s="1" t="s">
        <v>0</v>
      </c>
      <c r="E3" s="18"/>
      <c r="F3" s="1"/>
      <c r="G3" s="1" t="s">
        <v>7</v>
      </c>
      <c r="H3" s="18"/>
      <c r="I3" s="1"/>
      <c r="J3" s="1" t="s">
        <v>8</v>
      </c>
      <c r="K3" s="18"/>
      <c r="L3" s="1"/>
      <c r="M3" s="1" t="s">
        <v>9</v>
      </c>
      <c r="N3" s="18"/>
      <c r="O3" s="1"/>
      <c r="P3" s="1" t="s">
        <v>10</v>
      </c>
      <c r="Q3" s="18"/>
      <c r="R3" s="1"/>
      <c r="S3" s="1" t="s">
        <v>11</v>
      </c>
      <c r="T3" s="18"/>
      <c r="U3" s="1"/>
      <c r="V3" s="1" t="s">
        <v>12</v>
      </c>
      <c r="W3" s="16"/>
      <c r="X3" s="1"/>
      <c r="Y3" s="1" t="s">
        <v>0</v>
      </c>
      <c r="Z3" s="16"/>
      <c r="AA3" s="1"/>
      <c r="AB3" s="1" t="s">
        <v>7</v>
      </c>
      <c r="AC3" s="18"/>
    </row>
    <row r="4" spans="2:39" ht="15" thickBot="1" x14ac:dyDescent="0.35">
      <c r="B4" s="29"/>
      <c r="C4" s="24"/>
      <c r="D4" s="3">
        <v>45998</v>
      </c>
      <c r="E4" s="19"/>
      <c r="F4" s="2"/>
      <c r="G4" s="3">
        <v>45999</v>
      </c>
      <c r="H4" s="19"/>
      <c r="I4" s="2"/>
      <c r="J4" s="3">
        <v>46000</v>
      </c>
      <c r="K4" s="19"/>
      <c r="L4" s="2"/>
      <c r="M4" s="3">
        <v>46001</v>
      </c>
      <c r="N4" s="19"/>
      <c r="O4" s="2"/>
      <c r="P4" s="3">
        <v>46002</v>
      </c>
      <c r="Q4" s="19"/>
      <c r="R4" s="2"/>
      <c r="S4" s="3">
        <v>46003</v>
      </c>
      <c r="T4" s="19"/>
      <c r="U4" s="2"/>
      <c r="V4" s="3">
        <v>46004</v>
      </c>
      <c r="W4" s="17"/>
      <c r="X4" s="2"/>
      <c r="Y4" s="3">
        <v>46005</v>
      </c>
      <c r="Z4" s="17"/>
      <c r="AA4" s="2"/>
      <c r="AB4" s="3">
        <v>46006</v>
      </c>
      <c r="AC4" s="19"/>
    </row>
    <row r="5" spans="2:39" ht="15" thickBot="1" x14ac:dyDescent="0.35">
      <c r="B5" s="30"/>
      <c r="C5" s="25" t="s">
        <v>1</v>
      </c>
      <c r="D5" s="5" t="s">
        <v>2</v>
      </c>
      <c r="E5" s="20" t="s">
        <v>3</v>
      </c>
      <c r="F5" s="4" t="s">
        <v>1</v>
      </c>
      <c r="G5" s="5" t="s">
        <v>2</v>
      </c>
      <c r="H5" s="20" t="s">
        <v>3</v>
      </c>
      <c r="I5" s="4" t="s">
        <v>1</v>
      </c>
      <c r="J5" s="5" t="s">
        <v>2</v>
      </c>
      <c r="K5" s="20" t="s">
        <v>3</v>
      </c>
      <c r="L5" s="4" t="s">
        <v>1</v>
      </c>
      <c r="M5" s="5" t="s">
        <v>2</v>
      </c>
      <c r="N5" s="20" t="s">
        <v>3</v>
      </c>
      <c r="O5" s="4" t="s">
        <v>1</v>
      </c>
      <c r="P5" s="5" t="s">
        <v>2</v>
      </c>
      <c r="Q5" s="20" t="s">
        <v>3</v>
      </c>
      <c r="R5" s="4" t="s">
        <v>1</v>
      </c>
      <c r="S5" s="5" t="s">
        <v>2</v>
      </c>
      <c r="T5" s="20" t="s">
        <v>3</v>
      </c>
      <c r="U5" s="4" t="s">
        <v>1</v>
      </c>
      <c r="V5" s="5" t="s">
        <v>2</v>
      </c>
      <c r="W5" s="20" t="s">
        <v>3</v>
      </c>
      <c r="X5" s="4" t="s">
        <v>1</v>
      </c>
      <c r="Y5" s="5" t="s">
        <v>2</v>
      </c>
      <c r="Z5" s="20" t="s">
        <v>3</v>
      </c>
      <c r="AA5" s="4" t="s">
        <v>1</v>
      </c>
      <c r="AB5" s="5" t="s">
        <v>2</v>
      </c>
      <c r="AC5" s="20" t="s">
        <v>3</v>
      </c>
      <c r="AF5" t="s">
        <v>26</v>
      </c>
      <c r="AG5" t="s">
        <v>27</v>
      </c>
      <c r="AH5" t="s">
        <v>29</v>
      </c>
      <c r="AI5" t="s">
        <v>28</v>
      </c>
      <c r="AJ5" t="s">
        <v>169</v>
      </c>
      <c r="AK5" t="s">
        <v>170</v>
      </c>
      <c r="AL5" t="s">
        <v>171</v>
      </c>
    </row>
    <row r="6" spans="2:39" x14ac:dyDescent="0.3">
      <c r="B6" s="31"/>
      <c r="C6" s="34"/>
      <c r="D6" s="34" t="s">
        <v>18</v>
      </c>
      <c r="E6" s="52"/>
      <c r="F6" s="52"/>
      <c r="G6" s="52" t="s">
        <v>18</v>
      </c>
      <c r="H6" s="52"/>
      <c r="I6" s="52"/>
      <c r="J6" s="52" t="s">
        <v>18</v>
      </c>
      <c r="K6" s="53">
        <v>0.83333333333333337</v>
      </c>
      <c r="L6" s="7"/>
      <c r="M6" s="7"/>
      <c r="N6" s="7"/>
      <c r="O6" s="7"/>
      <c r="P6" s="7"/>
      <c r="Q6" s="7"/>
      <c r="R6" s="55">
        <v>0.25</v>
      </c>
      <c r="S6" s="54" t="s">
        <v>145</v>
      </c>
      <c r="T6" s="54"/>
      <c r="U6" s="54"/>
      <c r="V6" s="54" t="s">
        <v>145</v>
      </c>
      <c r="W6" s="54"/>
      <c r="X6" s="54"/>
      <c r="Y6" s="54" t="s">
        <v>145</v>
      </c>
      <c r="Z6" s="55">
        <v>0.4375</v>
      </c>
      <c r="AA6" s="7"/>
      <c r="AB6" s="7"/>
      <c r="AC6" s="21"/>
      <c r="AM6" s="102"/>
    </row>
    <row r="7" spans="2:39" x14ac:dyDescent="0.3">
      <c r="B7" s="103"/>
      <c r="I7" s="33">
        <v>0.875</v>
      </c>
      <c r="J7" s="32" t="s">
        <v>19</v>
      </c>
      <c r="K7" s="32"/>
      <c r="L7" s="32"/>
      <c r="M7" s="32" t="s">
        <v>19</v>
      </c>
      <c r="N7" s="32"/>
      <c r="O7" s="32"/>
      <c r="P7" s="32" t="s">
        <v>19</v>
      </c>
      <c r="Q7" s="33">
        <v>0.99930555555555556</v>
      </c>
      <c r="T7" s="47"/>
      <c r="AA7" s="58">
        <v>0.25</v>
      </c>
      <c r="AB7" s="56" t="s">
        <v>146</v>
      </c>
      <c r="AC7" s="57"/>
    </row>
    <row r="8" spans="2:39" ht="15" thickBot="1" x14ac:dyDescent="0.35">
      <c r="B8" s="104"/>
      <c r="C8" s="14"/>
      <c r="D8" s="35"/>
      <c r="AC8" s="26"/>
    </row>
    <row r="9" spans="2:39" x14ac:dyDescent="0.3">
      <c r="B9" s="104" t="s">
        <v>13</v>
      </c>
      <c r="E9" s="8"/>
      <c r="F9" s="11">
        <v>1</v>
      </c>
      <c r="G9" s="6" t="s">
        <v>4</v>
      </c>
      <c r="H9" s="8">
        <v>24</v>
      </c>
      <c r="I9" s="11">
        <v>2</v>
      </c>
      <c r="J9" s="6" t="s">
        <v>4</v>
      </c>
      <c r="K9" s="8">
        <v>20</v>
      </c>
      <c r="L9" s="11">
        <v>1</v>
      </c>
      <c r="M9" s="6" t="s">
        <v>4</v>
      </c>
      <c r="N9" s="8">
        <v>24</v>
      </c>
      <c r="O9" s="11">
        <v>1</v>
      </c>
      <c r="P9" s="6" t="s">
        <v>4</v>
      </c>
      <c r="Q9" s="8">
        <v>24</v>
      </c>
      <c r="R9" s="11">
        <v>1</v>
      </c>
      <c r="S9" s="6" t="s">
        <v>4</v>
      </c>
      <c r="T9" s="8">
        <v>18</v>
      </c>
      <c r="U9" s="11">
        <v>0</v>
      </c>
      <c r="V9" s="6" t="s">
        <v>4</v>
      </c>
      <c r="W9" s="8">
        <v>24</v>
      </c>
      <c r="X9" s="11">
        <v>0</v>
      </c>
      <c r="Y9" s="6" t="s">
        <v>4</v>
      </c>
      <c r="Z9" s="8">
        <v>13</v>
      </c>
      <c r="AA9" s="11">
        <v>0</v>
      </c>
      <c r="AB9" s="6" t="s">
        <v>4</v>
      </c>
      <c r="AC9" s="21">
        <v>18</v>
      </c>
      <c r="AF9">
        <f>H9+H10+K9+K10+N9+N10+Q9+Q10+T9+T10+W9+W10+Z9+Z10+AC9+AC10</f>
        <v>168</v>
      </c>
      <c r="AG9">
        <f>24*8</f>
        <v>192</v>
      </c>
      <c r="AH9">
        <f>AG9-AF9</f>
        <v>24</v>
      </c>
      <c r="AI9">
        <f>ROUNDUP(AF9/8,0)</f>
        <v>21</v>
      </c>
      <c r="AJ9">
        <f>ROUNDUP(AG9/8,0)</f>
        <v>24</v>
      </c>
      <c r="AK9" s="38">
        <f>AF9/AG9</f>
        <v>0.875</v>
      </c>
      <c r="AL9" s="38">
        <f>AI9/AJ9</f>
        <v>0.875</v>
      </c>
    </row>
    <row r="10" spans="2:39" ht="15" thickBot="1" x14ac:dyDescent="0.35">
      <c r="B10" s="104"/>
      <c r="E10" s="10"/>
      <c r="F10" s="12">
        <v>1</v>
      </c>
      <c r="G10" s="9" t="s">
        <v>5</v>
      </c>
      <c r="H10" s="10"/>
      <c r="I10" s="12">
        <v>2</v>
      </c>
      <c r="J10" s="9" t="s">
        <v>5</v>
      </c>
      <c r="K10" s="10">
        <v>3</v>
      </c>
      <c r="L10" s="12">
        <v>1</v>
      </c>
      <c r="M10" s="9" t="s">
        <v>5</v>
      </c>
      <c r="N10" s="10"/>
      <c r="O10" s="12">
        <v>1</v>
      </c>
      <c r="P10" s="9" t="s">
        <v>5</v>
      </c>
      <c r="Q10" s="10"/>
      <c r="R10" s="12">
        <v>1</v>
      </c>
      <c r="S10" s="9" t="s">
        <v>5</v>
      </c>
      <c r="T10" s="10"/>
      <c r="U10" s="12">
        <v>1</v>
      </c>
      <c r="V10" s="9" t="s">
        <v>5</v>
      </c>
      <c r="W10" s="10"/>
      <c r="X10" s="12">
        <v>1</v>
      </c>
      <c r="Y10" s="9" t="s">
        <v>5</v>
      </c>
      <c r="Z10" s="10"/>
      <c r="AA10" s="12">
        <v>1</v>
      </c>
      <c r="AB10" s="9" t="s">
        <v>5</v>
      </c>
      <c r="AC10" s="22"/>
    </row>
    <row r="11" spans="2:39" x14ac:dyDescent="0.3">
      <c r="B11" s="104"/>
      <c r="E11" s="10"/>
      <c r="F11" s="13"/>
      <c r="G11" s="9"/>
      <c r="H11" s="10"/>
      <c r="I11" s="13"/>
      <c r="J11" s="9"/>
      <c r="K11" s="10"/>
      <c r="L11" s="13"/>
      <c r="M11" s="9"/>
      <c r="N11" s="10"/>
      <c r="O11" s="13"/>
      <c r="P11" s="9"/>
      <c r="Q11" s="10"/>
      <c r="R11" s="13"/>
      <c r="S11" s="9"/>
      <c r="T11" s="10"/>
      <c r="U11" s="13"/>
      <c r="V11" s="9"/>
      <c r="W11" s="10"/>
      <c r="X11" s="13"/>
      <c r="Y11" s="9"/>
      <c r="Z11" s="10"/>
      <c r="AA11" s="13"/>
      <c r="AB11" s="9"/>
      <c r="AC11" s="22"/>
    </row>
    <row r="12" spans="2:39" ht="15" thickBot="1" x14ac:dyDescent="0.35">
      <c r="B12" s="104"/>
      <c r="C12" s="14"/>
      <c r="D12" s="35"/>
      <c r="E12" s="15"/>
      <c r="F12" s="12">
        <f>H$12</f>
        <v>24</v>
      </c>
      <c r="G12" s="14" t="s">
        <v>6</v>
      </c>
      <c r="H12" s="15">
        <f>H9+H10</f>
        <v>24</v>
      </c>
      <c r="I12" s="12">
        <f>K$12</f>
        <v>23</v>
      </c>
      <c r="J12" s="14" t="s">
        <v>6</v>
      </c>
      <c r="K12" s="15">
        <f>K9+K10</f>
        <v>23</v>
      </c>
      <c r="L12" s="12">
        <f>N$12</f>
        <v>24</v>
      </c>
      <c r="M12" s="14" t="s">
        <v>6</v>
      </c>
      <c r="N12" s="15">
        <f>N9+N10</f>
        <v>24</v>
      </c>
      <c r="O12" s="12">
        <f>Q$12</f>
        <v>24</v>
      </c>
      <c r="P12" s="14" t="s">
        <v>6</v>
      </c>
      <c r="Q12" s="15">
        <f>Q9+Q10</f>
        <v>24</v>
      </c>
      <c r="R12" s="12">
        <f>T$12</f>
        <v>18</v>
      </c>
      <c r="S12" s="14" t="s">
        <v>6</v>
      </c>
      <c r="T12" s="15">
        <f>T9+T10</f>
        <v>18</v>
      </c>
      <c r="U12" s="12">
        <f>W$12</f>
        <v>24</v>
      </c>
      <c r="V12" s="14" t="s">
        <v>6</v>
      </c>
      <c r="W12" s="15">
        <f>W9+W10</f>
        <v>24</v>
      </c>
      <c r="X12" s="12">
        <f>Z$12</f>
        <v>13</v>
      </c>
      <c r="Y12" s="14" t="s">
        <v>6</v>
      </c>
      <c r="Z12" s="15">
        <f>Z9+Z10</f>
        <v>13</v>
      </c>
      <c r="AA12" s="12">
        <f>AC$12</f>
        <v>18</v>
      </c>
      <c r="AB12" s="14" t="s">
        <v>6</v>
      </c>
      <c r="AC12" s="15">
        <f>AC9+AC10</f>
        <v>18</v>
      </c>
    </row>
    <row r="13" spans="2:39" x14ac:dyDescent="0.3">
      <c r="B13" s="37"/>
      <c r="E13" s="7"/>
      <c r="F13" s="60">
        <v>0.27083333333333331</v>
      </c>
      <c r="G13" s="59" t="s">
        <v>20</v>
      </c>
      <c r="H13" s="59"/>
      <c r="I13" s="59"/>
      <c r="J13" s="59" t="s">
        <v>20</v>
      </c>
      <c r="K13" s="60">
        <v>0.5</v>
      </c>
      <c r="L13" s="7"/>
      <c r="M13" s="7"/>
      <c r="N13" s="7"/>
      <c r="O13" s="45"/>
      <c r="P13" s="46"/>
      <c r="Q13" s="7"/>
      <c r="R13" s="67">
        <v>0.875</v>
      </c>
      <c r="S13" s="66" t="s">
        <v>148</v>
      </c>
      <c r="T13" s="67"/>
      <c r="U13" s="65"/>
      <c r="V13" s="66" t="s">
        <v>148</v>
      </c>
      <c r="W13" s="65"/>
      <c r="X13" s="65"/>
      <c r="Y13" s="66" t="s">
        <v>148</v>
      </c>
      <c r="Z13" s="67">
        <v>0.25</v>
      </c>
      <c r="AA13" s="7"/>
      <c r="AB13" s="7"/>
      <c r="AC13" s="21"/>
      <c r="AK13" s="102"/>
      <c r="AM13" s="102"/>
    </row>
    <row r="14" spans="2:39" x14ac:dyDescent="0.3">
      <c r="B14" s="103"/>
      <c r="L14" s="62">
        <v>0.54166666666666663</v>
      </c>
      <c r="M14" s="61" t="s">
        <v>21</v>
      </c>
      <c r="N14" s="61"/>
      <c r="O14" s="61"/>
      <c r="P14" s="61" t="s">
        <v>21</v>
      </c>
      <c r="Q14" s="62">
        <v>0.85416666666666663</v>
      </c>
      <c r="X14" s="70">
        <v>0.52083333333333337</v>
      </c>
      <c r="Y14" s="68" t="s">
        <v>149</v>
      </c>
      <c r="Z14" s="68"/>
      <c r="AA14" s="68"/>
      <c r="AB14" s="68" t="s">
        <v>149</v>
      </c>
      <c r="AC14" s="69"/>
    </row>
    <row r="15" spans="2:39" ht="15" thickBot="1" x14ac:dyDescent="0.35">
      <c r="B15" s="104"/>
      <c r="C15" s="14"/>
      <c r="D15" s="35"/>
      <c r="O15" s="63">
        <v>0.89583333333333337</v>
      </c>
      <c r="P15" s="64" t="s">
        <v>147</v>
      </c>
      <c r="Q15" s="64"/>
      <c r="R15" s="64"/>
      <c r="S15" s="64" t="s">
        <v>147</v>
      </c>
      <c r="T15" s="63">
        <v>0.58333333333333337</v>
      </c>
      <c r="AC15" s="22"/>
    </row>
    <row r="16" spans="2:39" x14ac:dyDescent="0.3">
      <c r="B16" s="104" t="s">
        <v>14</v>
      </c>
      <c r="E16" s="8"/>
      <c r="F16" s="11">
        <v>1</v>
      </c>
      <c r="G16" s="6" t="s">
        <v>4</v>
      </c>
      <c r="H16" s="8">
        <v>17.5</v>
      </c>
      <c r="I16" s="11">
        <v>1</v>
      </c>
      <c r="J16" s="6" t="s">
        <v>4</v>
      </c>
      <c r="K16" s="8">
        <v>12</v>
      </c>
      <c r="L16" s="11">
        <v>1</v>
      </c>
      <c r="M16" s="6" t="s">
        <v>4</v>
      </c>
      <c r="N16" s="8">
        <v>11</v>
      </c>
      <c r="O16" s="11">
        <v>1</v>
      </c>
      <c r="P16" s="6" t="s">
        <v>4</v>
      </c>
      <c r="Q16" s="8">
        <v>20.5</v>
      </c>
      <c r="R16" s="11">
        <v>0</v>
      </c>
      <c r="S16" s="6" t="s">
        <v>4</v>
      </c>
      <c r="T16" s="8">
        <v>3</v>
      </c>
      <c r="U16" s="11">
        <v>0</v>
      </c>
      <c r="V16" s="6" t="s">
        <v>4</v>
      </c>
      <c r="W16" s="8">
        <v>24</v>
      </c>
      <c r="X16" s="11">
        <v>0</v>
      </c>
      <c r="Y16" s="6" t="s">
        <v>4</v>
      </c>
      <c r="Z16" s="8">
        <v>6</v>
      </c>
      <c r="AA16" s="11">
        <v>0</v>
      </c>
      <c r="AB16" s="6" t="s">
        <v>4</v>
      </c>
      <c r="AC16" s="21">
        <v>24</v>
      </c>
      <c r="AF16">
        <f>H16+H17+K16+K17+N16+N17+Q16+Q17+T16+T17+W16+W17+Z16+Z17+AC16+AC17</f>
        <v>146</v>
      </c>
      <c r="AG16">
        <f>24*8</f>
        <v>192</v>
      </c>
      <c r="AH16">
        <f>AG16-AF16</f>
        <v>46</v>
      </c>
      <c r="AI16">
        <f>ROUNDUP(AF16/8,0)</f>
        <v>19</v>
      </c>
      <c r="AJ16">
        <f>ROUNDUP(AG16/8,0)</f>
        <v>24</v>
      </c>
      <c r="AK16" s="38">
        <f>AF16/AG16</f>
        <v>0.76041666666666663</v>
      </c>
      <c r="AL16" s="38">
        <f>AI16/AJ16</f>
        <v>0.79166666666666663</v>
      </c>
    </row>
    <row r="17" spans="2:39" ht="15" thickBot="1" x14ac:dyDescent="0.35">
      <c r="B17" s="104"/>
      <c r="E17" s="10"/>
      <c r="F17" s="12">
        <v>1</v>
      </c>
      <c r="G17" s="9" t="s">
        <v>5</v>
      </c>
      <c r="H17" s="10"/>
      <c r="I17" s="12">
        <v>1</v>
      </c>
      <c r="J17" s="9" t="s">
        <v>5</v>
      </c>
      <c r="K17" s="10"/>
      <c r="L17" s="12">
        <v>1</v>
      </c>
      <c r="M17" s="9" t="s">
        <v>5</v>
      </c>
      <c r="N17" s="10"/>
      <c r="O17" s="12">
        <v>2</v>
      </c>
      <c r="P17" s="9" t="s">
        <v>5</v>
      </c>
      <c r="Q17" s="10">
        <v>2.5</v>
      </c>
      <c r="R17" s="12">
        <v>2</v>
      </c>
      <c r="S17" s="9" t="s">
        <v>5</v>
      </c>
      <c r="T17" s="10">
        <v>14</v>
      </c>
      <c r="U17" s="12">
        <v>1</v>
      </c>
      <c r="V17" s="9" t="s">
        <v>5</v>
      </c>
      <c r="W17" s="10"/>
      <c r="X17" s="12">
        <v>2</v>
      </c>
      <c r="Y17" s="9" t="s">
        <v>5</v>
      </c>
      <c r="Z17" s="10">
        <v>11.5</v>
      </c>
      <c r="AA17" s="12">
        <v>1</v>
      </c>
      <c r="AB17" s="9" t="s">
        <v>5</v>
      </c>
      <c r="AC17" s="22"/>
    </row>
    <row r="18" spans="2:39" x14ac:dyDescent="0.3">
      <c r="B18" s="104"/>
      <c r="E18" s="10"/>
      <c r="F18" s="13"/>
      <c r="G18" s="9"/>
      <c r="H18" s="10"/>
      <c r="I18" s="13"/>
      <c r="J18" s="9"/>
      <c r="K18" s="10"/>
      <c r="L18" s="13"/>
      <c r="M18" s="9"/>
      <c r="N18" s="10"/>
      <c r="O18" s="13"/>
      <c r="P18" s="9"/>
      <c r="Q18" s="10"/>
      <c r="R18" s="13"/>
      <c r="S18" s="9"/>
      <c r="T18" s="10"/>
      <c r="U18" s="13"/>
      <c r="V18" s="9"/>
      <c r="W18" s="10"/>
      <c r="X18" s="13"/>
      <c r="Y18" s="9"/>
      <c r="Z18" s="10"/>
      <c r="AA18" s="13"/>
      <c r="AB18" s="9"/>
      <c r="AC18" s="22"/>
    </row>
    <row r="19" spans="2:39" ht="15" thickBot="1" x14ac:dyDescent="0.35">
      <c r="B19" s="104"/>
      <c r="C19" s="14"/>
      <c r="D19" s="35"/>
      <c r="E19" s="15"/>
      <c r="F19" s="12">
        <f>H$12</f>
        <v>24</v>
      </c>
      <c r="G19" s="14" t="s">
        <v>6</v>
      </c>
      <c r="H19" s="15">
        <f>H16+H17</f>
        <v>17.5</v>
      </c>
      <c r="I19" s="12">
        <f>K$12</f>
        <v>23</v>
      </c>
      <c r="J19" s="14" t="s">
        <v>6</v>
      </c>
      <c r="K19" s="15">
        <f>K16+K17</f>
        <v>12</v>
      </c>
      <c r="L19" s="12">
        <f>N$12</f>
        <v>24</v>
      </c>
      <c r="M19" s="14" t="s">
        <v>6</v>
      </c>
      <c r="N19" s="15">
        <f>N16+N17</f>
        <v>11</v>
      </c>
      <c r="O19" s="12">
        <f>Q$12</f>
        <v>24</v>
      </c>
      <c r="P19" s="14" t="s">
        <v>6</v>
      </c>
      <c r="Q19" s="15">
        <f>Q16+Q17</f>
        <v>23</v>
      </c>
      <c r="R19" s="12">
        <f>T$12</f>
        <v>18</v>
      </c>
      <c r="S19" s="14" t="s">
        <v>6</v>
      </c>
      <c r="T19" s="15">
        <f>T16+T17</f>
        <v>17</v>
      </c>
      <c r="U19" s="12">
        <f>W$12</f>
        <v>24</v>
      </c>
      <c r="V19" s="14" t="s">
        <v>6</v>
      </c>
      <c r="W19" s="15">
        <f>W16+W17</f>
        <v>24</v>
      </c>
      <c r="X19" s="12">
        <f>Z$12</f>
        <v>13</v>
      </c>
      <c r="Y19" s="14" t="s">
        <v>6</v>
      </c>
      <c r="Z19" s="15">
        <f>Z16+Z17</f>
        <v>17.5</v>
      </c>
      <c r="AA19" s="12">
        <f>AC$12</f>
        <v>18</v>
      </c>
      <c r="AB19" s="14" t="s">
        <v>6</v>
      </c>
      <c r="AC19" s="15">
        <f>AC16+AC17</f>
        <v>24</v>
      </c>
    </row>
    <row r="20" spans="2:39" x14ac:dyDescent="0.3">
      <c r="B20" s="3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2">
        <v>0.99930555555555556</v>
      </c>
      <c r="S20" s="71" t="s">
        <v>150</v>
      </c>
      <c r="T20" s="71"/>
      <c r="U20" s="71"/>
      <c r="V20" s="71" t="s">
        <v>150</v>
      </c>
      <c r="W20" s="72"/>
      <c r="X20" s="71"/>
      <c r="Y20" s="71" t="s">
        <v>150</v>
      </c>
      <c r="Z20" s="72">
        <v>0.47916666666666669</v>
      </c>
      <c r="AA20" s="7"/>
      <c r="AB20" s="7"/>
      <c r="AC20" s="21"/>
      <c r="AK20" s="102"/>
      <c r="AM20" s="102"/>
    </row>
    <row r="21" spans="2:39" x14ac:dyDescent="0.3">
      <c r="B21" s="103"/>
      <c r="AC21" s="22"/>
    </row>
    <row r="22" spans="2:39" ht="15" thickBot="1" x14ac:dyDescent="0.35">
      <c r="B22" s="104"/>
      <c r="C22" s="14"/>
      <c r="D22" s="35"/>
      <c r="AC22" s="26"/>
    </row>
    <row r="23" spans="2:39" x14ac:dyDescent="0.3">
      <c r="B23" s="104" t="s">
        <v>15</v>
      </c>
      <c r="E23" s="8"/>
      <c r="F23" s="11"/>
      <c r="G23" s="6" t="s">
        <v>4</v>
      </c>
      <c r="H23" s="8"/>
      <c r="I23" s="11"/>
      <c r="J23" s="6" t="s">
        <v>4</v>
      </c>
      <c r="K23" s="8"/>
      <c r="L23" s="11"/>
      <c r="M23" s="6" t="s">
        <v>4</v>
      </c>
      <c r="N23" s="8"/>
      <c r="O23" s="11"/>
      <c r="P23" s="6" t="s">
        <v>4</v>
      </c>
      <c r="Q23" s="8"/>
      <c r="R23" s="11">
        <v>0</v>
      </c>
      <c r="S23" s="6" t="s">
        <v>4</v>
      </c>
      <c r="T23" s="8">
        <v>0</v>
      </c>
      <c r="U23" s="11">
        <v>0</v>
      </c>
      <c r="V23" s="6" t="s">
        <v>4</v>
      </c>
      <c r="W23" s="8">
        <v>24</v>
      </c>
      <c r="X23" s="11">
        <v>0</v>
      </c>
      <c r="Y23" s="6" t="s">
        <v>4</v>
      </c>
      <c r="Z23" s="8">
        <v>11.5</v>
      </c>
      <c r="AA23" s="11"/>
      <c r="AB23" s="6" t="s">
        <v>4</v>
      </c>
      <c r="AC23" s="21"/>
      <c r="AF23">
        <f>H23+H24+K23+K24+N23+N24+Q23+Q24+T23+T24+W23+W24+Z23+Z24+AC23+AC24</f>
        <v>35.5</v>
      </c>
      <c r="AG23">
        <f>24*8</f>
        <v>192</v>
      </c>
      <c r="AH23">
        <f>AG23-AF23</f>
        <v>156.5</v>
      </c>
      <c r="AI23">
        <f>ROUNDUP(AF23/8,0)</f>
        <v>5</v>
      </c>
      <c r="AJ23">
        <f>ROUNDUP(AG23/8,0)</f>
        <v>24</v>
      </c>
      <c r="AK23" s="38">
        <f>AF23/AG23</f>
        <v>0.18489583333333334</v>
      </c>
      <c r="AL23" s="38">
        <f>AI23/AJ23</f>
        <v>0.20833333333333334</v>
      </c>
    </row>
    <row r="24" spans="2:39" ht="15" thickBot="1" x14ac:dyDescent="0.35">
      <c r="B24" s="104"/>
      <c r="E24" s="10"/>
      <c r="F24" s="12"/>
      <c r="G24" s="9" t="s">
        <v>5</v>
      </c>
      <c r="H24" s="10"/>
      <c r="I24" s="12"/>
      <c r="J24" s="9" t="s">
        <v>5</v>
      </c>
      <c r="K24" s="10"/>
      <c r="L24" s="12"/>
      <c r="M24" s="9" t="s">
        <v>5</v>
      </c>
      <c r="N24" s="10"/>
      <c r="O24" s="12"/>
      <c r="P24" s="9" t="s">
        <v>5</v>
      </c>
      <c r="Q24" s="10"/>
      <c r="R24" s="12">
        <v>1</v>
      </c>
      <c r="S24" s="9" t="s">
        <v>5</v>
      </c>
      <c r="T24" s="10"/>
      <c r="U24" s="12">
        <v>1</v>
      </c>
      <c r="V24" s="9" t="s">
        <v>5</v>
      </c>
      <c r="W24" s="10"/>
      <c r="X24" s="12">
        <v>1</v>
      </c>
      <c r="Y24" s="9" t="s">
        <v>5</v>
      </c>
      <c r="Z24" s="10"/>
      <c r="AA24" s="12"/>
      <c r="AB24" s="9" t="s">
        <v>5</v>
      </c>
      <c r="AC24" s="22"/>
    </row>
    <row r="25" spans="2:39" x14ac:dyDescent="0.3">
      <c r="B25" s="104"/>
      <c r="E25" s="10"/>
      <c r="F25" s="13"/>
      <c r="G25" s="9"/>
      <c r="H25" s="10"/>
      <c r="I25" s="13"/>
      <c r="J25" s="9"/>
      <c r="K25" s="10"/>
      <c r="L25" s="13"/>
      <c r="M25" s="9"/>
      <c r="N25" s="10"/>
      <c r="O25" s="13"/>
      <c r="P25" s="9"/>
      <c r="Q25" s="10"/>
      <c r="R25" s="13"/>
      <c r="S25" s="9"/>
      <c r="T25" s="10"/>
      <c r="U25" s="13"/>
      <c r="V25" s="9"/>
      <c r="W25" s="10"/>
      <c r="X25" s="13"/>
      <c r="Y25" s="9"/>
      <c r="Z25" s="10"/>
      <c r="AA25" s="13"/>
      <c r="AB25" s="9"/>
      <c r="AC25" s="22"/>
    </row>
    <row r="26" spans="2:39" ht="15" thickBot="1" x14ac:dyDescent="0.35">
      <c r="B26" s="104"/>
      <c r="C26" s="14"/>
      <c r="D26" s="35"/>
      <c r="E26" s="15"/>
      <c r="F26" s="12"/>
      <c r="G26" s="14" t="s">
        <v>6</v>
      </c>
      <c r="H26" s="15">
        <f>H23+H24</f>
        <v>0</v>
      </c>
      <c r="I26" s="12"/>
      <c r="J26" s="14" t="s">
        <v>6</v>
      </c>
      <c r="K26" s="15">
        <f>K23+K24</f>
        <v>0</v>
      </c>
      <c r="L26" s="12"/>
      <c r="M26" s="14" t="s">
        <v>6</v>
      </c>
      <c r="N26" s="15">
        <f>N23+N24</f>
        <v>0</v>
      </c>
      <c r="O26" s="12"/>
      <c r="P26" s="14" t="s">
        <v>6</v>
      </c>
      <c r="Q26" s="15">
        <f>Q23+Q24</f>
        <v>0</v>
      </c>
      <c r="R26" s="12">
        <f>T$12</f>
        <v>18</v>
      </c>
      <c r="S26" s="14" t="s">
        <v>6</v>
      </c>
      <c r="T26" s="15">
        <f>T23+T24</f>
        <v>0</v>
      </c>
      <c r="U26" s="12">
        <f>W$12</f>
        <v>24</v>
      </c>
      <c r="V26" s="14" t="s">
        <v>6</v>
      </c>
      <c r="W26" s="15">
        <f>W23+W24</f>
        <v>24</v>
      </c>
      <c r="X26" s="12">
        <f>Z$12</f>
        <v>13</v>
      </c>
      <c r="Y26" s="14" t="s">
        <v>6</v>
      </c>
      <c r="Z26" s="15">
        <f>Z23+Z24</f>
        <v>11.5</v>
      </c>
      <c r="AA26" s="12"/>
      <c r="AB26" s="14" t="s">
        <v>6</v>
      </c>
      <c r="AC26" s="15">
        <f>AC23+AC24</f>
        <v>0</v>
      </c>
    </row>
    <row r="27" spans="2:39" x14ac:dyDescent="0.3">
      <c r="B27" s="37"/>
      <c r="E27" s="7"/>
      <c r="F27" s="74">
        <v>0.3840277777777778</v>
      </c>
      <c r="G27" s="73" t="s">
        <v>22</v>
      </c>
      <c r="H27" s="74"/>
      <c r="I27" s="73"/>
      <c r="J27" s="73" t="s">
        <v>22</v>
      </c>
      <c r="K27" s="74">
        <v>0.23958333333333334</v>
      </c>
      <c r="L27" s="7"/>
      <c r="M27" s="7"/>
      <c r="N27" s="7"/>
      <c r="O27" s="7"/>
      <c r="P27" s="7"/>
      <c r="Q27" s="7"/>
      <c r="R27" s="67">
        <v>0.5</v>
      </c>
      <c r="S27" s="65" t="s">
        <v>152</v>
      </c>
      <c r="T27" s="65"/>
      <c r="U27" s="65"/>
      <c r="V27" s="65" t="s">
        <v>153</v>
      </c>
      <c r="W27" s="67"/>
      <c r="X27" s="67"/>
      <c r="Y27" s="65" t="s">
        <v>153</v>
      </c>
      <c r="Z27" s="67">
        <v>0.16666666666666666</v>
      </c>
      <c r="AA27" s="7"/>
      <c r="AB27" s="7"/>
      <c r="AC27" s="21"/>
      <c r="AK27" s="102"/>
      <c r="AM27" s="102"/>
    </row>
    <row r="28" spans="2:39" x14ac:dyDescent="0.3">
      <c r="B28" s="103"/>
      <c r="I28" s="77">
        <v>0.28125</v>
      </c>
      <c r="J28" s="78" t="s">
        <v>25</v>
      </c>
      <c r="K28" s="78"/>
      <c r="L28" s="78"/>
      <c r="M28" s="78" t="s">
        <v>25</v>
      </c>
      <c r="N28" s="77"/>
      <c r="O28" s="77"/>
      <c r="P28" s="78" t="s">
        <v>25</v>
      </c>
      <c r="Q28" s="77">
        <v>0.1875</v>
      </c>
      <c r="X28" s="84">
        <v>0.27430555555555558</v>
      </c>
      <c r="Y28" s="83" t="s">
        <v>154</v>
      </c>
      <c r="Z28" s="83"/>
      <c r="AA28" s="83"/>
      <c r="AB28" s="83" t="s">
        <v>154</v>
      </c>
      <c r="AC28" s="85"/>
    </row>
    <row r="29" spans="2:39" ht="15" thickBot="1" x14ac:dyDescent="0.35">
      <c r="B29" s="104"/>
      <c r="C29" s="14"/>
      <c r="D29" s="35"/>
      <c r="O29" s="80">
        <v>0.29166666666666669</v>
      </c>
      <c r="P29" s="82" t="s">
        <v>151</v>
      </c>
      <c r="Q29" s="79"/>
      <c r="R29" s="79"/>
      <c r="S29" s="79" t="s">
        <v>151</v>
      </c>
      <c r="T29" s="80">
        <v>0.10416666666666667</v>
      </c>
      <c r="W29" s="35"/>
      <c r="AC29" s="22"/>
    </row>
    <row r="30" spans="2:39" x14ac:dyDescent="0.3">
      <c r="B30" s="104" t="s">
        <v>16</v>
      </c>
      <c r="E30" s="8"/>
      <c r="F30" s="11">
        <v>1</v>
      </c>
      <c r="G30" s="6" t="s">
        <v>4</v>
      </c>
      <c r="H30" s="8">
        <v>15</v>
      </c>
      <c r="I30" s="11">
        <v>2</v>
      </c>
      <c r="J30" s="6" t="s">
        <v>4</v>
      </c>
      <c r="K30" s="8">
        <v>5.75</v>
      </c>
      <c r="L30" s="11">
        <v>1</v>
      </c>
      <c r="M30" s="6" t="s">
        <v>4</v>
      </c>
      <c r="N30" s="8">
        <v>24</v>
      </c>
      <c r="O30" s="11">
        <v>1</v>
      </c>
      <c r="P30" s="6" t="s">
        <v>4</v>
      </c>
      <c r="Q30" s="8">
        <v>4.5</v>
      </c>
      <c r="R30" s="11">
        <v>0</v>
      </c>
      <c r="S30" s="6" t="s">
        <v>4</v>
      </c>
      <c r="T30" s="8">
        <v>12</v>
      </c>
      <c r="U30" s="11">
        <v>0</v>
      </c>
      <c r="V30" s="6" t="s">
        <v>4</v>
      </c>
      <c r="W30" s="8">
        <v>24</v>
      </c>
      <c r="X30" s="11">
        <v>0</v>
      </c>
      <c r="Y30" s="6" t="s">
        <v>4</v>
      </c>
      <c r="Z30" s="8">
        <v>4</v>
      </c>
      <c r="AA30" s="11">
        <v>0</v>
      </c>
      <c r="AB30" s="6" t="s">
        <v>4</v>
      </c>
      <c r="AC30" s="21">
        <v>24</v>
      </c>
      <c r="AF30">
        <f>H30+H31+K30+K31+N30+N31+Q30+Q31+T30+T31+W30+W31+Z30+Z31+AC30+AC31</f>
        <v>168</v>
      </c>
      <c r="AG30">
        <f>24*8</f>
        <v>192</v>
      </c>
      <c r="AH30">
        <f>AG30-AF30</f>
        <v>24</v>
      </c>
      <c r="AI30">
        <f>ROUNDUP(AF30/8,0)</f>
        <v>21</v>
      </c>
      <c r="AJ30">
        <f>ROUNDUP(AG30/8,0)</f>
        <v>24</v>
      </c>
      <c r="AK30" s="38">
        <f>AF30/AG30</f>
        <v>0.875</v>
      </c>
      <c r="AL30" s="38">
        <f>AI30/AJ30</f>
        <v>0.875</v>
      </c>
    </row>
    <row r="31" spans="2:39" ht="15" thickBot="1" x14ac:dyDescent="0.35">
      <c r="B31" s="104"/>
      <c r="E31" s="10"/>
      <c r="F31" s="12">
        <v>1</v>
      </c>
      <c r="G31" s="9" t="s">
        <v>5</v>
      </c>
      <c r="H31" s="10"/>
      <c r="I31" s="12">
        <v>2</v>
      </c>
      <c r="J31" s="9" t="s">
        <v>5</v>
      </c>
      <c r="K31" s="10">
        <v>17.75</v>
      </c>
      <c r="L31" s="12">
        <v>1</v>
      </c>
      <c r="M31" s="9" t="s">
        <v>5</v>
      </c>
      <c r="N31" s="10"/>
      <c r="O31" s="12">
        <v>1</v>
      </c>
      <c r="P31" s="9" t="s">
        <v>5</v>
      </c>
      <c r="Q31" s="10">
        <v>17</v>
      </c>
      <c r="R31" s="12">
        <v>2</v>
      </c>
      <c r="S31" s="9" t="s">
        <v>5</v>
      </c>
      <c r="T31" s="10">
        <v>2.5</v>
      </c>
      <c r="U31" s="12">
        <v>1</v>
      </c>
      <c r="V31" s="9" t="s">
        <v>5</v>
      </c>
      <c r="W31" s="10"/>
      <c r="X31" s="12">
        <v>2</v>
      </c>
      <c r="Y31" s="9" t="s">
        <v>5</v>
      </c>
      <c r="Z31" s="10">
        <v>17.5</v>
      </c>
      <c r="AA31" s="12">
        <v>1</v>
      </c>
      <c r="AB31" s="9" t="s">
        <v>5</v>
      </c>
      <c r="AC31" s="22"/>
    </row>
    <row r="32" spans="2:39" x14ac:dyDescent="0.3">
      <c r="B32" s="104"/>
      <c r="E32" s="10"/>
      <c r="F32" s="13"/>
      <c r="G32" s="9"/>
      <c r="H32" s="10"/>
      <c r="I32" s="13"/>
      <c r="J32" s="9"/>
      <c r="K32" s="10"/>
      <c r="L32" s="13"/>
      <c r="M32" s="9"/>
      <c r="N32" s="10"/>
      <c r="O32" s="13"/>
      <c r="P32" s="9"/>
      <c r="Q32" s="10"/>
      <c r="R32" s="13"/>
      <c r="S32" s="9"/>
      <c r="T32" s="10"/>
      <c r="U32" s="13"/>
      <c r="V32" s="9"/>
      <c r="W32" s="10"/>
      <c r="X32" s="13"/>
      <c r="Y32" s="9"/>
      <c r="Z32" s="10"/>
      <c r="AA32" s="13"/>
      <c r="AB32" s="9"/>
      <c r="AC32" s="22"/>
    </row>
    <row r="33" spans="2:39" ht="15" thickBot="1" x14ac:dyDescent="0.35">
      <c r="B33" s="104"/>
      <c r="C33" s="14"/>
      <c r="D33" s="35"/>
      <c r="E33" s="15"/>
      <c r="F33" s="12">
        <f>H$12</f>
        <v>24</v>
      </c>
      <c r="G33" s="14" t="s">
        <v>6</v>
      </c>
      <c r="H33" s="15">
        <f>H30+H31</f>
        <v>15</v>
      </c>
      <c r="I33" s="12">
        <f>K$12</f>
        <v>23</v>
      </c>
      <c r="J33" s="14" t="s">
        <v>6</v>
      </c>
      <c r="K33" s="15">
        <f>K30+K31</f>
        <v>23.5</v>
      </c>
      <c r="L33" s="12">
        <f>N$12</f>
        <v>24</v>
      </c>
      <c r="M33" s="14" t="s">
        <v>6</v>
      </c>
      <c r="N33" s="15">
        <f>N30+N31</f>
        <v>24</v>
      </c>
      <c r="O33" s="12">
        <f>Q$12</f>
        <v>24</v>
      </c>
      <c r="P33" s="14" t="s">
        <v>6</v>
      </c>
      <c r="Q33" s="15">
        <f>Q30+Q31</f>
        <v>21.5</v>
      </c>
      <c r="R33" s="12">
        <f>T$12</f>
        <v>18</v>
      </c>
      <c r="S33" s="14" t="s">
        <v>6</v>
      </c>
      <c r="T33" s="15">
        <f>T30+T31</f>
        <v>14.5</v>
      </c>
      <c r="U33" s="12">
        <f>W$12</f>
        <v>24</v>
      </c>
      <c r="V33" s="14" t="s">
        <v>6</v>
      </c>
      <c r="W33" s="15">
        <f>W30+W31</f>
        <v>24</v>
      </c>
      <c r="X33" s="12">
        <f>Z$12</f>
        <v>13</v>
      </c>
      <c r="Y33" s="14" t="s">
        <v>6</v>
      </c>
      <c r="Z33" s="15">
        <f>Z30+Z31</f>
        <v>21.5</v>
      </c>
      <c r="AA33" s="12">
        <f>AC$12</f>
        <v>18</v>
      </c>
      <c r="AB33" s="14" t="s">
        <v>6</v>
      </c>
      <c r="AC33" s="15">
        <f>AC30+AC31</f>
        <v>24</v>
      </c>
    </row>
    <row r="34" spans="2:39" x14ac:dyDescent="0.3">
      <c r="B34" s="37"/>
      <c r="E34" s="7"/>
      <c r="F34" s="87">
        <v>0.43263888888888891</v>
      </c>
      <c r="G34" s="86" t="s">
        <v>24</v>
      </c>
      <c r="H34" s="86"/>
      <c r="I34" s="86"/>
      <c r="J34" s="86" t="s">
        <v>24</v>
      </c>
      <c r="K34" s="87">
        <v>0.20833333333333334</v>
      </c>
      <c r="L34" s="7"/>
      <c r="M34" s="7"/>
      <c r="N34" s="7"/>
      <c r="O34" s="7"/>
      <c r="P34" s="7"/>
      <c r="Q34" s="7"/>
      <c r="R34" s="7"/>
      <c r="S34" s="7"/>
      <c r="T34" s="7"/>
      <c r="U34" s="45"/>
      <c r="V34" s="7"/>
      <c r="W34" s="7"/>
      <c r="X34" s="94">
        <v>0.125</v>
      </c>
      <c r="Y34" s="92" t="s">
        <v>156</v>
      </c>
      <c r="Z34" s="92"/>
      <c r="AA34" s="92"/>
      <c r="AB34" s="92" t="s">
        <v>156</v>
      </c>
      <c r="AC34" s="93"/>
      <c r="AK34" s="102"/>
      <c r="AM34" s="102"/>
    </row>
    <row r="35" spans="2:39" x14ac:dyDescent="0.3">
      <c r="B35" s="103"/>
      <c r="I35" s="89">
        <v>0.58333333333333337</v>
      </c>
      <c r="J35" s="88" t="s">
        <v>23</v>
      </c>
      <c r="K35" s="88"/>
      <c r="L35" s="88"/>
      <c r="M35" s="88" t="s">
        <v>23</v>
      </c>
      <c r="N35" s="88"/>
      <c r="O35" s="88"/>
      <c r="P35" s="88" t="s">
        <v>23</v>
      </c>
      <c r="Q35" s="89">
        <v>0.33333333333333331</v>
      </c>
      <c r="AC35" s="22"/>
    </row>
    <row r="36" spans="2:39" ht="15" thickBot="1" x14ac:dyDescent="0.35">
      <c r="B36" s="104"/>
      <c r="C36" s="14"/>
      <c r="D36" s="35"/>
      <c r="O36" s="63">
        <v>0.375</v>
      </c>
      <c r="P36" s="64" t="s">
        <v>155</v>
      </c>
      <c r="Q36" s="64"/>
      <c r="R36" s="64"/>
      <c r="S36" s="64" t="s">
        <v>155</v>
      </c>
      <c r="T36" s="64"/>
      <c r="U36" s="64"/>
      <c r="V36" s="64" t="s">
        <v>155</v>
      </c>
      <c r="W36" s="91"/>
      <c r="X36" s="64"/>
      <c r="Y36" s="64" t="s">
        <v>155</v>
      </c>
      <c r="Z36" s="91">
        <v>8.3333333333333329E-2</v>
      </c>
      <c r="AC36" s="22"/>
    </row>
    <row r="37" spans="2:39" x14ac:dyDescent="0.3">
      <c r="B37" s="104" t="s">
        <v>17</v>
      </c>
      <c r="E37" s="8"/>
      <c r="F37" s="11">
        <v>1</v>
      </c>
      <c r="G37" s="6" t="s">
        <v>4</v>
      </c>
      <c r="H37" s="8">
        <v>13.5</v>
      </c>
      <c r="I37" s="11">
        <v>2</v>
      </c>
      <c r="J37" s="6" t="s">
        <v>4</v>
      </c>
      <c r="K37" s="8">
        <v>5</v>
      </c>
      <c r="L37" s="11">
        <v>1</v>
      </c>
      <c r="M37" s="6" t="s">
        <v>4</v>
      </c>
      <c r="N37" s="8">
        <v>24</v>
      </c>
      <c r="O37" s="11">
        <v>1</v>
      </c>
      <c r="P37" s="6" t="s">
        <v>4</v>
      </c>
      <c r="Q37" s="8">
        <v>8</v>
      </c>
      <c r="R37" s="11">
        <v>0</v>
      </c>
      <c r="S37" s="6" t="s">
        <v>4</v>
      </c>
      <c r="T37" s="8">
        <v>24</v>
      </c>
      <c r="U37" s="11">
        <v>0</v>
      </c>
      <c r="V37" s="6" t="s">
        <v>4</v>
      </c>
      <c r="W37" s="8">
        <v>24</v>
      </c>
      <c r="X37" s="11">
        <v>0</v>
      </c>
      <c r="Y37" s="6" t="s">
        <v>4</v>
      </c>
      <c r="Z37" s="8">
        <v>21</v>
      </c>
      <c r="AA37" s="11">
        <v>0</v>
      </c>
      <c r="AB37" s="6" t="s">
        <v>4</v>
      </c>
      <c r="AC37" s="21">
        <v>24</v>
      </c>
      <c r="AF37">
        <f>H37+H38+K37+K38+N37+N38+Q37+Q38+T37+T38+W37+W38+Z37+Z38+AC37+AC38</f>
        <v>170.5</v>
      </c>
      <c r="AG37">
        <f>24*8</f>
        <v>192</v>
      </c>
      <c r="AH37">
        <f>AG37-AF37</f>
        <v>21.5</v>
      </c>
      <c r="AI37">
        <f>ROUNDUP(AF37/8,0)</f>
        <v>22</v>
      </c>
      <c r="AJ37">
        <f>ROUNDUP(AG37/8,0)</f>
        <v>24</v>
      </c>
      <c r="AK37" s="38">
        <f>AF37/AG37</f>
        <v>0.88802083333333337</v>
      </c>
      <c r="AL37" s="38">
        <f>AI37/AJ37</f>
        <v>0.91666666666666663</v>
      </c>
    </row>
    <row r="38" spans="2:39" ht="15" thickBot="1" x14ac:dyDescent="0.35">
      <c r="B38" s="104"/>
      <c r="E38" s="10"/>
      <c r="F38" s="12">
        <v>1</v>
      </c>
      <c r="G38" s="9" t="s">
        <v>5</v>
      </c>
      <c r="H38" s="10"/>
      <c r="I38" s="12">
        <v>2</v>
      </c>
      <c r="J38" s="9" t="s">
        <v>5</v>
      </c>
      <c r="K38" s="10">
        <v>10</v>
      </c>
      <c r="L38" s="12">
        <v>1</v>
      </c>
      <c r="M38" s="9" t="s">
        <v>5</v>
      </c>
      <c r="N38" s="10"/>
      <c r="O38" s="12">
        <v>2</v>
      </c>
      <c r="P38" s="9" t="s">
        <v>5</v>
      </c>
      <c r="Q38" s="10">
        <v>15</v>
      </c>
      <c r="R38" s="12">
        <v>1</v>
      </c>
      <c r="S38" s="9" t="s">
        <v>5</v>
      </c>
      <c r="T38" s="10"/>
      <c r="U38" s="12">
        <v>1</v>
      </c>
      <c r="V38" s="9" t="s">
        <v>5</v>
      </c>
      <c r="W38" s="10"/>
      <c r="X38" s="12">
        <v>2</v>
      </c>
      <c r="Y38" s="9" t="s">
        <v>5</v>
      </c>
      <c r="Z38" s="10">
        <v>2</v>
      </c>
      <c r="AA38" s="12">
        <v>1</v>
      </c>
      <c r="AB38" s="9" t="s">
        <v>5</v>
      </c>
      <c r="AC38" s="22"/>
    </row>
    <row r="39" spans="2:39" x14ac:dyDescent="0.3">
      <c r="B39" s="104"/>
      <c r="E39" s="10"/>
      <c r="F39" s="13"/>
      <c r="G39" s="9"/>
      <c r="H39" s="10"/>
      <c r="I39" s="13"/>
      <c r="J39" s="9"/>
      <c r="K39" s="10"/>
      <c r="L39" s="13"/>
      <c r="M39" s="9"/>
      <c r="N39" s="10"/>
      <c r="O39" s="13"/>
      <c r="P39" s="9"/>
      <c r="Q39" s="10"/>
      <c r="R39" s="13"/>
      <c r="S39" s="9"/>
      <c r="T39" s="10"/>
      <c r="U39" s="13"/>
      <c r="V39" s="9"/>
      <c r="W39" s="10"/>
      <c r="X39" s="13"/>
      <c r="Y39" s="9"/>
      <c r="Z39" s="10"/>
      <c r="AA39" s="13"/>
      <c r="AB39" s="9"/>
      <c r="AC39" s="22"/>
    </row>
    <row r="40" spans="2:39" ht="15" thickBot="1" x14ac:dyDescent="0.35">
      <c r="B40" s="105"/>
      <c r="C40" s="14"/>
      <c r="D40" s="35"/>
      <c r="E40" s="15"/>
      <c r="F40" s="12">
        <f>H$12</f>
        <v>24</v>
      </c>
      <c r="G40" s="14" t="s">
        <v>6</v>
      </c>
      <c r="H40" s="15">
        <f>H37+H38</f>
        <v>13.5</v>
      </c>
      <c r="I40" s="12">
        <f>K$12</f>
        <v>23</v>
      </c>
      <c r="J40" s="14" t="s">
        <v>6</v>
      </c>
      <c r="K40" s="15">
        <f>K37+K38</f>
        <v>15</v>
      </c>
      <c r="L40" s="12">
        <f>N$12</f>
        <v>24</v>
      </c>
      <c r="M40" s="14" t="s">
        <v>6</v>
      </c>
      <c r="N40" s="15">
        <f>N37+N38</f>
        <v>24</v>
      </c>
      <c r="O40" s="12">
        <f>Q$12</f>
        <v>24</v>
      </c>
      <c r="P40" s="14" t="s">
        <v>6</v>
      </c>
      <c r="Q40" s="15">
        <f>Q37+Q38</f>
        <v>23</v>
      </c>
      <c r="R40" s="12">
        <f>T$12</f>
        <v>18</v>
      </c>
      <c r="S40" s="14" t="s">
        <v>6</v>
      </c>
      <c r="T40" s="15">
        <f>T37+T38</f>
        <v>24</v>
      </c>
      <c r="U40" s="12">
        <f>W$12</f>
        <v>24</v>
      </c>
      <c r="V40" s="14" t="s">
        <v>6</v>
      </c>
      <c r="W40" s="15">
        <f>W37+W38</f>
        <v>24</v>
      </c>
      <c r="X40" s="12">
        <f>Z$12</f>
        <v>13</v>
      </c>
      <c r="Y40" s="14" t="s">
        <v>6</v>
      </c>
      <c r="Z40" s="15">
        <f>Z37+Z38</f>
        <v>23</v>
      </c>
      <c r="AA40" s="12">
        <f>AC$12</f>
        <v>18</v>
      </c>
      <c r="AB40" s="14" t="s">
        <v>6</v>
      </c>
      <c r="AC40" s="15">
        <f>AC37+AC38</f>
        <v>24</v>
      </c>
    </row>
    <row r="41" spans="2:39" x14ac:dyDescent="0.3">
      <c r="B41" s="37"/>
      <c r="C41" s="95"/>
      <c r="D41" s="95" t="s">
        <v>157</v>
      </c>
      <c r="E41" s="95"/>
      <c r="F41" s="95"/>
      <c r="G41" s="95" t="s">
        <v>157</v>
      </c>
      <c r="H41" s="95"/>
      <c r="I41" s="95"/>
      <c r="J41" s="95" t="s">
        <v>157</v>
      </c>
      <c r="K41" s="95"/>
      <c r="L41" s="95"/>
      <c r="M41" s="95" t="s">
        <v>157</v>
      </c>
      <c r="N41" s="96">
        <v>0.83333333333333337</v>
      </c>
      <c r="R41" s="7"/>
      <c r="S41" s="7"/>
      <c r="T41" s="7"/>
      <c r="U41" s="7"/>
      <c r="V41" s="7"/>
      <c r="W41" s="7"/>
      <c r="X41" s="74">
        <v>0.875</v>
      </c>
      <c r="Y41" s="73" t="s">
        <v>160</v>
      </c>
      <c r="Z41" s="73"/>
      <c r="AA41" s="73"/>
      <c r="AB41" s="73" t="s">
        <v>160</v>
      </c>
      <c r="AC41" s="98">
        <v>0.54166666666666663</v>
      </c>
      <c r="AK41" s="102"/>
    </row>
    <row r="42" spans="2:39" x14ac:dyDescent="0.3">
      <c r="B42" s="103"/>
      <c r="L42" s="97">
        <v>0.875</v>
      </c>
      <c r="M42" s="90" t="s">
        <v>158</v>
      </c>
      <c r="N42" s="90"/>
      <c r="O42" s="90"/>
      <c r="P42" s="90" t="s">
        <v>158</v>
      </c>
      <c r="Q42" s="90"/>
      <c r="R42" s="90"/>
      <c r="S42" s="90" t="s">
        <v>158</v>
      </c>
      <c r="T42" s="97">
        <v>0.91666666666666663</v>
      </c>
      <c r="AA42" s="101">
        <v>0.875</v>
      </c>
      <c r="AB42" s="99" t="s">
        <v>161</v>
      </c>
      <c r="AC42" s="100"/>
    </row>
    <row r="43" spans="2:39" ht="15" thickBot="1" x14ac:dyDescent="0.35">
      <c r="B43" s="104"/>
      <c r="C43" s="14"/>
      <c r="D43" s="35"/>
      <c r="U43" s="89">
        <v>0.375</v>
      </c>
      <c r="V43" s="88" t="s">
        <v>159</v>
      </c>
      <c r="W43" s="88"/>
      <c r="X43" s="88"/>
      <c r="Y43" s="88" t="s">
        <v>159</v>
      </c>
      <c r="Z43" s="89">
        <v>0.5625</v>
      </c>
      <c r="AC43" s="22"/>
    </row>
    <row r="44" spans="2:39" x14ac:dyDescent="0.3">
      <c r="B44" s="104" t="s">
        <v>52</v>
      </c>
      <c r="E44" s="8"/>
      <c r="F44" s="11"/>
      <c r="G44" s="6" t="s">
        <v>4</v>
      </c>
      <c r="H44" s="8"/>
      <c r="I44" s="11"/>
      <c r="J44" s="6" t="s">
        <v>4</v>
      </c>
      <c r="K44" s="8"/>
      <c r="L44" s="11">
        <v>0</v>
      </c>
      <c r="M44" s="6" t="s">
        <v>4</v>
      </c>
      <c r="N44" s="8">
        <v>3</v>
      </c>
      <c r="O44" s="11">
        <v>0</v>
      </c>
      <c r="P44" s="6" t="s">
        <v>4</v>
      </c>
      <c r="Q44" s="8">
        <v>24</v>
      </c>
      <c r="R44" s="11">
        <v>0</v>
      </c>
      <c r="S44" s="6" t="s">
        <v>4</v>
      </c>
      <c r="T44" s="8">
        <v>22</v>
      </c>
      <c r="U44" s="11">
        <v>0</v>
      </c>
      <c r="V44" s="6" t="s">
        <v>4</v>
      </c>
      <c r="W44" s="8">
        <v>15</v>
      </c>
      <c r="X44" s="11">
        <v>0</v>
      </c>
      <c r="Y44" s="6" t="s">
        <v>4</v>
      </c>
      <c r="Z44" s="8">
        <v>3</v>
      </c>
      <c r="AA44" s="11">
        <v>0</v>
      </c>
      <c r="AB44" s="6" t="s">
        <v>4</v>
      </c>
      <c r="AC44" s="21">
        <v>13</v>
      </c>
      <c r="AF44">
        <f>H44+H45+K44+K45+N44+N45+Q44+Q45+T44+T45+W44+W45+Z44+Z45+AC44+AC45</f>
        <v>93.5</v>
      </c>
      <c r="AG44">
        <f>24*4+4</f>
        <v>100</v>
      </c>
      <c r="AH44">
        <f>AG44-AF44</f>
        <v>6.5</v>
      </c>
      <c r="AI44">
        <f>ROUNDUP(AF44/8,0)</f>
        <v>12</v>
      </c>
      <c r="AJ44">
        <f>ROUNDUP(AG44/8,0)</f>
        <v>13</v>
      </c>
      <c r="AK44" s="38">
        <f>AF44/AG44</f>
        <v>0.93500000000000005</v>
      </c>
      <c r="AL44" s="38">
        <f>AI44/AJ44</f>
        <v>0.92307692307692313</v>
      </c>
    </row>
    <row r="45" spans="2:39" ht="15" thickBot="1" x14ac:dyDescent="0.35">
      <c r="B45" s="36"/>
      <c r="E45" s="10"/>
      <c r="F45" s="12"/>
      <c r="G45" s="9" t="s">
        <v>5</v>
      </c>
      <c r="H45" s="10"/>
      <c r="I45" s="12"/>
      <c r="J45" s="9" t="s">
        <v>5</v>
      </c>
      <c r="K45" s="10"/>
      <c r="L45" s="12">
        <v>1</v>
      </c>
      <c r="M45" s="9" t="s">
        <v>5</v>
      </c>
      <c r="N45" s="10"/>
      <c r="O45" s="12">
        <v>1</v>
      </c>
      <c r="P45" s="9" t="s">
        <v>5</v>
      </c>
      <c r="Q45" s="10"/>
      <c r="R45" s="12">
        <v>1</v>
      </c>
      <c r="S45" s="9" t="s">
        <v>5</v>
      </c>
      <c r="T45" s="10"/>
      <c r="U45" s="12">
        <v>1</v>
      </c>
      <c r="V45" s="9" t="s">
        <v>5</v>
      </c>
      <c r="W45" s="10"/>
      <c r="X45" s="12">
        <v>2</v>
      </c>
      <c r="Y45" s="9" t="s">
        <v>5</v>
      </c>
      <c r="Z45" s="10">
        <v>10.5</v>
      </c>
      <c r="AA45" s="12">
        <v>2</v>
      </c>
      <c r="AB45" s="9" t="s">
        <v>5</v>
      </c>
      <c r="AC45" s="22">
        <v>3</v>
      </c>
    </row>
    <row r="46" spans="2:39" x14ac:dyDescent="0.3">
      <c r="B46" s="36"/>
      <c r="E46" s="10"/>
      <c r="F46" s="13"/>
      <c r="G46" s="9"/>
      <c r="H46" s="10"/>
      <c r="I46" s="13"/>
      <c r="J46" s="9"/>
      <c r="K46" s="10"/>
      <c r="L46" s="13"/>
      <c r="M46" s="9"/>
      <c r="N46" s="10"/>
      <c r="O46" s="13"/>
      <c r="P46" s="9"/>
      <c r="Q46" s="10"/>
      <c r="R46" s="13"/>
      <c r="S46" s="9"/>
      <c r="T46" s="10"/>
      <c r="U46" s="13"/>
      <c r="V46" s="9"/>
      <c r="W46" s="10"/>
      <c r="X46" s="13"/>
      <c r="Y46" s="9"/>
      <c r="Z46" s="10"/>
      <c r="AA46" s="13"/>
      <c r="AB46" s="9"/>
      <c r="AC46" s="22"/>
    </row>
    <row r="47" spans="2:39" ht="15" thickBot="1" x14ac:dyDescent="0.35">
      <c r="B47" s="44"/>
      <c r="C47" s="14"/>
      <c r="D47" s="35"/>
      <c r="E47" s="15"/>
      <c r="F47" s="12"/>
      <c r="G47" s="14" t="s">
        <v>6</v>
      </c>
      <c r="H47" s="15">
        <f>H44+H45</f>
        <v>0</v>
      </c>
      <c r="I47" s="12"/>
      <c r="J47" s="14" t="s">
        <v>6</v>
      </c>
      <c r="K47" s="15">
        <f>K44+K45</f>
        <v>0</v>
      </c>
      <c r="L47" s="12"/>
      <c r="M47" s="14" t="s">
        <v>6</v>
      </c>
      <c r="N47" s="15">
        <f>N44+N45</f>
        <v>3</v>
      </c>
      <c r="O47" s="12"/>
      <c r="P47" s="14" t="s">
        <v>6</v>
      </c>
      <c r="Q47" s="15">
        <f>Q44+Q45</f>
        <v>24</v>
      </c>
      <c r="R47" s="12"/>
      <c r="S47" s="14" t="s">
        <v>6</v>
      </c>
      <c r="T47" s="15">
        <f>T44+T45</f>
        <v>22</v>
      </c>
      <c r="U47" s="12"/>
      <c r="V47" s="14" t="s">
        <v>6</v>
      </c>
      <c r="W47" s="15">
        <f>W44+W45</f>
        <v>15</v>
      </c>
      <c r="X47" s="12"/>
      <c r="Y47" s="14" t="s">
        <v>6</v>
      </c>
      <c r="Z47" s="15">
        <f>Z44+Z45</f>
        <v>13.5</v>
      </c>
      <c r="AA47" s="12"/>
      <c r="AB47" s="14" t="s">
        <v>6</v>
      </c>
      <c r="AC47" s="15">
        <f>AC44+AC45</f>
        <v>16</v>
      </c>
    </row>
  </sheetData>
  <mergeCells count="1">
    <mergeCell ref="H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DA07-53F9-45C6-9C7F-EBA3219095E2}">
  <dimension ref="B1:AM47"/>
  <sheetViews>
    <sheetView topLeftCell="C6" zoomScale="80" zoomScaleNormal="80" workbookViewId="0">
      <selection activeCell="S42" sqref="S42"/>
    </sheetView>
  </sheetViews>
  <sheetFormatPr defaultColWidth="10.33203125" defaultRowHeight="14.4" x14ac:dyDescent="0.3"/>
  <cols>
    <col min="2" max="2" width="16.44140625" style="27" customWidth="1"/>
    <col min="10" max="10" width="20.77734375" customWidth="1"/>
    <col min="13" max="13" width="12.21875" customWidth="1"/>
    <col min="16" max="16" width="19.44140625" customWidth="1"/>
    <col min="19" max="19" width="13.77734375" customWidth="1"/>
    <col min="25" max="25" width="18.77734375" customWidth="1"/>
    <col min="28" max="28" width="19.5546875" customWidth="1"/>
    <col min="31" max="31" width="14.33203125" customWidth="1"/>
    <col min="32" max="32" width="16.77734375" customWidth="1"/>
    <col min="33" max="33" width="18.109375" customWidth="1"/>
    <col min="34" max="34" width="23" customWidth="1"/>
    <col min="35" max="35" width="14.33203125" customWidth="1"/>
    <col min="36" max="36" width="20.77734375" customWidth="1"/>
    <col min="37" max="37" width="11.44140625" customWidth="1"/>
  </cols>
  <sheetData>
    <row r="1" spans="2:39" ht="15" thickBot="1" x14ac:dyDescent="0.35"/>
    <row r="2" spans="2:39" ht="15" thickBot="1" x14ac:dyDescent="0.35">
      <c r="H2" s="141" t="s">
        <v>144</v>
      </c>
      <c r="I2" s="141"/>
      <c r="J2" s="141"/>
      <c r="K2" s="141"/>
      <c r="L2" s="141"/>
      <c r="M2" s="141"/>
      <c r="N2" s="141"/>
      <c r="O2" s="141"/>
      <c r="P2" s="141"/>
    </row>
    <row r="3" spans="2:39" x14ac:dyDescent="0.3">
      <c r="B3" s="28"/>
      <c r="C3" s="23"/>
      <c r="D3" s="1" t="s">
        <v>0</v>
      </c>
      <c r="E3" s="18"/>
      <c r="F3" s="1"/>
      <c r="G3" s="1" t="s">
        <v>7</v>
      </c>
      <c r="H3" s="18"/>
      <c r="I3" s="1"/>
      <c r="J3" s="1" t="s">
        <v>8</v>
      </c>
      <c r="K3" s="18"/>
      <c r="L3" s="1"/>
      <c r="M3" s="1" t="s">
        <v>9</v>
      </c>
      <c r="N3" s="18"/>
      <c r="O3" s="1"/>
      <c r="P3" s="1" t="s">
        <v>10</v>
      </c>
      <c r="Q3" s="18"/>
      <c r="R3" s="1"/>
      <c r="S3" s="1" t="s">
        <v>11</v>
      </c>
      <c r="T3" s="18"/>
      <c r="U3" s="1"/>
      <c r="V3" s="1" t="s">
        <v>12</v>
      </c>
      <c r="W3" s="16"/>
      <c r="X3" s="1"/>
      <c r="Y3" s="1" t="s">
        <v>0</v>
      </c>
      <c r="Z3" s="16"/>
      <c r="AA3" s="1"/>
      <c r="AB3" s="1" t="s">
        <v>7</v>
      </c>
      <c r="AC3" s="18"/>
    </row>
    <row r="4" spans="2:39" ht="15" thickBot="1" x14ac:dyDescent="0.35">
      <c r="B4" s="29"/>
      <c r="C4" s="24"/>
      <c r="D4" s="3">
        <v>45998</v>
      </c>
      <c r="E4" s="19"/>
      <c r="F4" s="2"/>
      <c r="G4" s="3">
        <v>45999</v>
      </c>
      <c r="H4" s="19"/>
      <c r="I4" s="2"/>
      <c r="J4" s="3">
        <v>46000</v>
      </c>
      <c r="K4" s="19"/>
      <c r="L4" s="2"/>
      <c r="M4" s="3">
        <v>46001</v>
      </c>
      <c r="N4" s="19"/>
      <c r="O4" s="2"/>
      <c r="P4" s="3">
        <v>46002</v>
      </c>
      <c r="Q4" s="19"/>
      <c r="R4" s="2"/>
      <c r="S4" s="3">
        <v>46003</v>
      </c>
      <c r="T4" s="19"/>
      <c r="U4" s="2"/>
      <c r="V4" s="3">
        <v>46004</v>
      </c>
      <c r="W4" s="17"/>
      <c r="X4" s="2"/>
      <c r="Y4" s="3">
        <v>46005</v>
      </c>
      <c r="Z4" s="17"/>
      <c r="AA4" s="2"/>
      <c r="AB4" s="3">
        <v>46006</v>
      </c>
      <c r="AC4" s="19"/>
    </row>
    <row r="5" spans="2:39" ht="15" thickBot="1" x14ac:dyDescent="0.35">
      <c r="B5" s="30"/>
      <c r="C5" s="25" t="s">
        <v>1</v>
      </c>
      <c r="D5" s="5" t="s">
        <v>2</v>
      </c>
      <c r="E5" s="20" t="s">
        <v>3</v>
      </c>
      <c r="F5" s="4" t="s">
        <v>1</v>
      </c>
      <c r="G5" s="5" t="s">
        <v>2</v>
      </c>
      <c r="H5" s="20" t="s">
        <v>3</v>
      </c>
      <c r="I5" s="4" t="s">
        <v>1</v>
      </c>
      <c r="J5" s="5" t="s">
        <v>2</v>
      </c>
      <c r="K5" s="20" t="s">
        <v>3</v>
      </c>
      <c r="L5" s="4" t="s">
        <v>1</v>
      </c>
      <c r="M5" s="5" t="s">
        <v>2</v>
      </c>
      <c r="N5" s="20" t="s">
        <v>3</v>
      </c>
      <c r="O5" s="4" t="s">
        <v>1</v>
      </c>
      <c r="P5" s="5" t="s">
        <v>2</v>
      </c>
      <c r="Q5" s="20" t="s">
        <v>3</v>
      </c>
      <c r="R5" s="4" t="s">
        <v>1</v>
      </c>
      <c r="S5" s="5" t="s">
        <v>2</v>
      </c>
      <c r="T5" s="20" t="s">
        <v>3</v>
      </c>
      <c r="U5" s="4" t="s">
        <v>1</v>
      </c>
      <c r="V5" s="5" t="s">
        <v>2</v>
      </c>
      <c r="W5" s="20" t="s">
        <v>3</v>
      </c>
      <c r="X5" s="4" t="s">
        <v>1</v>
      </c>
      <c r="Y5" s="5" t="s">
        <v>2</v>
      </c>
      <c r="Z5" s="20" t="s">
        <v>3</v>
      </c>
      <c r="AA5" s="4" t="s">
        <v>1</v>
      </c>
      <c r="AB5" s="5" t="s">
        <v>2</v>
      </c>
      <c r="AC5" s="20" t="s">
        <v>3</v>
      </c>
      <c r="AF5" t="s">
        <v>26</v>
      </c>
      <c r="AG5" t="s">
        <v>27</v>
      </c>
      <c r="AH5" t="s">
        <v>29</v>
      </c>
      <c r="AI5" t="s">
        <v>28</v>
      </c>
      <c r="AJ5" t="s">
        <v>169</v>
      </c>
      <c r="AK5" t="s">
        <v>170</v>
      </c>
      <c r="AL5" t="s">
        <v>171</v>
      </c>
    </row>
    <row r="6" spans="2:39" x14ac:dyDescent="0.3">
      <c r="B6" s="31"/>
      <c r="C6" s="34"/>
      <c r="D6" s="34" t="s">
        <v>18</v>
      </c>
      <c r="E6" s="52"/>
      <c r="F6" s="52"/>
      <c r="G6" s="52" t="s">
        <v>18</v>
      </c>
      <c r="H6" s="52"/>
      <c r="I6" s="52"/>
      <c r="J6" s="52" t="s">
        <v>18</v>
      </c>
      <c r="K6" s="53">
        <v>0.83333333333333337</v>
      </c>
      <c r="L6" s="7"/>
      <c r="M6" s="7"/>
      <c r="N6" s="7"/>
      <c r="O6" s="7"/>
      <c r="P6" s="7"/>
      <c r="Q6" s="7"/>
      <c r="R6" s="55">
        <v>0.25</v>
      </c>
      <c r="S6" s="54" t="s">
        <v>145</v>
      </c>
      <c r="T6" s="54"/>
      <c r="U6" s="54"/>
      <c r="V6" s="54" t="s">
        <v>145</v>
      </c>
      <c r="W6" s="54"/>
      <c r="X6" s="54"/>
      <c r="Y6" s="54" t="s">
        <v>145</v>
      </c>
      <c r="Z6" s="55">
        <v>0.4375</v>
      </c>
      <c r="AA6" s="7"/>
      <c r="AB6" s="7"/>
      <c r="AC6" s="21"/>
      <c r="AM6" s="102"/>
    </row>
    <row r="7" spans="2:39" x14ac:dyDescent="0.3">
      <c r="B7" s="103"/>
      <c r="I7" s="33">
        <v>0.875</v>
      </c>
      <c r="J7" s="32" t="s">
        <v>19</v>
      </c>
      <c r="K7" s="32"/>
      <c r="L7" s="32"/>
      <c r="M7" s="32" t="s">
        <v>19</v>
      </c>
      <c r="N7" s="32"/>
      <c r="O7" s="32"/>
      <c r="P7" s="32" t="s">
        <v>19</v>
      </c>
      <c r="Q7" s="33">
        <v>0.99930555555555556</v>
      </c>
      <c r="T7" s="47"/>
      <c r="AA7" s="58">
        <v>0.25</v>
      </c>
      <c r="AB7" s="56" t="s">
        <v>146</v>
      </c>
      <c r="AC7" s="57"/>
    </row>
    <row r="8" spans="2:39" ht="15" thickBot="1" x14ac:dyDescent="0.35">
      <c r="B8" s="104"/>
      <c r="C8" s="14"/>
      <c r="D8" s="35"/>
      <c r="AC8" s="26"/>
    </row>
    <row r="9" spans="2:39" x14ac:dyDescent="0.3">
      <c r="B9" s="104" t="s">
        <v>13</v>
      </c>
      <c r="E9" s="8"/>
      <c r="F9" s="11">
        <v>1</v>
      </c>
      <c r="G9" s="6" t="s">
        <v>4</v>
      </c>
      <c r="H9" s="8">
        <v>24</v>
      </c>
      <c r="I9" s="11">
        <v>2</v>
      </c>
      <c r="J9" s="6" t="s">
        <v>4</v>
      </c>
      <c r="K9" s="8">
        <v>20</v>
      </c>
      <c r="L9" s="11">
        <v>1</v>
      </c>
      <c r="M9" s="6" t="s">
        <v>4</v>
      </c>
      <c r="N9" s="8">
        <v>24</v>
      </c>
      <c r="O9" s="11">
        <v>1</v>
      </c>
      <c r="P9" s="6" t="s">
        <v>4</v>
      </c>
      <c r="Q9" s="8">
        <v>24</v>
      </c>
      <c r="R9" s="11">
        <v>1</v>
      </c>
      <c r="S9" s="6" t="s">
        <v>4</v>
      </c>
      <c r="T9" s="8">
        <v>18</v>
      </c>
      <c r="U9" s="11">
        <v>0</v>
      </c>
      <c r="V9" s="6" t="s">
        <v>4</v>
      </c>
      <c r="W9" s="8">
        <v>24</v>
      </c>
      <c r="X9" s="11">
        <v>0</v>
      </c>
      <c r="Y9" s="6" t="s">
        <v>4</v>
      </c>
      <c r="Z9" s="8">
        <v>10.5</v>
      </c>
      <c r="AA9" s="11">
        <v>0</v>
      </c>
      <c r="AB9" s="6" t="s">
        <v>4</v>
      </c>
      <c r="AC9" s="21">
        <v>18</v>
      </c>
      <c r="AF9">
        <f>H9+H10+K9+K10+N9+N10+Q9+Q10+T9+T10+W9+W10+Z9+Z10+AC9+AC10</f>
        <v>165.5</v>
      </c>
      <c r="AG9">
        <f>24*8</f>
        <v>192</v>
      </c>
      <c r="AH9">
        <f>AG9-AF9</f>
        <v>26.5</v>
      </c>
      <c r="AI9">
        <f>ROUNDUP(AF9/8,0)</f>
        <v>21</v>
      </c>
      <c r="AJ9">
        <f>ROUNDUP(AG9/8,0)</f>
        <v>24</v>
      </c>
      <c r="AK9" s="38">
        <f>AF9/AG9</f>
        <v>0.86197916666666663</v>
      </c>
      <c r="AL9" s="38">
        <f>AI9/AJ9</f>
        <v>0.875</v>
      </c>
    </row>
    <row r="10" spans="2:39" ht="15" thickBot="1" x14ac:dyDescent="0.35">
      <c r="B10" s="104"/>
      <c r="E10" s="10"/>
      <c r="F10" s="12">
        <v>1</v>
      </c>
      <c r="G10" s="9" t="s">
        <v>5</v>
      </c>
      <c r="H10" s="10"/>
      <c r="I10" s="12">
        <v>2</v>
      </c>
      <c r="J10" s="9" t="s">
        <v>5</v>
      </c>
      <c r="K10" s="10">
        <v>3</v>
      </c>
      <c r="L10" s="12">
        <v>1</v>
      </c>
      <c r="M10" s="9" t="s">
        <v>5</v>
      </c>
      <c r="N10" s="10"/>
      <c r="O10" s="12">
        <v>1</v>
      </c>
      <c r="P10" s="9" t="s">
        <v>5</v>
      </c>
      <c r="Q10" s="10"/>
      <c r="R10" s="12">
        <v>1</v>
      </c>
      <c r="S10" s="9" t="s">
        <v>5</v>
      </c>
      <c r="T10" s="10"/>
      <c r="U10" s="12">
        <v>1</v>
      </c>
      <c r="V10" s="9" t="s">
        <v>5</v>
      </c>
      <c r="W10" s="10"/>
      <c r="X10" s="12">
        <v>1</v>
      </c>
      <c r="Y10" s="9" t="s">
        <v>5</v>
      </c>
      <c r="Z10" s="10"/>
      <c r="AA10" s="12">
        <v>1</v>
      </c>
      <c r="AB10" s="9" t="s">
        <v>5</v>
      </c>
      <c r="AC10" s="22"/>
    </row>
    <row r="11" spans="2:39" x14ac:dyDescent="0.3">
      <c r="B11" s="104"/>
      <c r="E11" s="10"/>
      <c r="F11" s="13"/>
      <c r="G11" s="9"/>
      <c r="H11" s="10"/>
      <c r="I11" s="13"/>
      <c r="J11" s="9"/>
      <c r="K11" s="10"/>
      <c r="L11" s="13"/>
      <c r="M11" s="9"/>
      <c r="N11" s="10"/>
      <c r="O11" s="13"/>
      <c r="P11" s="9"/>
      <c r="Q11" s="10"/>
      <c r="R11" s="13"/>
      <c r="S11" s="9"/>
      <c r="T11" s="10"/>
      <c r="U11" s="13"/>
      <c r="V11" s="9"/>
      <c r="W11" s="10"/>
      <c r="X11" s="13"/>
      <c r="Y11" s="9"/>
      <c r="Z11" s="10"/>
      <c r="AA11" s="13"/>
      <c r="AB11" s="9"/>
      <c r="AC11" s="22"/>
    </row>
    <row r="12" spans="2:39" ht="15" thickBot="1" x14ac:dyDescent="0.35">
      <c r="B12" s="104"/>
      <c r="C12" s="14"/>
      <c r="D12" s="35"/>
      <c r="E12" s="15"/>
      <c r="F12" s="12">
        <f>H$12</f>
        <v>24</v>
      </c>
      <c r="G12" s="14" t="s">
        <v>6</v>
      </c>
      <c r="H12" s="15">
        <f>H9+H10</f>
        <v>24</v>
      </c>
      <c r="I12" s="12">
        <f>K$12</f>
        <v>23</v>
      </c>
      <c r="J12" s="14" t="s">
        <v>6</v>
      </c>
      <c r="K12" s="15">
        <f>K9+K10</f>
        <v>23</v>
      </c>
      <c r="L12" s="12">
        <f>N$12</f>
        <v>24</v>
      </c>
      <c r="M12" s="14" t="s">
        <v>6</v>
      </c>
      <c r="N12" s="15">
        <f>N9+N10</f>
        <v>24</v>
      </c>
      <c r="O12" s="12">
        <f>Q$12</f>
        <v>24</v>
      </c>
      <c r="P12" s="14" t="s">
        <v>6</v>
      </c>
      <c r="Q12" s="15">
        <f>Q9+Q10</f>
        <v>24</v>
      </c>
      <c r="R12" s="12">
        <f>T$12</f>
        <v>18</v>
      </c>
      <c r="S12" s="14" t="s">
        <v>6</v>
      </c>
      <c r="T12" s="15">
        <f>T9+T10</f>
        <v>18</v>
      </c>
      <c r="U12" s="12">
        <f>W$12</f>
        <v>24</v>
      </c>
      <c r="V12" s="14" t="s">
        <v>6</v>
      </c>
      <c r="W12" s="15">
        <f>W9+W10</f>
        <v>24</v>
      </c>
      <c r="X12" s="12">
        <f>Z$12</f>
        <v>10.5</v>
      </c>
      <c r="Y12" s="14" t="s">
        <v>6</v>
      </c>
      <c r="Z12" s="15">
        <f>Z9+Z10</f>
        <v>10.5</v>
      </c>
      <c r="AA12" s="12">
        <f>AC$12</f>
        <v>18</v>
      </c>
      <c r="AB12" s="14" t="s">
        <v>6</v>
      </c>
      <c r="AC12" s="15">
        <f>AC9+AC10</f>
        <v>18</v>
      </c>
    </row>
    <row r="13" spans="2:39" x14ac:dyDescent="0.3">
      <c r="B13" s="37"/>
      <c r="E13" s="7"/>
      <c r="F13" s="60">
        <v>0.27083333333333331</v>
      </c>
      <c r="G13" s="59" t="s">
        <v>20</v>
      </c>
      <c r="H13" s="59"/>
      <c r="I13" s="59"/>
      <c r="J13" s="59" t="s">
        <v>20</v>
      </c>
      <c r="K13" s="60">
        <v>0.5</v>
      </c>
      <c r="L13" s="7"/>
      <c r="M13" s="7"/>
      <c r="N13" s="7"/>
      <c r="O13" s="45"/>
      <c r="P13" s="46"/>
      <c r="Q13" s="7"/>
      <c r="R13" s="67">
        <v>0.875</v>
      </c>
      <c r="S13" s="66" t="s">
        <v>148</v>
      </c>
      <c r="T13" s="67"/>
      <c r="U13" s="65"/>
      <c r="V13" s="66" t="s">
        <v>148</v>
      </c>
      <c r="W13" s="65"/>
      <c r="X13" s="65"/>
      <c r="Y13" s="66" t="s">
        <v>148</v>
      </c>
      <c r="Z13" s="67">
        <v>0.25</v>
      </c>
      <c r="AA13" s="7"/>
      <c r="AB13" s="7"/>
      <c r="AC13" s="21"/>
      <c r="AK13" s="102"/>
      <c r="AM13" s="102"/>
    </row>
    <row r="14" spans="2:39" x14ac:dyDescent="0.3">
      <c r="B14" s="103"/>
      <c r="L14" s="62">
        <v>0.54166666666666663</v>
      </c>
      <c r="M14" s="61" t="s">
        <v>21</v>
      </c>
      <c r="N14" s="61"/>
      <c r="O14" s="61"/>
      <c r="P14" s="61" t="s">
        <v>21</v>
      </c>
      <c r="Q14" s="62">
        <v>0.85416666666666663</v>
      </c>
      <c r="X14" s="70">
        <v>0.52083333333333337</v>
      </c>
      <c r="Y14" s="68" t="s">
        <v>149</v>
      </c>
      <c r="Z14" s="68"/>
      <c r="AA14" s="68"/>
      <c r="AB14" s="68" t="s">
        <v>149</v>
      </c>
      <c r="AC14" s="69"/>
    </row>
    <row r="15" spans="2:39" ht="15" thickBot="1" x14ac:dyDescent="0.35">
      <c r="B15" s="104"/>
      <c r="C15" s="14"/>
      <c r="D15" s="35"/>
      <c r="O15" s="63">
        <v>0.89583333333333337</v>
      </c>
      <c r="P15" s="64" t="s">
        <v>147</v>
      </c>
      <c r="Q15" s="64"/>
      <c r="R15" s="64"/>
      <c r="S15" s="64" t="s">
        <v>147</v>
      </c>
      <c r="T15" s="63">
        <v>0.58333333333333337</v>
      </c>
      <c r="AC15" s="22"/>
    </row>
    <row r="16" spans="2:39" x14ac:dyDescent="0.3">
      <c r="B16" s="104" t="s">
        <v>14</v>
      </c>
      <c r="E16" s="8"/>
      <c r="F16" s="11">
        <v>1</v>
      </c>
      <c r="G16" s="6" t="s">
        <v>4</v>
      </c>
      <c r="H16" s="8">
        <v>17.5</v>
      </c>
      <c r="I16" s="11">
        <v>1</v>
      </c>
      <c r="J16" s="6" t="s">
        <v>4</v>
      </c>
      <c r="K16" s="8">
        <v>12</v>
      </c>
      <c r="L16" s="11">
        <v>1</v>
      </c>
      <c r="M16" s="6" t="s">
        <v>4</v>
      </c>
      <c r="N16" s="8">
        <v>11</v>
      </c>
      <c r="O16" s="11">
        <v>1</v>
      </c>
      <c r="P16" s="6" t="s">
        <v>4</v>
      </c>
      <c r="Q16" s="8">
        <v>20.5</v>
      </c>
      <c r="R16" s="11">
        <v>0</v>
      </c>
      <c r="S16" s="6" t="s">
        <v>4</v>
      </c>
      <c r="T16" s="8">
        <v>3</v>
      </c>
      <c r="U16" s="11">
        <v>0</v>
      </c>
      <c r="V16" s="6" t="s">
        <v>4</v>
      </c>
      <c r="W16" s="8">
        <v>24</v>
      </c>
      <c r="X16" s="11">
        <v>0</v>
      </c>
      <c r="Y16" s="6" t="s">
        <v>4</v>
      </c>
      <c r="Z16" s="8">
        <v>6</v>
      </c>
      <c r="AA16" s="11">
        <v>0</v>
      </c>
      <c r="AB16" s="6" t="s">
        <v>4</v>
      </c>
      <c r="AC16" s="21">
        <v>24</v>
      </c>
      <c r="AF16">
        <f>H16+H17+K16+K17+N16+N17+Q16+Q17+T16+T17+W16+W17+Z16+Z17+AC16+AC17</f>
        <v>146</v>
      </c>
      <c r="AG16">
        <f>24*8</f>
        <v>192</v>
      </c>
      <c r="AH16">
        <f>AG16-AF16</f>
        <v>46</v>
      </c>
      <c r="AI16">
        <f>ROUNDUP(AF16/8,0)</f>
        <v>19</v>
      </c>
      <c r="AJ16">
        <f>ROUNDUP(AG16/8,0)</f>
        <v>24</v>
      </c>
      <c r="AK16" s="38">
        <f>AF16/AG16</f>
        <v>0.76041666666666663</v>
      </c>
      <c r="AL16" s="38">
        <f>AI16/AJ16</f>
        <v>0.79166666666666663</v>
      </c>
    </row>
    <row r="17" spans="2:39" ht="15" thickBot="1" x14ac:dyDescent="0.35">
      <c r="B17" s="104"/>
      <c r="E17" s="10"/>
      <c r="F17" s="12">
        <v>1</v>
      </c>
      <c r="G17" s="9" t="s">
        <v>5</v>
      </c>
      <c r="H17" s="10"/>
      <c r="I17" s="12">
        <v>1</v>
      </c>
      <c r="J17" s="9" t="s">
        <v>5</v>
      </c>
      <c r="K17" s="10"/>
      <c r="L17" s="12">
        <v>1</v>
      </c>
      <c r="M17" s="9" t="s">
        <v>5</v>
      </c>
      <c r="N17" s="10"/>
      <c r="O17" s="12">
        <v>2</v>
      </c>
      <c r="P17" s="9" t="s">
        <v>5</v>
      </c>
      <c r="Q17" s="10">
        <v>2.5</v>
      </c>
      <c r="R17" s="12">
        <v>2</v>
      </c>
      <c r="S17" s="9" t="s">
        <v>5</v>
      </c>
      <c r="T17" s="10">
        <v>14</v>
      </c>
      <c r="U17" s="12">
        <v>1</v>
      </c>
      <c r="V17" s="9" t="s">
        <v>5</v>
      </c>
      <c r="W17" s="10"/>
      <c r="X17" s="12">
        <v>2</v>
      </c>
      <c r="Y17" s="9" t="s">
        <v>5</v>
      </c>
      <c r="Z17" s="10">
        <v>11.5</v>
      </c>
      <c r="AA17" s="12">
        <v>1</v>
      </c>
      <c r="AB17" s="9" t="s">
        <v>5</v>
      </c>
      <c r="AC17" s="22"/>
    </row>
    <row r="18" spans="2:39" x14ac:dyDescent="0.3">
      <c r="B18" s="104"/>
      <c r="E18" s="10"/>
      <c r="F18" s="13"/>
      <c r="G18" s="9"/>
      <c r="H18" s="10"/>
      <c r="I18" s="13"/>
      <c r="J18" s="9"/>
      <c r="K18" s="10"/>
      <c r="L18" s="13"/>
      <c r="M18" s="9"/>
      <c r="N18" s="10"/>
      <c r="O18" s="13"/>
      <c r="P18" s="9"/>
      <c r="Q18" s="10"/>
      <c r="R18" s="13"/>
      <c r="S18" s="9"/>
      <c r="T18" s="10"/>
      <c r="U18" s="13"/>
      <c r="V18" s="9"/>
      <c r="W18" s="10"/>
      <c r="X18" s="13"/>
      <c r="Y18" s="9"/>
      <c r="Z18" s="10"/>
      <c r="AA18" s="13"/>
      <c r="AB18" s="9"/>
      <c r="AC18" s="22"/>
    </row>
    <row r="19" spans="2:39" ht="15" thickBot="1" x14ac:dyDescent="0.35">
      <c r="B19" s="104"/>
      <c r="C19" s="14"/>
      <c r="D19" s="35"/>
      <c r="E19" s="15"/>
      <c r="F19" s="12">
        <f>H$12</f>
        <v>24</v>
      </c>
      <c r="G19" s="14" t="s">
        <v>6</v>
      </c>
      <c r="H19" s="15">
        <f>H16+H17</f>
        <v>17.5</v>
      </c>
      <c r="I19" s="12">
        <f>K$12</f>
        <v>23</v>
      </c>
      <c r="J19" s="14" t="s">
        <v>6</v>
      </c>
      <c r="K19" s="15">
        <f>K16+K17</f>
        <v>12</v>
      </c>
      <c r="L19" s="12">
        <f>N$12</f>
        <v>24</v>
      </c>
      <c r="M19" s="14" t="s">
        <v>6</v>
      </c>
      <c r="N19" s="15">
        <f>N16+N17</f>
        <v>11</v>
      </c>
      <c r="O19" s="12">
        <f>Q$12</f>
        <v>24</v>
      </c>
      <c r="P19" s="14" t="s">
        <v>6</v>
      </c>
      <c r="Q19" s="15">
        <f>Q16+Q17</f>
        <v>23</v>
      </c>
      <c r="R19" s="12">
        <f>T$12</f>
        <v>18</v>
      </c>
      <c r="S19" s="14" t="s">
        <v>6</v>
      </c>
      <c r="T19" s="15">
        <f>T16+T17</f>
        <v>17</v>
      </c>
      <c r="U19" s="12">
        <f>W$12</f>
        <v>24</v>
      </c>
      <c r="V19" s="14" t="s">
        <v>6</v>
      </c>
      <c r="W19" s="15">
        <f>W16+W17</f>
        <v>24</v>
      </c>
      <c r="X19" s="12">
        <f>Z$12</f>
        <v>10.5</v>
      </c>
      <c r="Y19" s="14" t="s">
        <v>6</v>
      </c>
      <c r="Z19" s="15">
        <f>Z16+Z17</f>
        <v>17.5</v>
      </c>
      <c r="AA19" s="12">
        <f>AC$12</f>
        <v>18</v>
      </c>
      <c r="AB19" s="14" t="s">
        <v>6</v>
      </c>
      <c r="AC19" s="15">
        <f>AC16+AC17</f>
        <v>24</v>
      </c>
    </row>
    <row r="20" spans="2:39" x14ac:dyDescent="0.3">
      <c r="B20" s="3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2">
        <v>0.99930555555555556</v>
      </c>
      <c r="S20" s="71" t="s">
        <v>150</v>
      </c>
      <c r="T20" s="71"/>
      <c r="U20" s="71"/>
      <c r="V20" s="71" t="s">
        <v>150</v>
      </c>
      <c r="W20" s="72"/>
      <c r="X20" s="71"/>
      <c r="Y20" s="71" t="s">
        <v>150</v>
      </c>
      <c r="Z20" s="72">
        <v>0.47916666666666669</v>
      </c>
      <c r="AA20" s="7"/>
      <c r="AB20" s="7"/>
      <c r="AC20" s="21"/>
      <c r="AK20" s="102"/>
      <c r="AM20" s="102"/>
    </row>
    <row r="21" spans="2:39" x14ac:dyDescent="0.3">
      <c r="B21" s="103"/>
      <c r="AC21" s="22"/>
    </row>
    <row r="22" spans="2:39" ht="15" thickBot="1" x14ac:dyDescent="0.35">
      <c r="B22" s="104"/>
      <c r="C22" s="14"/>
      <c r="D22" s="35"/>
      <c r="AC22" s="26"/>
    </row>
    <row r="23" spans="2:39" x14ac:dyDescent="0.3">
      <c r="B23" s="104" t="s">
        <v>15</v>
      </c>
      <c r="E23" s="8"/>
      <c r="F23" s="11"/>
      <c r="G23" s="6" t="s">
        <v>4</v>
      </c>
      <c r="H23" s="8"/>
      <c r="I23" s="11"/>
      <c r="J23" s="6" t="s">
        <v>4</v>
      </c>
      <c r="K23" s="8"/>
      <c r="L23" s="11"/>
      <c r="M23" s="6" t="s">
        <v>4</v>
      </c>
      <c r="N23" s="8"/>
      <c r="O23" s="11"/>
      <c r="P23" s="6" t="s">
        <v>4</v>
      </c>
      <c r="Q23" s="8"/>
      <c r="R23" s="11">
        <v>0</v>
      </c>
      <c r="S23" s="6" t="s">
        <v>4</v>
      </c>
      <c r="T23" s="8">
        <v>0</v>
      </c>
      <c r="U23" s="11">
        <v>0</v>
      </c>
      <c r="V23" s="6" t="s">
        <v>4</v>
      </c>
      <c r="W23" s="8">
        <v>24</v>
      </c>
      <c r="X23" s="11">
        <v>0</v>
      </c>
      <c r="Y23" s="6" t="s">
        <v>4</v>
      </c>
      <c r="Z23" s="8">
        <v>11.5</v>
      </c>
      <c r="AA23" s="11"/>
      <c r="AB23" s="6" t="s">
        <v>4</v>
      </c>
      <c r="AC23" s="21"/>
      <c r="AF23">
        <f>H23+H24+K23+K24+N23+N24+Q23+Q24+T23+T24+W23+W24+Z23+Z24+AC23+AC24</f>
        <v>35.5</v>
      </c>
      <c r="AG23">
        <f>24*8</f>
        <v>192</v>
      </c>
      <c r="AH23">
        <f>AG23-AF23</f>
        <v>156.5</v>
      </c>
      <c r="AI23">
        <f>ROUNDUP(AF23/8,0)</f>
        <v>5</v>
      </c>
      <c r="AJ23">
        <f>ROUNDUP(AG23/8,0)</f>
        <v>24</v>
      </c>
      <c r="AK23" s="38">
        <f>AF23/AG23</f>
        <v>0.18489583333333334</v>
      </c>
      <c r="AL23" s="38">
        <f>AI23/AJ23</f>
        <v>0.20833333333333334</v>
      </c>
    </row>
    <row r="24" spans="2:39" ht="15" thickBot="1" x14ac:dyDescent="0.35">
      <c r="B24" s="104"/>
      <c r="E24" s="10"/>
      <c r="F24" s="12"/>
      <c r="G24" s="9" t="s">
        <v>5</v>
      </c>
      <c r="H24" s="10"/>
      <c r="I24" s="12"/>
      <c r="J24" s="9" t="s">
        <v>5</v>
      </c>
      <c r="K24" s="10"/>
      <c r="L24" s="12"/>
      <c r="M24" s="9" t="s">
        <v>5</v>
      </c>
      <c r="N24" s="10"/>
      <c r="O24" s="12"/>
      <c r="P24" s="9" t="s">
        <v>5</v>
      </c>
      <c r="Q24" s="10"/>
      <c r="R24" s="12">
        <v>1</v>
      </c>
      <c r="S24" s="9" t="s">
        <v>5</v>
      </c>
      <c r="T24" s="10"/>
      <c r="U24" s="12">
        <v>1</v>
      </c>
      <c r="V24" s="9" t="s">
        <v>5</v>
      </c>
      <c r="W24" s="10"/>
      <c r="X24" s="12">
        <v>1</v>
      </c>
      <c r="Y24" s="9" t="s">
        <v>5</v>
      </c>
      <c r="Z24" s="10"/>
      <c r="AA24" s="12"/>
      <c r="AB24" s="9" t="s">
        <v>5</v>
      </c>
      <c r="AC24" s="22"/>
    </row>
    <row r="25" spans="2:39" x14ac:dyDescent="0.3">
      <c r="B25" s="104"/>
      <c r="E25" s="10"/>
      <c r="F25" s="13"/>
      <c r="G25" s="9"/>
      <c r="H25" s="10"/>
      <c r="I25" s="13"/>
      <c r="J25" s="9"/>
      <c r="K25" s="10"/>
      <c r="L25" s="13"/>
      <c r="M25" s="9"/>
      <c r="N25" s="10"/>
      <c r="O25" s="13"/>
      <c r="P25" s="9"/>
      <c r="Q25" s="10"/>
      <c r="R25" s="13"/>
      <c r="S25" s="9"/>
      <c r="T25" s="10"/>
      <c r="U25" s="13"/>
      <c r="V25" s="9"/>
      <c r="W25" s="10"/>
      <c r="X25" s="13"/>
      <c r="Y25" s="9"/>
      <c r="Z25" s="10"/>
      <c r="AA25" s="13"/>
      <c r="AB25" s="9"/>
      <c r="AC25" s="22"/>
    </row>
    <row r="26" spans="2:39" ht="15" thickBot="1" x14ac:dyDescent="0.35">
      <c r="B26" s="104"/>
      <c r="C26" s="14"/>
      <c r="D26" s="35"/>
      <c r="E26" s="15"/>
      <c r="F26" s="12"/>
      <c r="G26" s="14" t="s">
        <v>6</v>
      </c>
      <c r="H26" s="15">
        <f>H23+H24</f>
        <v>0</v>
      </c>
      <c r="I26" s="12"/>
      <c r="J26" s="14" t="s">
        <v>6</v>
      </c>
      <c r="K26" s="15">
        <f>K23+K24</f>
        <v>0</v>
      </c>
      <c r="L26" s="12"/>
      <c r="M26" s="14" t="s">
        <v>6</v>
      </c>
      <c r="N26" s="15">
        <f>N23+N24</f>
        <v>0</v>
      </c>
      <c r="O26" s="12"/>
      <c r="P26" s="14" t="s">
        <v>6</v>
      </c>
      <c r="Q26" s="15">
        <f>Q23+Q24</f>
        <v>0</v>
      </c>
      <c r="R26" s="12">
        <f>T$12</f>
        <v>18</v>
      </c>
      <c r="S26" s="14" t="s">
        <v>6</v>
      </c>
      <c r="T26" s="15">
        <f>T23+T24</f>
        <v>0</v>
      </c>
      <c r="U26" s="12">
        <f>W$12</f>
        <v>24</v>
      </c>
      <c r="V26" s="14" t="s">
        <v>6</v>
      </c>
      <c r="W26" s="15">
        <f>W23+W24</f>
        <v>24</v>
      </c>
      <c r="X26" s="12">
        <f>Z$12</f>
        <v>10.5</v>
      </c>
      <c r="Y26" s="14" t="s">
        <v>6</v>
      </c>
      <c r="Z26" s="15">
        <f>Z23+Z24</f>
        <v>11.5</v>
      </c>
      <c r="AA26" s="12"/>
      <c r="AB26" s="14" t="s">
        <v>6</v>
      </c>
      <c r="AC26" s="15">
        <f>AC23+AC24</f>
        <v>0</v>
      </c>
    </row>
    <row r="27" spans="2:39" x14ac:dyDescent="0.3">
      <c r="B27" s="37"/>
      <c r="E27" s="7"/>
      <c r="F27" s="74">
        <v>0.3840277777777778</v>
      </c>
      <c r="G27" s="73" t="s">
        <v>22</v>
      </c>
      <c r="H27" s="74"/>
      <c r="I27" s="73"/>
      <c r="J27" s="73" t="s">
        <v>22</v>
      </c>
      <c r="K27" s="74">
        <v>0.23958333333333334</v>
      </c>
      <c r="L27" s="7"/>
      <c r="M27" s="7"/>
      <c r="N27" s="7"/>
      <c r="O27" s="7"/>
      <c r="P27" s="7"/>
      <c r="Q27" s="7"/>
      <c r="R27" s="67">
        <v>0.5</v>
      </c>
      <c r="S27" s="65" t="s">
        <v>152</v>
      </c>
      <c r="T27" s="65"/>
      <c r="U27" s="65"/>
      <c r="V27" s="65" t="s">
        <v>153</v>
      </c>
      <c r="W27" s="67"/>
      <c r="X27" s="67"/>
      <c r="Y27" s="65" t="s">
        <v>153</v>
      </c>
      <c r="Z27" s="67">
        <v>0.16666666666666666</v>
      </c>
      <c r="AA27" s="7"/>
      <c r="AB27" s="7"/>
      <c r="AC27" s="21"/>
      <c r="AK27" s="102"/>
      <c r="AM27" s="102"/>
    </row>
    <row r="28" spans="2:39" x14ac:dyDescent="0.3">
      <c r="B28" s="103"/>
      <c r="I28" s="77">
        <v>0.28125</v>
      </c>
      <c r="J28" s="78" t="s">
        <v>25</v>
      </c>
      <c r="K28" s="78"/>
      <c r="L28" s="78"/>
      <c r="M28" s="78" t="s">
        <v>25</v>
      </c>
      <c r="N28" s="77"/>
      <c r="O28" s="78"/>
      <c r="P28" s="78" t="s">
        <v>25</v>
      </c>
      <c r="Q28" s="77">
        <v>0.1875</v>
      </c>
      <c r="X28" s="84">
        <v>0.27430555555555558</v>
      </c>
      <c r="Y28" s="83" t="s">
        <v>154</v>
      </c>
      <c r="Z28" s="83"/>
      <c r="AA28" s="83"/>
      <c r="AB28" s="83" t="s">
        <v>154</v>
      </c>
      <c r="AC28" s="85"/>
    </row>
    <row r="29" spans="2:39" ht="15" thickBot="1" x14ac:dyDescent="0.35">
      <c r="B29" s="104"/>
      <c r="C29" s="14"/>
      <c r="D29" s="35"/>
      <c r="O29" s="80">
        <v>0.29166666666666669</v>
      </c>
      <c r="P29" s="82" t="s">
        <v>151</v>
      </c>
      <c r="Q29" s="79"/>
      <c r="R29" s="79"/>
      <c r="S29" s="79" t="s">
        <v>151</v>
      </c>
      <c r="T29" s="80">
        <v>0.10416666666666667</v>
      </c>
      <c r="W29" s="35"/>
      <c r="AC29" s="22"/>
    </row>
    <row r="30" spans="2:39" x14ac:dyDescent="0.3">
      <c r="B30" s="104" t="s">
        <v>16</v>
      </c>
      <c r="E30" s="8"/>
      <c r="F30" s="11">
        <v>1</v>
      </c>
      <c r="G30" s="6" t="s">
        <v>4</v>
      </c>
      <c r="H30" s="8">
        <v>15</v>
      </c>
      <c r="I30" s="11">
        <v>2</v>
      </c>
      <c r="J30" s="6" t="s">
        <v>4</v>
      </c>
      <c r="K30" s="8">
        <v>5.75</v>
      </c>
      <c r="L30" s="11">
        <v>1</v>
      </c>
      <c r="M30" s="6" t="s">
        <v>4</v>
      </c>
      <c r="N30" s="8">
        <v>24</v>
      </c>
      <c r="O30" s="11">
        <v>1</v>
      </c>
      <c r="P30" s="6" t="s">
        <v>4</v>
      </c>
      <c r="Q30" s="8">
        <v>4.5</v>
      </c>
      <c r="R30" s="11">
        <v>0</v>
      </c>
      <c r="S30" s="6" t="s">
        <v>4</v>
      </c>
      <c r="T30" s="8">
        <v>12</v>
      </c>
      <c r="U30" s="11">
        <v>0</v>
      </c>
      <c r="V30" s="6" t="s">
        <v>4</v>
      </c>
      <c r="W30" s="8">
        <v>24</v>
      </c>
      <c r="X30" s="11">
        <v>0</v>
      </c>
      <c r="Y30" s="6" t="s">
        <v>4</v>
      </c>
      <c r="Z30" s="8">
        <v>4</v>
      </c>
      <c r="AA30" s="11">
        <v>0</v>
      </c>
      <c r="AB30" s="6" t="s">
        <v>4</v>
      </c>
      <c r="AC30" s="21">
        <v>24</v>
      </c>
      <c r="AF30">
        <f>H30+H31+K30+K31+N30+N31+Q30+Q31+T30+T31+W30+W31+Z30+Z31+AC30+AC31</f>
        <v>168</v>
      </c>
      <c r="AG30">
        <f>24*8</f>
        <v>192</v>
      </c>
      <c r="AH30">
        <f>AG30-AF30</f>
        <v>24</v>
      </c>
      <c r="AI30">
        <f>ROUNDUP(AF30/8,0)</f>
        <v>21</v>
      </c>
      <c r="AJ30">
        <f>ROUNDUP(AG30/8,0)</f>
        <v>24</v>
      </c>
      <c r="AK30" s="38">
        <f>AF30/AG30</f>
        <v>0.875</v>
      </c>
      <c r="AL30" s="38">
        <f>AI30/AJ30</f>
        <v>0.875</v>
      </c>
    </row>
    <row r="31" spans="2:39" ht="15" thickBot="1" x14ac:dyDescent="0.35">
      <c r="B31" s="104"/>
      <c r="E31" s="10"/>
      <c r="F31" s="12">
        <v>1</v>
      </c>
      <c r="G31" s="9" t="s">
        <v>5</v>
      </c>
      <c r="H31" s="10"/>
      <c r="I31" s="12">
        <v>2</v>
      </c>
      <c r="J31" s="9" t="s">
        <v>5</v>
      </c>
      <c r="K31" s="10">
        <v>17.75</v>
      </c>
      <c r="L31" s="12">
        <v>1</v>
      </c>
      <c r="M31" s="9" t="s">
        <v>5</v>
      </c>
      <c r="N31" s="10"/>
      <c r="O31" s="12">
        <v>1</v>
      </c>
      <c r="P31" s="9" t="s">
        <v>5</v>
      </c>
      <c r="Q31" s="10">
        <v>17</v>
      </c>
      <c r="R31" s="12">
        <v>2</v>
      </c>
      <c r="S31" s="9" t="s">
        <v>5</v>
      </c>
      <c r="T31" s="10">
        <v>2.5</v>
      </c>
      <c r="U31" s="12">
        <v>1</v>
      </c>
      <c r="V31" s="9" t="s">
        <v>5</v>
      </c>
      <c r="W31" s="10"/>
      <c r="X31" s="12">
        <v>2</v>
      </c>
      <c r="Y31" s="9" t="s">
        <v>5</v>
      </c>
      <c r="Z31" s="10">
        <v>17.5</v>
      </c>
      <c r="AA31" s="12">
        <v>1</v>
      </c>
      <c r="AB31" s="9" t="s">
        <v>5</v>
      </c>
      <c r="AC31" s="22"/>
    </row>
    <row r="32" spans="2:39" x14ac:dyDescent="0.3">
      <c r="B32" s="104"/>
      <c r="E32" s="10"/>
      <c r="F32" s="13"/>
      <c r="G32" s="9"/>
      <c r="H32" s="10"/>
      <c r="I32" s="13"/>
      <c r="J32" s="9"/>
      <c r="K32" s="10"/>
      <c r="L32" s="13"/>
      <c r="M32" s="9"/>
      <c r="N32" s="10"/>
      <c r="O32" s="13"/>
      <c r="P32" s="9"/>
      <c r="Q32" s="10"/>
      <c r="R32" s="13"/>
      <c r="S32" s="9"/>
      <c r="T32" s="10"/>
      <c r="U32" s="13"/>
      <c r="V32" s="9"/>
      <c r="W32" s="10"/>
      <c r="X32" s="13"/>
      <c r="Y32" s="9"/>
      <c r="Z32" s="10"/>
      <c r="AA32" s="13"/>
      <c r="AB32" s="9"/>
      <c r="AC32" s="22"/>
    </row>
    <row r="33" spans="2:39" ht="15" thickBot="1" x14ac:dyDescent="0.35">
      <c r="B33" s="104"/>
      <c r="C33" s="14"/>
      <c r="D33" s="35"/>
      <c r="E33" s="15"/>
      <c r="F33" s="12">
        <f>H$12</f>
        <v>24</v>
      </c>
      <c r="G33" s="14" t="s">
        <v>6</v>
      </c>
      <c r="H33" s="15">
        <f>H30+H31</f>
        <v>15</v>
      </c>
      <c r="I33" s="12">
        <f>K$12</f>
        <v>23</v>
      </c>
      <c r="J33" s="14" t="s">
        <v>6</v>
      </c>
      <c r="K33" s="15">
        <f>K30+K31</f>
        <v>23.5</v>
      </c>
      <c r="L33" s="12">
        <f>N$12</f>
        <v>24</v>
      </c>
      <c r="M33" s="14" t="s">
        <v>6</v>
      </c>
      <c r="N33" s="15">
        <f>N30+N31</f>
        <v>24</v>
      </c>
      <c r="O33" s="12">
        <f>Q$12</f>
        <v>24</v>
      </c>
      <c r="P33" s="14" t="s">
        <v>6</v>
      </c>
      <c r="Q33" s="15">
        <f>Q30+Q31</f>
        <v>21.5</v>
      </c>
      <c r="R33" s="12">
        <f>T$12</f>
        <v>18</v>
      </c>
      <c r="S33" s="14" t="s">
        <v>6</v>
      </c>
      <c r="T33" s="15">
        <f>T30+T31</f>
        <v>14.5</v>
      </c>
      <c r="U33" s="12">
        <f>W$12</f>
        <v>24</v>
      </c>
      <c r="V33" s="14" t="s">
        <v>6</v>
      </c>
      <c r="W33" s="15">
        <f>W30+W31</f>
        <v>24</v>
      </c>
      <c r="X33" s="12">
        <f>Z$12</f>
        <v>10.5</v>
      </c>
      <c r="Y33" s="14" t="s">
        <v>6</v>
      </c>
      <c r="Z33" s="15">
        <f>Z30+Z31</f>
        <v>21.5</v>
      </c>
      <c r="AA33" s="12">
        <f>AC$12</f>
        <v>18</v>
      </c>
      <c r="AB33" s="14" t="s">
        <v>6</v>
      </c>
      <c r="AC33" s="15">
        <f>AC30+AC31</f>
        <v>24</v>
      </c>
    </row>
    <row r="34" spans="2:39" x14ac:dyDescent="0.3">
      <c r="B34" s="37"/>
      <c r="E34" s="7"/>
      <c r="F34" s="87">
        <v>0.43263888888888891</v>
      </c>
      <c r="G34" s="86" t="s">
        <v>24</v>
      </c>
      <c r="H34" s="86"/>
      <c r="I34" s="86"/>
      <c r="J34" s="86" t="s">
        <v>24</v>
      </c>
      <c r="K34" s="87">
        <v>0.20833333333333334</v>
      </c>
      <c r="L34" s="7"/>
      <c r="M34" s="7"/>
      <c r="N34" s="7"/>
      <c r="O34" s="7"/>
      <c r="P34" s="7"/>
      <c r="Q34" s="7"/>
      <c r="R34" s="7"/>
      <c r="S34" s="7"/>
      <c r="T34" s="7"/>
      <c r="U34" s="45"/>
      <c r="V34" s="7"/>
      <c r="W34" s="7"/>
      <c r="X34" s="94">
        <v>0.125</v>
      </c>
      <c r="Y34" s="92" t="s">
        <v>156</v>
      </c>
      <c r="Z34" s="92"/>
      <c r="AA34" s="92"/>
      <c r="AB34" s="92" t="s">
        <v>156</v>
      </c>
      <c r="AC34" s="93"/>
      <c r="AK34" s="102"/>
      <c r="AM34" s="102"/>
    </row>
    <row r="35" spans="2:39" x14ac:dyDescent="0.3">
      <c r="B35" s="103"/>
      <c r="I35" s="89">
        <v>0.58333333333333337</v>
      </c>
      <c r="J35" s="88" t="s">
        <v>23</v>
      </c>
      <c r="K35" s="88"/>
      <c r="L35" s="88"/>
      <c r="M35" s="88" t="s">
        <v>23</v>
      </c>
      <c r="N35" s="88"/>
      <c r="O35" s="88"/>
      <c r="P35" s="88" t="s">
        <v>23</v>
      </c>
      <c r="Q35" s="89">
        <v>0.33333333333333331</v>
      </c>
      <c r="AC35" s="22"/>
    </row>
    <row r="36" spans="2:39" ht="15" thickBot="1" x14ac:dyDescent="0.35">
      <c r="B36" s="104"/>
      <c r="C36" s="14"/>
      <c r="D36" s="35"/>
      <c r="O36" s="63">
        <v>0.375</v>
      </c>
      <c r="P36" s="64" t="s">
        <v>155</v>
      </c>
      <c r="Q36" s="64"/>
      <c r="R36" s="64"/>
      <c r="S36" s="64" t="s">
        <v>155</v>
      </c>
      <c r="T36" s="64"/>
      <c r="U36" s="64"/>
      <c r="V36" s="64" t="s">
        <v>155</v>
      </c>
      <c r="W36" s="91"/>
      <c r="X36" s="64"/>
      <c r="Y36" s="64" t="s">
        <v>155</v>
      </c>
      <c r="Z36" s="91">
        <v>8.3333333333333329E-2</v>
      </c>
      <c r="AC36" s="22"/>
    </row>
    <row r="37" spans="2:39" x14ac:dyDescent="0.3">
      <c r="B37" s="104" t="s">
        <v>17</v>
      </c>
      <c r="E37" s="8"/>
      <c r="F37" s="11">
        <v>1</v>
      </c>
      <c r="G37" s="6" t="s">
        <v>4</v>
      </c>
      <c r="H37" s="8">
        <v>13.5</v>
      </c>
      <c r="I37" s="11">
        <v>2</v>
      </c>
      <c r="J37" s="6" t="s">
        <v>4</v>
      </c>
      <c r="K37" s="8">
        <v>5</v>
      </c>
      <c r="L37" s="11">
        <v>1</v>
      </c>
      <c r="M37" s="6" t="s">
        <v>4</v>
      </c>
      <c r="N37" s="8">
        <v>24</v>
      </c>
      <c r="O37" s="11">
        <v>1</v>
      </c>
      <c r="P37" s="6" t="s">
        <v>4</v>
      </c>
      <c r="Q37" s="8">
        <v>8</v>
      </c>
      <c r="R37" s="11">
        <v>0</v>
      </c>
      <c r="S37" s="6" t="s">
        <v>4</v>
      </c>
      <c r="T37" s="8">
        <v>24</v>
      </c>
      <c r="U37" s="11">
        <v>0</v>
      </c>
      <c r="V37" s="6" t="s">
        <v>4</v>
      </c>
      <c r="W37" s="8">
        <v>24</v>
      </c>
      <c r="X37" s="11">
        <v>0</v>
      </c>
      <c r="Y37" s="6" t="s">
        <v>4</v>
      </c>
      <c r="Z37" s="8">
        <v>21</v>
      </c>
      <c r="AA37" s="11">
        <v>0</v>
      </c>
      <c r="AB37" s="6" t="s">
        <v>4</v>
      </c>
      <c r="AC37" s="21">
        <v>24</v>
      </c>
      <c r="AF37">
        <f>H37+H38+K37+K38+N37+N38+Q37+Q38+T37+T38+W37+W38+Z37+Z38+AC37+AC38</f>
        <v>170.5</v>
      </c>
      <c r="AG37">
        <f>24*8</f>
        <v>192</v>
      </c>
      <c r="AH37">
        <f>AG37-AF37</f>
        <v>21.5</v>
      </c>
      <c r="AI37">
        <f>ROUNDUP(AF37/8,0)</f>
        <v>22</v>
      </c>
      <c r="AJ37">
        <f>ROUNDUP(AG37/8,0)</f>
        <v>24</v>
      </c>
      <c r="AK37" s="38">
        <f>AF37/AG37</f>
        <v>0.88802083333333337</v>
      </c>
      <c r="AL37" s="38">
        <f>AI37/AJ37</f>
        <v>0.91666666666666663</v>
      </c>
    </row>
    <row r="38" spans="2:39" ht="15" thickBot="1" x14ac:dyDescent="0.35">
      <c r="B38" s="104"/>
      <c r="E38" s="10"/>
      <c r="F38" s="12">
        <v>1</v>
      </c>
      <c r="G38" s="9" t="s">
        <v>5</v>
      </c>
      <c r="H38" s="10"/>
      <c r="I38" s="12">
        <v>2</v>
      </c>
      <c r="J38" s="9" t="s">
        <v>5</v>
      </c>
      <c r="K38" s="10">
        <v>10</v>
      </c>
      <c r="L38" s="12">
        <v>1</v>
      </c>
      <c r="M38" s="9" t="s">
        <v>5</v>
      </c>
      <c r="N38" s="10"/>
      <c r="O38" s="12">
        <v>2</v>
      </c>
      <c r="P38" s="9" t="s">
        <v>5</v>
      </c>
      <c r="Q38" s="10">
        <v>15</v>
      </c>
      <c r="R38" s="12">
        <v>1</v>
      </c>
      <c r="S38" s="9" t="s">
        <v>5</v>
      </c>
      <c r="T38" s="10"/>
      <c r="U38" s="12">
        <v>1</v>
      </c>
      <c r="V38" s="9" t="s">
        <v>5</v>
      </c>
      <c r="W38" s="10"/>
      <c r="X38" s="12">
        <v>2</v>
      </c>
      <c r="Y38" s="9" t="s">
        <v>5</v>
      </c>
      <c r="Z38" s="10">
        <v>2</v>
      </c>
      <c r="AA38" s="12">
        <v>1</v>
      </c>
      <c r="AB38" s="9" t="s">
        <v>5</v>
      </c>
      <c r="AC38" s="22"/>
    </row>
    <row r="39" spans="2:39" x14ac:dyDescent="0.3">
      <c r="B39" s="104"/>
      <c r="E39" s="10"/>
      <c r="F39" s="13"/>
      <c r="G39" s="9"/>
      <c r="H39" s="10"/>
      <c r="I39" s="13"/>
      <c r="J39" s="9"/>
      <c r="K39" s="10"/>
      <c r="L39" s="13"/>
      <c r="M39" s="9"/>
      <c r="N39" s="10"/>
      <c r="O39" s="13"/>
      <c r="P39" s="9"/>
      <c r="Q39" s="10"/>
      <c r="R39" s="13"/>
      <c r="S39" s="9"/>
      <c r="T39" s="10"/>
      <c r="U39" s="13"/>
      <c r="V39" s="9"/>
      <c r="W39" s="10"/>
      <c r="X39" s="13"/>
      <c r="Y39" s="9"/>
      <c r="Z39" s="10"/>
      <c r="AA39" s="13"/>
      <c r="AB39" s="9"/>
      <c r="AC39" s="22"/>
    </row>
    <row r="40" spans="2:39" ht="15" thickBot="1" x14ac:dyDescent="0.35">
      <c r="B40" s="105"/>
      <c r="C40" s="14"/>
      <c r="D40" s="35"/>
      <c r="E40" s="15"/>
      <c r="F40" s="12">
        <f>H$12</f>
        <v>24</v>
      </c>
      <c r="G40" s="14" t="s">
        <v>6</v>
      </c>
      <c r="H40" s="15">
        <f>H37+H38</f>
        <v>13.5</v>
      </c>
      <c r="I40" s="12">
        <f>K$12</f>
        <v>23</v>
      </c>
      <c r="J40" s="14" t="s">
        <v>6</v>
      </c>
      <c r="K40" s="15">
        <f>K37+K38</f>
        <v>15</v>
      </c>
      <c r="L40" s="12">
        <f>N$12</f>
        <v>24</v>
      </c>
      <c r="M40" s="14" t="s">
        <v>6</v>
      </c>
      <c r="N40" s="15">
        <f>N37+N38</f>
        <v>24</v>
      </c>
      <c r="O40" s="12">
        <f>Q$12</f>
        <v>24</v>
      </c>
      <c r="P40" s="14" t="s">
        <v>6</v>
      </c>
      <c r="Q40" s="15">
        <f>Q37+Q38</f>
        <v>23</v>
      </c>
      <c r="R40" s="12">
        <f>T$12</f>
        <v>18</v>
      </c>
      <c r="S40" s="14" t="s">
        <v>6</v>
      </c>
      <c r="T40" s="15">
        <f>T37+T38</f>
        <v>24</v>
      </c>
      <c r="U40" s="12">
        <f>W$12</f>
        <v>24</v>
      </c>
      <c r="V40" s="14" t="s">
        <v>6</v>
      </c>
      <c r="W40" s="15">
        <f>W37+W38</f>
        <v>24</v>
      </c>
      <c r="X40" s="12">
        <f>Z$12</f>
        <v>10.5</v>
      </c>
      <c r="Y40" s="14" t="s">
        <v>6</v>
      </c>
      <c r="Z40" s="15">
        <f>Z37+Z38</f>
        <v>23</v>
      </c>
      <c r="AA40" s="12">
        <f>AC$12</f>
        <v>18</v>
      </c>
      <c r="AB40" s="14" t="s">
        <v>6</v>
      </c>
      <c r="AC40" s="15">
        <f>AC37+AC38</f>
        <v>24</v>
      </c>
    </row>
    <row r="41" spans="2:39" x14ac:dyDescent="0.3">
      <c r="B41" s="37"/>
      <c r="C41" s="95"/>
      <c r="D41" s="95" t="s">
        <v>157</v>
      </c>
      <c r="E41" s="95"/>
      <c r="F41" s="95"/>
      <c r="G41" s="95" t="s">
        <v>157</v>
      </c>
      <c r="H41" s="95"/>
      <c r="I41" s="95"/>
      <c r="J41" s="95" t="s">
        <v>157</v>
      </c>
      <c r="K41" s="95"/>
      <c r="L41" s="95"/>
      <c r="M41" s="95" t="s">
        <v>157</v>
      </c>
      <c r="N41" s="96">
        <v>0.83333333333333337</v>
      </c>
      <c r="R41" s="7"/>
      <c r="S41" s="7"/>
      <c r="T41" s="7"/>
      <c r="U41" s="7"/>
      <c r="V41" s="7"/>
      <c r="W41" s="7"/>
      <c r="X41" s="74">
        <v>0.875</v>
      </c>
      <c r="Y41" s="73" t="s">
        <v>160</v>
      </c>
      <c r="Z41" s="73"/>
      <c r="AA41" s="73"/>
      <c r="AB41" s="73" t="s">
        <v>160</v>
      </c>
      <c r="AC41" s="98">
        <v>0.54166666666666663</v>
      </c>
      <c r="AK41" s="102"/>
    </row>
    <row r="42" spans="2:39" x14ac:dyDescent="0.3">
      <c r="B42" s="103"/>
      <c r="L42" s="97">
        <v>0.875</v>
      </c>
      <c r="M42" s="90" t="s">
        <v>158</v>
      </c>
      <c r="N42" s="90"/>
      <c r="O42" s="90"/>
      <c r="P42" s="90" t="s">
        <v>158</v>
      </c>
      <c r="Q42" s="90"/>
      <c r="R42" s="90"/>
      <c r="S42" s="90" t="s">
        <v>158</v>
      </c>
      <c r="T42" s="97">
        <v>0.91666666666666663</v>
      </c>
      <c r="AA42" s="101">
        <v>0.875</v>
      </c>
      <c r="AB42" s="99" t="s">
        <v>161</v>
      </c>
      <c r="AC42" s="100"/>
    </row>
    <row r="43" spans="2:39" ht="15" thickBot="1" x14ac:dyDescent="0.35">
      <c r="B43" s="104"/>
      <c r="C43" s="14"/>
      <c r="D43" s="35"/>
      <c r="U43" s="89">
        <v>0.375</v>
      </c>
      <c r="V43" s="88" t="s">
        <v>159</v>
      </c>
      <c r="W43" s="88"/>
      <c r="X43" s="88"/>
      <c r="Y43" s="88" t="s">
        <v>159</v>
      </c>
      <c r="Z43" s="89">
        <v>0.5625</v>
      </c>
      <c r="AC43" s="22"/>
    </row>
    <row r="44" spans="2:39" x14ac:dyDescent="0.3">
      <c r="B44" s="104" t="s">
        <v>52</v>
      </c>
      <c r="E44" s="8"/>
      <c r="F44" s="11"/>
      <c r="G44" s="6" t="s">
        <v>4</v>
      </c>
      <c r="H44" s="8"/>
      <c r="I44" s="11"/>
      <c r="J44" s="6" t="s">
        <v>4</v>
      </c>
      <c r="K44" s="8"/>
      <c r="L44" s="11">
        <v>0</v>
      </c>
      <c r="M44" s="6" t="s">
        <v>4</v>
      </c>
      <c r="N44" s="8">
        <v>3</v>
      </c>
      <c r="O44" s="11">
        <v>0</v>
      </c>
      <c r="P44" s="6" t="s">
        <v>4</v>
      </c>
      <c r="Q44" s="8">
        <v>24</v>
      </c>
      <c r="R44" s="11">
        <v>0</v>
      </c>
      <c r="S44" s="6" t="s">
        <v>4</v>
      </c>
      <c r="T44" s="8">
        <v>22</v>
      </c>
      <c r="U44" s="11">
        <v>0</v>
      </c>
      <c r="V44" s="6" t="s">
        <v>4</v>
      </c>
      <c r="W44" s="8">
        <v>15</v>
      </c>
      <c r="X44" s="11">
        <v>0</v>
      </c>
      <c r="Y44" s="6" t="s">
        <v>4</v>
      </c>
      <c r="Z44" s="8">
        <v>3</v>
      </c>
      <c r="AA44" s="11">
        <v>0</v>
      </c>
      <c r="AB44" s="6" t="s">
        <v>4</v>
      </c>
      <c r="AC44" s="21">
        <v>13</v>
      </c>
      <c r="AF44">
        <f>H44+H45+K44+K45+N44+N45+Q44+Q45+T44+T45+W44+W45+Z44+Z45+AC44+AC45</f>
        <v>93.5</v>
      </c>
      <c r="AG44">
        <f>24*4+4</f>
        <v>100</v>
      </c>
      <c r="AH44">
        <f>AG44-AF44</f>
        <v>6.5</v>
      </c>
      <c r="AI44">
        <f>ROUNDUP(AF44/8,0)</f>
        <v>12</v>
      </c>
      <c r="AJ44">
        <f>ROUNDUP(AG44/8,0)</f>
        <v>13</v>
      </c>
      <c r="AK44" s="38">
        <f>AF44/AG44</f>
        <v>0.93500000000000005</v>
      </c>
      <c r="AL44" s="38">
        <f>AI44/AJ44</f>
        <v>0.92307692307692313</v>
      </c>
    </row>
    <row r="45" spans="2:39" ht="15" thickBot="1" x14ac:dyDescent="0.35">
      <c r="B45" s="36"/>
      <c r="E45" s="10"/>
      <c r="F45" s="12"/>
      <c r="G45" s="9" t="s">
        <v>5</v>
      </c>
      <c r="H45" s="10"/>
      <c r="I45" s="12"/>
      <c r="J45" s="9" t="s">
        <v>5</v>
      </c>
      <c r="K45" s="10"/>
      <c r="L45" s="12">
        <v>1</v>
      </c>
      <c r="M45" s="9" t="s">
        <v>5</v>
      </c>
      <c r="N45" s="10"/>
      <c r="O45" s="12">
        <v>1</v>
      </c>
      <c r="P45" s="9" t="s">
        <v>5</v>
      </c>
      <c r="Q45" s="10"/>
      <c r="R45" s="12">
        <v>1</v>
      </c>
      <c r="S45" s="9" t="s">
        <v>5</v>
      </c>
      <c r="T45" s="10"/>
      <c r="U45" s="12">
        <v>1</v>
      </c>
      <c r="V45" s="9" t="s">
        <v>5</v>
      </c>
      <c r="W45" s="10"/>
      <c r="X45" s="12">
        <v>2</v>
      </c>
      <c r="Y45" s="9" t="s">
        <v>5</v>
      </c>
      <c r="Z45" s="10">
        <v>10.5</v>
      </c>
      <c r="AA45" s="12">
        <v>2</v>
      </c>
      <c r="AB45" s="9" t="s">
        <v>5</v>
      </c>
      <c r="AC45" s="22">
        <v>3</v>
      </c>
    </row>
    <row r="46" spans="2:39" x14ac:dyDescent="0.3">
      <c r="B46" s="36"/>
      <c r="E46" s="10"/>
      <c r="F46" s="13"/>
      <c r="G46" s="9"/>
      <c r="H46" s="10"/>
      <c r="I46" s="13"/>
      <c r="J46" s="9"/>
      <c r="K46" s="10"/>
      <c r="L46" s="13"/>
      <c r="M46" s="9"/>
      <c r="N46" s="10"/>
      <c r="O46" s="13"/>
      <c r="P46" s="9"/>
      <c r="Q46" s="10"/>
      <c r="R46" s="13"/>
      <c r="S46" s="9"/>
      <c r="T46" s="10"/>
      <c r="U46" s="13"/>
      <c r="V46" s="9"/>
      <c r="W46" s="10"/>
      <c r="X46" s="13"/>
      <c r="Y46" s="9"/>
      <c r="Z46" s="10"/>
      <c r="AA46" s="13"/>
      <c r="AB46" s="9"/>
      <c r="AC46" s="22"/>
    </row>
    <row r="47" spans="2:39" ht="15" thickBot="1" x14ac:dyDescent="0.35">
      <c r="B47" s="44"/>
      <c r="C47" s="14"/>
      <c r="D47" s="35"/>
      <c r="E47" s="15"/>
      <c r="F47" s="12"/>
      <c r="G47" s="14" t="s">
        <v>6</v>
      </c>
      <c r="H47" s="15">
        <f>H44+H45</f>
        <v>0</v>
      </c>
      <c r="I47" s="12"/>
      <c r="J47" s="14" t="s">
        <v>6</v>
      </c>
      <c r="K47" s="15">
        <f>K44+K45</f>
        <v>0</v>
      </c>
      <c r="L47" s="12"/>
      <c r="M47" s="14" t="s">
        <v>6</v>
      </c>
      <c r="N47" s="15">
        <f>N44+N45</f>
        <v>3</v>
      </c>
      <c r="O47" s="12"/>
      <c r="P47" s="14" t="s">
        <v>6</v>
      </c>
      <c r="Q47" s="15">
        <f>Q44+Q45</f>
        <v>24</v>
      </c>
      <c r="R47" s="12"/>
      <c r="S47" s="14" t="s">
        <v>6</v>
      </c>
      <c r="T47" s="15">
        <f>T44+T45</f>
        <v>22</v>
      </c>
      <c r="U47" s="12"/>
      <c r="V47" s="14" t="s">
        <v>6</v>
      </c>
      <c r="W47" s="15">
        <f>W44+W45</f>
        <v>15</v>
      </c>
      <c r="X47" s="12"/>
      <c r="Y47" s="14" t="s">
        <v>6</v>
      </c>
      <c r="Z47" s="15">
        <f>Z44+Z45</f>
        <v>13.5</v>
      </c>
      <c r="AA47" s="12"/>
      <c r="AB47" s="14" t="s">
        <v>6</v>
      </c>
      <c r="AC47" s="15">
        <f>AC44+AC45</f>
        <v>16</v>
      </c>
    </row>
  </sheetData>
  <mergeCells count="1">
    <mergeCell ref="H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E906-77DF-4498-A1D2-2E55FDE36C66}">
  <dimension ref="B2:AO41"/>
  <sheetViews>
    <sheetView topLeftCell="D1" zoomScale="86" zoomScaleNormal="80" workbookViewId="0">
      <selection activeCell="I14" sqref="I14"/>
    </sheetView>
  </sheetViews>
  <sheetFormatPr defaultColWidth="15.44140625" defaultRowHeight="14.4" x14ac:dyDescent="0.3"/>
  <cols>
    <col min="1" max="4" width="15.44140625" style="39"/>
    <col min="5" max="5" width="25.6640625" style="39" customWidth="1"/>
    <col min="6" max="15" width="15.44140625" style="39" customWidth="1"/>
    <col min="16" max="16" width="21" style="39" customWidth="1"/>
    <col min="17" max="17" width="19.33203125" style="39" customWidth="1"/>
    <col min="18" max="18" width="19.77734375" style="39" customWidth="1"/>
    <col min="19" max="19" width="19.88671875" style="39" customWidth="1"/>
    <col min="20" max="38" width="15.44140625" style="39" customWidth="1"/>
    <col min="39" max="16384" width="15.44140625" style="39"/>
  </cols>
  <sheetData>
    <row r="2" spans="2:41" s="40" customFormat="1" ht="43.2" x14ac:dyDescent="0.3">
      <c r="B2" s="41"/>
      <c r="C2" s="41" t="s">
        <v>40</v>
      </c>
      <c r="D2" s="41" t="s">
        <v>39</v>
      </c>
      <c r="E2" s="41" t="s">
        <v>41</v>
      </c>
      <c r="F2" s="41" t="s">
        <v>176</v>
      </c>
      <c r="G2" s="41" t="s">
        <v>177</v>
      </c>
      <c r="H2" s="41" t="s">
        <v>178</v>
      </c>
      <c r="I2" s="41" t="s">
        <v>185</v>
      </c>
      <c r="J2" s="41" t="s">
        <v>190</v>
      </c>
      <c r="K2" s="41" t="s">
        <v>191</v>
      </c>
      <c r="L2" s="41" t="s">
        <v>196</v>
      </c>
      <c r="M2" s="41" t="s">
        <v>197</v>
      </c>
      <c r="N2" s="41" t="s">
        <v>188</v>
      </c>
      <c r="O2" s="41" t="s">
        <v>186</v>
      </c>
      <c r="P2" s="41" t="s">
        <v>172</v>
      </c>
      <c r="Q2" s="41" t="s">
        <v>173</v>
      </c>
      <c r="R2" s="41" t="s">
        <v>174</v>
      </c>
      <c r="S2" s="41" t="s">
        <v>175</v>
      </c>
      <c r="T2" s="41" t="s">
        <v>179</v>
      </c>
      <c r="U2" s="41" t="s">
        <v>180</v>
      </c>
      <c r="V2" s="41" t="s">
        <v>42</v>
      </c>
      <c r="W2" s="41" t="s">
        <v>193</v>
      </c>
      <c r="X2" s="41" t="s">
        <v>192</v>
      </c>
      <c r="Y2" s="41" t="s">
        <v>33</v>
      </c>
      <c r="Z2" s="41" t="s">
        <v>34</v>
      </c>
      <c r="AA2" s="41" t="s">
        <v>43</v>
      </c>
      <c r="AB2" s="41" t="s">
        <v>194</v>
      </c>
      <c r="AC2" s="41" t="s">
        <v>35</v>
      </c>
      <c r="AD2" s="41" t="s">
        <v>36</v>
      </c>
      <c r="AE2" s="41" t="s">
        <v>44</v>
      </c>
      <c r="AF2" s="41" t="s">
        <v>195</v>
      </c>
      <c r="AG2" s="41" t="s">
        <v>47</v>
      </c>
      <c r="AH2" s="41" t="s">
        <v>46</v>
      </c>
      <c r="AI2" s="41" t="s">
        <v>45</v>
      </c>
      <c r="AJ2" s="41" t="s">
        <v>37</v>
      </c>
      <c r="AK2" s="41" t="s">
        <v>38</v>
      </c>
      <c r="AL2" s="41" t="s">
        <v>48</v>
      </c>
      <c r="AM2" s="41" t="s">
        <v>49</v>
      </c>
      <c r="AN2" s="41" t="s">
        <v>50</v>
      </c>
      <c r="AO2" s="41" t="s">
        <v>51</v>
      </c>
    </row>
    <row r="3" spans="2:41" ht="14.4" customHeight="1" x14ac:dyDescent="0.3">
      <c r="B3" s="140" t="s">
        <v>30</v>
      </c>
      <c r="C3" s="139" t="s">
        <v>31</v>
      </c>
      <c r="D3" s="139" t="s">
        <v>13</v>
      </c>
      <c r="E3" s="43" t="s">
        <v>18</v>
      </c>
      <c r="F3" s="43">
        <v>350.7</v>
      </c>
      <c r="G3" s="43">
        <v>1400</v>
      </c>
      <c r="H3" s="43" t="s">
        <v>166</v>
      </c>
      <c r="I3" s="43"/>
      <c r="J3" s="43"/>
      <c r="K3" s="43"/>
      <c r="L3" s="43"/>
      <c r="M3" s="43"/>
      <c r="N3" s="43"/>
      <c r="O3" s="43"/>
      <c r="P3" s="106">
        <v>45634</v>
      </c>
      <c r="Q3" s="106">
        <v>45634</v>
      </c>
      <c r="R3" s="106">
        <v>45635.666666666664</v>
      </c>
      <c r="S3" s="106">
        <v>45635.833333333336</v>
      </c>
      <c r="T3" s="108">
        <f>(R3-P3)*24</f>
        <v>39.999999999941792</v>
      </c>
      <c r="U3" s="108">
        <f>(S3-Q3)*24</f>
        <v>44.000000000058208</v>
      </c>
      <c r="V3" s="108">
        <f>U3-T3</f>
        <v>4.0000000001164153</v>
      </c>
      <c r="W3" s="108"/>
      <c r="X3" s="129">
        <v>1</v>
      </c>
      <c r="Y3" s="129">
        <v>100</v>
      </c>
      <c r="Z3" s="129">
        <v>165.5</v>
      </c>
      <c r="AA3" s="129">
        <f>Z3-Y3</f>
        <v>65.5</v>
      </c>
      <c r="AB3" s="129">
        <v>192</v>
      </c>
      <c r="AC3" s="129">
        <v>13</v>
      </c>
      <c r="AD3" s="129">
        <v>21</v>
      </c>
      <c r="AE3" s="129">
        <f>AD3-AC3</f>
        <v>8</v>
      </c>
      <c r="AF3" s="129">
        <v>24</v>
      </c>
      <c r="AG3" s="129">
        <v>92</v>
      </c>
      <c r="AH3" s="129">
        <v>26.5</v>
      </c>
      <c r="AI3" s="129">
        <f>AH3-AG3</f>
        <v>-65.5</v>
      </c>
      <c r="AJ3" s="132">
        <v>0.52083333333333337</v>
      </c>
      <c r="AK3" s="132">
        <v>0.86197916666666696</v>
      </c>
      <c r="AL3" s="135">
        <f>AK3-AJ3</f>
        <v>0.34114583333333359</v>
      </c>
      <c r="AM3" s="129">
        <v>0</v>
      </c>
      <c r="AN3" s="129">
        <v>2</v>
      </c>
      <c r="AO3" s="129">
        <v>0</v>
      </c>
    </row>
    <row r="4" spans="2:41" x14ac:dyDescent="0.3">
      <c r="B4" s="140"/>
      <c r="C4" s="139"/>
      <c r="D4" s="139"/>
      <c r="E4" s="43" t="s">
        <v>19</v>
      </c>
      <c r="F4" s="43">
        <v>348.5</v>
      </c>
      <c r="G4" s="43">
        <v>2000</v>
      </c>
      <c r="H4" s="43" t="s">
        <v>166</v>
      </c>
      <c r="I4" s="43"/>
      <c r="J4" s="43"/>
      <c r="K4" s="43"/>
      <c r="L4" s="43"/>
      <c r="M4" s="43"/>
      <c r="N4" s="43"/>
      <c r="O4" s="43"/>
      <c r="P4" s="106">
        <v>45635.708333333336</v>
      </c>
      <c r="Q4" s="106">
        <v>45635.875</v>
      </c>
      <c r="R4" s="106">
        <v>45638.208333333336</v>
      </c>
      <c r="S4" s="106">
        <v>45637.999305555553</v>
      </c>
      <c r="T4" s="108">
        <f t="shared" ref="T4:U31" si="0">(R4-P4)*24</f>
        <v>60</v>
      </c>
      <c r="U4" s="108">
        <f t="shared" si="0"/>
        <v>50.983333333279006</v>
      </c>
      <c r="V4" s="108">
        <f t="shared" ref="V4:V31" si="1">U4-T4</f>
        <v>-9.0166666667209938</v>
      </c>
      <c r="W4" s="108" t="s">
        <v>166</v>
      </c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3"/>
      <c r="AK4" s="133"/>
      <c r="AL4" s="130"/>
      <c r="AM4" s="130"/>
      <c r="AN4" s="130"/>
      <c r="AO4" s="130"/>
    </row>
    <row r="5" spans="2:41" x14ac:dyDescent="0.3">
      <c r="B5" s="140"/>
      <c r="C5" s="139"/>
      <c r="D5" s="139"/>
      <c r="E5" s="43" t="s">
        <v>145</v>
      </c>
      <c r="F5" s="43">
        <v>336.94</v>
      </c>
      <c r="G5" s="43">
        <v>4300</v>
      </c>
      <c r="H5" s="43"/>
      <c r="I5" s="43"/>
      <c r="J5" s="43" t="s">
        <v>166</v>
      </c>
      <c r="K5" s="43"/>
      <c r="L5" s="43"/>
      <c r="M5" s="43"/>
      <c r="N5" s="43"/>
      <c r="O5" s="107">
        <v>45636</v>
      </c>
      <c r="P5" s="106">
        <v>45638.25</v>
      </c>
      <c r="Q5" s="106">
        <v>45638.25</v>
      </c>
      <c r="R5" s="106">
        <v>45640.833333333336</v>
      </c>
      <c r="S5" s="106">
        <v>45640.4375</v>
      </c>
      <c r="T5" s="108"/>
      <c r="U5" s="108">
        <f t="shared" si="0"/>
        <v>52.5</v>
      </c>
      <c r="V5" s="108">
        <f t="shared" si="1"/>
        <v>52.5</v>
      </c>
      <c r="W5" s="108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3"/>
      <c r="AK5" s="133"/>
      <c r="AL5" s="130"/>
      <c r="AM5" s="130"/>
      <c r="AN5" s="130"/>
      <c r="AO5" s="130"/>
    </row>
    <row r="6" spans="2:41" x14ac:dyDescent="0.3">
      <c r="B6" s="140"/>
      <c r="C6" s="139"/>
      <c r="D6" s="139"/>
      <c r="E6" s="43" t="s">
        <v>146</v>
      </c>
      <c r="F6" s="43">
        <v>294.02999999999997</v>
      </c>
      <c r="G6" s="43">
        <v>1000</v>
      </c>
      <c r="H6" s="43"/>
      <c r="I6" s="43"/>
      <c r="J6" s="43" t="s">
        <v>166</v>
      </c>
      <c r="K6" s="43"/>
      <c r="L6" s="43"/>
      <c r="M6" s="43"/>
      <c r="N6" s="43"/>
      <c r="O6" s="107">
        <v>45638</v>
      </c>
      <c r="P6" s="106">
        <v>45641.333333333336</v>
      </c>
      <c r="Q6" s="106">
        <v>45641.25</v>
      </c>
      <c r="R6" s="106">
        <v>45641.999305555553</v>
      </c>
      <c r="S6" s="106">
        <v>45641.999305555553</v>
      </c>
      <c r="T6" s="108"/>
      <c r="U6" s="108">
        <f t="shared" si="0"/>
        <v>17.983333333279006</v>
      </c>
      <c r="V6" s="108">
        <f t="shared" si="1"/>
        <v>17.983333333279006</v>
      </c>
      <c r="W6" s="108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3"/>
      <c r="AK6" s="133"/>
      <c r="AL6" s="130"/>
      <c r="AM6" s="130"/>
      <c r="AN6" s="130"/>
      <c r="AO6" s="130"/>
    </row>
    <row r="7" spans="2:41" x14ac:dyDescent="0.3">
      <c r="B7" s="140"/>
      <c r="C7" s="139"/>
      <c r="D7" s="139"/>
      <c r="E7" s="109" t="s">
        <v>181</v>
      </c>
      <c r="F7" s="110"/>
      <c r="G7" s="110"/>
      <c r="H7" s="111"/>
      <c r="I7" s="110"/>
      <c r="J7" s="110"/>
      <c r="K7" s="110"/>
      <c r="L7" s="110">
        <v>2</v>
      </c>
      <c r="M7" s="110">
        <v>4</v>
      </c>
      <c r="N7" s="110"/>
      <c r="O7" s="110"/>
      <c r="P7" s="110"/>
      <c r="Q7" s="110"/>
      <c r="R7" s="110"/>
      <c r="S7" s="110"/>
      <c r="T7" s="118">
        <f>SUM(T3:T6)</f>
        <v>99.999999999941792</v>
      </c>
      <c r="U7" s="118">
        <f t="shared" ref="U7:V7" si="2">SUM(U3:U6)</f>
        <v>165.46666666661622</v>
      </c>
      <c r="V7" s="118">
        <f t="shared" si="2"/>
        <v>65.466666666674428</v>
      </c>
      <c r="W7" s="112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4"/>
      <c r="AK7" s="134"/>
      <c r="AL7" s="131"/>
      <c r="AM7" s="131"/>
      <c r="AN7" s="131"/>
      <c r="AO7" s="131"/>
    </row>
    <row r="8" spans="2:41" x14ac:dyDescent="0.3">
      <c r="B8" s="140"/>
      <c r="C8" s="139"/>
      <c r="D8" s="139" t="s">
        <v>14</v>
      </c>
      <c r="E8" s="43" t="s">
        <v>20</v>
      </c>
      <c r="F8" s="43">
        <v>279.89999999999998</v>
      </c>
      <c r="G8" s="43">
        <v>1300</v>
      </c>
      <c r="H8" s="43" t="s">
        <v>189</v>
      </c>
      <c r="I8" s="43"/>
      <c r="J8" s="43"/>
      <c r="K8" s="43"/>
      <c r="L8" s="43"/>
      <c r="M8" s="43"/>
      <c r="N8" s="43"/>
      <c r="O8" s="43"/>
      <c r="P8" s="106">
        <v>45634.270833333336</v>
      </c>
      <c r="Q8" s="106">
        <v>45634.270833333336</v>
      </c>
      <c r="R8" s="106">
        <v>45635.583333333336</v>
      </c>
      <c r="S8" s="106">
        <v>45635.5</v>
      </c>
      <c r="T8" s="108">
        <f t="shared" si="0"/>
        <v>31.5</v>
      </c>
      <c r="U8" s="108">
        <f t="shared" si="0"/>
        <v>29.499999999941792</v>
      </c>
      <c r="V8" s="108">
        <f t="shared" si="1"/>
        <v>-2.0000000000582077</v>
      </c>
      <c r="W8" s="108"/>
      <c r="X8" s="129">
        <v>0</v>
      </c>
      <c r="Y8" s="129">
        <v>61.5</v>
      </c>
      <c r="Z8" s="129">
        <v>146</v>
      </c>
      <c r="AA8" s="129">
        <f>Z8-Y8</f>
        <v>84.5</v>
      </c>
      <c r="AB8" s="129">
        <v>192</v>
      </c>
      <c r="AC8" s="129">
        <v>8</v>
      </c>
      <c r="AD8" s="129">
        <v>19</v>
      </c>
      <c r="AE8" s="129">
        <f>AD8-AC8</f>
        <v>11</v>
      </c>
      <c r="AF8" s="129">
        <v>24</v>
      </c>
      <c r="AG8" s="129">
        <v>130.5</v>
      </c>
      <c r="AH8" s="129">
        <v>46</v>
      </c>
      <c r="AI8" s="129">
        <f>AH8-AG8</f>
        <v>-84.5</v>
      </c>
      <c r="AJ8" s="132">
        <v>0.3203125</v>
      </c>
      <c r="AK8" s="132">
        <v>0.76041666666666663</v>
      </c>
      <c r="AL8" s="135">
        <f>AK8-AJ8</f>
        <v>0.44010416666666663</v>
      </c>
      <c r="AM8" s="129">
        <v>0</v>
      </c>
      <c r="AN8" s="129">
        <v>3</v>
      </c>
      <c r="AO8" s="129">
        <v>0</v>
      </c>
    </row>
    <row r="9" spans="2:41" x14ac:dyDescent="0.3">
      <c r="B9" s="140"/>
      <c r="C9" s="139"/>
      <c r="D9" s="139"/>
      <c r="E9" s="43" t="s">
        <v>21</v>
      </c>
      <c r="F9" s="43">
        <v>299.92</v>
      </c>
      <c r="G9" s="43">
        <v>2600</v>
      </c>
      <c r="H9" s="43" t="s">
        <v>166</v>
      </c>
      <c r="I9" s="43"/>
      <c r="J9" s="43"/>
      <c r="K9" s="43"/>
      <c r="L9" s="43"/>
      <c r="M9" s="43"/>
      <c r="N9" s="43"/>
      <c r="O9" s="43"/>
      <c r="P9" s="106">
        <v>45636.625</v>
      </c>
      <c r="Q9" s="106">
        <v>45636.541666666664</v>
      </c>
      <c r="R9" s="106">
        <v>45637.875</v>
      </c>
      <c r="S9" s="106">
        <v>45637.854166666664</v>
      </c>
      <c r="T9" s="108">
        <f t="shared" si="0"/>
        <v>30</v>
      </c>
      <c r="U9" s="108">
        <f t="shared" si="0"/>
        <v>31.5</v>
      </c>
      <c r="V9" s="108">
        <f t="shared" si="1"/>
        <v>1.5</v>
      </c>
      <c r="W9" s="108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3"/>
      <c r="AK9" s="133"/>
      <c r="AL9" s="130"/>
      <c r="AM9" s="130"/>
      <c r="AN9" s="130"/>
      <c r="AO9" s="130"/>
    </row>
    <row r="10" spans="2:41" x14ac:dyDescent="0.3">
      <c r="B10" s="140"/>
      <c r="C10" s="139"/>
      <c r="D10" s="139"/>
      <c r="E10" s="43" t="s">
        <v>147</v>
      </c>
      <c r="F10" s="43">
        <v>132.38</v>
      </c>
      <c r="G10" s="43">
        <v>270</v>
      </c>
      <c r="H10" s="43"/>
      <c r="I10" s="43"/>
      <c r="J10" s="43" t="s">
        <v>166</v>
      </c>
      <c r="K10" s="43"/>
      <c r="L10" s="43"/>
      <c r="M10" s="43"/>
      <c r="N10" s="43"/>
      <c r="O10" s="107">
        <v>45635</v>
      </c>
      <c r="P10" s="106">
        <v>45637.999305555553</v>
      </c>
      <c r="Q10" s="106">
        <v>45637.895833333336</v>
      </c>
      <c r="R10" s="106">
        <v>45638.666666666664</v>
      </c>
      <c r="S10" s="106">
        <v>45638.583333333336</v>
      </c>
      <c r="T10" s="108"/>
      <c r="U10" s="108">
        <f t="shared" si="0"/>
        <v>16.5</v>
      </c>
      <c r="V10" s="108">
        <f t="shared" si="1"/>
        <v>16.5</v>
      </c>
      <c r="W10" s="108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3"/>
      <c r="AK10" s="133"/>
      <c r="AL10" s="130"/>
      <c r="AM10" s="130"/>
      <c r="AN10" s="130"/>
      <c r="AO10" s="130"/>
    </row>
    <row r="11" spans="2:41" x14ac:dyDescent="0.3">
      <c r="B11" s="140"/>
      <c r="C11" s="139"/>
      <c r="D11" s="139"/>
      <c r="E11" s="43" t="s">
        <v>148</v>
      </c>
      <c r="F11" s="43">
        <v>200</v>
      </c>
      <c r="G11" s="43">
        <v>950</v>
      </c>
      <c r="H11" s="43"/>
      <c r="I11" s="43"/>
      <c r="J11" s="43" t="s">
        <v>166</v>
      </c>
      <c r="K11" s="43"/>
      <c r="L11" s="43"/>
      <c r="M11" s="43"/>
      <c r="N11" s="43"/>
      <c r="O11" s="107">
        <v>45636</v>
      </c>
      <c r="P11" s="106">
        <v>45638.875</v>
      </c>
      <c r="Q11" s="106">
        <v>45638.875</v>
      </c>
      <c r="R11" s="106">
        <v>45640.166666666664</v>
      </c>
      <c r="S11" s="106">
        <v>45640.25</v>
      </c>
      <c r="T11" s="108"/>
      <c r="U11" s="108">
        <f t="shared" si="0"/>
        <v>33</v>
      </c>
      <c r="V11" s="108">
        <f t="shared" si="1"/>
        <v>33</v>
      </c>
      <c r="W11" s="108" t="s">
        <v>166</v>
      </c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3"/>
      <c r="AK11" s="133"/>
      <c r="AL11" s="130"/>
      <c r="AM11" s="130"/>
      <c r="AN11" s="130"/>
      <c r="AO11" s="130"/>
    </row>
    <row r="12" spans="2:41" x14ac:dyDescent="0.3">
      <c r="B12" s="140"/>
      <c r="C12" s="139"/>
      <c r="D12" s="139"/>
      <c r="E12" s="43" t="s">
        <v>149</v>
      </c>
      <c r="F12" s="43"/>
      <c r="G12" s="43"/>
      <c r="H12" s="43"/>
      <c r="I12" s="43"/>
      <c r="J12" s="43"/>
      <c r="K12" s="43" t="s">
        <v>166</v>
      </c>
      <c r="L12" s="43"/>
      <c r="M12" s="43"/>
      <c r="N12" s="107">
        <v>45635</v>
      </c>
      <c r="O12" s="107">
        <v>45638</v>
      </c>
      <c r="P12" s="106">
        <v>45640.833333333336</v>
      </c>
      <c r="Q12" s="106">
        <v>45640.520833333336</v>
      </c>
      <c r="R12" s="106">
        <v>45641.999305555553</v>
      </c>
      <c r="S12" s="106">
        <v>45641.999305555553</v>
      </c>
      <c r="T12" s="108"/>
      <c r="U12" s="108">
        <f t="shared" si="0"/>
        <v>35.483333333220799</v>
      </c>
      <c r="V12" s="108">
        <f t="shared" si="1"/>
        <v>35.483333333220799</v>
      </c>
      <c r="W12" s="108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3"/>
      <c r="AK12" s="133"/>
      <c r="AL12" s="130"/>
      <c r="AM12" s="130"/>
      <c r="AN12" s="130"/>
      <c r="AO12" s="130"/>
    </row>
    <row r="13" spans="2:41" x14ac:dyDescent="0.3">
      <c r="B13" s="140"/>
      <c r="C13" s="139"/>
      <c r="D13" s="139"/>
      <c r="E13" s="109" t="s">
        <v>181</v>
      </c>
      <c r="F13" s="110"/>
      <c r="G13" s="110"/>
      <c r="H13" s="110"/>
      <c r="I13" s="110"/>
      <c r="J13" s="110"/>
      <c r="K13" s="110"/>
      <c r="L13" s="110">
        <v>2</v>
      </c>
      <c r="M13" s="110">
        <v>5</v>
      </c>
      <c r="N13" s="110"/>
      <c r="O13" s="110"/>
      <c r="P13" s="110"/>
      <c r="Q13" s="110"/>
      <c r="R13" s="110"/>
      <c r="S13" s="110"/>
      <c r="T13" s="118">
        <f>SUM(T8:T12)</f>
        <v>61.5</v>
      </c>
      <c r="U13" s="118">
        <f t="shared" ref="U13:V13" si="3">SUM(U8:U12)</f>
        <v>145.98333333316259</v>
      </c>
      <c r="V13" s="118">
        <f t="shared" si="3"/>
        <v>84.483333333162591</v>
      </c>
      <c r="W13" s="112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4"/>
      <c r="AK13" s="134"/>
      <c r="AL13" s="131"/>
      <c r="AM13" s="131"/>
      <c r="AN13" s="131"/>
      <c r="AO13" s="131"/>
    </row>
    <row r="14" spans="2:41" x14ac:dyDescent="0.3">
      <c r="B14" s="140"/>
      <c r="C14" s="139"/>
      <c r="D14" s="139" t="s">
        <v>15</v>
      </c>
      <c r="E14" s="43" t="s">
        <v>150</v>
      </c>
      <c r="F14" s="43">
        <v>174.4</v>
      </c>
      <c r="G14" s="43">
        <v>32000</v>
      </c>
      <c r="H14" s="43"/>
      <c r="I14" s="43" t="s">
        <v>166</v>
      </c>
      <c r="J14" s="43"/>
      <c r="K14" s="43"/>
      <c r="L14" s="43"/>
      <c r="M14" s="43"/>
      <c r="N14" s="43"/>
      <c r="O14" s="107">
        <v>45635</v>
      </c>
      <c r="P14" s="106">
        <v>45638.041666666664</v>
      </c>
      <c r="Q14" s="106">
        <v>45638.999305555553</v>
      </c>
      <c r="R14" s="106">
        <v>45639.5</v>
      </c>
      <c r="S14" s="106">
        <v>45640.479166666664</v>
      </c>
      <c r="T14" s="108"/>
      <c r="U14" s="108">
        <f t="shared" si="0"/>
        <v>35.516666666662786</v>
      </c>
      <c r="V14" s="108">
        <f t="shared" si="1"/>
        <v>35.516666666662786</v>
      </c>
      <c r="W14" s="108"/>
      <c r="X14" s="129">
        <v>0</v>
      </c>
      <c r="Y14" s="129">
        <v>0</v>
      </c>
      <c r="Z14" s="129">
        <v>35.5</v>
      </c>
      <c r="AA14" s="129">
        <f>Z14-Y14</f>
        <v>35.5</v>
      </c>
      <c r="AB14" s="129">
        <v>192</v>
      </c>
      <c r="AC14" s="129">
        <v>0</v>
      </c>
      <c r="AD14" s="129">
        <v>5</v>
      </c>
      <c r="AE14" s="129">
        <f>AD14-AC14</f>
        <v>5</v>
      </c>
      <c r="AF14" s="129">
        <v>24</v>
      </c>
      <c r="AG14" s="129">
        <v>192</v>
      </c>
      <c r="AH14" s="129">
        <v>156.5</v>
      </c>
      <c r="AI14" s="129">
        <f>AH14-AG14</f>
        <v>-35.5</v>
      </c>
      <c r="AJ14" s="132">
        <v>0</v>
      </c>
      <c r="AK14" s="132">
        <v>0.18489583333333334</v>
      </c>
      <c r="AL14" s="135">
        <f>AK14-AJ14</f>
        <v>0.18489583333333334</v>
      </c>
      <c r="AM14" s="129">
        <v>0</v>
      </c>
      <c r="AN14" s="129"/>
      <c r="AO14" s="129">
        <v>1</v>
      </c>
    </row>
    <row r="15" spans="2:41" x14ac:dyDescent="0.3">
      <c r="B15" s="140"/>
      <c r="C15" s="139"/>
      <c r="D15" s="139"/>
      <c r="E15" s="109" t="s">
        <v>181</v>
      </c>
      <c r="F15" s="110"/>
      <c r="G15" s="110"/>
      <c r="H15" s="110"/>
      <c r="I15" s="110"/>
      <c r="J15" s="110"/>
      <c r="K15" s="110"/>
      <c r="L15" s="110">
        <v>0</v>
      </c>
      <c r="M15" s="110">
        <v>1</v>
      </c>
      <c r="N15" s="110"/>
      <c r="O15" s="110"/>
      <c r="P15" s="110"/>
      <c r="Q15" s="110"/>
      <c r="R15" s="110"/>
      <c r="S15" s="110"/>
      <c r="T15" s="118">
        <f>T14</f>
        <v>0</v>
      </c>
      <c r="U15" s="118">
        <f t="shared" ref="U15:V15" si="4">U14</f>
        <v>35.516666666662786</v>
      </c>
      <c r="V15" s="118">
        <f t="shared" si="4"/>
        <v>35.516666666662786</v>
      </c>
      <c r="W15" s="112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4"/>
      <c r="AK15" s="134"/>
      <c r="AL15" s="131"/>
      <c r="AM15" s="131"/>
      <c r="AN15" s="131"/>
      <c r="AO15" s="131"/>
    </row>
    <row r="16" spans="2:41" ht="28.2" customHeight="1" x14ac:dyDescent="0.3">
      <c r="B16" s="140"/>
      <c r="C16" s="139"/>
      <c r="D16" s="42"/>
      <c r="E16" s="113" t="s">
        <v>182</v>
      </c>
      <c r="F16" s="114"/>
      <c r="G16" s="114"/>
      <c r="H16" s="114"/>
      <c r="I16" s="114"/>
      <c r="J16" s="114"/>
      <c r="K16" s="114"/>
      <c r="L16" s="114">
        <v>4</v>
      </c>
      <c r="M16" s="114">
        <v>10</v>
      </c>
      <c r="N16" s="114"/>
      <c r="O16" s="114"/>
      <c r="P16" s="114"/>
      <c r="Q16" s="114"/>
      <c r="R16" s="114"/>
      <c r="S16" s="114"/>
      <c r="T16" s="119">
        <f>T7+T13+T15</f>
        <v>161.49999999994179</v>
      </c>
      <c r="U16" s="119">
        <f t="shared" ref="U16:V16" si="5">U7+U13+U15</f>
        <v>346.9666666664416</v>
      </c>
      <c r="V16" s="119">
        <f t="shared" si="5"/>
        <v>185.4666666664998</v>
      </c>
      <c r="W16" s="115"/>
      <c r="X16" s="121">
        <f>SUM(X3:X15)</f>
        <v>1</v>
      </c>
      <c r="Y16" s="121">
        <f t="shared" ref="Y16:AO16" si="6">SUM(Y3:Y15)</f>
        <v>161.5</v>
      </c>
      <c r="Z16" s="121">
        <f t="shared" si="6"/>
        <v>347</v>
      </c>
      <c r="AA16" s="121">
        <f t="shared" si="6"/>
        <v>185.5</v>
      </c>
      <c r="AB16" s="121">
        <f t="shared" si="6"/>
        <v>576</v>
      </c>
      <c r="AC16" s="121">
        <f t="shared" si="6"/>
        <v>21</v>
      </c>
      <c r="AD16" s="121">
        <f t="shared" si="6"/>
        <v>45</v>
      </c>
      <c r="AE16" s="121">
        <f t="shared" si="6"/>
        <v>24</v>
      </c>
      <c r="AF16" s="121">
        <f t="shared" si="6"/>
        <v>72</v>
      </c>
      <c r="AG16" s="121">
        <f t="shared" si="6"/>
        <v>414.5</v>
      </c>
      <c r="AH16" s="121">
        <f t="shared" si="6"/>
        <v>229</v>
      </c>
      <c r="AI16" s="121">
        <f t="shared" si="6"/>
        <v>-185.5</v>
      </c>
      <c r="AJ16" s="123">
        <f>Y16/$AB$16</f>
        <v>0.28038194444444442</v>
      </c>
      <c r="AK16" s="123">
        <f>Z16/$AB$16</f>
        <v>0.60243055555555558</v>
      </c>
      <c r="AL16" s="123">
        <f>AK16-AJ16</f>
        <v>0.32204861111111116</v>
      </c>
      <c r="AM16" s="121">
        <f t="shared" si="6"/>
        <v>0</v>
      </c>
      <c r="AN16" s="121">
        <f t="shared" si="6"/>
        <v>5</v>
      </c>
      <c r="AO16" s="121">
        <f t="shared" si="6"/>
        <v>1</v>
      </c>
    </row>
    <row r="17" spans="2:41" x14ac:dyDescent="0.3">
      <c r="B17" s="140"/>
      <c r="C17" s="139" t="s">
        <v>32</v>
      </c>
      <c r="D17" s="139" t="s">
        <v>16</v>
      </c>
      <c r="E17" s="43" t="s">
        <v>22</v>
      </c>
      <c r="F17" s="43">
        <v>272.02</v>
      </c>
      <c r="G17" s="43">
        <v>1000</v>
      </c>
      <c r="H17" s="43" t="s">
        <v>166</v>
      </c>
      <c r="I17" s="43"/>
      <c r="J17" s="43"/>
      <c r="K17" s="43"/>
      <c r="L17" s="43"/>
      <c r="M17" s="43"/>
      <c r="N17" s="43"/>
      <c r="O17" s="43"/>
      <c r="P17" s="106">
        <v>45634.384027777778</v>
      </c>
      <c r="Q17" s="106">
        <v>45634.384027777778</v>
      </c>
      <c r="R17" s="106">
        <v>45635.5</v>
      </c>
      <c r="S17" s="106">
        <v>45635.239583333336</v>
      </c>
      <c r="T17" s="108">
        <f t="shared" si="0"/>
        <v>26.783333333325572</v>
      </c>
      <c r="U17" s="108">
        <f t="shared" si="0"/>
        <v>20.53333333338378</v>
      </c>
      <c r="V17" s="108">
        <f t="shared" si="1"/>
        <v>-6.2499999999417923</v>
      </c>
      <c r="W17" s="108" t="s">
        <v>166</v>
      </c>
      <c r="X17" s="129">
        <v>4</v>
      </c>
      <c r="Y17" s="129">
        <v>72</v>
      </c>
      <c r="Z17" s="129">
        <v>162.69999999999999</v>
      </c>
      <c r="AA17" s="129">
        <f>Z17-Y17</f>
        <v>90.699999999999989</v>
      </c>
      <c r="AB17" s="129">
        <v>192</v>
      </c>
      <c r="AC17" s="129">
        <v>9</v>
      </c>
      <c r="AD17" s="129">
        <v>21</v>
      </c>
      <c r="AE17" s="129">
        <f>AD17-AC17</f>
        <v>12</v>
      </c>
      <c r="AF17" s="129">
        <v>24</v>
      </c>
      <c r="AG17" s="129">
        <v>120</v>
      </c>
      <c r="AH17" s="129">
        <v>29.3</v>
      </c>
      <c r="AI17" s="129">
        <f>AH17-AG17</f>
        <v>-90.7</v>
      </c>
      <c r="AJ17" s="132">
        <v>0.34895833333333331</v>
      </c>
      <c r="AK17" s="132">
        <v>0.875</v>
      </c>
      <c r="AL17" s="135">
        <f>AK17-AJ17</f>
        <v>0.52604166666666674</v>
      </c>
      <c r="AM17" s="129">
        <v>1</v>
      </c>
      <c r="AN17" s="129">
        <v>2</v>
      </c>
      <c r="AO17" s="129">
        <v>1</v>
      </c>
    </row>
    <row r="18" spans="2:41" x14ac:dyDescent="0.3">
      <c r="B18" s="140"/>
      <c r="C18" s="139"/>
      <c r="D18" s="139"/>
      <c r="E18" s="43" t="s">
        <v>25</v>
      </c>
      <c r="F18" s="43">
        <v>260.02999999999997</v>
      </c>
      <c r="G18" s="43">
        <v>1000</v>
      </c>
      <c r="H18" s="43" t="s">
        <v>187</v>
      </c>
      <c r="I18" s="43"/>
      <c r="J18" s="43"/>
      <c r="K18" s="43"/>
      <c r="L18" s="43"/>
      <c r="M18" s="43"/>
      <c r="N18" s="43"/>
      <c r="O18" s="107">
        <v>45635</v>
      </c>
      <c r="P18" s="106">
        <v>45635.28125</v>
      </c>
      <c r="Q18" s="106">
        <v>45635.28125</v>
      </c>
      <c r="R18" s="106">
        <v>45637.166666666664</v>
      </c>
      <c r="S18" s="106">
        <v>45636.999305555553</v>
      </c>
      <c r="T18" s="108">
        <f t="shared" si="0"/>
        <v>45.249999999941792</v>
      </c>
      <c r="U18" s="108">
        <f t="shared" si="0"/>
        <v>41.233333333279006</v>
      </c>
      <c r="V18" s="108">
        <f t="shared" si="1"/>
        <v>-4.0166666666627862</v>
      </c>
      <c r="W18" s="108" t="s">
        <v>166</v>
      </c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3"/>
      <c r="AK18" s="133"/>
      <c r="AL18" s="130"/>
      <c r="AM18" s="130"/>
      <c r="AN18" s="130"/>
      <c r="AO18" s="130"/>
    </row>
    <row r="19" spans="2:41" x14ac:dyDescent="0.3">
      <c r="B19" s="140"/>
      <c r="C19" s="139"/>
      <c r="D19" s="139"/>
      <c r="E19" s="43" t="s">
        <v>151</v>
      </c>
      <c r="F19" s="43">
        <v>230</v>
      </c>
      <c r="G19" s="43">
        <v>750</v>
      </c>
      <c r="H19" s="43"/>
      <c r="I19" s="43"/>
      <c r="J19" s="43" t="s">
        <v>166</v>
      </c>
      <c r="K19" s="43"/>
      <c r="L19" s="43"/>
      <c r="M19" s="43"/>
      <c r="N19" s="43"/>
      <c r="O19" s="107">
        <v>45635</v>
      </c>
      <c r="P19" s="106">
        <v>45637.291666666664</v>
      </c>
      <c r="Q19" s="106">
        <v>45637.291666666664</v>
      </c>
      <c r="R19" s="106">
        <v>45638.25</v>
      </c>
      <c r="S19" s="106">
        <v>45638.104166666664</v>
      </c>
      <c r="T19" s="108"/>
      <c r="U19" s="108">
        <f t="shared" si="0"/>
        <v>19.5</v>
      </c>
      <c r="V19" s="108">
        <f t="shared" si="1"/>
        <v>19.5</v>
      </c>
      <c r="W19" s="108" t="s">
        <v>166</v>
      </c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3"/>
      <c r="AK19" s="133"/>
      <c r="AL19" s="130"/>
      <c r="AM19" s="130"/>
      <c r="AN19" s="130"/>
      <c r="AO19" s="130"/>
    </row>
    <row r="20" spans="2:41" x14ac:dyDescent="0.3">
      <c r="B20" s="140"/>
      <c r="C20" s="139"/>
      <c r="D20" s="139"/>
      <c r="E20" s="43" t="s">
        <v>153</v>
      </c>
      <c r="F20" s="43"/>
      <c r="G20" s="43"/>
      <c r="H20" s="43"/>
      <c r="I20" s="43"/>
      <c r="J20" s="43"/>
      <c r="K20" s="43" t="s">
        <v>166</v>
      </c>
      <c r="L20" s="43"/>
      <c r="M20" s="43"/>
      <c r="N20" s="107">
        <v>45635</v>
      </c>
      <c r="O20" s="107">
        <v>45635</v>
      </c>
      <c r="P20" s="106">
        <v>45638.458333333336</v>
      </c>
      <c r="Q20" s="106">
        <v>45638.5</v>
      </c>
      <c r="R20" s="106">
        <v>45639.958333333336</v>
      </c>
      <c r="S20" s="106">
        <v>45640.166666666664</v>
      </c>
      <c r="T20" s="108"/>
      <c r="U20" s="108">
        <f t="shared" si="0"/>
        <v>39.999999999941792</v>
      </c>
      <c r="V20" s="108">
        <f t="shared" si="1"/>
        <v>39.999999999941792</v>
      </c>
      <c r="W20" s="108" t="s">
        <v>166</v>
      </c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3"/>
      <c r="AK20" s="133"/>
      <c r="AL20" s="130"/>
      <c r="AM20" s="130"/>
      <c r="AN20" s="130"/>
      <c r="AO20" s="130"/>
    </row>
    <row r="21" spans="2:41" x14ac:dyDescent="0.3">
      <c r="B21" s="140"/>
      <c r="C21" s="139"/>
      <c r="D21" s="139"/>
      <c r="E21" s="43" t="s">
        <v>154</v>
      </c>
      <c r="F21" s="43">
        <v>179.95</v>
      </c>
      <c r="G21" s="43">
        <v>37000</v>
      </c>
      <c r="H21" s="43"/>
      <c r="I21" s="43" t="s">
        <v>166</v>
      </c>
      <c r="J21" s="43"/>
      <c r="K21" s="43"/>
      <c r="L21" s="43"/>
      <c r="M21" s="43"/>
      <c r="N21" s="43"/>
      <c r="O21" s="107">
        <v>45637</v>
      </c>
      <c r="P21" s="106">
        <v>45640.083333333336</v>
      </c>
      <c r="Q21" s="106">
        <v>45640.274305555555</v>
      </c>
      <c r="R21" s="106">
        <v>45641.999305555553</v>
      </c>
      <c r="S21" s="106">
        <v>45641.999305555553</v>
      </c>
      <c r="T21" s="108"/>
      <c r="U21" s="108">
        <f t="shared" si="0"/>
        <v>41.399999999965075</v>
      </c>
      <c r="V21" s="108">
        <f t="shared" si="1"/>
        <v>41.399999999965075</v>
      </c>
      <c r="W21" s="108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3"/>
      <c r="AK21" s="133"/>
      <c r="AL21" s="130"/>
      <c r="AM21" s="130"/>
      <c r="AN21" s="130"/>
      <c r="AO21" s="130"/>
    </row>
    <row r="22" spans="2:41" x14ac:dyDescent="0.3">
      <c r="B22" s="140"/>
      <c r="C22" s="139"/>
      <c r="D22" s="139"/>
      <c r="E22" s="109" t="s">
        <v>181</v>
      </c>
      <c r="F22" s="110"/>
      <c r="G22" s="110"/>
      <c r="H22" s="110"/>
      <c r="I22" s="110"/>
      <c r="J22" s="110"/>
      <c r="K22" s="110"/>
      <c r="L22" s="110">
        <v>2</v>
      </c>
      <c r="M22" s="110">
        <v>5</v>
      </c>
      <c r="N22" s="110"/>
      <c r="O22" s="110"/>
      <c r="P22" s="110"/>
      <c r="Q22" s="110"/>
      <c r="R22" s="110"/>
      <c r="S22" s="110"/>
      <c r="T22" s="118">
        <f>SUM(T17:T21)</f>
        <v>72.033333333267365</v>
      </c>
      <c r="U22" s="118">
        <f t="shared" ref="U22:V22" si="7">SUM(U17:U21)</f>
        <v>162.66666666656965</v>
      </c>
      <c r="V22" s="118">
        <f t="shared" si="7"/>
        <v>90.633333333302289</v>
      </c>
      <c r="W22" s="112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4"/>
      <c r="AK22" s="134"/>
      <c r="AL22" s="131"/>
      <c r="AM22" s="131"/>
      <c r="AN22" s="131"/>
      <c r="AO22" s="131"/>
    </row>
    <row r="23" spans="2:41" x14ac:dyDescent="0.3">
      <c r="B23" s="140"/>
      <c r="C23" s="139"/>
      <c r="D23" s="139" t="s">
        <v>17</v>
      </c>
      <c r="E23" s="43" t="s">
        <v>24</v>
      </c>
      <c r="F23" s="43">
        <v>199.94</v>
      </c>
      <c r="G23" s="43">
        <v>1709</v>
      </c>
      <c r="H23" s="43" t="s">
        <v>189</v>
      </c>
      <c r="I23" s="43"/>
      <c r="J23" s="43"/>
      <c r="K23" s="43"/>
      <c r="L23" s="43"/>
      <c r="M23" s="43"/>
      <c r="N23" s="43"/>
      <c r="O23" s="43"/>
      <c r="P23" s="106">
        <v>45634.432638888888</v>
      </c>
      <c r="Q23" s="106">
        <v>45634.432638888888</v>
      </c>
      <c r="R23" s="106">
        <v>45635.208333333336</v>
      </c>
      <c r="S23" s="106">
        <v>45635.208333333336</v>
      </c>
      <c r="T23" s="108">
        <f t="shared" si="0"/>
        <v>18.616666666755918</v>
      </c>
      <c r="U23" s="108">
        <f t="shared" si="0"/>
        <v>18.616666666755918</v>
      </c>
      <c r="V23" s="108">
        <f t="shared" si="1"/>
        <v>0</v>
      </c>
      <c r="W23" s="108" t="s">
        <v>166</v>
      </c>
      <c r="X23" s="129">
        <v>2</v>
      </c>
      <c r="Y23" s="129">
        <v>57.6</v>
      </c>
      <c r="Z23" s="129">
        <v>170.6</v>
      </c>
      <c r="AA23" s="129">
        <f>Z23-Y23</f>
        <v>113</v>
      </c>
      <c r="AB23" s="129">
        <v>192</v>
      </c>
      <c r="AC23" s="129">
        <v>8</v>
      </c>
      <c r="AD23" s="129">
        <v>22</v>
      </c>
      <c r="AE23" s="129">
        <f>AD23-AC23</f>
        <v>14</v>
      </c>
      <c r="AF23" s="129">
        <v>24</v>
      </c>
      <c r="AG23" s="129">
        <v>134.4</v>
      </c>
      <c r="AH23" s="129">
        <v>21.4</v>
      </c>
      <c r="AI23" s="129">
        <f>AH23-AG23</f>
        <v>-113</v>
      </c>
      <c r="AJ23" s="132">
        <v>0.3359375</v>
      </c>
      <c r="AK23" s="132">
        <v>0.88802083333333337</v>
      </c>
      <c r="AL23" s="135">
        <f>AK23-AJ23</f>
        <v>0.55208333333333337</v>
      </c>
      <c r="AM23" s="129">
        <v>1</v>
      </c>
      <c r="AN23" s="129">
        <v>1</v>
      </c>
      <c r="AO23" s="129">
        <v>1</v>
      </c>
    </row>
    <row r="24" spans="2:41" x14ac:dyDescent="0.3">
      <c r="B24" s="140"/>
      <c r="C24" s="139"/>
      <c r="D24" s="139"/>
      <c r="E24" s="43" t="s">
        <v>23</v>
      </c>
      <c r="F24" s="43">
        <v>272.26</v>
      </c>
      <c r="G24" s="43">
        <v>1750</v>
      </c>
      <c r="H24" s="43" t="s">
        <v>187</v>
      </c>
      <c r="I24" s="43"/>
      <c r="J24" s="43"/>
      <c r="K24" s="43"/>
      <c r="L24" s="43"/>
      <c r="M24" s="43"/>
      <c r="N24" s="43"/>
      <c r="O24" s="107">
        <v>45635</v>
      </c>
      <c r="P24" s="106">
        <v>45635.583333333336</v>
      </c>
      <c r="Q24" s="106">
        <v>45635.583333333336</v>
      </c>
      <c r="R24" s="106">
        <v>45637.208333333336</v>
      </c>
      <c r="S24" s="106">
        <v>45637.333333333336</v>
      </c>
      <c r="T24" s="108">
        <f t="shared" si="0"/>
        <v>39</v>
      </c>
      <c r="U24" s="108">
        <f t="shared" si="0"/>
        <v>42</v>
      </c>
      <c r="V24" s="108">
        <f t="shared" si="1"/>
        <v>3</v>
      </c>
      <c r="W24" s="108" t="s">
        <v>166</v>
      </c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3"/>
      <c r="AK24" s="133"/>
      <c r="AL24" s="130"/>
      <c r="AM24" s="130"/>
      <c r="AN24" s="130"/>
      <c r="AO24" s="130"/>
    </row>
    <row r="25" spans="2:41" x14ac:dyDescent="0.3">
      <c r="B25" s="140"/>
      <c r="C25" s="139"/>
      <c r="D25" s="139"/>
      <c r="E25" s="43" t="s">
        <v>155</v>
      </c>
      <c r="F25" s="43">
        <v>333.2</v>
      </c>
      <c r="G25" s="43">
        <v>3500</v>
      </c>
      <c r="H25" s="43"/>
      <c r="I25" s="43"/>
      <c r="J25" s="43" t="s">
        <v>166</v>
      </c>
      <c r="K25" s="43"/>
      <c r="L25" s="43"/>
      <c r="M25" s="43"/>
      <c r="N25" s="43"/>
      <c r="O25" s="107">
        <v>45635</v>
      </c>
      <c r="P25" s="106">
        <v>45637.25</v>
      </c>
      <c r="Q25" s="106">
        <v>45637.375</v>
      </c>
      <c r="R25" s="106">
        <v>45639.999305555553</v>
      </c>
      <c r="S25" s="106">
        <v>45640.083333333336</v>
      </c>
      <c r="T25" s="108"/>
      <c r="U25" s="108">
        <f t="shared" si="0"/>
        <v>65.000000000058208</v>
      </c>
      <c r="V25" s="108">
        <f t="shared" si="1"/>
        <v>65.000000000058208</v>
      </c>
      <c r="W25" s="108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3"/>
      <c r="AK25" s="133"/>
      <c r="AL25" s="130"/>
      <c r="AM25" s="130"/>
      <c r="AN25" s="130"/>
      <c r="AO25" s="130"/>
    </row>
    <row r="26" spans="2:41" x14ac:dyDescent="0.3">
      <c r="B26" s="140"/>
      <c r="C26" s="139"/>
      <c r="D26" s="139"/>
      <c r="E26" s="43" t="s">
        <v>156</v>
      </c>
      <c r="F26" s="43">
        <v>199.98</v>
      </c>
      <c r="G26" s="43">
        <v>10800</v>
      </c>
      <c r="H26" s="43"/>
      <c r="I26" s="43" t="s">
        <v>166</v>
      </c>
      <c r="J26" s="43"/>
      <c r="K26" s="43"/>
      <c r="L26" s="43"/>
      <c r="M26" s="43"/>
      <c r="N26" s="43"/>
      <c r="O26" s="107">
        <v>45637</v>
      </c>
      <c r="P26" s="106">
        <v>45639.999305555553</v>
      </c>
      <c r="Q26" s="106">
        <v>45640.125</v>
      </c>
      <c r="R26" s="106">
        <v>45641.999305555553</v>
      </c>
      <c r="S26" s="106">
        <v>45641.999305555553</v>
      </c>
      <c r="T26" s="108"/>
      <c r="U26" s="108">
        <f t="shared" si="0"/>
        <v>44.983333333279006</v>
      </c>
      <c r="V26" s="108">
        <f t="shared" si="1"/>
        <v>44.983333333279006</v>
      </c>
      <c r="W26" s="108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3"/>
      <c r="AK26" s="133"/>
      <c r="AL26" s="130"/>
      <c r="AM26" s="130"/>
      <c r="AN26" s="130"/>
      <c r="AO26" s="130"/>
    </row>
    <row r="27" spans="2:41" x14ac:dyDescent="0.3">
      <c r="B27" s="140"/>
      <c r="C27" s="139"/>
      <c r="D27" s="139"/>
      <c r="E27" s="109" t="s">
        <v>181</v>
      </c>
      <c r="F27" s="110"/>
      <c r="G27" s="110"/>
      <c r="H27" s="110"/>
      <c r="I27" s="110"/>
      <c r="J27" s="110"/>
      <c r="K27" s="110"/>
      <c r="L27" s="110">
        <v>2</v>
      </c>
      <c r="M27" s="110">
        <v>4</v>
      </c>
      <c r="N27" s="110"/>
      <c r="O27" s="110"/>
      <c r="P27" s="110"/>
      <c r="Q27" s="110"/>
      <c r="R27" s="110"/>
      <c r="S27" s="110"/>
      <c r="T27" s="118">
        <f>SUM(T23:T26)</f>
        <v>57.616666666755918</v>
      </c>
      <c r="U27" s="118">
        <f t="shared" ref="U27:V27" si="8">SUM(U23:U26)</f>
        <v>170.60000000009313</v>
      </c>
      <c r="V27" s="118">
        <f t="shared" si="8"/>
        <v>112.98333333333721</v>
      </c>
      <c r="W27" s="112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4"/>
      <c r="AK27" s="134"/>
      <c r="AL27" s="131"/>
      <c r="AM27" s="131"/>
      <c r="AN27" s="131"/>
      <c r="AO27" s="131"/>
    </row>
    <row r="28" spans="2:41" x14ac:dyDescent="0.3">
      <c r="B28" s="140"/>
      <c r="C28" s="139"/>
      <c r="D28" s="139" t="s">
        <v>52</v>
      </c>
      <c r="E28" s="43" t="s">
        <v>158</v>
      </c>
      <c r="F28" s="43">
        <v>232.29</v>
      </c>
      <c r="G28" s="43">
        <v>1800</v>
      </c>
      <c r="H28" s="43"/>
      <c r="I28" s="43"/>
      <c r="J28" s="43" t="s">
        <v>166</v>
      </c>
      <c r="K28" s="43"/>
      <c r="L28" s="43"/>
      <c r="M28" s="43"/>
      <c r="N28" s="43"/>
      <c r="O28" s="107">
        <v>45635</v>
      </c>
      <c r="P28" s="106">
        <v>45636.875</v>
      </c>
      <c r="Q28" s="106">
        <v>45636.875</v>
      </c>
      <c r="R28" s="106">
        <v>45639.25</v>
      </c>
      <c r="S28" s="106">
        <v>45638.25</v>
      </c>
      <c r="T28" s="108"/>
      <c r="U28" s="108">
        <f t="shared" si="0"/>
        <v>33</v>
      </c>
      <c r="V28" s="108">
        <f t="shared" si="1"/>
        <v>33</v>
      </c>
      <c r="W28" s="108"/>
      <c r="X28" s="129">
        <v>0</v>
      </c>
      <c r="Y28" s="129">
        <v>0</v>
      </c>
      <c r="Z28" s="129">
        <v>80.5</v>
      </c>
      <c r="AA28" s="129">
        <f>Z28-Y28</f>
        <v>80.5</v>
      </c>
      <c r="AB28" s="129">
        <v>124</v>
      </c>
      <c r="AC28" s="129">
        <v>0</v>
      </c>
      <c r="AD28" s="129">
        <v>12</v>
      </c>
      <c r="AE28" s="129">
        <f>AD28-AC28</f>
        <v>12</v>
      </c>
      <c r="AF28" s="129">
        <v>13</v>
      </c>
      <c r="AG28" s="129">
        <v>100</v>
      </c>
      <c r="AH28" s="129">
        <v>19.5</v>
      </c>
      <c r="AI28" s="129">
        <f>AH28-AG28</f>
        <v>-80.5</v>
      </c>
      <c r="AJ28" s="132">
        <v>0</v>
      </c>
      <c r="AK28" s="132">
        <v>0.93500000000000005</v>
      </c>
      <c r="AL28" s="135">
        <f>AK28-AJ28</f>
        <v>0.93500000000000005</v>
      </c>
      <c r="AM28" s="129">
        <v>0</v>
      </c>
      <c r="AN28" s="129">
        <v>4</v>
      </c>
      <c r="AO28" s="129">
        <v>0</v>
      </c>
    </row>
    <row r="29" spans="2:41" x14ac:dyDescent="0.3">
      <c r="B29" s="140"/>
      <c r="C29" s="139"/>
      <c r="D29" s="139"/>
      <c r="E29" s="43" t="s">
        <v>159</v>
      </c>
      <c r="F29" s="43">
        <v>199.99</v>
      </c>
      <c r="G29" s="43">
        <v>2459</v>
      </c>
      <c r="H29" s="43"/>
      <c r="I29" s="43"/>
      <c r="J29" s="43" t="s">
        <v>166</v>
      </c>
      <c r="K29" s="43"/>
      <c r="L29" s="43"/>
      <c r="M29" s="43"/>
      <c r="N29" s="43"/>
      <c r="O29" s="107">
        <v>45637</v>
      </c>
      <c r="P29" s="106">
        <v>45639.25</v>
      </c>
      <c r="Q29" s="106">
        <v>45639.375</v>
      </c>
      <c r="R29" s="106">
        <v>45640.25</v>
      </c>
      <c r="S29" s="106">
        <v>45640.5625</v>
      </c>
      <c r="T29" s="108"/>
      <c r="U29" s="108">
        <f t="shared" si="0"/>
        <v>28.5</v>
      </c>
      <c r="V29" s="108">
        <f t="shared" si="1"/>
        <v>28.5</v>
      </c>
      <c r="W29" s="108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3"/>
      <c r="AK29" s="133"/>
      <c r="AL29" s="130"/>
      <c r="AM29" s="130"/>
      <c r="AN29" s="130"/>
      <c r="AO29" s="130"/>
    </row>
    <row r="30" spans="2:41" x14ac:dyDescent="0.3">
      <c r="B30" s="140"/>
      <c r="C30" s="139"/>
      <c r="D30" s="139"/>
      <c r="E30" s="43" t="s">
        <v>160</v>
      </c>
      <c r="F30" s="43">
        <v>232.38</v>
      </c>
      <c r="G30" s="43">
        <v>2000</v>
      </c>
      <c r="H30" s="43"/>
      <c r="I30" s="43"/>
      <c r="J30" s="43" t="s">
        <v>166</v>
      </c>
      <c r="K30" s="43"/>
      <c r="L30" s="43"/>
      <c r="M30" s="43"/>
      <c r="N30" s="43"/>
      <c r="O30" s="107">
        <v>45638</v>
      </c>
      <c r="P30" s="106">
        <v>45640.875</v>
      </c>
      <c r="Q30" s="106">
        <v>45640.875</v>
      </c>
      <c r="R30" s="106">
        <v>45641.541666666664</v>
      </c>
      <c r="S30" s="106">
        <v>45641.541666666664</v>
      </c>
      <c r="T30" s="108"/>
      <c r="U30" s="108">
        <f>(S30-Q30)*24</f>
        <v>15.999999999941792</v>
      </c>
      <c r="V30" s="108">
        <f t="shared" si="1"/>
        <v>15.999999999941792</v>
      </c>
      <c r="W30" s="108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3"/>
      <c r="AK30" s="133"/>
      <c r="AL30" s="130"/>
      <c r="AM30" s="130"/>
      <c r="AN30" s="130"/>
      <c r="AO30" s="130"/>
    </row>
    <row r="31" spans="2:41" x14ac:dyDescent="0.3">
      <c r="B31" s="140"/>
      <c r="C31" s="139"/>
      <c r="D31" s="139"/>
      <c r="E31" s="43" t="s">
        <v>161</v>
      </c>
      <c r="F31" s="43">
        <v>199.1</v>
      </c>
      <c r="G31" s="43">
        <v>1800</v>
      </c>
      <c r="H31" s="43"/>
      <c r="I31" s="43"/>
      <c r="J31" s="43" t="s">
        <v>166</v>
      </c>
      <c r="K31" s="43"/>
      <c r="L31" s="43"/>
      <c r="M31" s="43"/>
      <c r="N31" s="43"/>
      <c r="O31" s="107">
        <v>45639</v>
      </c>
      <c r="P31" s="106">
        <v>45641.875</v>
      </c>
      <c r="Q31" s="106">
        <v>45641.875</v>
      </c>
      <c r="R31" s="106">
        <v>45641.999305555553</v>
      </c>
      <c r="S31" s="106">
        <v>45641.999305555553</v>
      </c>
      <c r="T31" s="108"/>
      <c r="U31" s="108">
        <f t="shared" si="0"/>
        <v>2.9833333332790062</v>
      </c>
      <c r="V31" s="108">
        <f t="shared" si="1"/>
        <v>2.9833333332790062</v>
      </c>
      <c r="W31" s="108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3"/>
      <c r="AK31" s="133"/>
      <c r="AL31" s="130"/>
      <c r="AM31" s="130"/>
      <c r="AN31" s="130"/>
      <c r="AO31" s="130"/>
    </row>
    <row r="32" spans="2:41" x14ac:dyDescent="0.3">
      <c r="B32" s="140"/>
      <c r="C32" s="139"/>
      <c r="D32" s="139"/>
      <c r="E32" s="109" t="s">
        <v>181</v>
      </c>
      <c r="F32" s="110"/>
      <c r="G32" s="110"/>
      <c r="H32" s="110"/>
      <c r="I32" s="110"/>
      <c r="J32" s="110"/>
      <c r="K32" s="110"/>
      <c r="L32" s="110">
        <v>0</v>
      </c>
      <c r="M32" s="110">
        <v>4</v>
      </c>
      <c r="N32" s="110"/>
      <c r="O32" s="110"/>
      <c r="P32" s="110"/>
      <c r="Q32" s="110"/>
      <c r="R32" s="110"/>
      <c r="S32" s="110"/>
      <c r="T32" s="118">
        <f>SUM(T28:T31)</f>
        <v>0</v>
      </c>
      <c r="U32" s="118">
        <f t="shared" ref="U32:V32" si="9">SUM(U28:U31)</f>
        <v>80.483333333220799</v>
      </c>
      <c r="V32" s="118">
        <f t="shared" si="9"/>
        <v>80.483333333220799</v>
      </c>
      <c r="W32" s="110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4"/>
      <c r="AK32" s="134"/>
      <c r="AL32" s="131"/>
      <c r="AM32" s="131"/>
      <c r="AN32" s="131"/>
      <c r="AO32" s="131"/>
    </row>
    <row r="33" spans="2:41" ht="22.8" customHeight="1" x14ac:dyDescent="0.3">
      <c r="B33" s="140"/>
      <c r="C33" s="139"/>
      <c r="D33" s="42"/>
      <c r="E33" s="113" t="s">
        <v>183</v>
      </c>
      <c r="F33" s="114"/>
      <c r="G33" s="114"/>
      <c r="H33" s="114"/>
      <c r="I33" s="114"/>
      <c r="J33" s="114"/>
      <c r="K33" s="114"/>
      <c r="L33" s="114">
        <v>4</v>
      </c>
      <c r="M33" s="114">
        <v>13</v>
      </c>
      <c r="N33" s="114"/>
      <c r="O33" s="114"/>
      <c r="P33" s="114"/>
      <c r="Q33" s="114"/>
      <c r="R33" s="114"/>
      <c r="S33" s="114"/>
      <c r="T33" s="119">
        <f>T22+T27+T32</f>
        <v>129.65000000002328</v>
      </c>
      <c r="U33" s="119">
        <f t="shared" ref="U33:V33" si="10">U22+U27+U32</f>
        <v>413.74999999988358</v>
      </c>
      <c r="V33" s="119">
        <f t="shared" si="10"/>
        <v>284.0999999998603</v>
      </c>
      <c r="W33" s="114"/>
      <c r="X33" s="121">
        <f>SUM(X17:X32)</f>
        <v>6</v>
      </c>
      <c r="Y33" s="121">
        <f t="shared" ref="Y33:AO33" si="11">SUM(Y17:Y32)</f>
        <v>129.6</v>
      </c>
      <c r="Z33" s="121">
        <f t="shared" si="11"/>
        <v>413.79999999999995</v>
      </c>
      <c r="AA33" s="121">
        <f t="shared" si="11"/>
        <v>284.2</v>
      </c>
      <c r="AB33" s="121">
        <f>SUM(AB17:AB32)</f>
        <v>508</v>
      </c>
      <c r="AC33" s="121">
        <f t="shared" si="11"/>
        <v>17</v>
      </c>
      <c r="AD33" s="121">
        <f t="shared" si="11"/>
        <v>55</v>
      </c>
      <c r="AE33" s="121">
        <f t="shared" si="11"/>
        <v>38</v>
      </c>
      <c r="AF33" s="121">
        <f t="shared" si="11"/>
        <v>61</v>
      </c>
      <c r="AG33" s="121">
        <f t="shared" si="11"/>
        <v>354.4</v>
      </c>
      <c r="AH33" s="121">
        <f t="shared" si="11"/>
        <v>70.2</v>
      </c>
      <c r="AI33" s="121">
        <f t="shared" si="11"/>
        <v>-284.2</v>
      </c>
      <c r="AJ33" s="123">
        <f>Y33/AB33</f>
        <v>0.25511811023622044</v>
      </c>
      <c r="AK33" s="123">
        <f>Z33/AB33</f>
        <v>0.8145669291338582</v>
      </c>
      <c r="AL33" s="124">
        <f>AK33-AJ33</f>
        <v>0.55944881889763776</v>
      </c>
      <c r="AM33" s="121">
        <f t="shared" si="11"/>
        <v>2</v>
      </c>
      <c r="AN33" s="121">
        <f t="shared" si="11"/>
        <v>7</v>
      </c>
      <c r="AO33" s="121">
        <f t="shared" si="11"/>
        <v>2</v>
      </c>
    </row>
    <row r="34" spans="2:41" ht="42.6" customHeight="1" x14ac:dyDescent="0.3">
      <c r="B34" s="140"/>
      <c r="C34" s="139"/>
      <c r="D34" s="42"/>
      <c r="E34" s="116" t="s">
        <v>184</v>
      </c>
      <c r="F34" s="117"/>
      <c r="G34" s="117"/>
      <c r="H34" s="117"/>
      <c r="I34" s="117"/>
      <c r="J34" s="117"/>
      <c r="K34" s="117"/>
      <c r="L34" s="117">
        <f>L33+L16</f>
        <v>8</v>
      </c>
      <c r="M34" s="117">
        <f>M33+M16</f>
        <v>23</v>
      </c>
      <c r="N34" s="117"/>
      <c r="O34" s="117"/>
      <c r="P34" s="117"/>
      <c r="Q34" s="117"/>
      <c r="R34" s="117"/>
      <c r="S34" s="117"/>
      <c r="T34" s="120">
        <f>T16+T33</f>
        <v>291.14999999996508</v>
      </c>
      <c r="U34" s="120">
        <f t="shared" ref="U34:V34" si="12">U16+U33</f>
        <v>760.71666666632518</v>
      </c>
      <c r="V34" s="120">
        <f t="shared" si="12"/>
        <v>469.56666666636011</v>
      </c>
      <c r="W34" s="117"/>
      <c r="X34" s="122">
        <f>X16+X33</f>
        <v>7</v>
      </c>
      <c r="Y34" s="122">
        <f t="shared" ref="Y34:AO34" si="13">Y16+Y33</f>
        <v>291.10000000000002</v>
      </c>
      <c r="Z34" s="122">
        <f t="shared" si="13"/>
        <v>760.8</v>
      </c>
      <c r="AA34" s="122">
        <f t="shared" si="13"/>
        <v>469.7</v>
      </c>
      <c r="AB34" s="122">
        <f t="shared" si="13"/>
        <v>1084</v>
      </c>
      <c r="AC34" s="122">
        <f t="shared" si="13"/>
        <v>38</v>
      </c>
      <c r="AD34" s="122">
        <f t="shared" si="13"/>
        <v>100</v>
      </c>
      <c r="AE34" s="122">
        <f t="shared" si="13"/>
        <v>62</v>
      </c>
      <c r="AF34" s="122">
        <f t="shared" si="13"/>
        <v>133</v>
      </c>
      <c r="AG34" s="122">
        <f t="shared" si="13"/>
        <v>768.9</v>
      </c>
      <c r="AH34" s="122">
        <f t="shared" si="13"/>
        <v>299.2</v>
      </c>
      <c r="AI34" s="122">
        <f t="shared" si="13"/>
        <v>-469.7</v>
      </c>
      <c r="AJ34" s="125">
        <f>Y34/AB34</f>
        <v>0.26854243542435424</v>
      </c>
      <c r="AK34" s="125">
        <f>Z34/AB34</f>
        <v>0.70184501845018443</v>
      </c>
      <c r="AL34" s="125">
        <f>AK34-AJ34</f>
        <v>0.43330258302583019</v>
      </c>
      <c r="AM34" s="122">
        <f t="shared" si="13"/>
        <v>2</v>
      </c>
      <c r="AN34" s="122">
        <f t="shared" si="13"/>
        <v>12</v>
      </c>
      <c r="AO34" s="122">
        <f t="shared" si="13"/>
        <v>3</v>
      </c>
    </row>
    <row r="41" spans="2:41" x14ac:dyDescent="0.3">
      <c r="V41" s="39">
        <f>T34/U34</f>
        <v>0.38273119645960491</v>
      </c>
    </row>
  </sheetData>
  <mergeCells count="117">
    <mergeCell ref="AL14:AL15"/>
    <mergeCell ref="AK14:AK15"/>
    <mergeCell ref="AJ14:AJ15"/>
    <mergeCell ref="AI14:AI15"/>
    <mergeCell ref="AK3:AK7"/>
    <mergeCell ref="AL3:AL7"/>
    <mergeCell ref="AM3:AM7"/>
    <mergeCell ref="AN3:AN7"/>
    <mergeCell ref="AO3:AO7"/>
    <mergeCell ref="AI8:AI13"/>
    <mergeCell ref="AJ8:AJ13"/>
    <mergeCell ref="AK8:AK13"/>
    <mergeCell ref="AL8:AL13"/>
    <mergeCell ref="AM8:AM13"/>
    <mergeCell ref="AN8:AN13"/>
    <mergeCell ref="AO8:AO13"/>
    <mergeCell ref="AO14:AO15"/>
    <mergeCell ref="AN14:AN15"/>
    <mergeCell ref="AM14:AM15"/>
    <mergeCell ref="B3:B34"/>
    <mergeCell ref="X14:X15"/>
    <mergeCell ref="X17:X22"/>
    <mergeCell ref="X23:X27"/>
    <mergeCell ref="X28:X32"/>
    <mergeCell ref="Z8:Z13"/>
    <mergeCell ref="D3:D7"/>
    <mergeCell ref="D28:D32"/>
    <mergeCell ref="D8:D13"/>
    <mergeCell ref="D14:D15"/>
    <mergeCell ref="C3:C16"/>
    <mergeCell ref="D17:D22"/>
    <mergeCell ref="D23:D27"/>
    <mergeCell ref="C17:C34"/>
    <mergeCell ref="X3:X7"/>
    <mergeCell ref="X8:X13"/>
    <mergeCell ref="Y3:Y7"/>
    <mergeCell ref="Z3:Z7"/>
    <mergeCell ref="Y23:Y27"/>
    <mergeCell ref="Z23:Z27"/>
    <mergeCell ref="AA3:AA7"/>
    <mergeCell ref="AC3:AC7"/>
    <mergeCell ref="AD3:AD7"/>
    <mergeCell ref="AE3:AE7"/>
    <mergeCell ref="AG3:AG7"/>
    <mergeCell ref="AH3:AH7"/>
    <mergeCell ref="AI3:AI7"/>
    <mergeCell ref="AJ3:AJ7"/>
    <mergeCell ref="Y8:Y13"/>
    <mergeCell ref="AE8:AE13"/>
    <mergeCell ref="AG8:AG13"/>
    <mergeCell ref="AH8:AH13"/>
    <mergeCell ref="AA8:AA13"/>
    <mergeCell ref="AC8:AC13"/>
    <mergeCell ref="AD8:AD13"/>
    <mergeCell ref="AA14:AA15"/>
    <mergeCell ref="Z14:Z15"/>
    <mergeCell ref="Y14:Y15"/>
    <mergeCell ref="Y17:Y22"/>
    <mergeCell ref="Z17:Z22"/>
    <mergeCell ref="AA17:AA22"/>
    <mergeCell ref="AH14:AH15"/>
    <mergeCell ref="AG14:AG15"/>
    <mergeCell ref="AE14:AE15"/>
    <mergeCell ref="AD14:AD15"/>
    <mergeCell ref="AC14:AC15"/>
    <mergeCell ref="AL23:AL27"/>
    <mergeCell ref="AM23:AM27"/>
    <mergeCell ref="AI17:AI22"/>
    <mergeCell ref="AJ17:AJ22"/>
    <mergeCell ref="AK17:AK22"/>
    <mergeCell ref="AL17:AL22"/>
    <mergeCell ref="AM17:AM22"/>
    <mergeCell ref="AC17:AC22"/>
    <mergeCell ref="AD17:AD22"/>
    <mergeCell ref="AE17:AE22"/>
    <mergeCell ref="AG17:AG22"/>
    <mergeCell ref="AH17:AH22"/>
    <mergeCell ref="AA23:AA27"/>
    <mergeCell ref="AC23:AC27"/>
    <mergeCell ref="AD23:AD27"/>
    <mergeCell ref="AE23:AE27"/>
    <mergeCell ref="AG23:AG27"/>
    <mergeCell ref="AH23:AH27"/>
    <mergeCell ref="AI23:AI27"/>
    <mergeCell ref="Y28:Y32"/>
    <mergeCell ref="Z28:Z32"/>
    <mergeCell ref="AA28:AA32"/>
    <mergeCell ref="AC28:AC32"/>
    <mergeCell ref="AD28:AD32"/>
    <mergeCell ref="AE28:AE32"/>
    <mergeCell ref="AG28:AG32"/>
    <mergeCell ref="AH28:AH32"/>
    <mergeCell ref="AI28:AI32"/>
    <mergeCell ref="AO28:AO32"/>
    <mergeCell ref="AB3:AB7"/>
    <mergeCell ref="AB8:AB13"/>
    <mergeCell ref="AB14:AB15"/>
    <mergeCell ref="AB17:AB22"/>
    <mergeCell ref="AB23:AB27"/>
    <mergeCell ref="AB28:AB32"/>
    <mergeCell ref="AF3:AF7"/>
    <mergeCell ref="AF8:AF13"/>
    <mergeCell ref="AF14:AF15"/>
    <mergeCell ref="AF17:AF22"/>
    <mergeCell ref="AF23:AF27"/>
    <mergeCell ref="AF28:AF32"/>
    <mergeCell ref="AN23:AN27"/>
    <mergeCell ref="AO23:AO27"/>
    <mergeCell ref="AJ28:AJ32"/>
    <mergeCell ref="AK28:AK32"/>
    <mergeCell ref="AL28:AL32"/>
    <mergeCell ref="AM28:AM32"/>
    <mergeCell ref="AN28:AN32"/>
    <mergeCell ref="AN17:AN22"/>
    <mergeCell ref="AO17:AO22"/>
    <mergeCell ref="AJ23:AJ27"/>
    <mergeCell ref="AK23:AK27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B002-1EC0-4A4C-8454-51BD2A5B6AD3}">
  <dimension ref="B2:BA39"/>
  <sheetViews>
    <sheetView tabSelected="1" topLeftCell="A10" workbookViewId="0">
      <selection activeCell="K25" sqref="K25"/>
    </sheetView>
  </sheetViews>
  <sheetFormatPr defaultColWidth="15.44140625" defaultRowHeight="14.4" x14ac:dyDescent="0.3"/>
  <cols>
    <col min="1" max="4" width="15.44140625" style="39"/>
    <col min="5" max="5" width="25.6640625" style="39" customWidth="1"/>
    <col min="6" max="15" width="15.44140625" style="39"/>
    <col min="16" max="16" width="21" style="39" customWidth="1"/>
    <col min="17" max="18" width="19.33203125" style="39" customWidth="1"/>
    <col min="19" max="19" width="19.77734375" style="39" customWidth="1"/>
    <col min="20" max="21" width="19.88671875" style="39" customWidth="1"/>
    <col min="22" max="16384" width="15.44140625" style="39"/>
  </cols>
  <sheetData>
    <row r="2" spans="2:53" s="40" customFormat="1" ht="43.2" x14ac:dyDescent="0.3">
      <c r="B2" s="41"/>
      <c r="C2" s="41" t="s">
        <v>40</v>
      </c>
      <c r="D2" s="41" t="s">
        <v>39</v>
      </c>
      <c r="E2" s="41" t="s">
        <v>41</v>
      </c>
      <c r="F2" s="41" t="s">
        <v>176</v>
      </c>
      <c r="G2" s="41" t="s">
        <v>177</v>
      </c>
      <c r="H2" s="41" t="s">
        <v>178</v>
      </c>
      <c r="I2" s="41" t="s">
        <v>185</v>
      </c>
      <c r="J2" s="41" t="s">
        <v>190</v>
      </c>
      <c r="K2" s="41" t="s">
        <v>191</v>
      </c>
      <c r="L2" s="41" t="s">
        <v>196</v>
      </c>
      <c r="M2" s="41" t="s">
        <v>197</v>
      </c>
      <c r="N2" s="41" t="s">
        <v>188</v>
      </c>
      <c r="O2" s="41" t="s">
        <v>186</v>
      </c>
      <c r="P2" s="41" t="s">
        <v>172</v>
      </c>
      <c r="Q2" s="41" t="s">
        <v>173</v>
      </c>
      <c r="R2" s="126" t="s">
        <v>199</v>
      </c>
      <c r="S2" s="41" t="s">
        <v>174</v>
      </c>
      <c r="T2" s="41" t="s">
        <v>175</v>
      </c>
      <c r="U2" s="126" t="s">
        <v>200</v>
      </c>
      <c r="V2" s="41" t="s">
        <v>179</v>
      </c>
      <c r="W2" s="41" t="s">
        <v>180</v>
      </c>
      <c r="X2" s="126" t="s">
        <v>201</v>
      </c>
      <c r="Y2" s="41" t="s">
        <v>202</v>
      </c>
      <c r="Z2" s="126" t="s">
        <v>203</v>
      </c>
      <c r="AA2" s="41" t="s">
        <v>193</v>
      </c>
      <c r="AB2" s="41" t="s">
        <v>192</v>
      </c>
      <c r="AC2" s="41" t="s">
        <v>33</v>
      </c>
      <c r="AD2" s="41" t="s">
        <v>34</v>
      </c>
      <c r="AE2" s="126" t="s">
        <v>204</v>
      </c>
      <c r="AF2" s="41" t="s">
        <v>205</v>
      </c>
      <c r="AG2" s="126" t="s">
        <v>206</v>
      </c>
      <c r="AH2" s="41" t="s">
        <v>194</v>
      </c>
      <c r="AI2" s="41" t="s">
        <v>35</v>
      </c>
      <c r="AJ2" s="41" t="s">
        <v>36</v>
      </c>
      <c r="AK2" s="126" t="s">
        <v>207</v>
      </c>
      <c r="AL2" s="41" t="s">
        <v>208</v>
      </c>
      <c r="AM2" s="126" t="s">
        <v>209</v>
      </c>
      <c r="AN2" s="41" t="s">
        <v>195</v>
      </c>
      <c r="AO2" s="41" t="s">
        <v>47</v>
      </c>
      <c r="AP2" s="41" t="s">
        <v>46</v>
      </c>
      <c r="AQ2" s="126" t="s">
        <v>210</v>
      </c>
      <c r="AR2" s="41" t="s">
        <v>212</v>
      </c>
      <c r="AS2" s="126" t="s">
        <v>211</v>
      </c>
      <c r="AT2" s="41" t="s">
        <v>37</v>
      </c>
      <c r="AU2" s="41" t="s">
        <v>38</v>
      </c>
      <c r="AV2" s="126" t="s">
        <v>213</v>
      </c>
      <c r="AW2" s="41" t="s">
        <v>214</v>
      </c>
      <c r="AX2" s="41" t="s">
        <v>215</v>
      </c>
      <c r="AY2" s="41" t="s">
        <v>49</v>
      </c>
      <c r="AZ2" s="41" t="s">
        <v>50</v>
      </c>
      <c r="BA2" s="41" t="s">
        <v>51</v>
      </c>
    </row>
    <row r="3" spans="2:53" ht="14.4" customHeight="1" x14ac:dyDescent="0.3">
      <c r="B3" s="140" t="s">
        <v>30</v>
      </c>
      <c r="C3" s="139" t="s">
        <v>31</v>
      </c>
      <c r="D3" s="139" t="s">
        <v>13</v>
      </c>
      <c r="E3" s="43" t="s">
        <v>18</v>
      </c>
      <c r="F3" s="43">
        <v>350.7</v>
      </c>
      <c r="G3" s="43">
        <v>1400</v>
      </c>
      <c r="H3" s="43" t="s">
        <v>166</v>
      </c>
      <c r="I3" s="43"/>
      <c r="J3" s="43"/>
      <c r="K3" s="43"/>
      <c r="L3" s="43"/>
      <c r="M3" s="43"/>
      <c r="N3" s="43"/>
      <c r="O3" s="43"/>
      <c r="P3" s="106">
        <v>45634</v>
      </c>
      <c r="Q3" s="106">
        <v>45634</v>
      </c>
      <c r="R3" s="106">
        <v>45634</v>
      </c>
      <c r="S3" s="106">
        <v>45635.666666666664</v>
      </c>
      <c r="T3" s="106">
        <v>45635.833333333336</v>
      </c>
      <c r="U3" s="106">
        <v>45635.666666666664</v>
      </c>
      <c r="V3" s="108">
        <f>(S3-P3)*24</f>
        <v>39.999999999941792</v>
      </c>
      <c r="W3" s="108">
        <f>(T3-Q3)*24</f>
        <v>44.000000000058208</v>
      </c>
      <c r="X3" s="108">
        <f>(U3-R3)*24</f>
        <v>39.999999999941792</v>
      </c>
      <c r="Y3" s="108">
        <f>$W$3-V3</f>
        <v>4.0000000001164153</v>
      </c>
      <c r="Z3" s="108">
        <f>W3-X3</f>
        <v>4.0000000001164153</v>
      </c>
      <c r="AA3" s="108"/>
      <c r="AB3" s="129">
        <v>1</v>
      </c>
      <c r="AC3" s="138">
        <f>V7</f>
        <v>99.999999999941792</v>
      </c>
      <c r="AD3" s="138">
        <f t="shared" ref="AD3:AE3" si="0">W7</f>
        <v>165.46666666661622</v>
      </c>
      <c r="AE3" s="138">
        <f t="shared" si="0"/>
        <v>177.54999999987194</v>
      </c>
      <c r="AF3" s="129">
        <f>AD3-AC3</f>
        <v>65.466666666674428</v>
      </c>
      <c r="AG3" s="129">
        <f>AD3-AE3</f>
        <v>-12.083333333255723</v>
      </c>
      <c r="AH3" s="129">
        <v>192</v>
      </c>
      <c r="AI3" s="129">
        <f>ROUNDUP(AC3/8,0)</f>
        <v>13</v>
      </c>
      <c r="AJ3" s="129">
        <f t="shared" ref="AJ3:AK3" si="1">ROUNDUP(AD3/8,0)</f>
        <v>21</v>
      </c>
      <c r="AK3" s="129">
        <f t="shared" si="1"/>
        <v>23</v>
      </c>
      <c r="AL3" s="129">
        <f>AJ3-AI3</f>
        <v>8</v>
      </c>
      <c r="AM3" s="129">
        <f>AJ3-AK3</f>
        <v>-2</v>
      </c>
      <c r="AN3" s="129">
        <f>AH3/8</f>
        <v>24</v>
      </c>
      <c r="AO3" s="138">
        <f>$AH$3-AC3</f>
        <v>92.000000000058208</v>
      </c>
      <c r="AP3" s="138">
        <f t="shared" ref="AP3:AQ3" si="2">$AH$3-AD3</f>
        <v>26.53333333338378</v>
      </c>
      <c r="AQ3" s="138">
        <f t="shared" si="2"/>
        <v>14.450000000128057</v>
      </c>
      <c r="AR3" s="129">
        <f>AP3-AO3</f>
        <v>-65.466666666674428</v>
      </c>
      <c r="AS3" s="129">
        <f>AP3-AQ3</f>
        <v>12.083333333255723</v>
      </c>
      <c r="AT3" s="132">
        <f>AC3/$AH$3</f>
        <v>0.52083333333303017</v>
      </c>
      <c r="AU3" s="132">
        <f t="shared" ref="AU3:AV3" si="3">AD3/$AH$3</f>
        <v>0.86180555555529281</v>
      </c>
      <c r="AV3" s="132">
        <f t="shared" si="3"/>
        <v>0.92473958333266637</v>
      </c>
      <c r="AW3" s="135">
        <f>AU3-AT3</f>
        <v>0.34097222222226264</v>
      </c>
      <c r="AX3" s="135">
        <f>AU3-AV3</f>
        <v>-6.2934027777373558E-2</v>
      </c>
      <c r="AY3" s="129">
        <v>0</v>
      </c>
      <c r="AZ3" s="129">
        <v>2</v>
      </c>
      <c r="BA3" s="129">
        <v>0</v>
      </c>
    </row>
    <row r="4" spans="2:53" x14ac:dyDescent="0.3">
      <c r="B4" s="140"/>
      <c r="C4" s="139"/>
      <c r="D4" s="139"/>
      <c r="E4" s="43" t="s">
        <v>19</v>
      </c>
      <c r="F4" s="43">
        <v>348.5</v>
      </c>
      <c r="G4" s="43">
        <v>2000</v>
      </c>
      <c r="H4" s="43" t="s">
        <v>166</v>
      </c>
      <c r="I4" s="43"/>
      <c r="J4" s="43"/>
      <c r="K4" s="43"/>
      <c r="L4" s="43"/>
      <c r="M4" s="43"/>
      <c r="N4" s="43"/>
      <c r="O4" s="43"/>
      <c r="P4" s="106">
        <v>45635.708333333336</v>
      </c>
      <c r="Q4" s="106">
        <v>45635.875</v>
      </c>
      <c r="R4" s="106">
        <v>45635.708333333336</v>
      </c>
      <c r="S4" s="106">
        <v>45638.208333333336</v>
      </c>
      <c r="T4" s="106">
        <v>45637.999305555553</v>
      </c>
      <c r="U4" s="106">
        <v>45638.208333333336</v>
      </c>
      <c r="V4" s="108">
        <f>(S4-P4)*24</f>
        <v>60</v>
      </c>
      <c r="W4" s="108">
        <f>(T4-Q4)*24</f>
        <v>50.983333333279006</v>
      </c>
      <c r="X4" s="108">
        <f t="shared" ref="X4:X5" si="4">(U4-R4)*24</f>
        <v>60</v>
      </c>
      <c r="Y4" s="108">
        <f t="shared" ref="Y4:Z31" si="5">W4-V4</f>
        <v>-9.0166666667209938</v>
      </c>
      <c r="Z4" s="108">
        <f t="shared" ref="Z4:Z6" si="6">W4-X4</f>
        <v>-9.0166666667209938</v>
      </c>
      <c r="AA4" s="108" t="s">
        <v>166</v>
      </c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3"/>
      <c r="AU4" s="133"/>
      <c r="AV4" s="133"/>
      <c r="AW4" s="130"/>
      <c r="AX4" s="136"/>
      <c r="AY4" s="130"/>
      <c r="AZ4" s="130"/>
      <c r="BA4" s="130"/>
    </row>
    <row r="5" spans="2:53" x14ac:dyDescent="0.3">
      <c r="B5" s="140"/>
      <c r="C5" s="139"/>
      <c r="D5" s="139"/>
      <c r="E5" s="43" t="s">
        <v>145</v>
      </c>
      <c r="F5" s="43">
        <v>336.94</v>
      </c>
      <c r="G5" s="43">
        <v>4300</v>
      </c>
      <c r="H5" s="43"/>
      <c r="I5" s="43"/>
      <c r="J5" s="43" t="s">
        <v>166</v>
      </c>
      <c r="K5" s="43"/>
      <c r="L5" s="43"/>
      <c r="M5" s="43"/>
      <c r="N5" s="43"/>
      <c r="O5" s="107">
        <v>45636</v>
      </c>
      <c r="P5" s="106">
        <v>45638.25</v>
      </c>
      <c r="Q5" s="106">
        <v>45638.25</v>
      </c>
      <c r="R5" s="106">
        <v>45638.5</v>
      </c>
      <c r="S5" s="106">
        <v>45640.833333333336</v>
      </c>
      <c r="T5" s="106">
        <v>45640.4375</v>
      </c>
      <c r="U5" s="106">
        <v>45640.658333333333</v>
      </c>
      <c r="V5" s="108"/>
      <c r="W5" s="108">
        <f>(T5-Q5)*24</f>
        <v>52.5</v>
      </c>
      <c r="X5" s="108">
        <f t="shared" si="4"/>
        <v>51.799999999988358</v>
      </c>
      <c r="Y5" s="108">
        <f t="shared" si="5"/>
        <v>52.5</v>
      </c>
      <c r="Z5" s="108">
        <f t="shared" si="6"/>
        <v>0.70000000001164153</v>
      </c>
      <c r="AA5" s="108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3"/>
      <c r="AU5" s="133"/>
      <c r="AV5" s="133"/>
      <c r="AW5" s="130"/>
      <c r="AX5" s="136"/>
      <c r="AY5" s="130"/>
      <c r="AZ5" s="130"/>
      <c r="BA5" s="130"/>
    </row>
    <row r="6" spans="2:53" x14ac:dyDescent="0.3">
      <c r="B6" s="140"/>
      <c r="C6" s="139"/>
      <c r="D6" s="139"/>
      <c r="E6" s="43" t="s">
        <v>146</v>
      </c>
      <c r="F6" s="43">
        <v>294.02999999999997</v>
      </c>
      <c r="G6" s="43">
        <v>1000</v>
      </c>
      <c r="H6" s="43"/>
      <c r="I6" s="43"/>
      <c r="J6" s="43" t="s">
        <v>166</v>
      </c>
      <c r="K6" s="43"/>
      <c r="L6" s="43"/>
      <c r="M6" s="43"/>
      <c r="N6" s="43"/>
      <c r="O6" s="107">
        <v>45638</v>
      </c>
      <c r="P6" s="106">
        <v>45641.333333333336</v>
      </c>
      <c r="Q6" s="106">
        <v>45641.25</v>
      </c>
      <c r="R6" s="106">
        <v>45640.270833333336</v>
      </c>
      <c r="S6" s="106">
        <v>45641.999305555553</v>
      </c>
      <c r="T6" s="106">
        <v>45641.999305555553</v>
      </c>
      <c r="U6" s="106">
        <v>45641.34375</v>
      </c>
      <c r="V6" s="108"/>
      <c r="W6" s="108">
        <f>(T6-Q6)*24</f>
        <v>17.983333333279006</v>
      </c>
      <c r="X6" s="108">
        <f>(U6-R6)*24</f>
        <v>25.749999999941792</v>
      </c>
      <c r="Y6" s="108">
        <f t="shared" si="5"/>
        <v>17.983333333279006</v>
      </c>
      <c r="Z6" s="108">
        <f t="shared" si="6"/>
        <v>-7.7666666666627862</v>
      </c>
      <c r="AA6" s="108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3"/>
      <c r="AU6" s="133"/>
      <c r="AV6" s="133"/>
      <c r="AW6" s="130"/>
      <c r="AX6" s="136"/>
      <c r="AY6" s="130"/>
      <c r="AZ6" s="130"/>
      <c r="BA6" s="130"/>
    </row>
    <row r="7" spans="2:53" x14ac:dyDescent="0.3">
      <c r="B7" s="140"/>
      <c r="C7" s="139"/>
      <c r="D7" s="139"/>
      <c r="E7" s="109" t="s">
        <v>181</v>
      </c>
      <c r="F7" s="110"/>
      <c r="G7" s="110"/>
      <c r="H7" s="111"/>
      <c r="I7" s="110"/>
      <c r="J7" s="110"/>
      <c r="K7" s="110"/>
      <c r="L7" s="110">
        <v>2</v>
      </c>
      <c r="M7" s="110">
        <v>4</v>
      </c>
      <c r="N7" s="110"/>
      <c r="O7" s="110"/>
      <c r="P7" s="110"/>
      <c r="Q7" s="110"/>
      <c r="R7" s="110"/>
      <c r="S7" s="110"/>
      <c r="T7" s="110"/>
      <c r="U7" s="110"/>
      <c r="V7" s="118">
        <f>SUM(V3:V6)</f>
        <v>99.999999999941792</v>
      </c>
      <c r="W7" s="118">
        <f>SUM(W3:W6)</f>
        <v>165.46666666661622</v>
      </c>
      <c r="X7" s="118">
        <f>SUM(X3:X6)</f>
        <v>177.54999999987194</v>
      </c>
      <c r="Y7" s="118">
        <f>SUM(Y3:Y6)</f>
        <v>65.466666666674428</v>
      </c>
      <c r="Z7" s="118">
        <f>SUM(Z3:Z6)</f>
        <v>-12.083333333255723</v>
      </c>
      <c r="AA7" s="112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4"/>
      <c r="AU7" s="134"/>
      <c r="AV7" s="134"/>
      <c r="AW7" s="131"/>
      <c r="AX7" s="137"/>
      <c r="AY7" s="131"/>
      <c r="AZ7" s="131"/>
      <c r="BA7" s="131"/>
    </row>
    <row r="8" spans="2:53" x14ac:dyDescent="0.3">
      <c r="B8" s="140"/>
      <c r="C8" s="139"/>
      <c r="D8" s="139" t="s">
        <v>14</v>
      </c>
      <c r="E8" s="43" t="s">
        <v>20</v>
      </c>
      <c r="F8" s="43">
        <v>279.89999999999998</v>
      </c>
      <c r="G8" s="43">
        <v>1300</v>
      </c>
      <c r="H8" s="43" t="s">
        <v>189</v>
      </c>
      <c r="I8" s="43"/>
      <c r="J8" s="43"/>
      <c r="K8" s="43"/>
      <c r="L8" s="43"/>
      <c r="M8" s="43"/>
      <c r="N8" s="43"/>
      <c r="O8" s="43"/>
      <c r="P8" s="106">
        <v>45634.270833333336</v>
      </c>
      <c r="Q8" s="106">
        <v>45634.270833333336</v>
      </c>
      <c r="R8" s="106">
        <v>45634.270833333336</v>
      </c>
      <c r="S8" s="106">
        <v>45635.583333333336</v>
      </c>
      <c r="T8" s="106">
        <v>45635.5</v>
      </c>
      <c r="U8" s="106">
        <v>45635.583333333336</v>
      </c>
      <c r="V8" s="108">
        <f>(S8-P8)*24</f>
        <v>31.5</v>
      </c>
      <c r="W8" s="108">
        <f>(T8-Q8)*24</f>
        <v>29.499999999941792</v>
      </c>
      <c r="X8" s="108">
        <f>(U8-R8)*24</f>
        <v>31.5</v>
      </c>
      <c r="Y8" s="108">
        <f t="shared" si="5"/>
        <v>-2.0000000000582077</v>
      </c>
      <c r="Z8" s="108">
        <f>W8-X8</f>
        <v>-2.0000000000582077</v>
      </c>
      <c r="AA8" s="108"/>
      <c r="AB8" s="129">
        <v>0</v>
      </c>
      <c r="AC8" s="138">
        <f>V13</f>
        <v>61.5</v>
      </c>
      <c r="AD8" s="138">
        <f t="shared" ref="AD8:AE8" si="7">W13</f>
        <v>145.98333333316259</v>
      </c>
      <c r="AE8" s="138">
        <f t="shared" si="7"/>
        <v>103.21666666661622</v>
      </c>
      <c r="AF8" s="129">
        <f>AD8-AC8</f>
        <v>84.483333333162591</v>
      </c>
      <c r="AG8" s="129">
        <f>AD8-AE8</f>
        <v>42.766666666546371</v>
      </c>
      <c r="AH8" s="129">
        <v>192</v>
      </c>
      <c r="AI8" s="129">
        <f>ROUNDUP(AC8/8,)</f>
        <v>8</v>
      </c>
      <c r="AJ8" s="129">
        <f>ROUNDUP(AD8/8,)</f>
        <v>19</v>
      </c>
      <c r="AK8" s="129">
        <f>ROUNDUP(AE8/8,)</f>
        <v>13</v>
      </c>
      <c r="AL8" s="129">
        <f>AJ8-AI8</f>
        <v>11</v>
      </c>
      <c r="AM8" s="129">
        <f>AJ8-AK8</f>
        <v>6</v>
      </c>
      <c r="AN8" s="129">
        <f>AH8/8</f>
        <v>24</v>
      </c>
      <c r="AO8" s="138">
        <f>$AH$8-AC8</f>
        <v>130.5</v>
      </c>
      <c r="AP8" s="138">
        <f t="shared" ref="AP8:AQ8" si="8">$AH$8-AD8</f>
        <v>46.016666666837409</v>
      </c>
      <c r="AQ8" s="138">
        <f t="shared" si="8"/>
        <v>88.78333333338378</v>
      </c>
      <c r="AR8" s="129">
        <f>AP8-AO8</f>
        <v>-84.483333333162591</v>
      </c>
      <c r="AS8" s="129">
        <f>AP8-AQ8</f>
        <v>-42.766666666546371</v>
      </c>
      <c r="AT8" s="132">
        <f>AC8/$AH$8</f>
        <v>0.3203125</v>
      </c>
      <c r="AU8" s="132">
        <f t="shared" ref="AU8:AV8" si="9">AD8/$AH$8</f>
        <v>0.76032986111022183</v>
      </c>
      <c r="AV8" s="132">
        <f t="shared" si="9"/>
        <v>0.53758680555529281</v>
      </c>
      <c r="AW8" s="135">
        <f>AU8-AT8</f>
        <v>0.44001736111022183</v>
      </c>
      <c r="AX8" s="135">
        <f>AU8-AV8</f>
        <v>0.22274305555492901</v>
      </c>
      <c r="AY8" s="129">
        <v>0</v>
      </c>
      <c r="AZ8" s="129">
        <v>3</v>
      </c>
      <c r="BA8" s="129">
        <v>0</v>
      </c>
    </row>
    <row r="9" spans="2:53" x14ac:dyDescent="0.3">
      <c r="B9" s="140"/>
      <c r="C9" s="139"/>
      <c r="D9" s="139"/>
      <c r="E9" s="43" t="s">
        <v>21</v>
      </c>
      <c r="F9" s="43">
        <v>299.92</v>
      </c>
      <c r="G9" s="43">
        <v>2600</v>
      </c>
      <c r="H9" s="43" t="s">
        <v>166</v>
      </c>
      <c r="I9" s="43"/>
      <c r="J9" s="43"/>
      <c r="K9" s="43"/>
      <c r="L9" s="43"/>
      <c r="M9" s="43"/>
      <c r="N9" s="43"/>
      <c r="O9" s="43"/>
      <c r="P9" s="106">
        <v>45636.625</v>
      </c>
      <c r="Q9" s="106">
        <v>45636.541666666664</v>
      </c>
      <c r="R9" s="106">
        <v>45636.625</v>
      </c>
      <c r="S9" s="106">
        <v>45637.875</v>
      </c>
      <c r="T9" s="106">
        <v>45637.854166666664</v>
      </c>
      <c r="U9" s="106">
        <v>45637.875</v>
      </c>
      <c r="V9" s="108">
        <f>(S9-P9)*24</f>
        <v>30</v>
      </c>
      <c r="W9" s="108">
        <f>(T9-Q9)*24</f>
        <v>31.5</v>
      </c>
      <c r="X9" s="108">
        <f t="shared" ref="X9:X11" si="10">(U9-R9)*24</f>
        <v>30</v>
      </c>
      <c r="Y9" s="108">
        <f t="shared" si="5"/>
        <v>1.5</v>
      </c>
      <c r="Z9" s="108">
        <f t="shared" ref="Z9:Z11" si="11">W9-X9</f>
        <v>1.5</v>
      </c>
      <c r="AA9" s="108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3"/>
      <c r="AU9" s="133"/>
      <c r="AV9" s="133"/>
      <c r="AW9" s="130"/>
      <c r="AX9" s="136"/>
      <c r="AY9" s="130"/>
      <c r="AZ9" s="130"/>
      <c r="BA9" s="130"/>
    </row>
    <row r="10" spans="2:53" x14ac:dyDescent="0.3">
      <c r="B10" s="140"/>
      <c r="C10" s="139"/>
      <c r="D10" s="139"/>
      <c r="E10" s="43" t="s">
        <v>147</v>
      </c>
      <c r="F10" s="43">
        <v>132.38</v>
      </c>
      <c r="G10" s="43">
        <v>270</v>
      </c>
      <c r="H10" s="43"/>
      <c r="I10" s="43"/>
      <c r="J10" s="43" t="s">
        <v>166</v>
      </c>
      <c r="K10" s="43"/>
      <c r="L10" s="43"/>
      <c r="M10" s="43"/>
      <c r="N10" s="43"/>
      <c r="O10" s="107">
        <v>45635</v>
      </c>
      <c r="P10" s="106">
        <v>45637.999305555553</v>
      </c>
      <c r="Q10" s="106">
        <v>45637.895833333336</v>
      </c>
      <c r="R10" s="106">
        <v>45637.916666666664</v>
      </c>
      <c r="S10" s="106">
        <v>45638.666666666664</v>
      </c>
      <c r="T10" s="106">
        <v>45638.583333333336</v>
      </c>
      <c r="U10" s="106">
        <v>45638.675694444442</v>
      </c>
      <c r="V10" s="108"/>
      <c r="W10" s="108">
        <f>(T10-Q10)*24</f>
        <v>16.5</v>
      </c>
      <c r="X10" s="108">
        <f t="shared" si="10"/>
        <v>18.216666666674428</v>
      </c>
      <c r="Y10" s="108">
        <f t="shared" si="5"/>
        <v>16.5</v>
      </c>
      <c r="Z10" s="108">
        <f t="shared" si="11"/>
        <v>-1.7166666666744277</v>
      </c>
      <c r="AA10" s="108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3"/>
      <c r="AU10" s="133"/>
      <c r="AV10" s="133"/>
      <c r="AW10" s="130"/>
      <c r="AX10" s="136"/>
      <c r="AY10" s="130"/>
      <c r="AZ10" s="130"/>
      <c r="BA10" s="130"/>
    </row>
    <row r="11" spans="2:53" x14ac:dyDescent="0.3">
      <c r="B11" s="140"/>
      <c r="C11" s="139"/>
      <c r="D11" s="139"/>
      <c r="E11" s="43" t="s">
        <v>148</v>
      </c>
      <c r="F11" s="43">
        <v>200</v>
      </c>
      <c r="G11" s="43">
        <v>950</v>
      </c>
      <c r="H11" s="43"/>
      <c r="I11" s="43"/>
      <c r="J11" s="43" t="s">
        <v>166</v>
      </c>
      <c r="K11" s="43"/>
      <c r="L11" s="43"/>
      <c r="M11" s="43"/>
      <c r="N11" s="43"/>
      <c r="O11" s="107">
        <v>45636</v>
      </c>
      <c r="P11" s="106">
        <v>45638.875</v>
      </c>
      <c r="Q11" s="106">
        <v>45638.875</v>
      </c>
      <c r="R11" s="106">
        <v>45639.25</v>
      </c>
      <c r="S11" s="106">
        <v>45640.166666666664</v>
      </c>
      <c r="T11" s="106">
        <v>45640.25</v>
      </c>
      <c r="U11" s="106">
        <v>45640.229166666664</v>
      </c>
      <c r="V11" s="108"/>
      <c r="W11" s="108">
        <f>(T11-Q11)*24</f>
        <v>33</v>
      </c>
      <c r="X11" s="108">
        <f t="shared" si="10"/>
        <v>23.499999999941792</v>
      </c>
      <c r="Y11" s="108">
        <f t="shared" si="5"/>
        <v>33</v>
      </c>
      <c r="Z11" s="108">
        <f t="shared" si="11"/>
        <v>9.5000000000582077</v>
      </c>
      <c r="AA11" s="108" t="s">
        <v>166</v>
      </c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3"/>
      <c r="AU11" s="133"/>
      <c r="AV11" s="133"/>
      <c r="AW11" s="130"/>
      <c r="AX11" s="136"/>
      <c r="AY11" s="130"/>
      <c r="AZ11" s="130"/>
      <c r="BA11" s="130"/>
    </row>
    <row r="12" spans="2:53" ht="14.4" customHeight="1" x14ac:dyDescent="0.3">
      <c r="B12" s="140"/>
      <c r="C12" s="139"/>
      <c r="D12" s="139"/>
      <c r="E12" s="128" t="s">
        <v>149</v>
      </c>
      <c r="F12" s="43"/>
      <c r="G12" s="43"/>
      <c r="H12" s="43"/>
      <c r="I12" s="43"/>
      <c r="J12" s="43"/>
      <c r="K12" s="43" t="s">
        <v>166</v>
      </c>
      <c r="L12" s="43"/>
      <c r="M12" s="43"/>
      <c r="N12" s="107">
        <v>45635</v>
      </c>
      <c r="O12" s="107">
        <v>45638</v>
      </c>
      <c r="P12" s="106">
        <v>45640.833333333336</v>
      </c>
      <c r="Q12" s="106">
        <v>45640.520833333336</v>
      </c>
      <c r="R12" s="106"/>
      <c r="S12" s="106">
        <v>45641.999305555553</v>
      </c>
      <c r="T12" s="106">
        <v>45641.999305555553</v>
      </c>
      <c r="U12" s="106"/>
      <c r="V12" s="108"/>
      <c r="W12" s="108">
        <f>(T12-Q12)*24</f>
        <v>35.483333333220799</v>
      </c>
      <c r="X12" s="108"/>
      <c r="Y12" s="108">
        <f t="shared" si="5"/>
        <v>35.483333333220799</v>
      </c>
      <c r="Z12" s="108"/>
      <c r="AA12" s="108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3"/>
      <c r="AU12" s="133"/>
      <c r="AV12" s="133"/>
      <c r="AW12" s="130"/>
      <c r="AX12" s="136"/>
      <c r="AY12" s="130"/>
      <c r="AZ12" s="130"/>
      <c r="BA12" s="130"/>
    </row>
    <row r="13" spans="2:53" x14ac:dyDescent="0.3">
      <c r="B13" s="140"/>
      <c r="C13" s="139"/>
      <c r="D13" s="139"/>
      <c r="E13" s="109" t="s">
        <v>181</v>
      </c>
      <c r="F13" s="110"/>
      <c r="G13" s="110"/>
      <c r="H13" s="110"/>
      <c r="I13" s="110"/>
      <c r="J13" s="110"/>
      <c r="K13" s="110"/>
      <c r="L13" s="110">
        <v>2</v>
      </c>
      <c r="M13" s="110">
        <v>5</v>
      </c>
      <c r="N13" s="110"/>
      <c r="O13" s="110"/>
      <c r="P13" s="110"/>
      <c r="Q13" s="110"/>
      <c r="R13" s="110"/>
      <c r="S13" s="110"/>
      <c r="T13" s="110"/>
      <c r="U13" s="110"/>
      <c r="V13" s="118">
        <f>SUM(V8:V12)</f>
        <v>61.5</v>
      </c>
      <c r="W13" s="118">
        <f t="shared" ref="W13:Y13" si="12">SUM(W8:W12)</f>
        <v>145.98333333316259</v>
      </c>
      <c r="X13" s="118">
        <f t="shared" si="12"/>
        <v>103.21666666661622</v>
      </c>
      <c r="Y13" s="118">
        <f t="shared" si="12"/>
        <v>84.483333333162591</v>
      </c>
      <c r="Z13" s="118">
        <f>SUM(Z8:Z12)</f>
        <v>7.2833333333255723</v>
      </c>
      <c r="AA13" s="112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4"/>
      <c r="AU13" s="134"/>
      <c r="AV13" s="134"/>
      <c r="AW13" s="131"/>
      <c r="AX13" s="137"/>
      <c r="AY13" s="131"/>
      <c r="AZ13" s="131"/>
      <c r="BA13" s="131"/>
    </row>
    <row r="14" spans="2:53" x14ac:dyDescent="0.3">
      <c r="B14" s="140"/>
      <c r="C14" s="139"/>
      <c r="D14" s="139" t="s">
        <v>15</v>
      </c>
      <c r="E14" s="128" t="s">
        <v>150</v>
      </c>
      <c r="F14" s="43">
        <v>174.4</v>
      </c>
      <c r="G14" s="43">
        <v>32000</v>
      </c>
      <c r="H14" s="43"/>
      <c r="I14" s="43" t="s">
        <v>166</v>
      </c>
      <c r="J14" s="43"/>
      <c r="K14" s="43"/>
      <c r="L14" s="43"/>
      <c r="M14" s="43"/>
      <c r="N14" s="43"/>
      <c r="O14" s="107">
        <v>45635</v>
      </c>
      <c r="P14" s="106">
        <v>45638.041666666664</v>
      </c>
      <c r="Q14" s="106">
        <v>45638.999305555553</v>
      </c>
      <c r="R14" s="106"/>
      <c r="S14" s="106">
        <v>45639.5</v>
      </c>
      <c r="T14" s="106">
        <v>45640.479166666664</v>
      </c>
      <c r="U14" s="106"/>
      <c r="V14" s="108"/>
      <c r="W14" s="108">
        <f>(T14-Q14)*24</f>
        <v>35.516666666662786</v>
      </c>
      <c r="X14" s="108"/>
      <c r="Y14" s="108">
        <f t="shared" si="5"/>
        <v>35.516666666662786</v>
      </c>
      <c r="Z14" s="108">
        <f t="shared" si="5"/>
        <v>-35.516666666662786</v>
      </c>
      <c r="AA14" s="108"/>
      <c r="AB14" s="129">
        <v>0</v>
      </c>
      <c r="AC14" s="138">
        <f>V15</f>
        <v>0</v>
      </c>
      <c r="AD14" s="138">
        <f t="shared" ref="AD14:AE14" si="13">W15</f>
        <v>35.516666666662786</v>
      </c>
      <c r="AE14" s="138">
        <f t="shared" si="13"/>
        <v>0</v>
      </c>
      <c r="AF14" s="129">
        <f>AD14-AC14</f>
        <v>35.516666666662786</v>
      </c>
      <c r="AG14" s="129">
        <v>0</v>
      </c>
      <c r="AH14" s="129">
        <v>192</v>
      </c>
      <c r="AI14" s="129">
        <f>ROUNDUP(AC14/8,)</f>
        <v>0</v>
      </c>
      <c r="AJ14" s="129">
        <f t="shared" ref="AJ14:AK14" si="14">ROUNDUP(AD14/8,)</f>
        <v>5</v>
      </c>
      <c r="AK14" s="129">
        <f t="shared" si="14"/>
        <v>0</v>
      </c>
      <c r="AL14" s="129">
        <f>AJ14-AI14</f>
        <v>5</v>
      </c>
      <c r="AM14" s="129">
        <v>0</v>
      </c>
      <c r="AN14" s="129">
        <f>AH14/8</f>
        <v>24</v>
      </c>
      <c r="AO14" s="138">
        <f>$AH$14-AC14</f>
        <v>192</v>
      </c>
      <c r="AP14" s="138">
        <f t="shared" ref="AP14:AQ14" si="15">$AH$14-AD14</f>
        <v>156.48333333333721</v>
      </c>
      <c r="AQ14" s="138">
        <f t="shared" si="15"/>
        <v>192</v>
      </c>
      <c r="AR14" s="129">
        <f>AP14-AO14</f>
        <v>-35.516666666662786</v>
      </c>
      <c r="AS14" s="129">
        <f>AP14-AQ14</f>
        <v>-35.516666666662786</v>
      </c>
      <c r="AT14" s="132">
        <f>AC14/$AH$14</f>
        <v>0</v>
      </c>
      <c r="AU14" s="132">
        <f t="shared" ref="AU14:AV14" si="16">AD14/$AH$14</f>
        <v>0.18498263888886868</v>
      </c>
      <c r="AV14" s="132">
        <f t="shared" si="16"/>
        <v>0</v>
      </c>
      <c r="AW14" s="135">
        <f>AU14-AT14</f>
        <v>0.18498263888886868</v>
      </c>
      <c r="AX14" s="135">
        <f>AU14-AV14</f>
        <v>0.18498263888886868</v>
      </c>
      <c r="AY14" s="129">
        <v>0</v>
      </c>
      <c r="AZ14" s="129">
        <v>0</v>
      </c>
      <c r="BA14" s="129">
        <v>1</v>
      </c>
    </row>
    <row r="15" spans="2:53" x14ac:dyDescent="0.3">
      <c r="B15" s="140"/>
      <c r="C15" s="139"/>
      <c r="D15" s="139"/>
      <c r="E15" s="109" t="s">
        <v>181</v>
      </c>
      <c r="F15" s="110"/>
      <c r="G15" s="110"/>
      <c r="H15" s="110"/>
      <c r="I15" s="110"/>
      <c r="J15" s="110"/>
      <c r="K15" s="110"/>
      <c r="L15" s="110">
        <v>0</v>
      </c>
      <c r="M15" s="110">
        <v>1</v>
      </c>
      <c r="N15" s="110"/>
      <c r="O15" s="110"/>
      <c r="P15" s="110"/>
      <c r="Q15" s="110"/>
      <c r="R15" s="110"/>
      <c r="S15" s="110"/>
      <c r="T15" s="110"/>
      <c r="U15" s="110"/>
      <c r="V15" s="118">
        <f>V14</f>
        <v>0</v>
      </c>
      <c r="W15" s="118">
        <f t="shared" ref="W15:Z15" si="17">W14</f>
        <v>35.516666666662786</v>
      </c>
      <c r="X15" s="118"/>
      <c r="Y15" s="118">
        <f t="shared" si="17"/>
        <v>35.516666666662786</v>
      </c>
      <c r="Z15" s="118">
        <f t="shared" si="17"/>
        <v>-35.516666666662786</v>
      </c>
      <c r="AA15" s="112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4"/>
      <c r="AU15" s="134"/>
      <c r="AV15" s="134"/>
      <c r="AW15" s="131"/>
      <c r="AX15" s="137"/>
      <c r="AY15" s="131"/>
      <c r="AZ15" s="131"/>
      <c r="BA15" s="131"/>
    </row>
    <row r="16" spans="2:53" x14ac:dyDescent="0.3">
      <c r="B16" s="140"/>
      <c r="C16" s="139"/>
      <c r="D16" s="42"/>
      <c r="E16" s="113" t="s">
        <v>182</v>
      </c>
      <c r="F16" s="114"/>
      <c r="G16" s="114"/>
      <c r="H16" s="114"/>
      <c r="I16" s="114"/>
      <c r="J16" s="114"/>
      <c r="K16" s="114"/>
      <c r="L16" s="114">
        <v>4</v>
      </c>
      <c r="M16" s="114">
        <v>10</v>
      </c>
      <c r="N16" s="114"/>
      <c r="O16" s="114"/>
      <c r="P16" s="114"/>
      <c r="Q16" s="114"/>
      <c r="R16" s="114"/>
      <c r="S16" s="114"/>
      <c r="T16" s="114"/>
      <c r="U16" s="114"/>
      <c r="V16" s="119">
        <f>V7+V13+V15</f>
        <v>161.49999999994179</v>
      </c>
      <c r="W16" s="119">
        <f t="shared" ref="W16:Y16" si="18">W7+W13+W15</f>
        <v>346.9666666664416</v>
      </c>
      <c r="X16" s="119">
        <f t="shared" si="18"/>
        <v>280.76666666648816</v>
      </c>
      <c r="Y16" s="119">
        <f t="shared" si="18"/>
        <v>185.4666666664998</v>
      </c>
      <c r="Z16" s="119">
        <f>Z7+Z13+Z15</f>
        <v>-40.316666666592937</v>
      </c>
      <c r="AA16" s="115"/>
      <c r="AB16" s="121">
        <f>SUM(AB3:AB15)</f>
        <v>1</v>
      </c>
      <c r="AC16" s="121">
        <f t="shared" ref="AC16:BA16" si="19">SUM(AC3:AC15)</f>
        <v>161.49999999994179</v>
      </c>
      <c r="AD16" s="121">
        <f t="shared" si="19"/>
        <v>346.9666666664416</v>
      </c>
      <c r="AE16" s="121">
        <f t="shared" si="19"/>
        <v>280.76666666648816</v>
      </c>
      <c r="AF16" s="121">
        <f t="shared" si="19"/>
        <v>185.4666666664998</v>
      </c>
      <c r="AG16" s="121">
        <f>SUM(AG3:AG15)</f>
        <v>30.683333333290648</v>
      </c>
      <c r="AH16" s="121">
        <f t="shared" si="19"/>
        <v>576</v>
      </c>
      <c r="AI16" s="121">
        <f t="shared" si="19"/>
        <v>21</v>
      </c>
      <c r="AJ16" s="121">
        <f t="shared" si="19"/>
        <v>45</v>
      </c>
      <c r="AK16" s="121">
        <f>SUM(AK3:AK15)</f>
        <v>36</v>
      </c>
      <c r="AL16" s="121">
        <f t="shared" si="19"/>
        <v>24</v>
      </c>
      <c r="AM16" s="121">
        <f t="shared" si="19"/>
        <v>4</v>
      </c>
      <c r="AN16" s="121">
        <f t="shared" si="19"/>
        <v>72</v>
      </c>
      <c r="AO16" s="121">
        <f t="shared" si="19"/>
        <v>414.50000000005821</v>
      </c>
      <c r="AP16" s="121">
        <f t="shared" si="19"/>
        <v>229.0333333335584</v>
      </c>
      <c r="AQ16" s="121">
        <f t="shared" si="19"/>
        <v>295.23333333351184</v>
      </c>
      <c r="AR16" s="121">
        <f t="shared" si="19"/>
        <v>-185.4666666664998</v>
      </c>
      <c r="AS16" s="121">
        <f>SUM(AS3:AS15)</f>
        <v>-66.199999999953434</v>
      </c>
      <c r="AT16" s="123">
        <f>AC16/$AH$16</f>
        <v>0.28038194444434339</v>
      </c>
      <c r="AU16" s="123">
        <f>AD16/$AH$16</f>
        <v>0.60237268518479448</v>
      </c>
      <c r="AV16" s="123">
        <f>AE16/$AH$16</f>
        <v>0.48744212962931971</v>
      </c>
      <c r="AW16" s="123">
        <f>AU16-AT16</f>
        <v>0.32199074074045109</v>
      </c>
      <c r="AX16" s="123">
        <f>AU16-AV16</f>
        <v>0.11493055555547477</v>
      </c>
      <c r="AY16" s="121">
        <f t="shared" si="19"/>
        <v>0</v>
      </c>
      <c r="AZ16" s="121">
        <f t="shared" si="19"/>
        <v>5</v>
      </c>
      <c r="BA16" s="121">
        <f t="shared" si="19"/>
        <v>1</v>
      </c>
    </row>
    <row r="17" spans="2:53" x14ac:dyDescent="0.3">
      <c r="B17" s="140"/>
      <c r="C17" s="139" t="s">
        <v>32</v>
      </c>
      <c r="D17" s="139" t="s">
        <v>16</v>
      </c>
      <c r="E17" s="43" t="s">
        <v>22</v>
      </c>
      <c r="F17" s="43">
        <v>272.02</v>
      </c>
      <c r="G17" s="43">
        <v>1000</v>
      </c>
      <c r="H17" s="43" t="s">
        <v>166</v>
      </c>
      <c r="I17" s="43"/>
      <c r="J17" s="43"/>
      <c r="K17" s="43"/>
      <c r="L17" s="43"/>
      <c r="M17" s="43"/>
      <c r="N17" s="43"/>
      <c r="O17" s="43"/>
      <c r="P17" s="106">
        <v>45634.384027777778</v>
      </c>
      <c r="Q17" s="106">
        <v>45634.384027777778</v>
      </c>
      <c r="R17" s="106">
        <v>45634.384027777778</v>
      </c>
      <c r="S17" s="106">
        <v>45635.5</v>
      </c>
      <c r="T17" s="106">
        <v>45635.239583333336</v>
      </c>
      <c r="U17" s="106">
        <v>45635.5</v>
      </c>
      <c r="V17" s="108">
        <f>(S17-P17)*24</f>
        <v>26.783333333325572</v>
      </c>
      <c r="W17" s="108">
        <f>(T17-Q17)*24</f>
        <v>20.53333333338378</v>
      </c>
      <c r="X17" s="108">
        <f>(U17-R17)*24</f>
        <v>26.783333333325572</v>
      </c>
      <c r="Y17" s="108">
        <f t="shared" si="5"/>
        <v>-6.2499999999417923</v>
      </c>
      <c r="Z17" s="108">
        <f t="shared" ref="Z17:Z19" si="20">W17-X17</f>
        <v>-6.2499999999417923</v>
      </c>
      <c r="AA17" s="108" t="s">
        <v>166</v>
      </c>
      <c r="AB17" s="129">
        <v>4</v>
      </c>
      <c r="AC17" s="138">
        <f>V22</f>
        <v>72.033333333267365</v>
      </c>
      <c r="AD17" s="138">
        <f t="shared" ref="AD17:AE17" si="21">W22</f>
        <v>162.66666666656965</v>
      </c>
      <c r="AE17" s="138">
        <f t="shared" si="21"/>
        <v>93.366666666639503</v>
      </c>
      <c r="AF17" s="129">
        <f>AD17-AC17</f>
        <v>90.633333333302289</v>
      </c>
      <c r="AG17" s="129">
        <f>AD17-AE17</f>
        <v>69.299999999930151</v>
      </c>
      <c r="AH17" s="129">
        <v>192</v>
      </c>
      <c r="AI17" s="129">
        <f>ROUNDUP(AC17/8,)</f>
        <v>10</v>
      </c>
      <c r="AJ17" s="129">
        <f t="shared" ref="AJ17:AK17" si="22">ROUNDUP(AD17/8,)</f>
        <v>21</v>
      </c>
      <c r="AK17" s="129">
        <f t="shared" si="22"/>
        <v>12</v>
      </c>
      <c r="AL17" s="129">
        <f>AJ17-AI17</f>
        <v>11</v>
      </c>
      <c r="AM17" s="129">
        <f>AJ17-AK17</f>
        <v>9</v>
      </c>
      <c r="AN17" s="129">
        <f>AH17/8</f>
        <v>24</v>
      </c>
      <c r="AO17" s="138">
        <f>$AH$17-AC17</f>
        <v>119.96666666673264</v>
      </c>
      <c r="AP17" s="138">
        <f t="shared" ref="AP17:AQ17" si="23">$AH$17-AD17</f>
        <v>29.333333333430346</v>
      </c>
      <c r="AQ17" s="138">
        <f t="shared" si="23"/>
        <v>98.633333333360497</v>
      </c>
      <c r="AR17" s="129">
        <f>AP17-AO17</f>
        <v>-90.633333333302289</v>
      </c>
      <c r="AS17" s="129">
        <f>AP17-AQ17</f>
        <v>-69.299999999930151</v>
      </c>
      <c r="AT17" s="132">
        <f>AC17/$AH$17</f>
        <v>0.37517361111076752</v>
      </c>
      <c r="AU17" s="132">
        <f t="shared" ref="AU17:AV17" si="24">AD17/$AH$17</f>
        <v>0.84722222222171695</v>
      </c>
      <c r="AV17" s="132">
        <f t="shared" si="24"/>
        <v>0.48628472222208075</v>
      </c>
      <c r="AW17" s="135">
        <f>AU17-AT17</f>
        <v>0.47204861111094942</v>
      </c>
      <c r="AX17" s="135">
        <f>AU17-AV17</f>
        <v>0.3609374999996362</v>
      </c>
      <c r="AY17" s="129">
        <v>1</v>
      </c>
      <c r="AZ17" s="129">
        <v>2</v>
      </c>
      <c r="BA17" s="129">
        <v>1</v>
      </c>
    </row>
    <row r="18" spans="2:53" x14ac:dyDescent="0.3">
      <c r="B18" s="140"/>
      <c r="C18" s="139"/>
      <c r="D18" s="139"/>
      <c r="E18" s="43" t="s">
        <v>25</v>
      </c>
      <c r="F18" s="43">
        <v>260.02999999999997</v>
      </c>
      <c r="G18" s="43">
        <v>1000</v>
      </c>
      <c r="H18" s="43" t="s">
        <v>187</v>
      </c>
      <c r="I18" s="43"/>
      <c r="J18" s="43"/>
      <c r="K18" s="43"/>
      <c r="L18" s="43"/>
      <c r="M18" s="43"/>
      <c r="N18" s="43"/>
      <c r="O18" s="107">
        <v>45635</v>
      </c>
      <c r="P18" s="106">
        <v>45635.28125</v>
      </c>
      <c r="Q18" s="106">
        <v>45635.28125</v>
      </c>
      <c r="R18" s="106">
        <v>45635.28125</v>
      </c>
      <c r="S18" s="106">
        <v>45637.166666666664</v>
      </c>
      <c r="T18" s="106">
        <v>45636.999305555553</v>
      </c>
      <c r="U18" s="106">
        <v>45637.166666666664</v>
      </c>
      <c r="V18" s="108">
        <f>(S18-P18)*24</f>
        <v>45.249999999941792</v>
      </c>
      <c r="W18" s="108">
        <f>(T18-Q18)*24</f>
        <v>41.233333333279006</v>
      </c>
      <c r="X18" s="108">
        <f t="shared" ref="X18:X19" si="25">(U18-R18)*24</f>
        <v>45.249999999941792</v>
      </c>
      <c r="Y18" s="108">
        <f t="shared" si="5"/>
        <v>-4.0166666666627862</v>
      </c>
      <c r="Z18" s="108">
        <f t="shared" si="20"/>
        <v>-4.0166666666627862</v>
      </c>
      <c r="AA18" s="108" t="s">
        <v>166</v>
      </c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3"/>
      <c r="AU18" s="133"/>
      <c r="AV18" s="133"/>
      <c r="AW18" s="130"/>
      <c r="AX18" s="136"/>
      <c r="AY18" s="130"/>
      <c r="AZ18" s="130"/>
      <c r="BA18" s="130"/>
    </row>
    <row r="19" spans="2:53" x14ac:dyDescent="0.3">
      <c r="B19" s="140"/>
      <c r="C19" s="139"/>
      <c r="D19" s="139"/>
      <c r="E19" s="43" t="s">
        <v>151</v>
      </c>
      <c r="F19" s="43">
        <v>230</v>
      </c>
      <c r="G19" s="43">
        <v>750</v>
      </c>
      <c r="H19" s="43"/>
      <c r="I19" s="43"/>
      <c r="J19" s="43" t="s">
        <v>166</v>
      </c>
      <c r="K19" s="43"/>
      <c r="L19" s="43"/>
      <c r="M19" s="43"/>
      <c r="N19" s="43"/>
      <c r="O19" s="107">
        <v>45635</v>
      </c>
      <c r="P19" s="106">
        <v>45637.291666666664</v>
      </c>
      <c r="Q19" s="106">
        <v>45637.291666666664</v>
      </c>
      <c r="R19" s="106">
        <v>45637.25</v>
      </c>
      <c r="S19" s="106">
        <v>45638.25</v>
      </c>
      <c r="T19" s="106">
        <v>45638.104166666664</v>
      </c>
      <c r="U19" s="106">
        <v>45638.138888888891</v>
      </c>
      <c r="V19" s="108"/>
      <c r="W19" s="108">
        <f>(T19-Q19)*24</f>
        <v>19.5</v>
      </c>
      <c r="X19" s="108">
        <f t="shared" si="25"/>
        <v>21.333333333372138</v>
      </c>
      <c r="Y19" s="108">
        <f t="shared" si="5"/>
        <v>19.5</v>
      </c>
      <c r="Z19" s="108">
        <f t="shared" si="20"/>
        <v>-1.8333333333721384</v>
      </c>
      <c r="AA19" s="108" t="s">
        <v>166</v>
      </c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3"/>
      <c r="AU19" s="133"/>
      <c r="AV19" s="133"/>
      <c r="AW19" s="130"/>
      <c r="AX19" s="136"/>
      <c r="AY19" s="130"/>
      <c r="AZ19" s="130"/>
      <c r="BA19" s="130"/>
    </row>
    <row r="20" spans="2:53" ht="14.4" customHeight="1" x14ac:dyDescent="0.3">
      <c r="B20" s="140"/>
      <c r="C20" s="139"/>
      <c r="D20" s="139"/>
      <c r="E20" s="43" t="s">
        <v>153</v>
      </c>
      <c r="F20" s="43"/>
      <c r="G20" s="43"/>
      <c r="H20" s="43"/>
      <c r="I20" s="43"/>
      <c r="J20" s="43"/>
      <c r="K20" s="43" t="s">
        <v>166</v>
      </c>
      <c r="L20" s="43"/>
      <c r="M20" s="43"/>
      <c r="N20" s="107">
        <v>45635</v>
      </c>
      <c r="O20" s="107">
        <v>45635</v>
      </c>
      <c r="P20" s="106">
        <v>45638.458333333336</v>
      </c>
      <c r="Q20" s="106">
        <v>45638.5</v>
      </c>
      <c r="R20" s="106"/>
      <c r="S20" s="106">
        <v>45639.958333333336</v>
      </c>
      <c r="T20" s="106">
        <v>45640.166666666664</v>
      </c>
      <c r="U20" s="106"/>
      <c r="V20" s="108"/>
      <c r="W20" s="108">
        <f>(T20-Q20)*24</f>
        <v>39.999999999941792</v>
      </c>
      <c r="X20" s="108"/>
      <c r="Y20" s="108">
        <f t="shared" si="5"/>
        <v>39.999999999941792</v>
      </c>
      <c r="Z20" s="108"/>
      <c r="AA20" s="108" t="s">
        <v>166</v>
      </c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3"/>
      <c r="AU20" s="133"/>
      <c r="AV20" s="133"/>
      <c r="AW20" s="130"/>
      <c r="AX20" s="136"/>
      <c r="AY20" s="130"/>
      <c r="AZ20" s="130"/>
      <c r="BA20" s="130"/>
    </row>
    <row r="21" spans="2:53" ht="14.4" customHeight="1" x14ac:dyDescent="0.3">
      <c r="B21" s="140"/>
      <c r="C21" s="139"/>
      <c r="D21" s="139"/>
      <c r="E21" s="128" t="s">
        <v>154</v>
      </c>
      <c r="F21" s="43">
        <v>179.95</v>
      </c>
      <c r="G21" s="43">
        <v>37000</v>
      </c>
      <c r="H21" s="43"/>
      <c r="I21" s="43" t="s">
        <v>166</v>
      </c>
      <c r="J21" s="43"/>
      <c r="K21" s="43"/>
      <c r="L21" s="43"/>
      <c r="M21" s="43"/>
      <c r="N21" s="43"/>
      <c r="O21" s="107">
        <v>45637</v>
      </c>
      <c r="P21" s="106">
        <v>45640.083333333336</v>
      </c>
      <c r="Q21" s="106">
        <v>45640.274305555555</v>
      </c>
      <c r="R21" s="106"/>
      <c r="S21" s="106">
        <v>45641.999305555553</v>
      </c>
      <c r="T21" s="106">
        <v>45641.999305555553</v>
      </c>
      <c r="U21" s="106"/>
      <c r="V21" s="108"/>
      <c r="W21" s="108">
        <f>(T21-Q21)*24</f>
        <v>41.399999999965075</v>
      </c>
      <c r="X21" s="108"/>
      <c r="Y21" s="108">
        <f t="shared" si="5"/>
        <v>41.399999999965075</v>
      </c>
      <c r="Z21" s="108"/>
      <c r="AA21" s="108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3"/>
      <c r="AU21" s="133"/>
      <c r="AV21" s="133"/>
      <c r="AW21" s="130"/>
      <c r="AX21" s="136"/>
      <c r="AY21" s="130"/>
      <c r="AZ21" s="130"/>
      <c r="BA21" s="130"/>
    </row>
    <row r="22" spans="2:53" x14ac:dyDescent="0.3">
      <c r="B22" s="140"/>
      <c r="C22" s="139"/>
      <c r="D22" s="139"/>
      <c r="E22" s="109" t="s">
        <v>181</v>
      </c>
      <c r="F22" s="110"/>
      <c r="G22" s="110"/>
      <c r="H22" s="110"/>
      <c r="I22" s="110"/>
      <c r="J22" s="110"/>
      <c r="K22" s="110"/>
      <c r="L22" s="110">
        <v>2</v>
      </c>
      <c r="M22" s="110">
        <v>5</v>
      </c>
      <c r="N22" s="110"/>
      <c r="O22" s="110"/>
      <c r="P22" s="110"/>
      <c r="Q22" s="110"/>
      <c r="R22" s="110"/>
      <c r="S22" s="110"/>
      <c r="T22" s="110"/>
      <c r="U22" s="110"/>
      <c r="V22" s="118">
        <f>SUM(V17:V21)</f>
        <v>72.033333333267365</v>
      </c>
      <c r="W22" s="118">
        <f t="shared" ref="W22:Z22" si="26">SUM(W17:W21)</f>
        <v>162.66666666656965</v>
      </c>
      <c r="X22" s="118">
        <f t="shared" si="26"/>
        <v>93.366666666639503</v>
      </c>
      <c r="Y22" s="118">
        <f t="shared" si="26"/>
        <v>90.633333333302289</v>
      </c>
      <c r="Z22" s="118">
        <f t="shared" si="26"/>
        <v>-12.099999999976717</v>
      </c>
      <c r="AA22" s="112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4"/>
      <c r="AU22" s="134"/>
      <c r="AV22" s="134"/>
      <c r="AW22" s="131"/>
      <c r="AX22" s="137"/>
      <c r="AY22" s="131"/>
      <c r="AZ22" s="131"/>
      <c r="BA22" s="131"/>
    </row>
    <row r="23" spans="2:53" x14ac:dyDescent="0.3">
      <c r="B23" s="140"/>
      <c r="C23" s="139"/>
      <c r="D23" s="139" t="s">
        <v>17</v>
      </c>
      <c r="E23" s="43" t="s">
        <v>24</v>
      </c>
      <c r="F23" s="43">
        <v>199.94</v>
      </c>
      <c r="G23" s="43">
        <v>1709</v>
      </c>
      <c r="H23" s="43" t="s">
        <v>189</v>
      </c>
      <c r="I23" s="43"/>
      <c r="J23" s="43"/>
      <c r="K23" s="43"/>
      <c r="L23" s="43"/>
      <c r="M23" s="43"/>
      <c r="N23" s="43"/>
      <c r="O23" s="43"/>
      <c r="P23" s="106">
        <v>45634.432638888888</v>
      </c>
      <c r="Q23" s="106">
        <v>45634.432638888888</v>
      </c>
      <c r="R23" s="106">
        <v>45634.432638888888</v>
      </c>
      <c r="S23" s="106">
        <v>45635.208333333336</v>
      </c>
      <c r="T23" s="106">
        <v>45635.208333333336</v>
      </c>
      <c r="U23" s="106">
        <v>45635.208333333336</v>
      </c>
      <c r="V23" s="108">
        <f>(S23-P23)*24</f>
        <v>18.616666666755918</v>
      </c>
      <c r="W23" s="108">
        <f>(T23-Q23)*24</f>
        <v>18.616666666755918</v>
      </c>
      <c r="X23" s="108">
        <f>(U23-R23)*24</f>
        <v>18.616666666755918</v>
      </c>
      <c r="Y23" s="108">
        <f t="shared" si="5"/>
        <v>0</v>
      </c>
      <c r="Z23" s="108">
        <f>W23-X23</f>
        <v>0</v>
      </c>
      <c r="AA23" s="108" t="s">
        <v>166</v>
      </c>
      <c r="AB23" s="129">
        <v>2</v>
      </c>
      <c r="AC23" s="138">
        <f>V27</f>
        <v>56.616666666639503</v>
      </c>
      <c r="AD23" s="138">
        <f t="shared" ref="AD23:AE23" si="27">W27</f>
        <v>170.60000000009313</v>
      </c>
      <c r="AE23" s="138">
        <f t="shared" si="27"/>
        <v>114.16666666668607</v>
      </c>
      <c r="AF23" s="129">
        <f>AD23-AC23</f>
        <v>113.98333333345363</v>
      </c>
      <c r="AG23" s="129">
        <f>AD23-AE23</f>
        <v>56.433333333407063</v>
      </c>
      <c r="AH23" s="129">
        <v>192</v>
      </c>
      <c r="AI23" s="129">
        <f>ROUNDUP(AC23/8,)</f>
        <v>8</v>
      </c>
      <c r="AJ23" s="129">
        <f>ROUNDUP(AD23/8,)</f>
        <v>22</v>
      </c>
      <c r="AK23" s="129">
        <f t="shared" ref="AK23" si="28">ROUNDUP(AE23/8,)</f>
        <v>15</v>
      </c>
      <c r="AL23" s="129">
        <f>AJ23-AI23</f>
        <v>14</v>
      </c>
      <c r="AM23" s="129">
        <f>AJ23-AK23</f>
        <v>7</v>
      </c>
      <c r="AN23" s="129">
        <f>AH23/8</f>
        <v>24</v>
      </c>
      <c r="AO23" s="138">
        <f>$AH$23-AC23</f>
        <v>135.3833333333605</v>
      </c>
      <c r="AP23" s="138">
        <f t="shared" ref="AP23:AQ23" si="29">$AH$23-AD23</f>
        <v>21.399999999906868</v>
      </c>
      <c r="AQ23" s="138">
        <f t="shared" si="29"/>
        <v>77.833333333313931</v>
      </c>
      <c r="AR23" s="129">
        <f>AP23-AO23</f>
        <v>-113.98333333345363</v>
      </c>
      <c r="AS23" s="129">
        <f>AP23-AQ23</f>
        <v>-56.433333333407063</v>
      </c>
      <c r="AT23" s="132">
        <f>AC23/$AH$23</f>
        <v>0.29487847222208075</v>
      </c>
      <c r="AU23" s="132">
        <f t="shared" ref="AU23:AV23" si="30">AD23/$AH$23</f>
        <v>0.88854166666715173</v>
      </c>
      <c r="AV23" s="132">
        <f t="shared" si="30"/>
        <v>0.59461805555565661</v>
      </c>
      <c r="AW23" s="135">
        <f>AU23-AT23</f>
        <v>0.59366319444507099</v>
      </c>
      <c r="AX23" s="135">
        <f>AU23-AV23</f>
        <v>0.29392361111149512</v>
      </c>
      <c r="AY23" s="129">
        <v>1</v>
      </c>
      <c r="AZ23" s="129">
        <v>1</v>
      </c>
      <c r="BA23" s="129">
        <v>1</v>
      </c>
    </row>
    <row r="24" spans="2:53" x14ac:dyDescent="0.3">
      <c r="B24" s="140"/>
      <c r="C24" s="139"/>
      <c r="D24" s="139"/>
      <c r="E24" s="43" t="s">
        <v>23</v>
      </c>
      <c r="F24" s="43">
        <v>272.26</v>
      </c>
      <c r="G24" s="43">
        <v>1750</v>
      </c>
      <c r="H24" s="43" t="s">
        <v>187</v>
      </c>
      <c r="I24" s="43"/>
      <c r="J24" s="43"/>
      <c r="K24" s="43"/>
      <c r="L24" s="43"/>
      <c r="M24" s="43"/>
      <c r="N24" s="43"/>
      <c r="O24" s="107">
        <v>45635</v>
      </c>
      <c r="P24" s="106">
        <v>45635.583333333336</v>
      </c>
      <c r="Q24" s="106">
        <v>45635.583333333336</v>
      </c>
      <c r="R24" s="106">
        <v>45635.583333333336</v>
      </c>
      <c r="S24" s="106">
        <v>45637.166666666664</v>
      </c>
      <c r="T24" s="106">
        <v>45637.333333333336</v>
      </c>
      <c r="U24" s="106">
        <v>45637.166666666664</v>
      </c>
      <c r="V24" s="108">
        <f>(S24-P24)*24</f>
        <v>37.999999999883585</v>
      </c>
      <c r="W24" s="108">
        <f>(T24-Q24)*24</f>
        <v>42</v>
      </c>
      <c r="X24" s="108">
        <f t="shared" ref="X24:X25" si="31">(U24-R24)*24</f>
        <v>37.999999999883585</v>
      </c>
      <c r="Y24" s="108">
        <f t="shared" si="5"/>
        <v>4.0000000001164153</v>
      </c>
      <c r="Z24" s="108">
        <f t="shared" ref="Z24:Z26" si="32">W24-X24</f>
        <v>4.0000000001164153</v>
      </c>
      <c r="AA24" s="108" t="s">
        <v>166</v>
      </c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3"/>
      <c r="AU24" s="133"/>
      <c r="AV24" s="133"/>
      <c r="AW24" s="130"/>
      <c r="AX24" s="136"/>
      <c r="AY24" s="130"/>
      <c r="AZ24" s="130"/>
      <c r="BA24" s="130"/>
    </row>
    <row r="25" spans="2:53" x14ac:dyDescent="0.3">
      <c r="B25" s="140"/>
      <c r="C25" s="139"/>
      <c r="D25" s="139"/>
      <c r="E25" s="43" t="s">
        <v>155</v>
      </c>
      <c r="F25" s="43">
        <v>333.2</v>
      </c>
      <c r="G25" s="43">
        <v>3500</v>
      </c>
      <c r="H25" s="43"/>
      <c r="I25" s="43"/>
      <c r="J25" s="43" t="s">
        <v>166</v>
      </c>
      <c r="K25" s="43"/>
      <c r="L25" s="43"/>
      <c r="M25" s="43"/>
      <c r="N25" s="43"/>
      <c r="O25" s="107">
        <v>45635</v>
      </c>
      <c r="P25" s="106">
        <v>45637.25</v>
      </c>
      <c r="Q25" s="106">
        <v>45637.375</v>
      </c>
      <c r="R25" s="106">
        <v>45637.208333333336</v>
      </c>
      <c r="S25" s="106">
        <v>45639.999305555553</v>
      </c>
      <c r="T25" s="106">
        <v>45640.083333333336</v>
      </c>
      <c r="U25" s="106">
        <v>45639.606250000004</v>
      </c>
      <c r="V25" s="108"/>
      <c r="W25" s="108">
        <f>(T25-Q25)*24</f>
        <v>65.000000000058208</v>
      </c>
      <c r="X25" s="108">
        <f t="shared" si="31"/>
        <v>57.550000000046566</v>
      </c>
      <c r="Y25" s="108">
        <f t="shared" si="5"/>
        <v>65.000000000058208</v>
      </c>
      <c r="Z25" s="108">
        <f t="shared" si="32"/>
        <v>7.4500000000116415</v>
      </c>
      <c r="AA25" s="108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3"/>
      <c r="AU25" s="133"/>
      <c r="AV25" s="133"/>
      <c r="AW25" s="130"/>
      <c r="AX25" s="136"/>
      <c r="AY25" s="130"/>
      <c r="AZ25" s="130"/>
      <c r="BA25" s="130"/>
    </row>
    <row r="26" spans="2:53" x14ac:dyDescent="0.3">
      <c r="B26" s="140"/>
      <c r="C26" s="139"/>
      <c r="D26" s="139"/>
      <c r="E26" s="128" t="s">
        <v>156</v>
      </c>
      <c r="F26" s="43">
        <v>199.98</v>
      </c>
      <c r="G26" s="43">
        <v>10800</v>
      </c>
      <c r="H26" s="43"/>
      <c r="I26" s="43" t="s">
        <v>166</v>
      </c>
      <c r="J26" s="43"/>
      <c r="K26" s="43"/>
      <c r="L26" s="43"/>
      <c r="M26" s="43"/>
      <c r="N26" s="43"/>
      <c r="O26" s="107">
        <v>45637</v>
      </c>
      <c r="P26" s="106">
        <v>45639.999305555553</v>
      </c>
      <c r="Q26" s="106">
        <v>45640.125</v>
      </c>
      <c r="R26" s="106"/>
      <c r="S26" s="106">
        <v>45641.999305555553</v>
      </c>
      <c r="T26" s="106">
        <v>45641.999305555553</v>
      </c>
      <c r="U26" s="106"/>
      <c r="V26" s="108"/>
      <c r="W26" s="108">
        <f>(T26-Q26)*24</f>
        <v>44.983333333279006</v>
      </c>
      <c r="X26" s="108"/>
      <c r="Y26" s="108">
        <f t="shared" si="5"/>
        <v>44.983333333279006</v>
      </c>
      <c r="Z26" s="108">
        <f t="shared" si="32"/>
        <v>44.983333333279006</v>
      </c>
      <c r="AA26" s="108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3"/>
      <c r="AU26" s="133"/>
      <c r="AV26" s="133"/>
      <c r="AW26" s="130"/>
      <c r="AX26" s="136"/>
      <c r="AY26" s="130"/>
      <c r="AZ26" s="130"/>
      <c r="BA26" s="130"/>
    </row>
    <row r="27" spans="2:53" x14ac:dyDescent="0.3">
      <c r="B27" s="140"/>
      <c r="C27" s="139"/>
      <c r="D27" s="139"/>
      <c r="E27" s="109" t="s">
        <v>181</v>
      </c>
      <c r="F27" s="110"/>
      <c r="G27" s="110"/>
      <c r="H27" s="110"/>
      <c r="I27" s="110"/>
      <c r="J27" s="110"/>
      <c r="K27" s="110"/>
      <c r="L27" s="110">
        <v>2</v>
      </c>
      <c r="M27" s="110">
        <v>4</v>
      </c>
      <c r="N27" s="110"/>
      <c r="O27" s="110"/>
      <c r="P27" s="110"/>
      <c r="Q27" s="110"/>
      <c r="R27" s="110"/>
      <c r="S27" s="110"/>
      <c r="T27" s="110"/>
      <c r="U27" s="110"/>
      <c r="V27" s="118">
        <f>SUM(V23:V26)</f>
        <v>56.616666666639503</v>
      </c>
      <c r="W27" s="118">
        <f t="shared" ref="W27:Z27" si="33">SUM(W23:W26)</f>
        <v>170.60000000009313</v>
      </c>
      <c r="X27" s="118">
        <f t="shared" si="33"/>
        <v>114.16666666668607</v>
      </c>
      <c r="Y27" s="118">
        <f t="shared" si="33"/>
        <v>113.98333333345363</v>
      </c>
      <c r="Z27" s="118">
        <f t="shared" si="33"/>
        <v>56.433333333407063</v>
      </c>
      <c r="AA27" s="112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4"/>
      <c r="AU27" s="134"/>
      <c r="AV27" s="134"/>
      <c r="AW27" s="131"/>
      <c r="AX27" s="137"/>
      <c r="AY27" s="131"/>
      <c r="AZ27" s="131"/>
      <c r="BA27" s="131"/>
    </row>
    <row r="28" spans="2:53" x14ac:dyDescent="0.3">
      <c r="B28" s="140"/>
      <c r="C28" s="139"/>
      <c r="D28" s="139" t="s">
        <v>52</v>
      </c>
      <c r="E28" s="43" t="s">
        <v>158</v>
      </c>
      <c r="F28" s="43">
        <v>232.29</v>
      </c>
      <c r="G28" s="43">
        <v>1800</v>
      </c>
      <c r="H28" s="43"/>
      <c r="I28" s="43"/>
      <c r="J28" s="43" t="s">
        <v>166</v>
      </c>
      <c r="K28" s="43"/>
      <c r="L28" s="43"/>
      <c r="M28" s="43"/>
      <c r="N28" s="43"/>
      <c r="O28" s="107">
        <v>45635</v>
      </c>
      <c r="P28" s="106">
        <v>45636.875</v>
      </c>
      <c r="Q28" s="106">
        <v>45636.875</v>
      </c>
      <c r="R28" s="106">
        <v>45636.875</v>
      </c>
      <c r="S28" s="106">
        <v>45639.25</v>
      </c>
      <c r="T28" s="106">
        <v>45638.25</v>
      </c>
      <c r="U28" s="106">
        <v>45638.813194444447</v>
      </c>
      <c r="V28" s="108"/>
      <c r="W28" s="108">
        <f>(T28-Q28)*24</f>
        <v>33</v>
      </c>
      <c r="X28" s="108">
        <f>(U28-R28)*24</f>
        <v>46.516666666720994</v>
      </c>
      <c r="Y28" s="108">
        <f t="shared" si="5"/>
        <v>33</v>
      </c>
      <c r="Z28" s="108">
        <f>W28-X28</f>
        <v>-13.516666666720994</v>
      </c>
      <c r="AA28" s="108"/>
      <c r="AB28" s="129">
        <v>0</v>
      </c>
      <c r="AC28" s="138">
        <f>V32</f>
        <v>0</v>
      </c>
      <c r="AD28" s="138">
        <f>W32</f>
        <v>80.483333333220799</v>
      </c>
      <c r="AE28" s="138">
        <f t="shared" ref="AE28" si="34">X32</f>
        <v>117.75000000017462</v>
      </c>
      <c r="AF28" s="129">
        <f>AD28-AC28</f>
        <v>80.483333333220799</v>
      </c>
      <c r="AG28" s="129">
        <f>AD28-AE28</f>
        <v>-37.266666666953824</v>
      </c>
      <c r="AH28" s="129">
        <v>124</v>
      </c>
      <c r="AI28" s="129">
        <f>ROUNDUP(AC28/8,0)</f>
        <v>0</v>
      </c>
      <c r="AJ28" s="129">
        <f>ROUNDUP(AD28/8,0)</f>
        <v>11</v>
      </c>
      <c r="AK28" s="129">
        <f t="shared" ref="AK28" si="35">ROUNDUP(AE28/8,0)</f>
        <v>15</v>
      </c>
      <c r="AL28" s="129">
        <f>AJ28-AI28</f>
        <v>11</v>
      </c>
      <c r="AM28" s="129">
        <f>AJ28-AK28</f>
        <v>-4</v>
      </c>
      <c r="AN28" s="129">
        <f>AH28/8</f>
        <v>15.5</v>
      </c>
      <c r="AO28" s="138">
        <f>$AH$28-AC28</f>
        <v>124</v>
      </c>
      <c r="AP28" s="138">
        <f t="shared" ref="AP28:AQ28" si="36">$AH$28-AD28</f>
        <v>43.516666666779201</v>
      </c>
      <c r="AQ28" s="138">
        <f t="shared" si="36"/>
        <v>6.249999999825377</v>
      </c>
      <c r="AR28" s="129">
        <f>AP28-AO28</f>
        <v>-80.483333333220799</v>
      </c>
      <c r="AS28" s="129">
        <f>AP28-AQ28</f>
        <v>37.266666666953824</v>
      </c>
      <c r="AT28" s="132">
        <f>AC28/$AH$28</f>
        <v>0</v>
      </c>
      <c r="AU28" s="132">
        <f t="shared" ref="AU28:AV28" si="37">AD28/$AH$28</f>
        <v>0.64905913978403873</v>
      </c>
      <c r="AV28" s="132">
        <f t="shared" si="37"/>
        <v>0.94959677419495658</v>
      </c>
      <c r="AW28" s="135">
        <f>AU28-AT28</f>
        <v>0.64905913978403873</v>
      </c>
      <c r="AX28" s="135">
        <f>AU28-AV28</f>
        <v>-0.30053763441091785</v>
      </c>
      <c r="AY28" s="129">
        <v>0</v>
      </c>
      <c r="AZ28" s="129">
        <v>4</v>
      </c>
      <c r="BA28" s="129">
        <v>0</v>
      </c>
    </row>
    <row r="29" spans="2:53" x14ac:dyDescent="0.3">
      <c r="B29" s="140"/>
      <c r="C29" s="139"/>
      <c r="D29" s="139"/>
      <c r="E29" s="43" t="s">
        <v>159</v>
      </c>
      <c r="F29" s="43">
        <v>199.99</v>
      </c>
      <c r="G29" s="43">
        <v>2459</v>
      </c>
      <c r="H29" s="43"/>
      <c r="I29" s="43"/>
      <c r="J29" s="43" t="s">
        <v>166</v>
      </c>
      <c r="K29" s="43"/>
      <c r="L29" s="43"/>
      <c r="M29" s="43"/>
      <c r="N29" s="43"/>
      <c r="O29" s="107">
        <v>45637</v>
      </c>
      <c r="P29" s="106">
        <v>45639.25</v>
      </c>
      <c r="Q29" s="106">
        <v>45639.375</v>
      </c>
      <c r="R29" s="106">
        <v>45638.854166666664</v>
      </c>
      <c r="S29" s="106">
        <v>45640.25</v>
      </c>
      <c r="T29" s="106">
        <v>45640.5625</v>
      </c>
      <c r="U29" s="106">
        <v>45640.179166666669</v>
      </c>
      <c r="V29" s="108"/>
      <c r="W29" s="108">
        <f>(T29-Q29)*24</f>
        <v>28.5</v>
      </c>
      <c r="X29" s="108">
        <f t="shared" ref="X29:X30" si="38">(U29-R29)*24</f>
        <v>31.800000000104774</v>
      </c>
      <c r="Y29" s="108">
        <f t="shared" si="5"/>
        <v>28.5</v>
      </c>
      <c r="Z29" s="108">
        <f>W29-X29</f>
        <v>-3.3000000001047738</v>
      </c>
      <c r="AA29" s="108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3"/>
      <c r="AU29" s="133"/>
      <c r="AV29" s="133"/>
      <c r="AW29" s="130"/>
      <c r="AX29" s="136"/>
      <c r="AY29" s="130"/>
      <c r="AZ29" s="130"/>
      <c r="BA29" s="130"/>
    </row>
    <row r="30" spans="2:53" x14ac:dyDescent="0.3">
      <c r="B30" s="140"/>
      <c r="C30" s="139"/>
      <c r="D30" s="139"/>
      <c r="E30" s="43" t="s">
        <v>160</v>
      </c>
      <c r="F30" s="43">
        <v>232.38</v>
      </c>
      <c r="G30" s="43">
        <v>2000</v>
      </c>
      <c r="H30" s="43"/>
      <c r="I30" s="43"/>
      <c r="J30" s="43" t="s">
        <v>166</v>
      </c>
      <c r="K30" s="43"/>
      <c r="L30" s="43"/>
      <c r="M30" s="43"/>
      <c r="N30" s="43"/>
      <c r="O30" s="107">
        <v>45638</v>
      </c>
      <c r="P30" s="106">
        <v>45640.875</v>
      </c>
      <c r="Q30" s="106">
        <v>45640.875</v>
      </c>
      <c r="R30" s="106">
        <v>45640.635416666664</v>
      </c>
      <c r="S30" s="106">
        <v>45641.541666666664</v>
      </c>
      <c r="T30" s="106">
        <v>45641.541666666664</v>
      </c>
      <c r="U30" s="106">
        <v>45641.905555555553</v>
      </c>
      <c r="V30" s="108"/>
      <c r="W30" s="108">
        <f>(T30-Q30)*24</f>
        <v>15.999999999941792</v>
      </c>
      <c r="X30" s="108">
        <f t="shared" si="38"/>
        <v>30.483333333337214</v>
      </c>
      <c r="Y30" s="108">
        <f t="shared" si="5"/>
        <v>15.999999999941792</v>
      </c>
      <c r="Z30" s="108">
        <f t="shared" ref="Z30:Z31" si="39">W30-X30</f>
        <v>-14.483333333395422</v>
      </c>
      <c r="AA30" s="108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3"/>
      <c r="AU30" s="133"/>
      <c r="AV30" s="133"/>
      <c r="AW30" s="130"/>
      <c r="AX30" s="136"/>
      <c r="AY30" s="130"/>
      <c r="AZ30" s="130"/>
      <c r="BA30" s="130"/>
    </row>
    <row r="31" spans="2:53" x14ac:dyDescent="0.3">
      <c r="B31" s="140"/>
      <c r="C31" s="139"/>
      <c r="D31" s="139"/>
      <c r="E31" s="43" t="s">
        <v>161</v>
      </c>
      <c r="F31" s="43">
        <v>199.1</v>
      </c>
      <c r="G31" s="43">
        <v>1800</v>
      </c>
      <c r="H31" s="43"/>
      <c r="I31" s="43"/>
      <c r="J31" s="43" t="s">
        <v>166</v>
      </c>
      <c r="K31" s="43"/>
      <c r="L31" s="43"/>
      <c r="M31" s="43"/>
      <c r="N31" s="43"/>
      <c r="O31" s="107">
        <v>45639</v>
      </c>
      <c r="P31" s="106">
        <v>45641.875</v>
      </c>
      <c r="Q31" s="106">
        <v>45641.875</v>
      </c>
      <c r="R31" s="106">
        <v>45640.220833333333</v>
      </c>
      <c r="S31" s="106">
        <v>45641.999305555553</v>
      </c>
      <c r="T31" s="106">
        <v>45641.999305555553</v>
      </c>
      <c r="U31" s="106">
        <v>45640.59375</v>
      </c>
      <c r="V31" s="108"/>
      <c r="W31" s="108">
        <f>(T31-Q31)*24</f>
        <v>2.9833333332790062</v>
      </c>
      <c r="X31" s="108">
        <f>(U31-R31)*24</f>
        <v>8.9500000000116415</v>
      </c>
      <c r="Y31" s="108">
        <f t="shared" si="5"/>
        <v>2.9833333332790062</v>
      </c>
      <c r="Z31" s="108">
        <f t="shared" si="39"/>
        <v>-5.9666666667326353</v>
      </c>
      <c r="AA31" s="108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3"/>
      <c r="AU31" s="133"/>
      <c r="AV31" s="133"/>
      <c r="AW31" s="130"/>
      <c r="AX31" s="136"/>
      <c r="AY31" s="130"/>
      <c r="AZ31" s="130"/>
      <c r="BA31" s="130"/>
    </row>
    <row r="32" spans="2:53" x14ac:dyDescent="0.3">
      <c r="B32" s="140"/>
      <c r="C32" s="139"/>
      <c r="D32" s="139"/>
      <c r="E32" s="109" t="s">
        <v>181</v>
      </c>
      <c r="F32" s="110"/>
      <c r="G32" s="110"/>
      <c r="H32" s="110"/>
      <c r="I32" s="110"/>
      <c r="J32" s="110"/>
      <c r="K32" s="110"/>
      <c r="L32" s="110">
        <v>0</v>
      </c>
      <c r="M32" s="110">
        <v>4</v>
      </c>
      <c r="N32" s="110"/>
      <c r="O32" s="110"/>
      <c r="P32" s="110"/>
      <c r="Q32" s="110"/>
      <c r="R32" s="110"/>
      <c r="S32" s="110"/>
      <c r="T32" s="110"/>
      <c r="U32" s="110"/>
      <c r="V32" s="118">
        <f>SUM(V28:V31)</f>
        <v>0</v>
      </c>
      <c r="W32" s="118">
        <f t="shared" ref="W32:Z32" si="40">SUM(W28:W31)</f>
        <v>80.483333333220799</v>
      </c>
      <c r="X32" s="118">
        <f t="shared" si="40"/>
        <v>117.75000000017462</v>
      </c>
      <c r="Y32" s="118">
        <f t="shared" si="40"/>
        <v>80.483333333220799</v>
      </c>
      <c r="Z32" s="118">
        <f t="shared" si="40"/>
        <v>-37.266666666953824</v>
      </c>
      <c r="AA32" s="110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4"/>
      <c r="AU32" s="134"/>
      <c r="AV32" s="134"/>
      <c r="AW32" s="131"/>
      <c r="AX32" s="137"/>
      <c r="AY32" s="131"/>
      <c r="AZ32" s="131"/>
      <c r="BA32" s="131"/>
    </row>
    <row r="33" spans="2:53" x14ac:dyDescent="0.3">
      <c r="B33" s="140"/>
      <c r="C33" s="139"/>
      <c r="D33" s="42"/>
      <c r="E33" s="113" t="s">
        <v>183</v>
      </c>
      <c r="F33" s="114"/>
      <c r="G33" s="114"/>
      <c r="H33" s="114"/>
      <c r="I33" s="114"/>
      <c r="J33" s="114"/>
      <c r="K33" s="114"/>
      <c r="L33" s="114">
        <v>4</v>
      </c>
      <c r="M33" s="114">
        <v>13</v>
      </c>
      <c r="N33" s="114"/>
      <c r="O33" s="114"/>
      <c r="P33" s="114"/>
      <c r="Q33" s="114"/>
      <c r="R33" s="114"/>
      <c r="S33" s="114"/>
      <c r="T33" s="114"/>
      <c r="U33" s="114"/>
      <c r="V33" s="119">
        <f>V22+V27+V32</f>
        <v>128.64999999990687</v>
      </c>
      <c r="W33" s="119">
        <f t="shared" ref="W33:Z33" si="41">W22+W27+W32</f>
        <v>413.74999999988358</v>
      </c>
      <c r="X33" s="119">
        <f t="shared" si="41"/>
        <v>325.2833333335002</v>
      </c>
      <c r="Y33" s="119">
        <f t="shared" si="41"/>
        <v>285.09999999997672</v>
      </c>
      <c r="Z33" s="119">
        <f t="shared" si="41"/>
        <v>7.0666666664765216</v>
      </c>
      <c r="AA33" s="114"/>
      <c r="AB33" s="121">
        <f>SUM(AB17:AB32)</f>
        <v>6</v>
      </c>
      <c r="AC33" s="121">
        <f t="shared" ref="AC33:BA33" si="42">SUM(AC17:AC32)</f>
        <v>128.64999999990687</v>
      </c>
      <c r="AD33" s="121">
        <f t="shared" si="42"/>
        <v>413.74999999988358</v>
      </c>
      <c r="AE33" s="121">
        <f t="shared" si="42"/>
        <v>325.2833333335002</v>
      </c>
      <c r="AF33" s="121">
        <f t="shared" si="42"/>
        <v>285.09999999997672</v>
      </c>
      <c r="AG33" s="121">
        <f t="shared" si="42"/>
        <v>88.466666666383389</v>
      </c>
      <c r="AH33" s="121">
        <f>SUM(AH17:AH32)</f>
        <v>508</v>
      </c>
      <c r="AI33" s="121">
        <f t="shared" si="42"/>
        <v>18</v>
      </c>
      <c r="AJ33" s="121">
        <f t="shared" si="42"/>
        <v>54</v>
      </c>
      <c r="AK33" s="121">
        <f t="shared" si="42"/>
        <v>42</v>
      </c>
      <c r="AL33" s="121">
        <f t="shared" si="42"/>
        <v>36</v>
      </c>
      <c r="AM33" s="121">
        <f>SUM(AM17:AM32)</f>
        <v>12</v>
      </c>
      <c r="AN33" s="121">
        <f t="shared" si="42"/>
        <v>63.5</v>
      </c>
      <c r="AO33" s="121">
        <f t="shared" si="42"/>
        <v>379.35000000009313</v>
      </c>
      <c r="AP33" s="121">
        <f t="shared" si="42"/>
        <v>94.250000000116415</v>
      </c>
      <c r="AQ33" s="121">
        <f t="shared" si="42"/>
        <v>182.7166666664998</v>
      </c>
      <c r="AR33" s="121">
        <f t="shared" si="42"/>
        <v>-285.09999999997672</v>
      </c>
      <c r="AS33" s="121">
        <f t="shared" si="42"/>
        <v>-88.466666666383389</v>
      </c>
      <c r="AT33" s="123">
        <f>AC33/AH33</f>
        <v>0.25324803149587966</v>
      </c>
      <c r="AU33" s="123">
        <f>AD33/AH33</f>
        <v>0.81446850393677872</v>
      </c>
      <c r="AV33" s="123">
        <f>AE33/AH33</f>
        <v>0.6403215223100398</v>
      </c>
      <c r="AW33" s="124">
        <f>AU33-AT33</f>
        <v>0.56122047244089912</v>
      </c>
      <c r="AX33" s="124">
        <f>AU33-AV33</f>
        <v>0.17414698162673892</v>
      </c>
      <c r="AY33" s="121">
        <f t="shared" si="42"/>
        <v>2</v>
      </c>
      <c r="AZ33" s="121">
        <f t="shared" si="42"/>
        <v>7</v>
      </c>
      <c r="BA33" s="121">
        <f t="shared" si="42"/>
        <v>2</v>
      </c>
    </row>
    <row r="34" spans="2:53" ht="28.8" x14ac:dyDescent="0.3">
      <c r="B34" s="140"/>
      <c r="C34" s="139"/>
      <c r="D34" s="42"/>
      <c r="E34" s="116" t="s">
        <v>184</v>
      </c>
      <c r="F34" s="117"/>
      <c r="G34" s="117"/>
      <c r="H34" s="117"/>
      <c r="I34" s="117"/>
      <c r="J34" s="117"/>
      <c r="K34" s="117"/>
      <c r="L34" s="117">
        <f>L33+L16</f>
        <v>8</v>
      </c>
      <c r="M34" s="117">
        <f>M33+M16</f>
        <v>23</v>
      </c>
      <c r="N34" s="117"/>
      <c r="O34" s="117"/>
      <c r="P34" s="117"/>
      <c r="Q34" s="117"/>
      <c r="R34" s="117"/>
      <c r="S34" s="117"/>
      <c r="T34" s="117"/>
      <c r="U34" s="117"/>
      <c r="V34" s="120">
        <f>V16+V33</f>
        <v>290.14999999984866</v>
      </c>
      <c r="W34" s="120">
        <f t="shared" ref="W34:Y34" si="43">W16+W33</f>
        <v>760.71666666632518</v>
      </c>
      <c r="X34" s="120">
        <f t="shared" si="43"/>
        <v>606.04999999998836</v>
      </c>
      <c r="Y34" s="120">
        <f t="shared" si="43"/>
        <v>470.56666666647652</v>
      </c>
      <c r="Z34" s="120">
        <f>Z16+Z33</f>
        <v>-33.250000000116415</v>
      </c>
      <c r="AA34" s="117"/>
      <c r="AB34" s="122">
        <f>AB16+AB33</f>
        <v>7</v>
      </c>
      <c r="AC34" s="122">
        <f t="shared" ref="AC34:BA34" si="44">AC16+AC33</f>
        <v>290.14999999984866</v>
      </c>
      <c r="AD34" s="122">
        <f t="shared" si="44"/>
        <v>760.71666666632518</v>
      </c>
      <c r="AE34" s="122">
        <f t="shared" si="44"/>
        <v>606.04999999998836</v>
      </c>
      <c r="AF34" s="122">
        <f t="shared" si="44"/>
        <v>470.56666666647652</v>
      </c>
      <c r="AG34" s="122">
        <f t="shared" si="44"/>
        <v>119.14999999967404</v>
      </c>
      <c r="AH34" s="122">
        <f t="shared" si="44"/>
        <v>1084</v>
      </c>
      <c r="AI34" s="122">
        <f t="shared" si="44"/>
        <v>39</v>
      </c>
      <c r="AJ34" s="122">
        <f t="shared" si="44"/>
        <v>99</v>
      </c>
      <c r="AK34" s="122">
        <f t="shared" si="44"/>
        <v>78</v>
      </c>
      <c r="AL34" s="122">
        <f t="shared" si="44"/>
        <v>60</v>
      </c>
      <c r="AM34" s="122">
        <f t="shared" si="44"/>
        <v>16</v>
      </c>
      <c r="AN34" s="122">
        <f t="shared" si="44"/>
        <v>135.5</v>
      </c>
      <c r="AO34" s="122">
        <f t="shared" si="44"/>
        <v>793.85000000015134</v>
      </c>
      <c r="AP34" s="122">
        <f t="shared" si="44"/>
        <v>323.28333333367482</v>
      </c>
      <c r="AQ34" s="122">
        <f t="shared" si="44"/>
        <v>477.95000000001164</v>
      </c>
      <c r="AR34" s="122">
        <f t="shared" si="44"/>
        <v>-470.56666666647652</v>
      </c>
      <c r="AS34" s="122">
        <f t="shared" si="44"/>
        <v>-154.66666666633682</v>
      </c>
      <c r="AT34" s="125">
        <f>AC34/AH34</f>
        <v>0.26766605166037699</v>
      </c>
      <c r="AU34" s="125">
        <f>AD34/AH34</f>
        <v>0.70176814268111176</v>
      </c>
      <c r="AV34" s="125">
        <f>AE34/AH34</f>
        <v>0.55908671586714798</v>
      </c>
      <c r="AW34" s="125">
        <f>AU34-AT34</f>
        <v>0.43410209102073477</v>
      </c>
      <c r="AX34" s="125">
        <f>AU34-AV34</f>
        <v>0.14268142681396379</v>
      </c>
      <c r="AY34" s="122">
        <f t="shared" si="44"/>
        <v>2</v>
      </c>
      <c r="AZ34" s="122">
        <f t="shared" si="44"/>
        <v>12</v>
      </c>
      <c r="BA34" s="122">
        <f t="shared" si="44"/>
        <v>3</v>
      </c>
    </row>
    <row r="39" spans="2:53" x14ac:dyDescent="0.3">
      <c r="X39" s="39">
        <f>X34/AH34</f>
        <v>0.55908671586714798</v>
      </c>
    </row>
  </sheetData>
  <mergeCells count="165">
    <mergeCell ref="AG3:AG7"/>
    <mergeCell ref="AH3:AH7"/>
    <mergeCell ref="AI3:AI7"/>
    <mergeCell ref="AJ3:AJ7"/>
    <mergeCell ref="B3:B34"/>
    <mergeCell ref="C3:C16"/>
    <mergeCell ref="D3:D7"/>
    <mergeCell ref="AB3:AB7"/>
    <mergeCell ref="AC3:AC7"/>
    <mergeCell ref="AD3:AD7"/>
    <mergeCell ref="AW3:AW7"/>
    <mergeCell ref="AX3:AX7"/>
    <mergeCell ref="AY3:AY7"/>
    <mergeCell ref="AZ3:AZ7"/>
    <mergeCell ref="BA3:BA7"/>
    <mergeCell ref="D8:D13"/>
    <mergeCell ref="AB8:AB13"/>
    <mergeCell ref="AC8:AC13"/>
    <mergeCell ref="AD8:AD13"/>
    <mergeCell ref="AE8:AE13"/>
    <mergeCell ref="AQ3:AQ7"/>
    <mergeCell ref="AR3:AR7"/>
    <mergeCell ref="AS3:AS7"/>
    <mergeCell ref="AT3:AT7"/>
    <mergeCell ref="AU3:AU7"/>
    <mergeCell ref="AV3:AV7"/>
    <mergeCell ref="AK3:AK7"/>
    <mergeCell ref="AL3:AL7"/>
    <mergeCell ref="AM3:AM7"/>
    <mergeCell ref="AN3:AN7"/>
    <mergeCell ref="AO3:AO7"/>
    <mergeCell ref="AP3:AP7"/>
    <mergeCell ref="AE3:AE7"/>
    <mergeCell ref="AF3:AF7"/>
    <mergeCell ref="AY8:AY13"/>
    <mergeCell ref="AZ8:AZ13"/>
    <mergeCell ref="BA8:BA13"/>
    <mergeCell ref="D14:D15"/>
    <mergeCell ref="AB14:AB15"/>
    <mergeCell ref="AC14:AC15"/>
    <mergeCell ref="AD14:AD15"/>
    <mergeCell ref="AE14:AE15"/>
    <mergeCell ref="AF14:AF15"/>
    <mergeCell ref="AR8:AR13"/>
    <mergeCell ref="AS8:AS13"/>
    <mergeCell ref="AT8:AT13"/>
    <mergeCell ref="AU8:AU13"/>
    <mergeCell ref="AV8:AV13"/>
    <mergeCell ref="AW8:AW13"/>
    <mergeCell ref="AL8:AL13"/>
    <mergeCell ref="AM8:AM13"/>
    <mergeCell ref="AN8:AN13"/>
    <mergeCell ref="AO8:AO13"/>
    <mergeCell ref="AP8:AP13"/>
    <mergeCell ref="AQ8:AQ13"/>
    <mergeCell ref="AF8:AF13"/>
    <mergeCell ref="AG8:AG13"/>
    <mergeCell ref="AH8:AH13"/>
    <mergeCell ref="AQ14:AQ15"/>
    <mergeCell ref="AR14:AR15"/>
    <mergeCell ref="AG14:AG15"/>
    <mergeCell ref="AH14:AH15"/>
    <mergeCell ref="AI14:AI15"/>
    <mergeCell ref="AJ14:AJ15"/>
    <mergeCell ref="AK14:AK15"/>
    <mergeCell ref="AL14:AL15"/>
    <mergeCell ref="AX8:AX13"/>
    <mergeCell ref="AI8:AI13"/>
    <mergeCell ref="AJ8:AJ13"/>
    <mergeCell ref="AK8:AK13"/>
    <mergeCell ref="AI17:AI22"/>
    <mergeCell ref="AJ17:AJ22"/>
    <mergeCell ref="AK17:AK22"/>
    <mergeCell ref="AL17:AL22"/>
    <mergeCell ref="AY14:AY15"/>
    <mergeCell ref="AZ14:AZ15"/>
    <mergeCell ref="BA14:BA15"/>
    <mergeCell ref="C17:C34"/>
    <mergeCell ref="D17:D22"/>
    <mergeCell ref="AB17:AB22"/>
    <mergeCell ref="AC17:AC22"/>
    <mergeCell ref="AD17:AD22"/>
    <mergeCell ref="AE17:AE22"/>
    <mergeCell ref="AF17:AF22"/>
    <mergeCell ref="AS14:AS15"/>
    <mergeCell ref="AT14:AT15"/>
    <mergeCell ref="AU14:AU15"/>
    <mergeCell ref="AV14:AV15"/>
    <mergeCell ref="AW14:AW15"/>
    <mergeCell ref="AX14:AX15"/>
    <mergeCell ref="AM14:AM15"/>
    <mergeCell ref="AN14:AN15"/>
    <mergeCell ref="AO14:AO15"/>
    <mergeCell ref="AP14:AP15"/>
    <mergeCell ref="AY17:AY22"/>
    <mergeCell ref="AZ17:AZ22"/>
    <mergeCell ref="BA17:BA22"/>
    <mergeCell ref="D23:D27"/>
    <mergeCell ref="AB23:AB27"/>
    <mergeCell ref="AC23:AC27"/>
    <mergeCell ref="AD23:AD27"/>
    <mergeCell ref="AE23:AE27"/>
    <mergeCell ref="AF23:AF27"/>
    <mergeCell ref="AG23:AG27"/>
    <mergeCell ref="AS17:AS22"/>
    <mergeCell ref="AT17:AT22"/>
    <mergeCell ref="AU17:AU22"/>
    <mergeCell ref="AV17:AV22"/>
    <mergeCell ref="AW17:AW22"/>
    <mergeCell ref="AX17:AX22"/>
    <mergeCell ref="AM17:AM22"/>
    <mergeCell ref="AN17:AN22"/>
    <mergeCell ref="AO17:AO22"/>
    <mergeCell ref="AP17:AP22"/>
    <mergeCell ref="AQ17:AQ22"/>
    <mergeCell ref="AR17:AR22"/>
    <mergeCell ref="AG17:AG22"/>
    <mergeCell ref="AH17:AH22"/>
    <mergeCell ref="AP23:AP27"/>
    <mergeCell ref="AQ23:AQ27"/>
    <mergeCell ref="AR23:AR27"/>
    <mergeCell ref="AS23:AS27"/>
    <mergeCell ref="AH23:AH27"/>
    <mergeCell ref="AI23:AI27"/>
    <mergeCell ref="AJ23:AJ27"/>
    <mergeCell ref="AK23:AK27"/>
    <mergeCell ref="AL23:AL27"/>
    <mergeCell ref="AM23:AM27"/>
    <mergeCell ref="AI28:AI32"/>
    <mergeCell ref="AJ28:AJ32"/>
    <mergeCell ref="AK28:AK32"/>
    <mergeCell ref="AL28:AL32"/>
    <mergeCell ref="AM28:AM32"/>
    <mergeCell ref="AN28:AN32"/>
    <mergeCell ref="AZ23:AZ27"/>
    <mergeCell ref="BA23:BA27"/>
    <mergeCell ref="D28:D32"/>
    <mergeCell ref="AB28:AB32"/>
    <mergeCell ref="AC28:AC32"/>
    <mergeCell ref="AD28:AD32"/>
    <mergeCell ref="AE28:AE32"/>
    <mergeCell ref="AF28:AF32"/>
    <mergeCell ref="AG28:AG32"/>
    <mergeCell ref="AH28:AH32"/>
    <mergeCell ref="AT23:AT27"/>
    <mergeCell ref="AU23:AU27"/>
    <mergeCell ref="AV23:AV27"/>
    <mergeCell ref="AW23:AW27"/>
    <mergeCell ref="AX23:AX27"/>
    <mergeCell ref="AY23:AY27"/>
    <mergeCell ref="AN23:AN27"/>
    <mergeCell ref="AO23:AO27"/>
    <mergeCell ref="BA28:BA32"/>
    <mergeCell ref="AU28:AU32"/>
    <mergeCell ref="AV28:AV32"/>
    <mergeCell ref="AW28:AW32"/>
    <mergeCell ref="AX28:AX32"/>
    <mergeCell ref="AY28:AY32"/>
    <mergeCell ref="AZ28:AZ32"/>
    <mergeCell ref="AO28:AO32"/>
    <mergeCell ref="AP28:AP32"/>
    <mergeCell ref="AQ28:AQ32"/>
    <mergeCell ref="AR28:AR32"/>
    <mergeCell ref="AS28:AS32"/>
    <mergeCell ref="AT28:AT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 Sol D</vt:lpstr>
      <vt:lpstr>L Sol 8d</vt:lpstr>
      <vt:lpstr>Domingo 8 (Plan)</vt:lpstr>
      <vt:lpstr>Lunes 9</vt:lpstr>
      <vt:lpstr>Martes 10</vt:lpstr>
      <vt:lpstr>Miércoles 11</vt:lpstr>
      <vt:lpstr>Jueves 12</vt:lpstr>
      <vt:lpstr>Viernes 13</vt:lpstr>
      <vt:lpstr>Sábado 14</vt:lpstr>
      <vt:lpstr>Domingo 15 (real)</vt:lpstr>
      <vt:lpstr>Comparación</vt:lpstr>
      <vt:lpstr>Comparación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XANAT GARCIA SALGADO</dc:creator>
  <cp:lastModifiedBy>MAYRA XANAT GARCIA SALGADO</cp:lastModifiedBy>
  <dcterms:created xsi:type="dcterms:W3CDTF">2025-10-20T01:50:33Z</dcterms:created>
  <dcterms:modified xsi:type="dcterms:W3CDTF">2026-03-25T20:37:03Z</dcterms:modified>
</cp:coreProperties>
</file>