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g\Desktop\"/>
    </mc:Choice>
  </mc:AlternateContent>
  <bookViews>
    <workbookView xWindow="0" yWindow="0" windowWidth="19200" windowHeight="11370" tabRatio="883" activeTab="2"/>
    <workbookView xWindow="0" yWindow="0" windowWidth="19200" windowHeight="11370"/>
  </bookViews>
  <sheets>
    <sheet name="Spring Volume" sheetId="1" r:id="rId1"/>
    <sheet name="Methane" sheetId="23" r:id="rId2"/>
    <sheet name="P20 Conc." sheetId="2" r:id="rId3"/>
    <sheet name="P21 Conc." sheetId="6" r:id="rId4"/>
    <sheet name="P22 Conc." sheetId="7" r:id="rId5"/>
    <sheet name="P23 Conc." sheetId="8" r:id="rId6"/>
    <sheet name="pH" sheetId="21" r:id="rId7"/>
    <sheet name="LOQ" sheetId="13" r:id="rId8"/>
    <sheet name="Molar Mass" sheetId="15" r:id="rId9"/>
  </sheets>
  <calcPr calcId="171027"/>
</workbook>
</file>

<file path=xl/calcChain.xml><?xml version="1.0" encoding="utf-8"?>
<calcChain xmlns="http://schemas.openxmlformats.org/spreadsheetml/2006/main">
  <c r="B33" i="8" l="1"/>
  <c r="B34" i="8"/>
  <c r="B35" i="8"/>
  <c r="B36" i="8"/>
  <c r="B37" i="8"/>
  <c r="B38" i="8"/>
  <c r="B34" i="7"/>
  <c r="B35" i="7"/>
  <c r="B36" i="7"/>
  <c r="B37" i="7"/>
  <c r="B38" i="7"/>
  <c r="B39" i="7"/>
  <c r="B33" i="6"/>
  <c r="B34" i="6"/>
  <c r="B35" i="6"/>
  <c r="B36" i="6"/>
  <c r="B37" i="6"/>
  <c r="B38" i="6"/>
  <c r="B33" i="2"/>
  <c r="B34" i="2"/>
  <c r="B35" i="2"/>
  <c r="B36" i="2"/>
  <c r="B37" i="2"/>
  <c r="B38" i="2"/>
  <c r="Z39" i="1"/>
  <c r="Z40" i="1"/>
  <c r="Z41" i="1"/>
  <c r="Z42" i="1"/>
  <c r="Z43" i="1"/>
  <c r="Z44" i="1"/>
  <c r="R39" i="1"/>
  <c r="R40" i="1"/>
  <c r="R41" i="1"/>
  <c r="R42" i="1"/>
  <c r="R43" i="1"/>
  <c r="R44" i="1"/>
  <c r="J56" i="1"/>
  <c r="J57" i="1"/>
  <c r="B57" i="1"/>
  <c r="B56" i="1"/>
  <c r="J52" i="1"/>
  <c r="J53" i="1"/>
  <c r="J54" i="1"/>
  <c r="J55" i="1"/>
  <c r="B55" i="1"/>
  <c r="B53" i="1"/>
  <c r="B54" i="1"/>
  <c r="B52" i="1"/>
  <c r="Z33" i="1"/>
  <c r="Z34" i="1"/>
  <c r="Z35" i="1"/>
  <c r="Z36" i="1"/>
  <c r="Z37" i="1"/>
  <c r="Z38" i="1"/>
  <c r="R32" i="1"/>
  <c r="R33" i="1"/>
  <c r="R34" i="1"/>
  <c r="R35" i="1"/>
  <c r="R36" i="1"/>
  <c r="R37" i="1"/>
  <c r="R38" i="1"/>
  <c r="J46" i="1"/>
  <c r="J47" i="1"/>
  <c r="J48" i="1"/>
  <c r="J49" i="1"/>
  <c r="J50" i="1"/>
  <c r="J51" i="1"/>
  <c r="B47" i="1"/>
  <c r="B48" i="1"/>
  <c r="B49" i="1"/>
  <c r="B50" i="1"/>
  <c r="B51" i="1"/>
  <c r="B46" i="1"/>
  <c r="Z32" i="1"/>
  <c r="B38" i="1"/>
  <c r="G3" i="21" l="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F3" i="21"/>
  <c r="B30" i="8" l="1"/>
  <c r="B31" i="8"/>
  <c r="B32" i="8"/>
  <c r="B31" i="7"/>
  <c r="B32" i="7"/>
  <c r="B33" i="7"/>
  <c r="B30" i="6"/>
  <c r="B31" i="6"/>
  <c r="B32" i="6"/>
  <c r="B32" i="2"/>
  <c r="B31" i="2"/>
  <c r="B30" i="2"/>
  <c r="B24" i="6" l="1"/>
  <c r="B25" i="6"/>
  <c r="B26" i="6"/>
  <c r="B27" i="6"/>
  <c r="B28" i="6"/>
  <c r="B29" i="6"/>
  <c r="B28" i="2" l="1"/>
  <c r="B29" i="2"/>
  <c r="B24" i="7"/>
  <c r="B25" i="7"/>
  <c r="B26" i="7"/>
  <c r="B27" i="7"/>
  <c r="B28" i="7"/>
  <c r="B29" i="7"/>
  <c r="B30" i="7"/>
  <c r="B26" i="8"/>
  <c r="B27" i="8"/>
  <c r="B28" i="8"/>
  <c r="B29" i="8"/>
  <c r="B27" i="2"/>
  <c r="B26" i="2"/>
  <c r="AD77" i="1" l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F58" i="1" l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J45" i="1" l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J37" i="1"/>
  <c r="B37" i="1"/>
  <c r="J36" i="1"/>
  <c r="B36" i="1"/>
  <c r="J35" i="1"/>
  <c r="B35" i="1"/>
  <c r="J34" i="1"/>
  <c r="B34" i="1"/>
  <c r="J33" i="1"/>
  <c r="B33" i="1"/>
  <c r="J32" i="1"/>
  <c r="B32" i="1"/>
  <c r="Z31" i="1"/>
  <c r="R31" i="1"/>
  <c r="J31" i="1"/>
  <c r="B31" i="1"/>
  <c r="Z30" i="1"/>
  <c r="R30" i="1"/>
  <c r="J30" i="1"/>
  <c r="B30" i="1"/>
  <c r="Z29" i="1"/>
  <c r="R29" i="1"/>
  <c r="J29" i="1"/>
  <c r="B29" i="1"/>
  <c r="Z28" i="1"/>
  <c r="R28" i="1"/>
  <c r="J28" i="1"/>
  <c r="C28" i="1"/>
  <c r="B28" i="1"/>
  <c r="Z27" i="1"/>
  <c r="R27" i="1"/>
  <c r="J27" i="1"/>
  <c r="B27" i="1"/>
  <c r="Z26" i="1"/>
  <c r="R26" i="1"/>
  <c r="J26" i="1"/>
  <c r="B26" i="1"/>
  <c r="Z25" i="1"/>
  <c r="R25" i="1"/>
  <c r="K25" i="1"/>
  <c r="J25" i="1"/>
  <c r="B25" i="1"/>
  <c r="Z24" i="1"/>
  <c r="R24" i="1"/>
  <c r="J24" i="1"/>
  <c r="B24" i="1"/>
  <c r="Z23" i="1"/>
  <c r="R23" i="1"/>
  <c r="J23" i="1"/>
  <c r="B23" i="1"/>
  <c r="Z22" i="1"/>
  <c r="R22" i="1"/>
  <c r="J22" i="1"/>
  <c r="B22" i="1"/>
  <c r="Z21" i="1"/>
  <c r="R21" i="1"/>
  <c r="J21" i="1"/>
  <c r="C21" i="1"/>
  <c r="B21" i="1"/>
  <c r="Z20" i="1"/>
  <c r="R20" i="1"/>
  <c r="J20" i="1"/>
  <c r="B20" i="1"/>
  <c r="Z19" i="1"/>
  <c r="R19" i="1"/>
  <c r="J19" i="1"/>
  <c r="B19" i="1"/>
  <c r="Z18" i="1"/>
  <c r="R18" i="1"/>
  <c r="J18" i="1"/>
  <c r="B18" i="1"/>
  <c r="Z17" i="1"/>
  <c r="R17" i="1"/>
  <c r="J17" i="1"/>
  <c r="B17" i="1"/>
  <c r="Z16" i="1"/>
  <c r="R16" i="1"/>
  <c r="K16" i="1"/>
  <c r="J16" i="1"/>
  <c r="B16" i="1"/>
  <c r="Z15" i="1"/>
  <c r="R15" i="1"/>
  <c r="J15" i="1"/>
  <c r="C15" i="1"/>
  <c r="B15" i="1"/>
  <c r="Z14" i="1"/>
  <c r="R14" i="1"/>
  <c r="J14" i="1"/>
  <c r="C14" i="1"/>
  <c r="B14" i="1"/>
  <c r="Z13" i="1"/>
  <c r="R13" i="1"/>
  <c r="J13" i="1"/>
  <c r="B13" i="1"/>
  <c r="Z12" i="1"/>
  <c r="R12" i="1"/>
  <c r="J12" i="1"/>
  <c r="B12" i="1"/>
  <c r="AA9" i="1"/>
  <c r="S9" i="1"/>
  <c r="AA8" i="1"/>
  <c r="S8" i="1"/>
  <c r="K8" i="1"/>
  <c r="C8" i="1"/>
  <c r="F12" i="1" s="1"/>
  <c r="G12" i="1" s="1"/>
  <c r="AC12" i="1" l="1"/>
  <c r="AC13" i="1" s="1"/>
  <c r="AD12" i="1"/>
  <c r="AE12" i="1" s="1"/>
  <c r="M12" i="1"/>
  <c r="M13" i="1" s="1"/>
  <c r="N12" i="1"/>
  <c r="O12" i="1" s="1"/>
  <c r="U12" i="1"/>
  <c r="U13" i="1" s="1"/>
  <c r="V12" i="1"/>
  <c r="W12" i="1" s="1"/>
  <c r="E12" i="1"/>
  <c r="E13" i="1" s="1"/>
  <c r="K9" i="1"/>
  <c r="C9" i="1"/>
  <c r="E14" i="1" l="1"/>
  <c r="F13" i="1"/>
  <c r="G13" i="1" s="1"/>
  <c r="M14" i="1"/>
  <c r="N13" i="1"/>
  <c r="O13" i="1" s="1"/>
  <c r="U14" i="1"/>
  <c r="V13" i="1"/>
  <c r="W13" i="1" s="1"/>
  <c r="AC14" i="1"/>
  <c r="AD13" i="1"/>
  <c r="AE13" i="1" s="1"/>
  <c r="M15" i="1" l="1"/>
  <c r="N14" i="1"/>
  <c r="O14" i="1" s="1"/>
  <c r="U15" i="1"/>
  <c r="V14" i="1"/>
  <c r="W14" i="1" s="1"/>
  <c r="F14" i="1"/>
  <c r="G14" i="1" s="1"/>
  <c r="E15" i="1"/>
  <c r="AC15" i="1"/>
  <c r="AD14" i="1"/>
  <c r="AE14" i="1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AC16" i="1" l="1"/>
  <c r="AD15" i="1"/>
  <c r="AE15" i="1" s="1"/>
  <c r="U16" i="1"/>
  <c r="V15" i="1"/>
  <c r="W15" i="1" s="1"/>
  <c r="F15" i="1"/>
  <c r="G15" i="1" s="1"/>
  <c r="E16" i="1"/>
  <c r="N15" i="1"/>
  <c r="O15" i="1" s="1"/>
  <c r="M16" i="1"/>
  <c r="U17" i="1" l="1"/>
  <c r="V16" i="1"/>
  <c r="W16" i="1" s="1"/>
  <c r="AC17" i="1"/>
  <c r="AD16" i="1"/>
  <c r="AE16" i="1" s="1"/>
  <c r="M17" i="1"/>
  <c r="N16" i="1"/>
  <c r="O16" i="1" s="1"/>
  <c r="F16" i="1"/>
  <c r="G16" i="1" s="1"/>
  <c r="E17" i="1"/>
  <c r="B25" i="2"/>
  <c r="B24" i="2"/>
  <c r="B23" i="2"/>
  <c r="B22" i="2"/>
  <c r="B21" i="2"/>
  <c r="B20" i="2"/>
  <c r="B19" i="2"/>
  <c r="B10" i="2"/>
  <c r="B11" i="2"/>
  <c r="B12" i="2"/>
  <c r="B13" i="2"/>
  <c r="B14" i="2"/>
  <c r="B15" i="2"/>
  <c r="B16" i="2"/>
  <c r="B17" i="2"/>
  <c r="B18" i="2"/>
  <c r="B9" i="2"/>
  <c r="M18" i="1" l="1"/>
  <c r="N17" i="1"/>
  <c r="O17" i="1" s="1"/>
  <c r="F17" i="1"/>
  <c r="G17" i="1" s="1"/>
  <c r="E18" i="1"/>
  <c r="AC18" i="1"/>
  <c r="AD17" i="1"/>
  <c r="AE17" i="1" s="1"/>
  <c r="U18" i="1"/>
  <c r="V17" i="1"/>
  <c r="W17" i="1" s="1"/>
  <c r="F18" i="1" l="1"/>
  <c r="G18" i="1" s="1"/>
  <c r="E19" i="1"/>
  <c r="U19" i="1"/>
  <c r="V18" i="1"/>
  <c r="W18" i="1" s="1"/>
  <c r="AC19" i="1"/>
  <c r="AD18" i="1"/>
  <c r="AE18" i="1" s="1"/>
  <c r="M19" i="1"/>
  <c r="N18" i="1"/>
  <c r="O18" i="1" s="1"/>
  <c r="AC20" i="1" l="1"/>
  <c r="AD19" i="1"/>
  <c r="AE19" i="1" s="1"/>
  <c r="U20" i="1"/>
  <c r="V19" i="1"/>
  <c r="W19" i="1" s="1"/>
  <c r="M20" i="1"/>
  <c r="N19" i="1"/>
  <c r="O19" i="1" s="1"/>
  <c r="F19" i="1"/>
  <c r="G19" i="1" s="1"/>
  <c r="E20" i="1"/>
  <c r="U21" i="1" l="1"/>
  <c r="V20" i="1"/>
  <c r="W20" i="1" s="1"/>
  <c r="AC21" i="1"/>
  <c r="AD20" i="1"/>
  <c r="AE20" i="1" s="1"/>
  <c r="F20" i="1"/>
  <c r="G20" i="1" s="1"/>
  <c r="E21" i="1"/>
  <c r="M21" i="1"/>
  <c r="N20" i="1"/>
  <c r="O20" i="1" s="1"/>
  <c r="F21" i="1" l="1"/>
  <c r="G21" i="1" s="1"/>
  <c r="E22" i="1"/>
  <c r="AC22" i="1"/>
  <c r="AD21" i="1"/>
  <c r="AE21" i="1" s="1"/>
  <c r="U22" i="1"/>
  <c r="V21" i="1"/>
  <c r="W21" i="1" s="1"/>
  <c r="M22" i="1"/>
  <c r="N21" i="1"/>
  <c r="O21" i="1" s="1"/>
  <c r="F22" i="1" l="1"/>
  <c r="G22" i="1" s="1"/>
  <c r="E23" i="1"/>
  <c r="AC23" i="1"/>
  <c r="AD22" i="1"/>
  <c r="AE22" i="1" s="1"/>
  <c r="M23" i="1"/>
  <c r="N22" i="1"/>
  <c r="O22" i="1" s="1"/>
  <c r="U23" i="1"/>
  <c r="V22" i="1"/>
  <c r="W22" i="1" s="1"/>
  <c r="M24" i="1" l="1"/>
  <c r="N23" i="1"/>
  <c r="O23" i="1" s="1"/>
  <c r="AC24" i="1"/>
  <c r="AD23" i="1"/>
  <c r="AE23" i="1" s="1"/>
  <c r="F23" i="1"/>
  <c r="G23" i="1" s="1"/>
  <c r="E24" i="1"/>
  <c r="U24" i="1"/>
  <c r="V23" i="1"/>
  <c r="W23" i="1" s="1"/>
  <c r="U25" i="1" l="1"/>
  <c r="V24" i="1"/>
  <c r="W24" i="1" s="1"/>
  <c r="AC25" i="1"/>
  <c r="AD24" i="1"/>
  <c r="AE24" i="1" s="1"/>
  <c r="M25" i="1"/>
  <c r="N24" i="1"/>
  <c r="O24" i="1" s="1"/>
  <c r="F24" i="1"/>
  <c r="G24" i="1" s="1"/>
  <c r="E25" i="1"/>
  <c r="M26" i="1" l="1"/>
  <c r="N25" i="1"/>
  <c r="O25" i="1" s="1"/>
  <c r="F25" i="1"/>
  <c r="G25" i="1" s="1"/>
  <c r="E26" i="1"/>
  <c r="AC26" i="1"/>
  <c r="AD25" i="1"/>
  <c r="AE25" i="1" s="1"/>
  <c r="U26" i="1"/>
  <c r="V25" i="1"/>
  <c r="W25" i="1" s="1"/>
  <c r="AD26" i="1" l="1"/>
  <c r="AE26" i="1" s="1"/>
  <c r="AC27" i="1"/>
  <c r="F26" i="1"/>
  <c r="G26" i="1" s="1"/>
  <c r="E27" i="1"/>
  <c r="U27" i="1"/>
  <c r="V26" i="1"/>
  <c r="W26" i="1" s="1"/>
  <c r="M27" i="1"/>
  <c r="N26" i="1"/>
  <c r="O26" i="1" s="1"/>
  <c r="F27" i="1" l="1"/>
  <c r="G27" i="1" s="1"/>
  <c r="E28" i="1"/>
  <c r="AC28" i="1"/>
  <c r="AD27" i="1"/>
  <c r="AE27" i="1" s="1"/>
  <c r="M28" i="1"/>
  <c r="N27" i="1"/>
  <c r="O27" i="1" s="1"/>
  <c r="U28" i="1"/>
  <c r="V27" i="1"/>
  <c r="W27" i="1" s="1"/>
  <c r="U29" i="1" l="1"/>
  <c r="V28" i="1"/>
  <c r="W28" i="1" s="1"/>
  <c r="F28" i="1"/>
  <c r="G28" i="1" s="1"/>
  <c r="E29" i="1"/>
  <c r="M29" i="1"/>
  <c r="N28" i="1"/>
  <c r="O28" i="1" s="1"/>
  <c r="AD28" i="1"/>
  <c r="AE28" i="1" s="1"/>
  <c r="AC29" i="1"/>
  <c r="F29" i="1" l="1"/>
  <c r="G29" i="1" s="1"/>
  <c r="E30" i="1"/>
  <c r="M30" i="1"/>
  <c r="N29" i="1"/>
  <c r="O29" i="1" s="1"/>
  <c r="U30" i="1"/>
  <c r="V29" i="1"/>
  <c r="W29" i="1" s="1"/>
  <c r="AC30" i="1"/>
  <c r="AD29" i="1"/>
  <c r="AE29" i="1" s="1"/>
  <c r="F30" i="1" l="1"/>
  <c r="G30" i="1" s="1"/>
  <c r="E31" i="1"/>
  <c r="AC31" i="1"/>
  <c r="AD30" i="1"/>
  <c r="AE30" i="1" s="1"/>
  <c r="M31" i="1"/>
  <c r="N30" i="1"/>
  <c r="O30" i="1" s="1"/>
  <c r="V30" i="1"/>
  <c r="W30" i="1" s="1"/>
  <c r="U31" i="1"/>
  <c r="U32" i="1" l="1"/>
  <c r="V31" i="1"/>
  <c r="W31" i="1" s="1"/>
  <c r="S10" i="1"/>
  <c r="AC32" i="1"/>
  <c r="AA10" i="1"/>
  <c r="AD31" i="1"/>
  <c r="AE31" i="1" s="1"/>
  <c r="M32" i="1"/>
  <c r="N31" i="1"/>
  <c r="O31" i="1" s="1"/>
  <c r="F31" i="1"/>
  <c r="G31" i="1" s="1"/>
  <c r="E32" i="1"/>
  <c r="AC33" i="1" l="1"/>
  <c r="AD32" i="1"/>
  <c r="F32" i="1"/>
  <c r="G32" i="1" s="1"/>
  <c r="E33" i="1"/>
  <c r="U33" i="1"/>
  <c r="V32" i="1"/>
  <c r="W32" i="1" s="1"/>
  <c r="M33" i="1"/>
  <c r="N32" i="1"/>
  <c r="O32" i="1" s="1"/>
  <c r="AE32" i="1"/>
  <c r="U34" i="1" l="1"/>
  <c r="V33" i="1"/>
  <c r="W33" i="1" s="1"/>
  <c r="AC34" i="1"/>
  <c r="AD33" i="1"/>
  <c r="AE33" i="1" s="1"/>
  <c r="M34" i="1"/>
  <c r="N33" i="1"/>
  <c r="O33" i="1" s="1"/>
  <c r="F33" i="1"/>
  <c r="G33" i="1" s="1"/>
  <c r="E34" i="1"/>
  <c r="AC35" i="1" l="1"/>
  <c r="AD34" i="1"/>
  <c r="AE34" i="1" s="1"/>
  <c r="M35" i="1"/>
  <c r="N34" i="1"/>
  <c r="O34" i="1" s="1"/>
  <c r="U35" i="1"/>
  <c r="V34" i="1"/>
  <c r="W34" i="1" s="1"/>
  <c r="F34" i="1"/>
  <c r="G34" i="1" s="1"/>
  <c r="E35" i="1"/>
  <c r="U36" i="1" l="1"/>
  <c r="V35" i="1"/>
  <c r="W35" i="1" s="1"/>
  <c r="AC36" i="1"/>
  <c r="AD35" i="1"/>
  <c r="AE35" i="1" s="1"/>
  <c r="F35" i="1"/>
  <c r="G35" i="1" s="1"/>
  <c r="E36" i="1"/>
  <c r="M36" i="1"/>
  <c r="N35" i="1"/>
  <c r="O35" i="1" s="1"/>
  <c r="F36" i="1" l="1"/>
  <c r="G36" i="1" s="1"/>
  <c r="E37" i="1"/>
  <c r="U37" i="1"/>
  <c r="V36" i="1"/>
  <c r="W36" i="1" s="1"/>
  <c r="M37" i="1"/>
  <c r="N36" i="1"/>
  <c r="O36" i="1" s="1"/>
  <c r="AC37" i="1"/>
  <c r="AD36" i="1"/>
  <c r="AE36" i="1" s="1"/>
  <c r="AC38" i="1" l="1"/>
  <c r="AD37" i="1"/>
  <c r="AE37" i="1" s="1"/>
  <c r="F37" i="1"/>
  <c r="G37" i="1" s="1"/>
  <c r="E38" i="1"/>
  <c r="U38" i="1"/>
  <c r="V37" i="1"/>
  <c r="W37" i="1" s="1"/>
  <c r="M38" i="1"/>
  <c r="N37" i="1"/>
  <c r="O37" i="1" s="1"/>
  <c r="F38" i="1" l="1"/>
  <c r="G38" i="1" s="1"/>
  <c r="E39" i="1"/>
  <c r="U39" i="1"/>
  <c r="V38" i="1"/>
  <c r="W38" i="1" s="1"/>
  <c r="K10" i="1"/>
  <c r="M39" i="1"/>
  <c r="N38" i="1"/>
  <c r="O38" i="1" s="1"/>
  <c r="AC39" i="1"/>
  <c r="AD38" i="1"/>
  <c r="AE38" i="1" s="1"/>
  <c r="M40" i="1" l="1"/>
  <c r="N39" i="1"/>
  <c r="O39" i="1" s="1"/>
  <c r="U40" i="1"/>
  <c r="V39" i="1"/>
  <c r="W39" i="1" s="1"/>
  <c r="AC40" i="1"/>
  <c r="AD39" i="1"/>
  <c r="AE39" i="1" s="1"/>
  <c r="F39" i="1"/>
  <c r="G39" i="1" s="1"/>
  <c r="E40" i="1"/>
  <c r="AC41" i="1" l="1"/>
  <c r="AD40" i="1"/>
  <c r="AE40" i="1" s="1"/>
  <c r="N40" i="1"/>
  <c r="O40" i="1" s="1"/>
  <c r="M41" i="1"/>
  <c r="F40" i="1"/>
  <c r="G40" i="1" s="1"/>
  <c r="E41" i="1"/>
  <c r="U41" i="1"/>
  <c r="V40" i="1"/>
  <c r="W40" i="1" s="1"/>
  <c r="AC42" i="1" l="1"/>
  <c r="AD41" i="1"/>
  <c r="AE41" i="1" s="1"/>
  <c r="F41" i="1"/>
  <c r="G41" i="1" s="1"/>
  <c r="E42" i="1"/>
  <c r="M42" i="1"/>
  <c r="N41" i="1"/>
  <c r="O41" i="1" s="1"/>
  <c r="U42" i="1"/>
  <c r="V41" i="1"/>
  <c r="W41" i="1" s="1"/>
  <c r="N42" i="1" l="1"/>
  <c r="O42" i="1" s="1"/>
  <c r="M43" i="1"/>
  <c r="F42" i="1"/>
  <c r="G42" i="1" s="1"/>
  <c r="E43" i="1"/>
  <c r="U43" i="1"/>
  <c r="V42" i="1"/>
  <c r="W42" i="1" s="1"/>
  <c r="AC43" i="1"/>
  <c r="AD42" i="1"/>
  <c r="AE42" i="1" s="1"/>
  <c r="U44" i="1" l="1"/>
  <c r="V44" i="1" s="1"/>
  <c r="V43" i="1"/>
  <c r="W43" i="1" s="1"/>
  <c r="F43" i="1"/>
  <c r="G43" i="1" s="1"/>
  <c r="C10" i="1"/>
  <c r="E44" i="1"/>
  <c r="N43" i="1"/>
  <c r="O43" i="1" s="1"/>
  <c r="M44" i="1"/>
  <c r="AC44" i="1"/>
  <c r="AD44" i="1" s="1"/>
  <c r="AD43" i="1"/>
  <c r="AE43" i="1" s="1"/>
  <c r="AE44" i="1" l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W44" i="1"/>
  <c r="F44" i="1"/>
  <c r="G44" i="1" s="1"/>
  <c r="E45" i="1"/>
  <c r="N44" i="1"/>
  <c r="O44" i="1" s="1"/>
  <c r="M45" i="1"/>
  <c r="W45" i="1" l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N45" i="1"/>
  <c r="O45" i="1" s="1"/>
  <c r="M46" i="1"/>
  <c r="F45" i="1"/>
  <c r="G45" i="1" s="1"/>
  <c r="E46" i="1"/>
  <c r="E47" i="1" l="1"/>
  <c r="F46" i="1"/>
  <c r="G46" i="1" s="1"/>
  <c r="M47" i="1"/>
  <c r="N46" i="1"/>
  <c r="O46" i="1" s="1"/>
  <c r="M48" i="1" l="1"/>
  <c r="N47" i="1"/>
  <c r="O47" i="1" s="1"/>
  <c r="E48" i="1"/>
  <c r="F47" i="1"/>
  <c r="G47" i="1" s="1"/>
  <c r="M49" i="1" l="1"/>
  <c r="N48" i="1"/>
  <c r="O48" i="1" s="1"/>
  <c r="E49" i="1"/>
  <c r="F48" i="1"/>
  <c r="G48" i="1" s="1"/>
  <c r="M50" i="1" l="1"/>
  <c r="N49" i="1"/>
  <c r="O49" i="1" s="1"/>
  <c r="E50" i="1"/>
  <c r="F49" i="1"/>
  <c r="G49" i="1" s="1"/>
  <c r="M51" i="1" l="1"/>
  <c r="N50" i="1"/>
  <c r="O50" i="1" s="1"/>
  <c r="E51" i="1"/>
  <c r="F50" i="1"/>
  <c r="G50" i="1" s="1"/>
  <c r="M52" i="1" l="1"/>
  <c r="N51" i="1"/>
  <c r="O51" i="1" s="1"/>
  <c r="E52" i="1"/>
  <c r="F51" i="1"/>
  <c r="G51" i="1" s="1"/>
  <c r="M53" i="1" l="1"/>
  <c r="N52" i="1"/>
  <c r="O52" i="1" s="1"/>
  <c r="E53" i="1"/>
  <c r="F52" i="1"/>
  <c r="G52" i="1" s="1"/>
  <c r="M54" i="1" l="1"/>
  <c r="N53" i="1"/>
  <c r="O53" i="1" s="1"/>
  <c r="E54" i="1"/>
  <c r="F53" i="1"/>
  <c r="G53" i="1" s="1"/>
  <c r="M55" i="1" l="1"/>
  <c r="N54" i="1"/>
  <c r="O54" i="1" s="1"/>
  <c r="E55" i="1"/>
  <c r="F54" i="1"/>
  <c r="G54" i="1" s="1"/>
  <c r="M56" i="1" l="1"/>
  <c r="N55" i="1"/>
  <c r="O55" i="1" s="1"/>
  <c r="E56" i="1"/>
  <c r="F55" i="1"/>
  <c r="G55" i="1" s="1"/>
  <c r="M57" i="1" l="1"/>
  <c r="N57" i="1" s="1"/>
  <c r="N56" i="1"/>
  <c r="O56" i="1" s="1"/>
  <c r="E57" i="1"/>
  <c r="F57" i="1" s="1"/>
  <c r="F56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O57" i="1" l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</calcChain>
</file>

<file path=xl/comments1.xml><?xml version="1.0" encoding="utf-8"?>
<comments xmlns="http://schemas.openxmlformats.org/spreadsheetml/2006/main">
  <authors>
    <author>Johnsie Lang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Johnsie Lang:</t>
        </r>
        <r>
          <rPr>
            <sz val="9"/>
            <color indexed="81"/>
            <rFont val="Tahoma"/>
            <family val="2"/>
          </rPr>
          <t xml:space="preserve">
Need to add volume removals other than sampling</t>
        </r>
      </text>
    </comment>
  </commentList>
</comments>
</file>

<file path=xl/sharedStrings.xml><?xml version="1.0" encoding="utf-8"?>
<sst xmlns="http://schemas.openxmlformats.org/spreadsheetml/2006/main" count="4883" uniqueCount="211">
  <si>
    <t>Volume of Liquid in Reactors</t>
  </si>
  <si>
    <t>Start Date</t>
  </si>
  <si>
    <t xml:space="preserve">Volume of Liquid Added Initial </t>
  </si>
  <si>
    <t>mL</t>
  </si>
  <si>
    <t xml:space="preserve">Moisture in Waste </t>
  </si>
  <si>
    <t>Initial Volume</t>
  </si>
  <si>
    <t>ml</t>
  </si>
  <si>
    <t>Sodium Addition</t>
  </si>
  <si>
    <t>g</t>
  </si>
  <si>
    <t>Sodium Concentration in Reactor</t>
  </si>
  <si>
    <t>mg/L</t>
  </si>
  <si>
    <t>Date</t>
  </si>
  <si>
    <t>Days from Start</t>
  </si>
  <si>
    <t>Volume Added (mL)</t>
  </si>
  <si>
    <t>Volume Removed (mL)</t>
  </si>
  <si>
    <t>Reactor Volume (mL)</t>
  </si>
  <si>
    <t>DF</t>
  </si>
  <si>
    <t>Reactor:</t>
  </si>
  <si>
    <t>Biotic</t>
  </si>
  <si>
    <t>Start Date:</t>
  </si>
  <si>
    <t>Units:</t>
  </si>
  <si>
    <t>Data multiplied by         extraction factor (1.2/3)</t>
  </si>
  <si>
    <t>ng/L</t>
  </si>
  <si>
    <t>ND:</t>
  </si>
  <si>
    <t>Non-detect</t>
  </si>
  <si>
    <t>Signal to Noise ratio &lt; 3</t>
  </si>
  <si>
    <t>LOQ:</t>
  </si>
  <si>
    <t>Detected, but not quantifiable</t>
  </si>
  <si>
    <t>Signal to Noise ratio &lt; 10 ( variable ng/L) or concentration falls outside calibration (typically 2 ng/L)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</si>
  <si>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</si>
  <si>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</si>
  <si>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</si>
  <si>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</si>
  <si>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</si>
  <si>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</si>
  <si>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</si>
  <si>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</si>
  <si>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</si>
  <si>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</si>
  <si>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</si>
  <si>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PFPeDA</t>
  </si>
  <si>
    <t>PFHxDA</t>
  </si>
  <si>
    <t>PFHpDA</t>
  </si>
  <si>
    <t>PFOcDA</t>
  </si>
  <si>
    <t>FBEA</t>
  </si>
  <si>
    <t>FHEA</t>
  </si>
  <si>
    <t>FOEA</t>
  </si>
  <si>
    <t>FDEA</t>
  </si>
  <si>
    <t>FBUEA</t>
  </si>
  <si>
    <t>FHUEA</t>
  </si>
  <si>
    <t>FOUEA</t>
  </si>
  <si>
    <t>FDUEA</t>
  </si>
  <si>
    <t>FPrPA</t>
  </si>
  <si>
    <t>FPePA</t>
  </si>
  <si>
    <t>FHpPA</t>
  </si>
  <si>
    <t>FNPA</t>
  </si>
  <si>
    <t>PFBS</t>
  </si>
  <si>
    <t>PFPS</t>
  </si>
  <si>
    <t>PFHxS</t>
  </si>
  <si>
    <t>PFHpS</t>
  </si>
  <si>
    <t>PFOS</t>
  </si>
  <si>
    <t>PFNS</t>
  </si>
  <si>
    <t>PFDS</t>
  </si>
  <si>
    <t>4:2 FtS</t>
  </si>
  <si>
    <t>6:2 FtS</t>
  </si>
  <si>
    <t>8:2 FtS</t>
  </si>
  <si>
    <t>FBSAA</t>
  </si>
  <si>
    <t>FPeSAA</t>
  </si>
  <si>
    <t>FHxSAA</t>
  </si>
  <si>
    <t>FHpSAA</t>
  </si>
  <si>
    <t>FOSAA</t>
  </si>
  <si>
    <t>MeFBSAA</t>
  </si>
  <si>
    <t>MeFPeSAA</t>
  </si>
  <si>
    <t>MeFHxSAA</t>
  </si>
  <si>
    <t>MeFHpSAA</t>
  </si>
  <si>
    <t>MeFOSAA</t>
  </si>
  <si>
    <t>EtFBSAA</t>
  </si>
  <si>
    <t>EtFPeSAA</t>
  </si>
  <si>
    <t>EtFHxSAA</t>
  </si>
  <si>
    <t>EtFHpSAA</t>
  </si>
  <si>
    <t>EtFOSAA</t>
  </si>
  <si>
    <t>4:4 PFPi</t>
  </si>
  <si>
    <t>4:6 PFPi</t>
  </si>
  <si>
    <t>6:6 PFPi</t>
  </si>
  <si>
    <t>6:8 PFPi</t>
  </si>
  <si>
    <t>8:8 PFPi</t>
  </si>
  <si>
    <t>4:2 diPAP</t>
  </si>
  <si>
    <t>4:2/6:2 diPAP</t>
  </si>
  <si>
    <t>6:2 diPAP</t>
  </si>
  <si>
    <t>6:2/8:2 diPAP</t>
  </si>
  <si>
    <t>8:2 diPAP</t>
  </si>
  <si>
    <t>8:2/10:2 diPAP</t>
  </si>
  <si>
    <t>10:2 diPAP</t>
  </si>
  <si>
    <t>6:2 FTMAP</t>
  </si>
  <si>
    <t>6:2/8:2 FTMAP</t>
  </si>
  <si>
    <t>8:2 FTMAP</t>
  </si>
  <si>
    <t>8:2/10:2 FTMAP</t>
  </si>
  <si>
    <t>10:2 FTMAP</t>
  </si>
  <si>
    <t>SAmPAP</t>
  </si>
  <si>
    <t>Sample Date</t>
  </si>
  <si>
    <t>Perfluorobutanoic acid</t>
  </si>
  <si>
    <t>Perfluoropentanoic acid</t>
  </si>
  <si>
    <t>Perfluorohexanoic acis</t>
  </si>
  <si>
    <t>Perfluoroheptanoic acid</t>
  </si>
  <si>
    <t>Perfluorooctanoic acid</t>
  </si>
  <si>
    <t>Perfluorononaoic acid</t>
  </si>
  <si>
    <t>Perfluorodecanoic acid</t>
  </si>
  <si>
    <t>Perfluoroundecanoic acid</t>
  </si>
  <si>
    <t>Perfluorododecanoic acid</t>
  </si>
  <si>
    <t>Perfluorortridecanoic acid</t>
  </si>
  <si>
    <t>Perfluorotetradecanoic acid</t>
  </si>
  <si>
    <t>Perfluoropentadecanoic acid</t>
  </si>
  <si>
    <t>Perfluorohexadecanoic acid</t>
  </si>
  <si>
    <t>Perfluoroheptadecanoic acid</t>
  </si>
  <si>
    <t>Perfluorooctadecanoic acid</t>
  </si>
  <si>
    <t>2-perfluorobutylethanoic acid</t>
  </si>
  <si>
    <t>2-perfluorohexylethanoic acid</t>
  </si>
  <si>
    <t>2-perfluorooctylethanoic acid</t>
  </si>
  <si>
    <t>2-perfluorodecylethanoic acid</t>
  </si>
  <si>
    <t>2H-perfluoro-2-hexenoic acid</t>
  </si>
  <si>
    <t>2H-perfluoro-2-octenoic acid</t>
  </si>
  <si>
    <t>2H-perfluoro-2-decenoic acid</t>
  </si>
  <si>
    <t>2H-perfluoro-2-dodecenoic acid</t>
  </si>
  <si>
    <t>3-Perfluoropropyl propanoic acid (3:3)</t>
  </si>
  <si>
    <t>3-Perfluoropentyl propanoic acid (5:3)</t>
  </si>
  <si>
    <t>3-Perfluoroheptyl propanoic acid (7:3)</t>
  </si>
  <si>
    <t>3-Perfluorononyl propanoic acid (9:3)</t>
  </si>
  <si>
    <t>Perfluorobutane sulfonate</t>
  </si>
  <si>
    <t>Perfluoropentane sulfonate</t>
  </si>
  <si>
    <t>Perfluorohexane sulfonate</t>
  </si>
  <si>
    <t>Perfluorheptane sulfonate</t>
  </si>
  <si>
    <t>Perfluorooctanesulfonic acid</t>
  </si>
  <si>
    <t>Perfluorononane sulfonate</t>
  </si>
  <si>
    <t>Perfluorodecane sulfonate</t>
  </si>
  <si>
    <t>4:2 fluorotemomer sulfonate</t>
  </si>
  <si>
    <t>6:2 fluorotemomer sulfonate</t>
  </si>
  <si>
    <t>8:2 fluorotemomer sulfonate</t>
  </si>
  <si>
    <t>perfluorobutane sulfonamido acetic acid</t>
  </si>
  <si>
    <t>perfluoropentane sulfonamido acetic acid</t>
  </si>
  <si>
    <t>perfluorohexane sulfonamido acetic acid</t>
  </si>
  <si>
    <t>perfluoroheptane sulfonamido acetic acid</t>
  </si>
  <si>
    <t>perfluorooctane sulfonamido acetic acid</t>
  </si>
  <si>
    <t>Methyl perfluorobutane sulfonamido acetic acid</t>
  </si>
  <si>
    <t>Methylperfluoropentane sulfonamido acetic acid</t>
  </si>
  <si>
    <t>Methyl perfluorohexane sulfonamido acetic acid</t>
  </si>
  <si>
    <t>Methyl perfluoroheptane sulfonamido acetic acid</t>
  </si>
  <si>
    <t>Methylperfluorooctane sulfonamido acetic acid</t>
  </si>
  <si>
    <t>Ethylperfluorobutane sulfonamido acetic acid</t>
  </si>
  <si>
    <t>Ethylperfluoropentane sulfonamido acetic acid</t>
  </si>
  <si>
    <t>Ethylperfluorohexane sulfonamido acetic acid</t>
  </si>
  <si>
    <t>Ethylperfluoroheptane sulfonamido acetic acid</t>
  </si>
  <si>
    <t>Ethylperfluorooctane sulfonamido acetic acid</t>
  </si>
  <si>
    <t>Bis(perfluorobutyl) phosphinate</t>
  </si>
  <si>
    <t>Perfluorobutyl perfluorohexyl phosphinate</t>
  </si>
  <si>
    <t>Bis(perfluorohexyl) phosphinate</t>
  </si>
  <si>
    <t>Perfluorohexylperfluorooctyl phosphinate</t>
  </si>
  <si>
    <t>Bis(perfluorooctyl) phosphinate</t>
  </si>
  <si>
    <t>4:2 disubstituted polyfluoroalkyl phosphate</t>
  </si>
  <si>
    <t>4:2/6:2 disubstituted polyfluoroalkyl phosphate</t>
  </si>
  <si>
    <t>6:2 disubstituted polyfluoroalkyl phosphate</t>
  </si>
  <si>
    <t>6:2/8:2 disubstituted polyfluoroalkyl phosphate</t>
  </si>
  <si>
    <t>8:2 disubstituted polyfluoroalkyl phosphate</t>
  </si>
  <si>
    <t>8:2/10:2 disubstituted polyfluoroalkyl phosphate</t>
  </si>
  <si>
    <t>10:2 disubstituted polyfluoroalkyl phosphate</t>
  </si>
  <si>
    <t>6:2 fluorotelomer mercaptoalkyl phosphate diester</t>
  </si>
  <si>
    <t>6:2/8:2 fluorotelomer mercaptoalkyl phosphate diester</t>
  </si>
  <si>
    <t>8:2 fluorotelomer mercaptoalkyl phosphate diester</t>
  </si>
  <si>
    <t>8:2/10:2 fluorotelomer mercaptoalkyl phosphate diester</t>
  </si>
  <si>
    <t>10:2 fluorotelomer mercaptoalkyl phosphate diester</t>
  </si>
  <si>
    <t>N-ethyl perfluorooctanesulfonamidoethanol-based phosphate diester</t>
  </si>
  <si>
    <t>Date Analyzed</t>
  </si>
  <si>
    <t>Abiotic</t>
  </si>
  <si>
    <t>Concentrations demonstrated are an average of replicates</t>
  </si>
  <si>
    <t>P20</t>
  </si>
  <si>
    <t>P21</t>
  </si>
  <si>
    <t>P22</t>
  </si>
  <si>
    <t>P23</t>
  </si>
  <si>
    <t>Spring</t>
  </si>
  <si>
    <t>QC</t>
  </si>
  <si>
    <t>Solvent Blanks  (ND)</t>
  </si>
  <si>
    <t>ND</t>
  </si>
  <si>
    <t>Process Blank (ND)</t>
  </si>
  <si>
    <t>Avg QC % Rec (80-120%)</t>
  </si>
  <si>
    <t>N/A</t>
  </si>
  <si>
    <t>RSD&lt;20</t>
  </si>
  <si>
    <r>
      <t>R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&gt; 0.97</t>
    </r>
  </si>
  <si>
    <t>Bullseye (80-120%)</t>
  </si>
  <si>
    <t>Overspike (detect)</t>
  </si>
  <si>
    <t>Yes</t>
  </si>
  <si>
    <t>RSD (%) for sample N1201</t>
  </si>
  <si>
    <t>n/a</t>
  </si>
  <si>
    <t>&lt;LOQ</t>
  </si>
  <si>
    <t>Avg (n=3) 4/15/2014</t>
  </si>
  <si>
    <t>Culture</t>
  </si>
  <si>
    <t>RSD (%) for sample N641</t>
  </si>
  <si>
    <r>
      <rPr>
        <b/>
        <sz val="10"/>
        <rFont val="Calibri"/>
        <family val="2"/>
      </rPr>
      <t xml:space="preserve">Total </t>
    </r>
    <r>
      <rPr>
        <b/>
        <sz val="10"/>
        <rFont val="Arial"/>
        <family val="2"/>
      </rPr>
      <t>DF</t>
    </r>
  </si>
  <si>
    <t>Acronym</t>
  </si>
  <si>
    <t>Reference LOQ‖ (ng/L)</t>
  </si>
  <si>
    <t>Quality Control</t>
  </si>
  <si>
    <t>946 RSD (n=3)</t>
  </si>
  <si>
    <t xml:space="preserve">Reactor Start </t>
  </si>
  <si>
    <t>Sample Description</t>
  </si>
  <si>
    <t>Treatment</t>
  </si>
  <si>
    <t>Reactor #</t>
  </si>
  <si>
    <t>Spring MSW</t>
  </si>
  <si>
    <t>CH4 Rate</t>
  </si>
  <si>
    <t>Days from</t>
  </si>
  <si>
    <t>mL per d</t>
  </si>
  <si>
    <t>Date/Time</t>
  </si>
  <si>
    <t>Start</t>
  </si>
  <si>
    <t>per dry g refuse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</si>
</sst>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9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2" applyNumberFormat="0" applyAlignment="0" applyProtection="0"/>
    <xf numFmtId="0" fontId="14" fillId="8" borderId="13" applyNumberFormat="0" applyAlignment="0" applyProtection="0"/>
    <xf numFmtId="0" fontId="15" fillId="8" borderId="12" applyNumberFormat="0" applyAlignment="0" applyProtection="0"/>
    <xf numFmtId="0" fontId="16" fillId="0" borderId="14" applyNumberFormat="0" applyFill="0" applyAlignment="0" applyProtection="0"/>
    <xf numFmtId="0" fontId="17" fillId="9" borderId="15" applyNumberFormat="0" applyAlignment="0" applyProtection="0"/>
    <xf numFmtId="0" fontId="18" fillId="0" borderId="0" applyNumberFormat="0" applyFill="0" applyBorder="0" applyAlignment="0" applyProtection="0"/>
    <xf numFmtId="0" fontId="5" fillId="10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2" fillId="0" borderId="0"/>
    <xf numFmtId="0" fontId="3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4" fontId="0" fillId="0" borderId="6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4" fontId="0" fillId="0" borderId="0" xfId="0" applyNumberForma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/>
    <xf numFmtId="14" fontId="0" fillId="0" borderId="0" xfId="0" applyNumberFormat="1"/>
    <xf numFmtId="0" fontId="1" fillId="2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18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ont="1" applyFill="1"/>
    <xf numFmtId="0" fontId="18" fillId="0" borderId="0" xfId="0" applyFont="1" applyFill="1"/>
    <xf numFmtId="2" fontId="24" fillId="0" borderId="0" xfId="0" applyNumberFormat="1" applyFont="1" applyFill="1" applyBorder="1" applyAlignment="1">
      <alignment horizontal="left"/>
    </xf>
    <xf numFmtId="2" fontId="24" fillId="0" borderId="7" xfId="0" applyNumberFormat="1" applyFont="1" applyFill="1" applyBorder="1" applyAlignment="1">
      <alignment horizontal="left"/>
    </xf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Border="1" applyAlignment="1">
      <alignment horizontal="left" vertical="top"/>
    </xf>
    <xf numFmtId="2" fontId="25" fillId="0" borderId="4" xfId="0" applyNumberFormat="1" applyFont="1" applyFill="1" applyBorder="1" applyAlignment="1">
      <alignment horizontal="left" vertical="top"/>
    </xf>
    <xf numFmtId="2" fontId="25" fillId="0" borderId="7" xfId="0" applyNumberFormat="1" applyFont="1" applyFill="1" applyBorder="1" applyAlignment="1">
      <alignment horizontal="left" vertical="top"/>
    </xf>
    <xf numFmtId="2" fontId="24" fillId="0" borderId="4" xfId="0" applyNumberFormat="1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 vertical="top" wrapText="1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19" xfId="0" applyFont="1" applyBorder="1"/>
    <xf numFmtId="14" fontId="3" fillId="0" borderId="19" xfId="0" applyNumberFormat="1" applyFont="1" applyBorder="1" applyAlignment="1">
      <alignment horizontal="right"/>
    </xf>
    <xf numFmtId="49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/>
    <xf numFmtId="14" fontId="0" fillId="0" borderId="19" xfId="0" applyNumberFormat="1" applyBorder="1" applyAlignment="1">
      <alignment horizontal="center"/>
    </xf>
    <xf numFmtId="14" fontId="0" fillId="0" borderId="19" xfId="0" applyNumberFormat="1" applyFont="1" applyBorder="1"/>
    <xf numFmtId="0" fontId="0" fillId="0" borderId="20" xfId="0" applyFont="1" applyBorder="1"/>
    <xf numFmtId="0" fontId="3" fillId="0" borderId="21" xfId="0" applyFont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49" fontId="0" fillId="0" borderId="22" xfId="0" applyNumberFormat="1" applyFont="1" applyBorder="1" applyAlignment="1">
      <alignment horizontal="center"/>
    </xf>
    <xf numFmtId="0" fontId="0" fillId="0" borderId="22" xfId="0" applyFont="1" applyBorder="1"/>
    <xf numFmtId="0" fontId="3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0" fontId="0" fillId="0" borderId="25" xfId="0" applyFont="1" applyBorder="1"/>
    <xf numFmtId="0" fontId="0" fillId="0" borderId="26" xfId="0" applyFont="1" applyFill="1" applyBorder="1"/>
    <xf numFmtId="0" fontId="27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Fill="1" applyBorder="1"/>
    <xf numFmtId="0" fontId="0" fillId="0" borderId="27" xfId="0" applyBorder="1" applyAlignment="1">
      <alignment horizontal="center"/>
    </xf>
    <xf numFmtId="0" fontId="3" fillId="0" borderId="28" xfId="0" applyFont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2" fontId="0" fillId="0" borderId="27" xfId="0" applyNumberFormat="1" applyFont="1" applyFill="1" applyBorder="1" applyAlignment="1">
      <alignment horizontal="center"/>
    </xf>
    <xf numFmtId="0" fontId="0" fillId="0" borderId="27" xfId="0" applyFont="1" applyBorder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Border="1"/>
    <xf numFmtId="0" fontId="0" fillId="0" borderId="0" xfId="0"/>
    <xf numFmtId="0" fontId="0" fillId="35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Fill="1"/>
    <xf numFmtId="0" fontId="0" fillId="35" borderId="0" xfId="0" applyFill="1"/>
    <xf numFmtId="0" fontId="0" fillId="0" borderId="0" xfId="0" applyFill="1"/>
    <xf numFmtId="0" fontId="0" fillId="0" borderId="0" xfId="0"/>
    <xf numFmtId="0" fontId="0" fillId="35" borderId="0" xfId="0" applyFill="1"/>
    <xf numFmtId="0" fontId="0" fillId="0" borderId="0" xfId="0" applyFill="1"/>
    <xf numFmtId="0" fontId="0" fillId="35" borderId="0" xfId="0" applyFill="1"/>
    <xf numFmtId="0" fontId="0" fillId="0" borderId="0" xfId="0" applyFill="1"/>
    <xf numFmtId="14" fontId="3" fillId="3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left"/>
    </xf>
    <xf numFmtId="2" fontId="0" fillId="0" borderId="0" xfId="0" applyNumberFormat="1" applyFill="1" applyBorder="1"/>
    <xf numFmtId="0" fontId="2" fillId="0" borderId="0" xfId="42"/>
    <xf numFmtId="2" fontId="2" fillId="0" borderId="0" xfId="42" applyNumberFormat="1"/>
    <xf numFmtId="22" fontId="2" fillId="0" borderId="0" xfId="42" applyNumberFormat="1"/>
    <xf numFmtId="0" fontId="2" fillId="0" borderId="0" xfId="42" applyAlignment="1">
      <alignment horizontal="center"/>
    </xf>
    <xf numFmtId="0" fontId="2" fillId="36" borderId="0" xfId="42" applyFill="1"/>
    <xf numFmtId="0" fontId="1" fillId="2" borderId="0" xfId="42" applyFont="1" applyFill="1"/>
    <xf numFmtId="0" fontId="2" fillId="2" borderId="0" xfId="42" applyFill="1"/>
    <xf numFmtId="0" fontId="2" fillId="0" borderId="0" xfId="42" applyFill="1"/>
    <xf numFmtId="0" fontId="2" fillId="0" borderId="0" xfId="42" applyFont="1" applyFill="1"/>
    <xf numFmtId="22" fontId="2" fillId="3" borderId="0" xfId="42" applyNumberFormat="1" applyFill="1"/>
    <xf numFmtId="3" fontId="2" fillId="3" borderId="0" xfId="42" applyNumberFormat="1" applyFill="1"/>
    <xf numFmtId="22" fontId="3" fillId="3" borderId="0" xfId="42" applyNumberFormat="1" applyFont="1" applyFill="1" applyAlignment="1">
      <alignment horizontal="right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8"/>
    <cellStyle name="Normal 2 3" xfId="45"/>
    <cellStyle name="Normal 3" xfId="47"/>
    <cellStyle name="Normal 4" xfId="46"/>
    <cellStyle name="Normal 5" xfId="49"/>
    <cellStyle name="Normal 6" xfId="43"/>
    <cellStyle name="Note" xfId="15" builtinId="10" customBuiltin="1"/>
    <cellStyle name="Output" xfId="10" builtinId="21" customBuiltin="1"/>
    <cellStyle name="Percent 2" xfId="51"/>
    <cellStyle name="Percent 3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77"/>
  <sheetViews>
    <sheetView topLeftCell="A4" workbookViewId="0">
      <pane ySplit="1140" activePane="bottomLeft"/>
      <selection activeCell="L20" sqref="L20"/>
      <selection pane="bottomLeft" activeCell="G22" sqref="G22"/>
    </sheetView>
    <sheetView tabSelected="1" topLeftCell="F10" workbookViewId="1">
      <selection activeCell="G24" sqref="G24"/>
    </sheetView>
  </sheetViews>
  <sheetFormatPr defaultRowHeight="15" x14ac:dyDescent="0.25"/>
  <cols>
    <col min="1" max="1" width="15.7109375" customWidth="1"/>
    <col min="2" max="2" width="11.42578125" customWidth="1"/>
    <col min="3" max="3" width="12.85546875" customWidth="1"/>
    <col min="4" max="4" width="14.42578125" customWidth="1"/>
    <col min="5" max="5" width="14.28515625" customWidth="1"/>
    <col min="6" max="7" width="14.28515625" style="63" customWidth="1"/>
    <col min="9" max="9" width="15.7109375" customWidth="1"/>
    <col min="10" max="10" width="10.7109375" customWidth="1"/>
    <col min="11" max="11" width="13.140625" customWidth="1"/>
    <col min="12" max="12" width="15.7109375" customWidth="1"/>
    <col min="13" max="13" width="14.42578125" customWidth="1"/>
    <col min="14" max="15" width="14.28515625" style="63" customWidth="1"/>
    <col min="17" max="17" width="16.42578125" customWidth="1"/>
    <col min="18" max="18" width="10" customWidth="1"/>
    <col min="19" max="19" width="13.85546875" customWidth="1"/>
    <col min="20" max="20" width="15.7109375" customWidth="1"/>
    <col min="21" max="21" width="14.42578125" customWidth="1"/>
    <col min="22" max="23" width="14.28515625" style="63" customWidth="1"/>
    <col min="25" max="25" width="16.5703125" customWidth="1"/>
    <col min="26" max="26" width="10.42578125" customWidth="1"/>
    <col min="27" max="27" width="12.140625" customWidth="1"/>
    <col min="28" max="28" width="15.42578125" customWidth="1"/>
    <col min="29" max="29" width="13.28515625" customWidth="1"/>
    <col min="30" max="31" width="14.28515625" style="63" customWidth="1"/>
  </cols>
  <sheetData>
    <row r="1" spans="1:42" x14ac:dyDescent="0.25">
      <c r="A1" t="s">
        <v>0</v>
      </c>
    </row>
    <row r="4" spans="1:42" x14ac:dyDescent="0.25">
      <c r="A4" s="36" t="s">
        <v>173</v>
      </c>
      <c r="B4" s="2"/>
      <c r="C4" s="3"/>
      <c r="D4" s="3"/>
      <c r="E4" s="2"/>
      <c r="F4" s="2"/>
      <c r="G4" s="2"/>
      <c r="H4" s="4"/>
      <c r="I4" s="5" t="s">
        <v>174</v>
      </c>
      <c r="J4" s="6"/>
      <c r="K4" s="7"/>
      <c r="L4" s="7"/>
      <c r="M4" s="7"/>
      <c r="N4" s="2"/>
      <c r="O4" s="2"/>
      <c r="P4" s="2"/>
      <c r="Q4" s="5" t="s">
        <v>175</v>
      </c>
      <c r="R4" s="6"/>
      <c r="S4" s="7"/>
      <c r="T4" s="7"/>
      <c r="U4" s="7"/>
      <c r="V4" s="2"/>
      <c r="W4" s="2"/>
      <c r="X4" s="6"/>
      <c r="Y4" s="5" t="s">
        <v>176</v>
      </c>
      <c r="Z4" s="6"/>
      <c r="AA4" s="7"/>
      <c r="AB4" s="7"/>
      <c r="AC4" s="7"/>
      <c r="AD4" s="2"/>
      <c r="AE4" s="2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s="8" customFormat="1" x14ac:dyDescent="0.25">
      <c r="A5" s="8" t="s">
        <v>1</v>
      </c>
      <c r="B5" s="148">
        <v>41417</v>
      </c>
      <c r="C5" s="148"/>
      <c r="D5" s="10"/>
      <c r="F5" s="64"/>
      <c r="G5" s="64"/>
      <c r="H5" s="9"/>
      <c r="I5" s="8" t="s">
        <v>1</v>
      </c>
      <c r="J5" s="148">
        <v>41417</v>
      </c>
      <c r="K5" s="148"/>
      <c r="L5" s="10"/>
      <c r="N5" s="64"/>
      <c r="O5" s="64"/>
      <c r="Q5" s="8" t="s">
        <v>1</v>
      </c>
      <c r="R5" s="148">
        <v>41417</v>
      </c>
      <c r="S5" s="148"/>
      <c r="T5" s="10"/>
      <c r="V5" s="64"/>
      <c r="W5" s="64"/>
      <c r="X5" s="11"/>
      <c r="Y5" s="8" t="s">
        <v>1</v>
      </c>
      <c r="Z5" s="148">
        <v>41417</v>
      </c>
      <c r="AA5" s="148"/>
      <c r="AB5" s="10"/>
      <c r="AD5" s="64"/>
      <c r="AE5" s="64"/>
    </row>
    <row r="6" spans="1:42" x14ac:dyDescent="0.25">
      <c r="A6" t="s">
        <v>2</v>
      </c>
      <c r="C6" s="12">
        <v>3600</v>
      </c>
      <c r="D6" t="s">
        <v>3</v>
      </c>
      <c r="I6" t="s">
        <v>2</v>
      </c>
      <c r="K6" s="12">
        <v>3200</v>
      </c>
      <c r="L6" t="s">
        <v>3</v>
      </c>
      <c r="Q6" t="s">
        <v>2</v>
      </c>
      <c r="S6" s="12">
        <v>3800</v>
      </c>
      <c r="T6" t="s">
        <v>3</v>
      </c>
      <c r="Y6" t="s">
        <v>2</v>
      </c>
      <c r="AA6" s="12">
        <v>3800</v>
      </c>
      <c r="AB6" t="s">
        <v>3</v>
      </c>
    </row>
    <row r="7" spans="1:42" x14ac:dyDescent="0.25">
      <c r="A7" t="s">
        <v>4</v>
      </c>
      <c r="C7" s="12">
        <v>565.79999999999995</v>
      </c>
      <c r="D7" t="s">
        <v>3</v>
      </c>
      <c r="I7" t="s">
        <v>4</v>
      </c>
      <c r="K7" s="12">
        <v>579.1</v>
      </c>
      <c r="L7" t="s">
        <v>3</v>
      </c>
      <c r="Q7" t="s">
        <v>4</v>
      </c>
      <c r="S7" s="12">
        <v>597.20000000000005</v>
      </c>
      <c r="T7" t="s">
        <v>3</v>
      </c>
      <c r="Y7" t="s">
        <v>4</v>
      </c>
      <c r="AA7" s="12">
        <v>485.5</v>
      </c>
      <c r="AB7" t="s">
        <v>3</v>
      </c>
    </row>
    <row r="8" spans="1:42" x14ac:dyDescent="0.25">
      <c r="A8" t="s">
        <v>5</v>
      </c>
      <c r="C8" s="12">
        <f>SUM(C6:C7)</f>
        <v>4165.8</v>
      </c>
      <c r="D8" t="s">
        <v>6</v>
      </c>
      <c r="I8" t="s">
        <v>5</v>
      </c>
      <c r="K8" s="12">
        <f>SUM(K6:K7)</f>
        <v>3779.1</v>
      </c>
      <c r="L8" t="s">
        <v>6</v>
      </c>
      <c r="Q8" t="s">
        <v>5</v>
      </c>
      <c r="S8" s="12">
        <f>SUM(S6:S7)</f>
        <v>4397.2</v>
      </c>
      <c r="T8" t="s">
        <v>6</v>
      </c>
      <c r="Y8" t="s">
        <v>5</v>
      </c>
      <c r="AA8" s="12">
        <f>SUM(AA6:AA7)</f>
        <v>4285.5</v>
      </c>
      <c r="AB8" t="s">
        <v>6</v>
      </c>
    </row>
    <row r="9" spans="1:42" x14ac:dyDescent="0.25">
      <c r="A9" t="s">
        <v>7</v>
      </c>
      <c r="C9" s="12">
        <f>SUM(C12:C44)*2*23/1000</f>
        <v>10.570799999999997</v>
      </c>
      <c r="D9" t="s">
        <v>8</v>
      </c>
      <c r="I9" t="s">
        <v>7</v>
      </c>
      <c r="K9" s="12">
        <f>SUM(K12:K41)*2*23/1000</f>
        <v>10.727200000000003</v>
      </c>
      <c r="L9" t="s">
        <v>8</v>
      </c>
      <c r="Q9" t="s">
        <v>7</v>
      </c>
      <c r="S9" s="12">
        <f>SUM(S12:S51)*2*23/1000</f>
        <v>0</v>
      </c>
      <c r="T9" t="s">
        <v>8</v>
      </c>
      <c r="Y9" t="s">
        <v>7</v>
      </c>
      <c r="AA9" s="12">
        <f>SUM(AA12:AA43,AA45:AA48)*2*23/1000</f>
        <v>0</v>
      </c>
      <c r="AB9" t="s">
        <v>8</v>
      </c>
    </row>
    <row r="10" spans="1:42" x14ac:dyDescent="0.25">
      <c r="A10" t="s">
        <v>9</v>
      </c>
      <c r="C10" s="12">
        <f>C9/E43*1000*1000</f>
        <v>2876.7212757851189</v>
      </c>
      <c r="D10" t="s">
        <v>10</v>
      </c>
      <c r="I10" t="s">
        <v>9</v>
      </c>
      <c r="K10" s="12">
        <f>K9/M38*1000*1000</f>
        <v>3094.7119406860347</v>
      </c>
      <c r="L10" t="s">
        <v>10</v>
      </c>
      <c r="Q10" t="s">
        <v>9</v>
      </c>
      <c r="S10" s="12">
        <f>S9/U31*1000*1000</f>
        <v>0</v>
      </c>
      <c r="T10" t="s">
        <v>10</v>
      </c>
      <c r="Y10" t="s">
        <v>9</v>
      </c>
      <c r="AA10" s="12">
        <f>AA9/AC31*1000*1000</f>
        <v>0</v>
      </c>
      <c r="AB10" t="s">
        <v>10</v>
      </c>
    </row>
    <row r="11" spans="1:42" s="13" customFormat="1" ht="30.75" customHeight="1" x14ac:dyDescent="0.2">
      <c r="A11" s="13" t="s">
        <v>11</v>
      </c>
      <c r="B11" s="13" t="s">
        <v>12</v>
      </c>
      <c r="C11" s="13" t="s">
        <v>13</v>
      </c>
      <c r="D11" s="13" t="s">
        <v>14</v>
      </c>
      <c r="E11" s="13" t="s">
        <v>15</v>
      </c>
      <c r="F11" s="13" t="s">
        <v>16</v>
      </c>
      <c r="G11" s="13" t="s">
        <v>195</v>
      </c>
      <c r="I11" s="13" t="s">
        <v>11</v>
      </c>
      <c r="J11" s="13" t="s">
        <v>12</v>
      </c>
      <c r="K11" s="13" t="s">
        <v>13</v>
      </c>
      <c r="L11" s="13" t="s">
        <v>14</v>
      </c>
      <c r="M11" s="13" t="s">
        <v>15</v>
      </c>
      <c r="N11" s="13" t="s">
        <v>16</v>
      </c>
      <c r="O11" s="13" t="s">
        <v>195</v>
      </c>
      <c r="Q11" s="13" t="s">
        <v>11</v>
      </c>
      <c r="R11" s="13" t="s">
        <v>12</v>
      </c>
      <c r="S11" s="13" t="s">
        <v>13</v>
      </c>
      <c r="T11" s="13" t="s">
        <v>14</v>
      </c>
      <c r="U11" s="13" t="s">
        <v>15</v>
      </c>
      <c r="V11" s="13" t="s">
        <v>16</v>
      </c>
      <c r="W11" s="13" t="s">
        <v>195</v>
      </c>
      <c r="Y11" s="13" t="s">
        <v>11</v>
      </c>
      <c r="Z11" s="13" t="s">
        <v>12</v>
      </c>
      <c r="AA11" s="13" t="s">
        <v>13</v>
      </c>
      <c r="AB11" s="13" t="s">
        <v>14</v>
      </c>
      <c r="AC11" s="13" t="s">
        <v>15</v>
      </c>
      <c r="AD11" s="13" t="s">
        <v>16</v>
      </c>
      <c r="AE11" s="13" t="s">
        <v>195</v>
      </c>
    </row>
    <row r="12" spans="1:42" s="1" customFormat="1" x14ac:dyDescent="0.25">
      <c r="A12" s="14">
        <v>41418</v>
      </c>
      <c r="B12" s="37">
        <f>A12-$B$5</f>
        <v>1</v>
      </c>
      <c r="C12" s="1">
        <v>20</v>
      </c>
      <c r="D12" s="1">
        <v>5</v>
      </c>
      <c r="E12" s="15">
        <f>C8+C12-D12</f>
        <v>4180.8</v>
      </c>
      <c r="F12" s="16">
        <f>(C8+C12)/C8</f>
        <v>1.0048009986077104</v>
      </c>
      <c r="G12" s="16">
        <f>F12*1</f>
        <v>1.0048009986077104</v>
      </c>
      <c r="I12" s="14">
        <v>41418</v>
      </c>
      <c r="J12" s="1">
        <f>I12-$J$5</f>
        <v>1</v>
      </c>
      <c r="K12" s="1">
        <v>30</v>
      </c>
      <c r="L12" s="1">
        <v>5</v>
      </c>
      <c r="M12" s="15">
        <f>K8+K12-L12</f>
        <v>3804.1</v>
      </c>
      <c r="N12" s="16">
        <f>(K8+K12)/K8</f>
        <v>1.0079383980312773</v>
      </c>
      <c r="O12" s="16">
        <f>N12*1</f>
        <v>1.0079383980312773</v>
      </c>
      <c r="Q12" s="14">
        <v>41418</v>
      </c>
      <c r="R12" s="1">
        <f>Q12-$R$5</f>
        <v>1</v>
      </c>
      <c r="S12" s="1">
        <v>0</v>
      </c>
      <c r="T12" s="1">
        <v>5</v>
      </c>
      <c r="U12" s="15">
        <f>S8+S12-T12</f>
        <v>4392.2</v>
      </c>
      <c r="V12" s="16">
        <f>(S8+S12)/S8</f>
        <v>1</v>
      </c>
      <c r="W12" s="16">
        <f>V12*1</f>
        <v>1</v>
      </c>
      <c r="Y12" s="14">
        <v>41418</v>
      </c>
      <c r="Z12" s="1">
        <f>Y12-$Z$5</f>
        <v>1</v>
      </c>
      <c r="AA12" s="1">
        <v>0</v>
      </c>
      <c r="AB12" s="1">
        <v>5</v>
      </c>
      <c r="AC12" s="15">
        <f>AA8+AA12-AB12</f>
        <v>4280.5</v>
      </c>
      <c r="AD12" s="16">
        <f>(AA8+AA12)/AA8</f>
        <v>1</v>
      </c>
      <c r="AE12" s="16">
        <f>AD12*1</f>
        <v>1</v>
      </c>
    </row>
    <row r="13" spans="1:42" s="1" customFormat="1" x14ac:dyDescent="0.25">
      <c r="A13" s="14">
        <v>41422</v>
      </c>
      <c r="B13" s="37">
        <f t="shared" ref="B13:B57" si="0">A13-$B$5</f>
        <v>5</v>
      </c>
      <c r="C13" s="1">
        <v>15.4</v>
      </c>
      <c r="D13" s="1">
        <v>5</v>
      </c>
      <c r="E13" s="15">
        <f>E12+C13-D13</f>
        <v>4191.2</v>
      </c>
      <c r="F13" s="16">
        <f>(C13+E13)/E13</f>
        <v>1.0036743653368962</v>
      </c>
      <c r="G13" s="16">
        <f>F13*G12</f>
        <v>1.0084930045674734</v>
      </c>
      <c r="I13" s="14">
        <v>41422</v>
      </c>
      <c r="J13" s="1">
        <f t="shared" ref="J13:J57" si="1">I13-$J$5</f>
        <v>5</v>
      </c>
      <c r="K13" s="1">
        <v>18</v>
      </c>
      <c r="L13" s="1">
        <v>5</v>
      </c>
      <c r="M13" s="15">
        <f>M12+K13-L13</f>
        <v>3817.1</v>
      </c>
      <c r="N13" s="16">
        <f>(K13+M13)/M13</f>
        <v>1.0047156218071311</v>
      </c>
      <c r="O13" s="16">
        <f>N13*O12</f>
        <v>1.0126914543212784</v>
      </c>
      <c r="Q13" s="14">
        <v>41423</v>
      </c>
      <c r="R13" s="1">
        <f t="shared" ref="R13:R44" si="2">Q13-$R$5</f>
        <v>6</v>
      </c>
      <c r="S13" s="1">
        <v>0</v>
      </c>
      <c r="T13" s="1">
        <v>5</v>
      </c>
      <c r="U13" s="15">
        <f>U12+S13-T13</f>
        <v>4387.2</v>
      </c>
      <c r="V13" s="16">
        <f>(S13+U13)/U13</f>
        <v>1</v>
      </c>
      <c r="W13" s="16">
        <f>V13*W12</f>
        <v>1</v>
      </c>
      <c r="Y13" s="14">
        <v>41423</v>
      </c>
      <c r="Z13" s="1">
        <f t="shared" ref="Z13:Z38" si="3">Y13-$Z$5</f>
        <v>6</v>
      </c>
      <c r="AA13" s="1">
        <v>0</v>
      </c>
      <c r="AB13" s="1">
        <v>5</v>
      </c>
      <c r="AC13" s="15">
        <f>AC12+AA13-AB13</f>
        <v>4275.5</v>
      </c>
      <c r="AD13" s="16">
        <f>(AA13+AC13)/AC13</f>
        <v>1</v>
      </c>
      <c r="AE13" s="16">
        <f>AD13*AE12</f>
        <v>1</v>
      </c>
    </row>
    <row r="14" spans="1:42" s="1" customFormat="1" x14ac:dyDescent="0.25">
      <c r="A14" s="14">
        <v>41423</v>
      </c>
      <c r="B14" s="37">
        <f t="shared" si="0"/>
        <v>6</v>
      </c>
      <c r="C14" s="1">
        <f>15.6*2</f>
        <v>31.2</v>
      </c>
      <c r="D14" s="1">
        <v>15</v>
      </c>
      <c r="E14" s="15">
        <f t="shared" ref="E14:E57" si="4">E13+C14-D14</f>
        <v>4207.3999999999996</v>
      </c>
      <c r="F14" s="16">
        <f>(C14+E14)/E14</f>
        <v>1.0074155060132148</v>
      </c>
      <c r="G14" s="16">
        <f>F14*G13</f>
        <v>1.0159714905071286</v>
      </c>
      <c r="I14" s="14">
        <v>41423</v>
      </c>
      <c r="J14" s="1">
        <f t="shared" si="1"/>
        <v>6</v>
      </c>
      <c r="K14" s="1">
        <v>10.4</v>
      </c>
      <c r="L14" s="1">
        <v>10</v>
      </c>
      <c r="M14" s="15">
        <f t="shared" ref="M14:M57" si="5">M13+K14-L14</f>
        <v>3817.5</v>
      </c>
      <c r="N14" s="16">
        <f t="shared" ref="N14:N77" si="6">(K14+M14)/M14</f>
        <v>1.0027242960052392</v>
      </c>
      <c r="O14" s="16">
        <f>N14*O13</f>
        <v>1.0154503256048257</v>
      </c>
      <c r="Q14" s="14">
        <v>41425</v>
      </c>
      <c r="R14" s="1">
        <f t="shared" si="2"/>
        <v>8</v>
      </c>
      <c r="S14" s="1">
        <v>0</v>
      </c>
      <c r="T14" s="1">
        <v>5</v>
      </c>
      <c r="U14" s="15">
        <f t="shared" ref="U14:U44" si="7">U13+S14-T14</f>
        <v>4382.2</v>
      </c>
      <c r="V14" s="16">
        <f t="shared" ref="V14:V77" si="8">(S14+U14)/U14</f>
        <v>1</v>
      </c>
      <c r="W14" s="16">
        <f>V14*W13</f>
        <v>1</v>
      </c>
      <c r="Y14" s="14">
        <v>41425</v>
      </c>
      <c r="Z14" s="1">
        <f t="shared" si="3"/>
        <v>8</v>
      </c>
      <c r="AA14" s="1">
        <v>0</v>
      </c>
      <c r="AB14" s="1">
        <v>5</v>
      </c>
      <c r="AC14" s="15">
        <f t="shared" ref="AC14:AC38" si="9">AC13+AA14-AB14</f>
        <v>4270.5</v>
      </c>
      <c r="AD14" s="16">
        <f t="shared" ref="AD14:AD77" si="10">(AA14+AC14)/AC14</f>
        <v>1</v>
      </c>
      <c r="AE14" s="16">
        <f>AD14*AE13</f>
        <v>1</v>
      </c>
    </row>
    <row r="15" spans="1:42" s="1" customFormat="1" x14ac:dyDescent="0.25">
      <c r="A15" s="14">
        <v>41425</v>
      </c>
      <c r="B15" s="37">
        <f t="shared" si="0"/>
        <v>8</v>
      </c>
      <c r="C15" s="1">
        <f>18.2*2</f>
        <v>36.4</v>
      </c>
      <c r="D15" s="1">
        <v>15</v>
      </c>
      <c r="E15" s="15">
        <f t="shared" si="4"/>
        <v>4228.7999999999993</v>
      </c>
      <c r="F15" s="16">
        <f t="shared" ref="F15:F77" si="11">(C15+E15)/E15</f>
        <v>1.0086076428301172</v>
      </c>
      <c r="G15" s="16">
        <f t="shared" ref="G15:G77" si="12">F15*G14</f>
        <v>1.0247166102229959</v>
      </c>
      <c r="I15" s="14">
        <v>41425</v>
      </c>
      <c r="J15" s="1">
        <f t="shared" si="1"/>
        <v>8</v>
      </c>
      <c r="K15" s="1">
        <v>18</v>
      </c>
      <c r="L15" s="1">
        <v>10</v>
      </c>
      <c r="M15" s="15">
        <f t="shared" si="5"/>
        <v>3825.5</v>
      </c>
      <c r="N15" s="16">
        <f t="shared" si="6"/>
        <v>1.0047052672853223</v>
      </c>
      <c r="O15" s="16">
        <f t="shared" ref="O15:O77" si="13">N15*O14</f>
        <v>1.0202282908017639</v>
      </c>
      <c r="Q15" s="14">
        <v>41430</v>
      </c>
      <c r="R15" s="1">
        <f t="shared" si="2"/>
        <v>13</v>
      </c>
      <c r="S15" s="1">
        <v>0</v>
      </c>
      <c r="T15" s="1">
        <v>5</v>
      </c>
      <c r="U15" s="15">
        <f t="shared" si="7"/>
        <v>4377.2</v>
      </c>
      <c r="V15" s="16">
        <f t="shared" si="8"/>
        <v>1</v>
      </c>
      <c r="W15" s="16">
        <f t="shared" ref="W15:W77" si="14">V15*W14</f>
        <v>1</v>
      </c>
      <c r="Y15" s="14">
        <v>41430</v>
      </c>
      <c r="Z15" s="1">
        <f t="shared" si="3"/>
        <v>13</v>
      </c>
      <c r="AA15" s="1">
        <v>0</v>
      </c>
      <c r="AB15" s="1">
        <v>5</v>
      </c>
      <c r="AC15" s="15">
        <f t="shared" si="9"/>
        <v>4265.5</v>
      </c>
      <c r="AD15" s="16">
        <f t="shared" si="10"/>
        <v>1</v>
      </c>
      <c r="AE15" s="16">
        <f t="shared" ref="AE15:AE77" si="15">AD15*AE14</f>
        <v>1</v>
      </c>
    </row>
    <row r="16" spans="1:42" s="1" customFormat="1" x14ac:dyDescent="0.25">
      <c r="A16" s="14">
        <v>41429</v>
      </c>
      <c r="B16" s="37">
        <f t="shared" si="0"/>
        <v>12</v>
      </c>
      <c r="C16" s="1">
        <v>19.2</v>
      </c>
      <c r="D16" s="1">
        <v>10</v>
      </c>
      <c r="E16" s="15">
        <f t="shared" si="4"/>
        <v>4237.9999999999991</v>
      </c>
      <c r="F16" s="16">
        <f t="shared" si="11"/>
        <v>1.004530438886267</v>
      </c>
      <c r="G16" s="16">
        <f t="shared" si="12"/>
        <v>1.0293590262013539</v>
      </c>
      <c r="I16" s="14">
        <v>41429</v>
      </c>
      <c r="J16" s="1">
        <f t="shared" si="1"/>
        <v>12</v>
      </c>
      <c r="K16" s="1">
        <f>12*3</f>
        <v>36</v>
      </c>
      <c r="L16" s="1">
        <v>20</v>
      </c>
      <c r="M16" s="15">
        <f t="shared" si="5"/>
        <v>3841.5</v>
      </c>
      <c r="N16" s="16">
        <f t="shared" si="6"/>
        <v>1.0093713393205779</v>
      </c>
      <c r="O16" s="16">
        <f t="shared" si="13"/>
        <v>1.0297891962993204</v>
      </c>
      <c r="Q16" s="14">
        <v>41443</v>
      </c>
      <c r="R16" s="1">
        <f t="shared" si="2"/>
        <v>26</v>
      </c>
      <c r="S16" s="1">
        <v>0</v>
      </c>
      <c r="T16" s="1">
        <v>42</v>
      </c>
      <c r="U16" s="15">
        <f t="shared" si="7"/>
        <v>4335.2</v>
      </c>
      <c r="V16" s="16">
        <f t="shared" si="8"/>
        <v>1</v>
      </c>
      <c r="W16" s="16">
        <f t="shared" si="14"/>
        <v>1</v>
      </c>
      <c r="Y16" s="14">
        <v>41443</v>
      </c>
      <c r="Z16" s="1">
        <f t="shared" si="3"/>
        <v>26</v>
      </c>
      <c r="AA16" s="1">
        <v>0</v>
      </c>
      <c r="AB16" s="1">
        <v>42</v>
      </c>
      <c r="AC16" s="15">
        <f t="shared" si="9"/>
        <v>4223.5</v>
      </c>
      <c r="AD16" s="16">
        <f t="shared" si="10"/>
        <v>1</v>
      </c>
      <c r="AE16" s="16">
        <f t="shared" si="15"/>
        <v>1</v>
      </c>
    </row>
    <row r="17" spans="1:31" s="1" customFormat="1" x14ac:dyDescent="0.25">
      <c r="A17" s="14">
        <v>41430</v>
      </c>
      <c r="B17" s="37">
        <f t="shared" si="0"/>
        <v>13</v>
      </c>
      <c r="C17" s="1">
        <v>8</v>
      </c>
      <c r="D17" s="1">
        <v>10</v>
      </c>
      <c r="E17" s="15">
        <f t="shared" si="4"/>
        <v>4235.9999999999991</v>
      </c>
      <c r="F17" s="16">
        <f t="shared" si="11"/>
        <v>1.0018885741265344</v>
      </c>
      <c r="G17" s="16">
        <f t="shared" si="12"/>
        <v>1.0313030470251525</v>
      </c>
      <c r="I17" s="14">
        <v>41430</v>
      </c>
      <c r="J17" s="1">
        <f t="shared" si="1"/>
        <v>13</v>
      </c>
      <c r="K17" s="1">
        <v>8.4</v>
      </c>
      <c r="L17" s="1">
        <v>10</v>
      </c>
      <c r="M17" s="15">
        <f t="shared" si="5"/>
        <v>3839.9</v>
      </c>
      <c r="N17" s="16">
        <f t="shared" si="6"/>
        <v>1.0021875569676293</v>
      </c>
      <c r="O17" s="16">
        <f t="shared" si="13"/>
        <v>1.0320419188308743</v>
      </c>
      <c r="Q17" s="14">
        <v>41444</v>
      </c>
      <c r="R17" s="1">
        <f t="shared" si="2"/>
        <v>27</v>
      </c>
      <c r="S17" s="1">
        <v>0</v>
      </c>
      <c r="T17" s="1">
        <v>5</v>
      </c>
      <c r="U17" s="15">
        <f t="shared" si="7"/>
        <v>4330.2</v>
      </c>
      <c r="V17" s="16">
        <f t="shared" si="8"/>
        <v>1</v>
      </c>
      <c r="W17" s="16">
        <f t="shared" si="14"/>
        <v>1</v>
      </c>
      <c r="Y17" s="14">
        <v>41444</v>
      </c>
      <c r="Z17" s="1">
        <f t="shared" si="3"/>
        <v>27</v>
      </c>
      <c r="AA17" s="1">
        <v>0</v>
      </c>
      <c r="AB17" s="1">
        <v>5</v>
      </c>
      <c r="AC17" s="15">
        <f t="shared" si="9"/>
        <v>4218.5</v>
      </c>
      <c r="AD17" s="16">
        <f t="shared" si="10"/>
        <v>1</v>
      </c>
      <c r="AE17" s="16">
        <f t="shared" si="15"/>
        <v>1</v>
      </c>
    </row>
    <row r="18" spans="1:31" s="1" customFormat="1" x14ac:dyDescent="0.25">
      <c r="A18" s="14">
        <v>41431</v>
      </c>
      <c r="B18" s="37">
        <f t="shared" si="0"/>
        <v>14</v>
      </c>
      <c r="C18" s="1">
        <v>2</v>
      </c>
      <c r="D18" s="1">
        <v>5</v>
      </c>
      <c r="E18" s="15">
        <f t="shared" si="4"/>
        <v>4232.9999999999991</v>
      </c>
      <c r="F18" s="16">
        <f t="shared" si="11"/>
        <v>1.0004724781478858</v>
      </c>
      <c r="G18" s="16">
        <f t="shared" si="12"/>
        <v>1.03179031517872</v>
      </c>
      <c r="I18" s="14">
        <v>41431</v>
      </c>
      <c r="J18" s="1">
        <f t="shared" si="1"/>
        <v>14</v>
      </c>
      <c r="K18" s="1">
        <v>2.4</v>
      </c>
      <c r="L18" s="1">
        <v>5</v>
      </c>
      <c r="M18" s="15">
        <f t="shared" si="5"/>
        <v>3837.3</v>
      </c>
      <c r="N18" s="16">
        <f t="shared" si="6"/>
        <v>1.0006254397623329</v>
      </c>
      <c r="O18" s="16">
        <f t="shared" si="13"/>
        <v>1.0326873988833054</v>
      </c>
      <c r="Q18" s="14">
        <v>41451</v>
      </c>
      <c r="R18" s="1">
        <f t="shared" si="2"/>
        <v>34</v>
      </c>
      <c r="S18" s="1">
        <v>0</v>
      </c>
      <c r="T18" s="1">
        <v>5</v>
      </c>
      <c r="U18" s="15">
        <f t="shared" si="7"/>
        <v>4325.2</v>
      </c>
      <c r="V18" s="16">
        <f t="shared" si="8"/>
        <v>1</v>
      </c>
      <c r="W18" s="16">
        <f t="shared" si="14"/>
        <v>1</v>
      </c>
      <c r="Y18" s="14">
        <v>41451</v>
      </c>
      <c r="Z18" s="1">
        <f t="shared" si="3"/>
        <v>34</v>
      </c>
      <c r="AA18" s="1">
        <v>0</v>
      </c>
      <c r="AB18" s="1">
        <v>5</v>
      </c>
      <c r="AC18" s="15">
        <f t="shared" si="9"/>
        <v>4213.5</v>
      </c>
      <c r="AD18" s="16">
        <f t="shared" si="10"/>
        <v>1</v>
      </c>
      <c r="AE18" s="16">
        <f t="shared" si="15"/>
        <v>1</v>
      </c>
    </row>
    <row r="19" spans="1:31" s="1" customFormat="1" x14ac:dyDescent="0.25">
      <c r="A19" s="14">
        <v>41432</v>
      </c>
      <c r="B19" s="37">
        <f t="shared" si="0"/>
        <v>15</v>
      </c>
      <c r="C19" s="1">
        <v>16</v>
      </c>
      <c r="D19" s="1">
        <v>15</v>
      </c>
      <c r="E19" s="15">
        <f t="shared" si="4"/>
        <v>4233.9999999999991</v>
      </c>
      <c r="F19" s="16">
        <f t="shared" si="11"/>
        <v>1.0037789324515825</v>
      </c>
      <c r="G19" s="16">
        <f t="shared" si="12"/>
        <v>1.0356893810839773</v>
      </c>
      <c r="I19" s="14">
        <v>41432</v>
      </c>
      <c r="J19" s="1">
        <f t="shared" si="1"/>
        <v>15</v>
      </c>
      <c r="K19" s="1">
        <v>12</v>
      </c>
      <c r="L19" s="1">
        <v>15</v>
      </c>
      <c r="M19" s="15">
        <f t="shared" si="5"/>
        <v>3834.3</v>
      </c>
      <c r="N19" s="16">
        <f t="shared" si="6"/>
        <v>1.0031296455676395</v>
      </c>
      <c r="O19" s="16">
        <f t="shared" si="13"/>
        <v>1.0359193444239778</v>
      </c>
      <c r="Q19" s="14">
        <v>41452</v>
      </c>
      <c r="R19" s="1">
        <f t="shared" si="2"/>
        <v>35</v>
      </c>
      <c r="S19" s="1">
        <v>0</v>
      </c>
      <c r="T19" s="1">
        <v>42</v>
      </c>
      <c r="U19" s="15">
        <f t="shared" si="7"/>
        <v>4283.2</v>
      </c>
      <c r="V19" s="16">
        <f t="shared" si="8"/>
        <v>1</v>
      </c>
      <c r="W19" s="16">
        <f t="shared" si="14"/>
        <v>1</v>
      </c>
      <c r="Y19" s="14">
        <v>41452</v>
      </c>
      <c r="Z19" s="1">
        <f t="shared" si="3"/>
        <v>35</v>
      </c>
      <c r="AA19" s="1">
        <v>0</v>
      </c>
      <c r="AB19" s="1">
        <v>42</v>
      </c>
      <c r="AC19" s="15">
        <f t="shared" si="9"/>
        <v>4171.5</v>
      </c>
      <c r="AD19" s="16">
        <f t="shared" si="10"/>
        <v>1</v>
      </c>
      <c r="AE19" s="16">
        <f t="shared" si="15"/>
        <v>1</v>
      </c>
    </row>
    <row r="20" spans="1:31" s="1" customFormat="1" x14ac:dyDescent="0.25">
      <c r="A20" s="14">
        <v>41436</v>
      </c>
      <c r="B20" s="37">
        <f t="shared" si="0"/>
        <v>19</v>
      </c>
      <c r="C20" s="1">
        <v>0</v>
      </c>
      <c r="D20" s="1">
        <v>42</v>
      </c>
      <c r="E20" s="15">
        <f t="shared" si="4"/>
        <v>4191.9999999999991</v>
      </c>
      <c r="F20" s="16">
        <f t="shared" si="11"/>
        <v>1</v>
      </c>
      <c r="G20" s="16">
        <f t="shared" si="12"/>
        <v>1.0356893810839773</v>
      </c>
      <c r="I20" s="14">
        <v>41437</v>
      </c>
      <c r="J20" s="1">
        <f t="shared" si="1"/>
        <v>20</v>
      </c>
      <c r="K20" s="1">
        <v>0</v>
      </c>
      <c r="L20" s="1">
        <v>42</v>
      </c>
      <c r="M20" s="15">
        <f t="shared" si="5"/>
        <v>3792.3</v>
      </c>
      <c r="N20" s="16">
        <f t="shared" si="6"/>
        <v>1</v>
      </c>
      <c r="O20" s="16">
        <f t="shared" si="13"/>
        <v>1.0359193444239778</v>
      </c>
      <c r="Q20" s="14">
        <v>41458</v>
      </c>
      <c r="R20" s="1">
        <f t="shared" si="2"/>
        <v>41</v>
      </c>
      <c r="S20" s="1">
        <v>0</v>
      </c>
      <c r="T20" s="1">
        <v>47</v>
      </c>
      <c r="U20" s="15">
        <f t="shared" si="7"/>
        <v>4236.2</v>
      </c>
      <c r="V20" s="16">
        <f t="shared" si="8"/>
        <v>1</v>
      </c>
      <c r="W20" s="16">
        <f t="shared" si="14"/>
        <v>1</v>
      </c>
      <c r="Y20" s="14">
        <v>41458</v>
      </c>
      <c r="Z20" s="1">
        <f t="shared" si="3"/>
        <v>41</v>
      </c>
      <c r="AA20" s="1">
        <v>0</v>
      </c>
      <c r="AB20" s="1">
        <v>47</v>
      </c>
      <c r="AC20" s="15">
        <f t="shared" si="9"/>
        <v>4124.5</v>
      </c>
      <c r="AD20" s="16">
        <f t="shared" si="10"/>
        <v>1</v>
      </c>
      <c r="AE20" s="16">
        <f t="shared" si="15"/>
        <v>1</v>
      </c>
    </row>
    <row r="21" spans="1:31" s="1" customFormat="1" x14ac:dyDescent="0.25">
      <c r="A21" s="14">
        <v>41437</v>
      </c>
      <c r="B21" s="37">
        <f t="shared" si="0"/>
        <v>20</v>
      </c>
      <c r="C21" s="1">
        <f>16.8*2</f>
        <v>33.6</v>
      </c>
      <c r="D21" s="1">
        <v>15</v>
      </c>
      <c r="E21" s="15">
        <f t="shared" si="4"/>
        <v>4210.5999999999995</v>
      </c>
      <c r="F21" s="16">
        <f t="shared" si="11"/>
        <v>1.0079798603524439</v>
      </c>
      <c r="G21" s="16">
        <f t="shared" si="12"/>
        <v>1.0439540377135366</v>
      </c>
      <c r="I21" s="14">
        <v>41437</v>
      </c>
      <c r="J21" s="1">
        <f t="shared" si="1"/>
        <v>20</v>
      </c>
      <c r="K21" s="1">
        <v>10.8</v>
      </c>
      <c r="L21" s="1">
        <v>10</v>
      </c>
      <c r="M21" s="15">
        <f t="shared" si="5"/>
        <v>3793.1000000000004</v>
      </c>
      <c r="N21" s="16">
        <f t="shared" si="6"/>
        <v>1.0028472753157049</v>
      </c>
      <c r="O21" s="16">
        <f t="shared" si="13"/>
        <v>1.0388688920024174</v>
      </c>
      <c r="Q21" s="14">
        <v>41464</v>
      </c>
      <c r="R21" s="1">
        <f t="shared" si="2"/>
        <v>47</v>
      </c>
      <c r="S21" s="1">
        <v>0</v>
      </c>
      <c r="T21" s="1">
        <v>5</v>
      </c>
      <c r="U21" s="15">
        <f t="shared" si="7"/>
        <v>4231.2</v>
      </c>
      <c r="V21" s="16">
        <f t="shared" si="8"/>
        <v>1</v>
      </c>
      <c r="W21" s="16">
        <f t="shared" si="14"/>
        <v>1</v>
      </c>
      <c r="Y21" s="14">
        <v>41464</v>
      </c>
      <c r="Z21" s="1">
        <f t="shared" si="3"/>
        <v>47</v>
      </c>
      <c r="AA21" s="1">
        <v>0</v>
      </c>
      <c r="AB21" s="1">
        <v>5</v>
      </c>
      <c r="AC21" s="15">
        <f t="shared" si="9"/>
        <v>4119.5</v>
      </c>
      <c r="AD21" s="16">
        <f t="shared" si="10"/>
        <v>1</v>
      </c>
      <c r="AE21" s="16">
        <f t="shared" si="15"/>
        <v>1</v>
      </c>
    </row>
    <row r="22" spans="1:31" s="1" customFormat="1" x14ac:dyDescent="0.25">
      <c r="A22" s="14">
        <v>41438</v>
      </c>
      <c r="B22" s="37">
        <f t="shared" si="0"/>
        <v>21</v>
      </c>
      <c r="C22" s="1">
        <v>0</v>
      </c>
      <c r="D22" s="1">
        <v>5</v>
      </c>
      <c r="E22" s="15">
        <f t="shared" si="4"/>
        <v>4205.5999999999995</v>
      </c>
      <c r="F22" s="16">
        <f t="shared" si="11"/>
        <v>1</v>
      </c>
      <c r="G22" s="16">
        <f t="shared" si="12"/>
        <v>1.0439540377135366</v>
      </c>
      <c r="I22" s="14">
        <v>41438</v>
      </c>
      <c r="J22" s="1">
        <f t="shared" si="1"/>
        <v>21</v>
      </c>
      <c r="K22" s="1">
        <v>8</v>
      </c>
      <c r="L22" s="1">
        <v>10</v>
      </c>
      <c r="M22" s="15">
        <f t="shared" si="5"/>
        <v>3791.1000000000004</v>
      </c>
      <c r="N22" s="16">
        <f t="shared" si="6"/>
        <v>1.0021102054812587</v>
      </c>
      <c r="O22" s="16">
        <f t="shared" si="13"/>
        <v>1.04106111883263</v>
      </c>
      <c r="Q22" s="14">
        <v>41465</v>
      </c>
      <c r="R22" s="1">
        <f t="shared" si="2"/>
        <v>48</v>
      </c>
      <c r="S22" s="1">
        <v>0</v>
      </c>
      <c r="T22" s="1">
        <v>42</v>
      </c>
      <c r="U22" s="15">
        <f t="shared" si="7"/>
        <v>4189.2</v>
      </c>
      <c r="V22" s="16">
        <f t="shared" si="8"/>
        <v>1</v>
      </c>
      <c r="W22" s="16">
        <f t="shared" si="14"/>
        <v>1</v>
      </c>
      <c r="Y22" s="14">
        <v>41465</v>
      </c>
      <c r="Z22" s="1">
        <f t="shared" si="3"/>
        <v>48</v>
      </c>
      <c r="AA22" s="1">
        <v>0</v>
      </c>
      <c r="AB22" s="1">
        <v>42</v>
      </c>
      <c r="AC22" s="15">
        <f t="shared" si="9"/>
        <v>4077.5</v>
      </c>
      <c r="AD22" s="16">
        <f t="shared" si="10"/>
        <v>1</v>
      </c>
      <c r="AE22" s="16">
        <f t="shared" si="15"/>
        <v>1</v>
      </c>
    </row>
    <row r="23" spans="1:31" s="1" customFormat="1" x14ac:dyDescent="0.25">
      <c r="A23" s="14">
        <v>41439</v>
      </c>
      <c r="B23" s="37">
        <f>A23-$B$5</f>
        <v>22</v>
      </c>
      <c r="C23" s="1">
        <v>0</v>
      </c>
      <c r="D23" s="1">
        <v>5</v>
      </c>
      <c r="E23" s="15">
        <f>E22+C23-D23</f>
        <v>4200.5999999999995</v>
      </c>
      <c r="F23" s="16">
        <f t="shared" si="11"/>
        <v>1</v>
      </c>
      <c r="G23" s="16">
        <f t="shared" si="12"/>
        <v>1.0439540377135366</v>
      </c>
      <c r="I23" s="14">
        <v>41439</v>
      </c>
      <c r="J23" s="1">
        <f t="shared" si="1"/>
        <v>22</v>
      </c>
      <c r="K23" s="1">
        <v>9.6</v>
      </c>
      <c r="L23" s="1">
        <v>10</v>
      </c>
      <c r="M23" s="15">
        <f t="shared" si="5"/>
        <v>3790.7000000000003</v>
      </c>
      <c r="N23" s="16">
        <f t="shared" si="6"/>
        <v>1.0025325137837338</v>
      </c>
      <c r="O23" s="16">
        <f t="shared" si="13"/>
        <v>1.0436976204657828</v>
      </c>
      <c r="Q23" s="14">
        <v>41471</v>
      </c>
      <c r="R23" s="1">
        <f t="shared" si="2"/>
        <v>54</v>
      </c>
      <c r="S23" s="1">
        <v>0</v>
      </c>
      <c r="T23" s="1">
        <v>47</v>
      </c>
      <c r="U23" s="15">
        <f t="shared" si="7"/>
        <v>4142.2</v>
      </c>
      <c r="V23" s="16">
        <f t="shared" si="8"/>
        <v>1</v>
      </c>
      <c r="W23" s="16">
        <f t="shared" si="14"/>
        <v>1</v>
      </c>
      <c r="Y23" s="14">
        <v>41471</v>
      </c>
      <c r="Z23" s="1">
        <f t="shared" si="3"/>
        <v>54</v>
      </c>
      <c r="AA23" s="1">
        <v>0</v>
      </c>
      <c r="AB23" s="1">
        <v>47</v>
      </c>
      <c r="AC23" s="15">
        <f t="shared" si="9"/>
        <v>4030.5</v>
      </c>
      <c r="AD23" s="16">
        <f t="shared" si="10"/>
        <v>1</v>
      </c>
      <c r="AE23" s="16">
        <f t="shared" si="15"/>
        <v>1</v>
      </c>
    </row>
    <row r="24" spans="1:31" s="1" customFormat="1" x14ac:dyDescent="0.25">
      <c r="A24" s="14">
        <v>41443</v>
      </c>
      <c r="B24" s="37">
        <f>A24-$B$5</f>
        <v>26</v>
      </c>
      <c r="C24" s="1">
        <v>0</v>
      </c>
      <c r="D24" s="1">
        <v>42</v>
      </c>
      <c r="E24" s="15">
        <f>E23+C24-D24</f>
        <v>4158.5999999999995</v>
      </c>
      <c r="F24" s="16">
        <f t="shared" si="11"/>
        <v>1</v>
      </c>
      <c r="G24" s="16">
        <f t="shared" si="12"/>
        <v>1.0439540377135366</v>
      </c>
      <c r="I24" s="14">
        <v>41443</v>
      </c>
      <c r="J24" s="1">
        <f t="shared" si="1"/>
        <v>26</v>
      </c>
      <c r="K24" s="1">
        <v>0</v>
      </c>
      <c r="L24" s="1">
        <v>42</v>
      </c>
      <c r="M24" s="15">
        <f t="shared" si="5"/>
        <v>3748.7000000000003</v>
      </c>
      <c r="N24" s="16">
        <f t="shared" si="6"/>
        <v>1</v>
      </c>
      <c r="O24" s="16">
        <f t="shared" si="13"/>
        <v>1.0436976204657828</v>
      </c>
      <c r="Q24" s="14">
        <v>41479</v>
      </c>
      <c r="R24" s="1">
        <f t="shared" si="2"/>
        <v>62</v>
      </c>
      <c r="S24" s="1">
        <v>0</v>
      </c>
      <c r="T24" s="1">
        <v>42</v>
      </c>
      <c r="U24" s="15">
        <f t="shared" si="7"/>
        <v>4100.2</v>
      </c>
      <c r="V24" s="16">
        <f t="shared" si="8"/>
        <v>1</v>
      </c>
      <c r="W24" s="16">
        <f t="shared" si="14"/>
        <v>1</v>
      </c>
      <c r="Y24" s="14">
        <v>41479</v>
      </c>
      <c r="Z24" s="1">
        <f t="shared" si="3"/>
        <v>62</v>
      </c>
      <c r="AA24" s="134">
        <v>0</v>
      </c>
      <c r="AB24" s="134">
        <v>42</v>
      </c>
      <c r="AC24" s="15">
        <f t="shared" si="9"/>
        <v>3988.5</v>
      </c>
      <c r="AD24" s="16">
        <f t="shared" si="10"/>
        <v>1</v>
      </c>
      <c r="AE24" s="16">
        <f t="shared" si="15"/>
        <v>1</v>
      </c>
    </row>
    <row r="25" spans="1:31" s="1" customFormat="1" x14ac:dyDescent="0.25">
      <c r="A25" s="14">
        <v>41444</v>
      </c>
      <c r="B25" s="37">
        <f t="shared" si="0"/>
        <v>27</v>
      </c>
      <c r="C25" s="1">
        <v>0</v>
      </c>
      <c r="D25" s="1">
        <v>5</v>
      </c>
      <c r="E25" s="15">
        <f t="shared" si="4"/>
        <v>4153.5999999999995</v>
      </c>
      <c r="F25" s="16">
        <f t="shared" si="11"/>
        <v>1</v>
      </c>
      <c r="G25" s="16">
        <f t="shared" si="12"/>
        <v>1.0439540377135366</v>
      </c>
      <c r="I25" s="14">
        <v>41444</v>
      </c>
      <c r="J25" s="1">
        <f t="shared" si="1"/>
        <v>27</v>
      </c>
      <c r="K25" s="1">
        <f>7.2*3</f>
        <v>21.6</v>
      </c>
      <c r="L25" s="1">
        <v>20</v>
      </c>
      <c r="M25" s="15">
        <f t="shared" si="5"/>
        <v>3750.3</v>
      </c>
      <c r="N25" s="16">
        <f t="shared" si="6"/>
        <v>1.005759539236861</v>
      </c>
      <c r="O25" s="16">
        <f t="shared" si="13"/>
        <v>1.0497088378622741</v>
      </c>
      <c r="Q25" s="35">
        <v>41555</v>
      </c>
      <c r="R25" s="1">
        <f t="shared" si="2"/>
        <v>138</v>
      </c>
      <c r="S25" s="134">
        <v>0</v>
      </c>
      <c r="T25" s="134">
        <v>42</v>
      </c>
      <c r="U25" s="15">
        <f t="shared" si="7"/>
        <v>4058.2</v>
      </c>
      <c r="V25" s="16">
        <f t="shared" si="8"/>
        <v>1</v>
      </c>
      <c r="W25" s="16">
        <f t="shared" si="14"/>
        <v>1</v>
      </c>
      <c r="Y25" s="35">
        <v>41555</v>
      </c>
      <c r="Z25" s="1">
        <f t="shared" si="3"/>
        <v>138</v>
      </c>
      <c r="AA25" s="134">
        <v>0</v>
      </c>
      <c r="AB25" s="134">
        <v>42</v>
      </c>
      <c r="AC25" s="15">
        <f t="shared" si="9"/>
        <v>3946.5</v>
      </c>
      <c r="AD25" s="16">
        <f t="shared" si="10"/>
        <v>1</v>
      </c>
      <c r="AE25" s="16">
        <f t="shared" si="15"/>
        <v>1</v>
      </c>
    </row>
    <row r="26" spans="1:31" s="1" customFormat="1" x14ac:dyDescent="0.25">
      <c r="A26" s="14">
        <v>41446</v>
      </c>
      <c r="B26" s="37">
        <f t="shared" si="0"/>
        <v>29</v>
      </c>
      <c r="C26" s="1">
        <v>0</v>
      </c>
      <c r="D26" s="1">
        <v>5</v>
      </c>
      <c r="E26" s="15">
        <f>E25+C26-D26</f>
        <v>4148.5999999999995</v>
      </c>
      <c r="F26" s="16">
        <f t="shared" si="11"/>
        <v>1</v>
      </c>
      <c r="G26" s="16">
        <f t="shared" si="12"/>
        <v>1.0439540377135366</v>
      </c>
      <c r="I26" s="14">
        <v>41446</v>
      </c>
      <c r="J26" s="1">
        <f t="shared" si="1"/>
        <v>29</v>
      </c>
      <c r="K26" s="1">
        <v>6</v>
      </c>
      <c r="L26" s="1">
        <v>10</v>
      </c>
      <c r="M26" s="15">
        <f t="shared" si="5"/>
        <v>3746.3</v>
      </c>
      <c r="N26" s="16">
        <f t="shared" si="6"/>
        <v>1.0016015802258229</v>
      </c>
      <c r="O26" s="16">
        <f t="shared" si="13"/>
        <v>1.0513900307798658</v>
      </c>
      <c r="Q26" s="14">
        <v>41565</v>
      </c>
      <c r="R26" s="1">
        <f t="shared" si="2"/>
        <v>148</v>
      </c>
      <c r="S26" s="134">
        <v>0</v>
      </c>
      <c r="T26" s="134">
        <v>42</v>
      </c>
      <c r="U26" s="15">
        <f t="shared" si="7"/>
        <v>4016.2</v>
      </c>
      <c r="V26" s="16">
        <f t="shared" si="8"/>
        <v>1</v>
      </c>
      <c r="W26" s="16">
        <f t="shared" si="14"/>
        <v>1</v>
      </c>
      <c r="Y26" s="14">
        <v>41565</v>
      </c>
      <c r="Z26" s="1">
        <f t="shared" si="3"/>
        <v>148</v>
      </c>
      <c r="AA26" s="134">
        <v>0</v>
      </c>
      <c r="AB26" s="134">
        <v>42</v>
      </c>
      <c r="AC26" s="15">
        <f t="shared" si="9"/>
        <v>3904.5</v>
      </c>
      <c r="AD26" s="16">
        <f t="shared" si="10"/>
        <v>1</v>
      </c>
      <c r="AE26" s="16">
        <f t="shared" si="15"/>
        <v>1</v>
      </c>
    </row>
    <row r="27" spans="1:31" s="1" customFormat="1" x14ac:dyDescent="0.25">
      <c r="A27" s="14">
        <v>41449</v>
      </c>
      <c r="B27" s="37">
        <f t="shared" si="0"/>
        <v>32</v>
      </c>
      <c r="C27" s="1">
        <v>7.2</v>
      </c>
      <c r="D27" s="1">
        <v>5</v>
      </c>
      <c r="E27" s="15">
        <f t="shared" si="4"/>
        <v>4150.7999999999993</v>
      </c>
      <c r="F27" s="16">
        <f t="shared" si="11"/>
        <v>1.0017346053772767</v>
      </c>
      <c r="G27" s="16">
        <f t="shared" si="12"/>
        <v>1.0457648860009841</v>
      </c>
      <c r="I27" s="14">
        <v>41449</v>
      </c>
      <c r="J27" s="1">
        <f t="shared" si="1"/>
        <v>32</v>
      </c>
      <c r="K27" s="1">
        <v>4.8</v>
      </c>
      <c r="L27" s="1">
        <v>5</v>
      </c>
      <c r="M27" s="15">
        <f t="shared" si="5"/>
        <v>3746.1000000000004</v>
      </c>
      <c r="N27" s="16">
        <f t="shared" si="6"/>
        <v>1.0012813325858894</v>
      </c>
      <c r="O27" s="16">
        <f t="shared" si="13"/>
        <v>1.0527372110867832</v>
      </c>
      <c r="Q27" s="35">
        <v>41572</v>
      </c>
      <c r="R27" s="1">
        <f t="shared" si="2"/>
        <v>155</v>
      </c>
      <c r="S27" s="134">
        <v>0</v>
      </c>
      <c r="T27" s="134">
        <v>42</v>
      </c>
      <c r="U27" s="15">
        <f t="shared" si="7"/>
        <v>3974.2</v>
      </c>
      <c r="V27" s="16">
        <f t="shared" si="8"/>
        <v>1</v>
      </c>
      <c r="W27" s="16">
        <f t="shared" si="14"/>
        <v>1</v>
      </c>
      <c r="Y27" s="35">
        <v>41572</v>
      </c>
      <c r="Z27" s="1">
        <f t="shared" si="3"/>
        <v>155</v>
      </c>
      <c r="AA27" s="134">
        <v>0</v>
      </c>
      <c r="AB27" s="134">
        <v>42</v>
      </c>
      <c r="AC27" s="15">
        <f t="shared" si="9"/>
        <v>3862.5</v>
      </c>
      <c r="AD27" s="16">
        <f t="shared" si="10"/>
        <v>1</v>
      </c>
      <c r="AE27" s="16">
        <f t="shared" si="15"/>
        <v>1</v>
      </c>
    </row>
    <row r="28" spans="1:31" s="1" customFormat="1" x14ac:dyDescent="0.25">
      <c r="A28" s="14">
        <v>41451</v>
      </c>
      <c r="B28" s="37">
        <f t="shared" si="0"/>
        <v>34</v>
      </c>
      <c r="C28" s="1">
        <f>9.6*3</f>
        <v>28.799999999999997</v>
      </c>
      <c r="D28" s="1">
        <v>20</v>
      </c>
      <c r="E28" s="15">
        <f t="shared" si="4"/>
        <v>4159.5999999999995</v>
      </c>
      <c r="F28" s="16">
        <f t="shared" si="11"/>
        <v>1.0069237426675641</v>
      </c>
      <c r="G28" s="16">
        <f t="shared" si="12"/>
        <v>1.0530054929624293</v>
      </c>
      <c r="I28" s="14">
        <v>41451</v>
      </c>
      <c r="J28" s="1">
        <f t="shared" si="1"/>
        <v>34</v>
      </c>
      <c r="K28" s="1">
        <v>8.4</v>
      </c>
      <c r="L28" s="1">
        <v>10</v>
      </c>
      <c r="M28" s="15">
        <f t="shared" si="5"/>
        <v>3744.5000000000005</v>
      </c>
      <c r="N28" s="16">
        <f t="shared" si="6"/>
        <v>1.0022432901588998</v>
      </c>
      <c r="O28" s="16">
        <f t="shared" si="13"/>
        <v>1.0550988061123219</v>
      </c>
      <c r="Q28" s="14">
        <v>41589</v>
      </c>
      <c r="R28" s="1">
        <f t="shared" si="2"/>
        <v>172</v>
      </c>
      <c r="S28" s="134">
        <v>0</v>
      </c>
      <c r="T28" s="134">
        <v>42</v>
      </c>
      <c r="U28" s="15">
        <f t="shared" si="7"/>
        <v>3932.2</v>
      </c>
      <c r="V28" s="16">
        <f t="shared" si="8"/>
        <v>1</v>
      </c>
      <c r="W28" s="16">
        <f t="shared" si="14"/>
        <v>1</v>
      </c>
      <c r="Y28" s="14">
        <v>41589</v>
      </c>
      <c r="Z28" s="1">
        <f t="shared" si="3"/>
        <v>172</v>
      </c>
      <c r="AA28" s="134">
        <v>0</v>
      </c>
      <c r="AB28" s="134">
        <v>42</v>
      </c>
      <c r="AC28" s="15">
        <f t="shared" si="9"/>
        <v>3820.5</v>
      </c>
      <c r="AD28" s="16">
        <f t="shared" si="10"/>
        <v>1</v>
      </c>
      <c r="AE28" s="16">
        <f t="shared" si="15"/>
        <v>1</v>
      </c>
    </row>
    <row r="29" spans="1:31" s="1" customFormat="1" x14ac:dyDescent="0.25">
      <c r="A29" s="14">
        <v>41452</v>
      </c>
      <c r="B29" s="37">
        <f t="shared" si="0"/>
        <v>35</v>
      </c>
      <c r="C29" s="1">
        <v>0</v>
      </c>
      <c r="D29" s="1">
        <v>42</v>
      </c>
      <c r="E29" s="15">
        <f t="shared" si="4"/>
        <v>4117.5999999999995</v>
      </c>
      <c r="F29" s="16">
        <f t="shared" si="11"/>
        <v>1</v>
      </c>
      <c r="G29" s="16">
        <f t="shared" si="12"/>
        <v>1.0530054929624293</v>
      </c>
      <c r="I29" s="14">
        <v>41452</v>
      </c>
      <c r="J29" s="1">
        <f t="shared" si="1"/>
        <v>35</v>
      </c>
      <c r="K29" s="1">
        <v>0</v>
      </c>
      <c r="L29" s="1">
        <v>42</v>
      </c>
      <c r="M29" s="15">
        <f t="shared" si="5"/>
        <v>3702.5000000000005</v>
      </c>
      <c r="N29" s="16">
        <f t="shared" si="6"/>
        <v>1</v>
      </c>
      <c r="O29" s="16">
        <f t="shared" si="13"/>
        <v>1.0550988061123219</v>
      </c>
      <c r="Q29" s="35">
        <v>41600</v>
      </c>
      <c r="R29" s="1">
        <f t="shared" si="2"/>
        <v>183</v>
      </c>
      <c r="S29" s="134">
        <v>0</v>
      </c>
      <c r="T29" s="134">
        <v>42</v>
      </c>
      <c r="U29" s="15">
        <f t="shared" si="7"/>
        <v>3890.2</v>
      </c>
      <c r="V29" s="16">
        <f t="shared" si="8"/>
        <v>1</v>
      </c>
      <c r="W29" s="16">
        <f t="shared" si="14"/>
        <v>1</v>
      </c>
      <c r="Y29" s="35">
        <v>41600</v>
      </c>
      <c r="Z29" s="1">
        <f t="shared" si="3"/>
        <v>183</v>
      </c>
      <c r="AA29" s="134">
        <v>0</v>
      </c>
      <c r="AB29" s="134">
        <v>42</v>
      </c>
      <c r="AC29" s="15">
        <f t="shared" si="9"/>
        <v>3778.5</v>
      </c>
      <c r="AD29" s="16">
        <f t="shared" si="10"/>
        <v>1</v>
      </c>
      <c r="AE29" s="16">
        <f t="shared" si="15"/>
        <v>1</v>
      </c>
    </row>
    <row r="30" spans="1:31" s="1" customFormat="1" x14ac:dyDescent="0.25">
      <c r="A30" s="14">
        <v>41453</v>
      </c>
      <c r="B30" s="37">
        <f t="shared" si="0"/>
        <v>36</v>
      </c>
      <c r="C30" s="1">
        <v>0</v>
      </c>
      <c r="D30" s="1">
        <v>5</v>
      </c>
      <c r="E30" s="15">
        <f t="shared" si="4"/>
        <v>4112.5999999999995</v>
      </c>
      <c r="F30" s="16">
        <f t="shared" si="11"/>
        <v>1</v>
      </c>
      <c r="G30" s="16">
        <f t="shared" si="12"/>
        <v>1.0530054929624293</v>
      </c>
      <c r="I30" s="14">
        <v>41453</v>
      </c>
      <c r="J30" s="1">
        <f t="shared" si="1"/>
        <v>36</v>
      </c>
      <c r="K30" s="1">
        <v>8.4</v>
      </c>
      <c r="L30" s="1">
        <v>10</v>
      </c>
      <c r="M30" s="15">
        <f t="shared" si="5"/>
        <v>3700.9000000000005</v>
      </c>
      <c r="N30" s="16">
        <f t="shared" si="6"/>
        <v>1.0022697181766598</v>
      </c>
      <c r="O30" s="16">
        <f t="shared" si="13"/>
        <v>1.057493583050727</v>
      </c>
      <c r="Q30" s="14">
        <v>41623</v>
      </c>
      <c r="R30" s="1">
        <f t="shared" si="2"/>
        <v>206</v>
      </c>
      <c r="S30" s="134">
        <v>0</v>
      </c>
      <c r="T30" s="134">
        <v>42</v>
      </c>
      <c r="U30" s="15">
        <f t="shared" si="7"/>
        <v>3848.2</v>
      </c>
      <c r="V30" s="16">
        <f t="shared" si="8"/>
        <v>1</v>
      </c>
      <c r="W30" s="16">
        <f t="shared" si="14"/>
        <v>1</v>
      </c>
      <c r="Y30" s="14">
        <v>41623</v>
      </c>
      <c r="Z30" s="1">
        <f t="shared" si="3"/>
        <v>206</v>
      </c>
      <c r="AA30" s="134">
        <v>0</v>
      </c>
      <c r="AB30" s="134">
        <v>42</v>
      </c>
      <c r="AC30" s="15">
        <f t="shared" si="9"/>
        <v>3736.5</v>
      </c>
      <c r="AD30" s="16">
        <f t="shared" si="10"/>
        <v>1</v>
      </c>
      <c r="AE30" s="16">
        <f t="shared" si="15"/>
        <v>1</v>
      </c>
    </row>
    <row r="31" spans="1:31" s="1" customFormat="1" x14ac:dyDescent="0.25">
      <c r="A31" s="14">
        <v>41458</v>
      </c>
      <c r="B31" s="37">
        <f t="shared" si="0"/>
        <v>41</v>
      </c>
      <c r="C31" s="1">
        <v>0</v>
      </c>
      <c r="D31" s="1">
        <v>47</v>
      </c>
      <c r="E31" s="15">
        <f t="shared" si="4"/>
        <v>4065.5999999999995</v>
      </c>
      <c r="F31" s="16">
        <f t="shared" si="11"/>
        <v>1</v>
      </c>
      <c r="G31" s="16">
        <f t="shared" si="12"/>
        <v>1.0530054929624293</v>
      </c>
      <c r="I31" s="14">
        <v>41458</v>
      </c>
      <c r="J31" s="1">
        <f t="shared" si="1"/>
        <v>41</v>
      </c>
      <c r="K31" s="1">
        <v>6</v>
      </c>
      <c r="L31" s="1">
        <v>52</v>
      </c>
      <c r="M31" s="15">
        <f t="shared" si="5"/>
        <v>3654.9000000000005</v>
      </c>
      <c r="N31" s="16">
        <f t="shared" si="6"/>
        <v>1.0016416317819914</v>
      </c>
      <c r="O31" s="16">
        <f t="shared" si="13"/>
        <v>1.059229598125915</v>
      </c>
      <c r="Q31" s="35">
        <v>41630</v>
      </c>
      <c r="R31" s="1">
        <f t="shared" si="2"/>
        <v>213</v>
      </c>
      <c r="S31" s="134">
        <v>0</v>
      </c>
      <c r="T31" s="134">
        <v>42</v>
      </c>
      <c r="U31" s="15">
        <f t="shared" si="7"/>
        <v>3806.2</v>
      </c>
      <c r="V31" s="16">
        <f t="shared" si="8"/>
        <v>1</v>
      </c>
      <c r="W31" s="16">
        <f t="shared" si="14"/>
        <v>1</v>
      </c>
      <c r="Y31" s="35">
        <v>41630</v>
      </c>
      <c r="Z31" s="1">
        <f t="shared" si="3"/>
        <v>213</v>
      </c>
      <c r="AA31" s="134">
        <v>0</v>
      </c>
      <c r="AB31" s="134">
        <v>42</v>
      </c>
      <c r="AC31" s="15">
        <f t="shared" si="9"/>
        <v>3694.5</v>
      </c>
      <c r="AD31" s="16">
        <f t="shared" si="10"/>
        <v>1</v>
      </c>
      <c r="AE31" s="16">
        <f t="shared" si="15"/>
        <v>1</v>
      </c>
    </row>
    <row r="32" spans="1:31" x14ac:dyDescent="0.25">
      <c r="A32" s="14">
        <v>41460</v>
      </c>
      <c r="B32" s="37">
        <f t="shared" si="0"/>
        <v>43</v>
      </c>
      <c r="C32" s="1">
        <v>0</v>
      </c>
      <c r="D32" s="1">
        <v>5</v>
      </c>
      <c r="E32" s="15">
        <f t="shared" si="4"/>
        <v>4060.5999999999995</v>
      </c>
      <c r="F32" s="16">
        <f t="shared" si="11"/>
        <v>1</v>
      </c>
      <c r="G32" s="16">
        <f t="shared" si="12"/>
        <v>1.0530054929624293</v>
      </c>
      <c r="I32" s="14">
        <v>41460</v>
      </c>
      <c r="J32" s="1">
        <f t="shared" si="1"/>
        <v>43</v>
      </c>
      <c r="K32" s="1">
        <v>9.6</v>
      </c>
      <c r="L32" s="1">
        <v>10</v>
      </c>
      <c r="M32" s="15">
        <f t="shared" si="5"/>
        <v>3654.5000000000005</v>
      </c>
      <c r="N32" s="16">
        <f t="shared" si="6"/>
        <v>1.0026268983445068</v>
      </c>
      <c r="O32" s="16">
        <f t="shared" si="13"/>
        <v>1.0620120866036846</v>
      </c>
      <c r="Q32" s="35">
        <v>41656</v>
      </c>
      <c r="R32" s="133">
        <f t="shared" si="2"/>
        <v>239</v>
      </c>
      <c r="S32" s="134">
        <v>0</v>
      </c>
      <c r="T32" s="134">
        <v>42</v>
      </c>
      <c r="U32" s="15">
        <f t="shared" si="7"/>
        <v>3764.2</v>
      </c>
      <c r="V32" s="16">
        <f t="shared" si="8"/>
        <v>1</v>
      </c>
      <c r="W32" s="16">
        <f t="shared" si="14"/>
        <v>1</v>
      </c>
      <c r="Y32" s="35">
        <v>41656</v>
      </c>
      <c r="Z32" s="133">
        <f t="shared" si="3"/>
        <v>239</v>
      </c>
      <c r="AA32" s="134">
        <v>0</v>
      </c>
      <c r="AB32" s="134">
        <v>42</v>
      </c>
      <c r="AC32" s="15">
        <f t="shared" si="9"/>
        <v>3652.5</v>
      </c>
      <c r="AD32" s="16">
        <f t="shared" si="10"/>
        <v>1</v>
      </c>
      <c r="AE32" s="16">
        <f t="shared" si="15"/>
        <v>1</v>
      </c>
    </row>
    <row r="33" spans="1:31" x14ac:dyDescent="0.25">
      <c r="A33" s="14">
        <v>41464</v>
      </c>
      <c r="B33" s="37">
        <f t="shared" si="0"/>
        <v>47</v>
      </c>
      <c r="C33" s="1">
        <v>12</v>
      </c>
      <c r="D33" s="1">
        <v>10</v>
      </c>
      <c r="E33" s="15">
        <f t="shared" si="4"/>
        <v>4062.5999999999995</v>
      </c>
      <c r="F33" s="16">
        <f t="shared" si="11"/>
        <v>1.0029537734455767</v>
      </c>
      <c r="G33" s="16">
        <f t="shared" si="12"/>
        <v>1.0561158326255882</v>
      </c>
      <c r="I33" s="14">
        <v>41464</v>
      </c>
      <c r="J33" s="1">
        <f t="shared" si="1"/>
        <v>47</v>
      </c>
      <c r="K33" s="1">
        <v>0</v>
      </c>
      <c r="L33" s="1">
        <v>5</v>
      </c>
      <c r="M33" s="15">
        <f t="shared" si="5"/>
        <v>3649.5000000000005</v>
      </c>
      <c r="N33" s="16">
        <f t="shared" si="6"/>
        <v>1</v>
      </c>
      <c r="O33" s="16">
        <f t="shared" si="13"/>
        <v>1.0620120866036846</v>
      </c>
      <c r="Q33" s="35">
        <v>41711</v>
      </c>
      <c r="R33" s="133">
        <f t="shared" si="2"/>
        <v>294</v>
      </c>
      <c r="S33" s="134">
        <v>0</v>
      </c>
      <c r="T33" s="134">
        <v>42</v>
      </c>
      <c r="U33" s="15">
        <f t="shared" si="7"/>
        <v>3722.2</v>
      </c>
      <c r="V33" s="16">
        <f t="shared" si="8"/>
        <v>1</v>
      </c>
      <c r="W33" s="16">
        <f t="shared" si="14"/>
        <v>1</v>
      </c>
      <c r="Y33" s="35">
        <v>41711</v>
      </c>
      <c r="Z33" s="133">
        <f t="shared" si="3"/>
        <v>294</v>
      </c>
      <c r="AA33" s="134">
        <v>0</v>
      </c>
      <c r="AB33" s="134">
        <v>42</v>
      </c>
      <c r="AC33" s="15">
        <f t="shared" si="9"/>
        <v>3610.5</v>
      </c>
      <c r="AD33" s="16">
        <f t="shared" si="10"/>
        <v>1</v>
      </c>
      <c r="AE33" s="16">
        <f t="shared" si="15"/>
        <v>1</v>
      </c>
    </row>
    <row r="34" spans="1:31" x14ac:dyDescent="0.25">
      <c r="A34" s="14">
        <v>41465</v>
      </c>
      <c r="B34" s="37">
        <f t="shared" si="0"/>
        <v>48</v>
      </c>
      <c r="C34" s="1">
        <v>0</v>
      </c>
      <c r="D34" s="1">
        <v>42</v>
      </c>
      <c r="E34" s="15">
        <f t="shared" si="4"/>
        <v>4020.5999999999995</v>
      </c>
      <c r="F34" s="16">
        <f t="shared" si="11"/>
        <v>1</v>
      </c>
      <c r="G34" s="16">
        <f t="shared" si="12"/>
        <v>1.0561158326255882</v>
      </c>
      <c r="I34" s="14">
        <v>41465</v>
      </c>
      <c r="J34" s="1">
        <f t="shared" si="1"/>
        <v>48</v>
      </c>
      <c r="K34" s="1">
        <v>0</v>
      </c>
      <c r="L34" s="1">
        <v>42</v>
      </c>
      <c r="M34" s="15">
        <f t="shared" si="5"/>
        <v>3607.5000000000005</v>
      </c>
      <c r="N34" s="16">
        <f t="shared" si="6"/>
        <v>1</v>
      </c>
      <c r="O34" s="16">
        <f t="shared" si="13"/>
        <v>1.0620120866036846</v>
      </c>
      <c r="Q34" s="35">
        <v>41731</v>
      </c>
      <c r="R34" s="133">
        <f t="shared" si="2"/>
        <v>314</v>
      </c>
      <c r="S34" s="134">
        <v>0</v>
      </c>
      <c r="T34" s="134">
        <v>42</v>
      </c>
      <c r="U34" s="15">
        <f t="shared" si="7"/>
        <v>3680.2</v>
      </c>
      <c r="V34" s="16">
        <f t="shared" si="8"/>
        <v>1</v>
      </c>
      <c r="W34" s="16">
        <f t="shared" si="14"/>
        <v>1</v>
      </c>
      <c r="Y34" s="35">
        <v>41731</v>
      </c>
      <c r="Z34" s="133">
        <f t="shared" si="3"/>
        <v>314</v>
      </c>
      <c r="AA34" s="134">
        <v>0</v>
      </c>
      <c r="AB34" s="134">
        <v>42</v>
      </c>
      <c r="AC34" s="15">
        <f t="shared" si="9"/>
        <v>3568.5</v>
      </c>
      <c r="AD34" s="16">
        <f t="shared" si="10"/>
        <v>1</v>
      </c>
      <c r="AE34" s="16">
        <f t="shared" si="15"/>
        <v>1</v>
      </c>
    </row>
    <row r="35" spans="1:31" x14ac:dyDescent="0.25">
      <c r="A35" s="14">
        <v>41467</v>
      </c>
      <c r="B35" s="37">
        <f t="shared" si="0"/>
        <v>50</v>
      </c>
      <c r="C35" s="1">
        <v>0</v>
      </c>
      <c r="D35" s="1">
        <v>5</v>
      </c>
      <c r="E35" s="15">
        <f t="shared" si="4"/>
        <v>4015.5999999999995</v>
      </c>
      <c r="F35" s="16">
        <f t="shared" si="11"/>
        <v>1</v>
      </c>
      <c r="G35" s="16">
        <f t="shared" si="12"/>
        <v>1.0561158326255882</v>
      </c>
      <c r="I35" s="14">
        <v>41467</v>
      </c>
      <c r="J35" s="1">
        <f t="shared" si="1"/>
        <v>50</v>
      </c>
      <c r="K35" s="1">
        <v>2.4</v>
      </c>
      <c r="L35" s="1">
        <v>10</v>
      </c>
      <c r="M35" s="15">
        <f t="shared" si="5"/>
        <v>3599.9000000000005</v>
      </c>
      <c r="N35" s="16">
        <f t="shared" si="6"/>
        <v>1.0006666851856996</v>
      </c>
      <c r="O35" s="16">
        <f t="shared" si="13"/>
        <v>1.0627201143288572</v>
      </c>
      <c r="Q35" s="35">
        <v>41745</v>
      </c>
      <c r="R35" s="133">
        <f t="shared" si="2"/>
        <v>328</v>
      </c>
      <c r="S35" s="134">
        <v>0</v>
      </c>
      <c r="T35" s="134">
        <v>42</v>
      </c>
      <c r="U35" s="15">
        <f t="shared" si="7"/>
        <v>3638.2</v>
      </c>
      <c r="V35" s="16">
        <f t="shared" si="8"/>
        <v>1</v>
      </c>
      <c r="W35" s="16">
        <f t="shared" si="14"/>
        <v>1</v>
      </c>
      <c r="Y35" s="35">
        <v>41745</v>
      </c>
      <c r="Z35" s="133">
        <f t="shared" si="3"/>
        <v>328</v>
      </c>
      <c r="AA35" s="134">
        <v>0</v>
      </c>
      <c r="AB35" s="134">
        <v>42</v>
      </c>
      <c r="AC35" s="15">
        <f t="shared" si="9"/>
        <v>3526.5</v>
      </c>
      <c r="AD35" s="16">
        <f t="shared" si="10"/>
        <v>1</v>
      </c>
      <c r="AE35" s="16">
        <f t="shared" si="15"/>
        <v>1</v>
      </c>
    </row>
    <row r="36" spans="1:31" x14ac:dyDescent="0.25">
      <c r="A36" s="14">
        <v>41471</v>
      </c>
      <c r="B36" s="37">
        <f t="shared" si="0"/>
        <v>54</v>
      </c>
      <c r="C36" s="1">
        <v>0</v>
      </c>
      <c r="D36" s="1">
        <v>47</v>
      </c>
      <c r="E36" s="15">
        <f t="shared" si="4"/>
        <v>3968.5999999999995</v>
      </c>
      <c r="F36" s="16">
        <f t="shared" si="11"/>
        <v>1</v>
      </c>
      <c r="G36" s="16">
        <f t="shared" si="12"/>
        <v>1.0561158326255882</v>
      </c>
      <c r="I36" s="14">
        <v>41471</v>
      </c>
      <c r="J36" s="1">
        <f t="shared" si="1"/>
        <v>54</v>
      </c>
      <c r="K36" s="1">
        <v>2.4</v>
      </c>
      <c r="L36" s="1">
        <v>52</v>
      </c>
      <c r="M36" s="15">
        <f t="shared" si="5"/>
        <v>3550.3000000000006</v>
      </c>
      <c r="N36" s="16">
        <f t="shared" si="6"/>
        <v>1.0006759992113343</v>
      </c>
      <c r="O36" s="16">
        <f t="shared" si="13"/>
        <v>1.0634385122880126</v>
      </c>
      <c r="Q36" s="35">
        <v>41766</v>
      </c>
      <c r="R36" s="133">
        <f t="shared" si="2"/>
        <v>349</v>
      </c>
      <c r="S36" s="134">
        <v>0</v>
      </c>
      <c r="T36" s="134">
        <v>42</v>
      </c>
      <c r="U36" s="15">
        <f t="shared" si="7"/>
        <v>3596.2</v>
      </c>
      <c r="V36" s="16">
        <f t="shared" si="8"/>
        <v>1</v>
      </c>
      <c r="W36" s="16">
        <f t="shared" si="14"/>
        <v>1</v>
      </c>
      <c r="Y36" s="35">
        <v>41766</v>
      </c>
      <c r="Z36" s="133">
        <f t="shared" si="3"/>
        <v>349</v>
      </c>
      <c r="AA36" s="134">
        <v>0</v>
      </c>
      <c r="AB36" s="134">
        <v>42</v>
      </c>
      <c r="AC36" s="15">
        <f t="shared" si="9"/>
        <v>3484.5</v>
      </c>
      <c r="AD36" s="16">
        <f t="shared" si="10"/>
        <v>1</v>
      </c>
      <c r="AE36" s="16">
        <f t="shared" si="15"/>
        <v>1</v>
      </c>
    </row>
    <row r="37" spans="1:31" x14ac:dyDescent="0.25">
      <c r="A37" s="14">
        <v>41479</v>
      </c>
      <c r="B37" s="37">
        <f t="shared" si="0"/>
        <v>62</v>
      </c>
      <c r="C37" s="1">
        <v>0</v>
      </c>
      <c r="D37" s="1">
        <v>42</v>
      </c>
      <c r="E37" s="15">
        <f t="shared" si="4"/>
        <v>3926.5999999999995</v>
      </c>
      <c r="F37" s="16">
        <f t="shared" si="11"/>
        <v>1</v>
      </c>
      <c r="G37" s="16">
        <f t="shared" si="12"/>
        <v>1.0561158326255882</v>
      </c>
      <c r="I37" s="14">
        <v>41479</v>
      </c>
      <c r="J37" s="1">
        <f t="shared" si="1"/>
        <v>62</v>
      </c>
      <c r="K37" s="1">
        <v>0</v>
      </c>
      <c r="L37" s="1">
        <v>42</v>
      </c>
      <c r="M37" s="15">
        <f t="shared" si="5"/>
        <v>3508.3000000000006</v>
      </c>
      <c r="N37" s="16">
        <f t="shared" si="6"/>
        <v>1</v>
      </c>
      <c r="O37" s="16">
        <f t="shared" si="13"/>
        <v>1.0634385122880126</v>
      </c>
      <c r="Q37" s="35">
        <v>41771</v>
      </c>
      <c r="R37" s="133">
        <f t="shared" si="2"/>
        <v>354</v>
      </c>
      <c r="S37" s="134">
        <v>0</v>
      </c>
      <c r="T37" s="134">
        <v>42</v>
      </c>
      <c r="U37" s="15">
        <f t="shared" si="7"/>
        <v>3554.2</v>
      </c>
      <c r="V37" s="16">
        <f t="shared" si="8"/>
        <v>1</v>
      </c>
      <c r="W37" s="16">
        <f t="shared" si="14"/>
        <v>1</v>
      </c>
      <c r="Y37" s="35">
        <v>41771</v>
      </c>
      <c r="Z37" s="133">
        <f t="shared" si="3"/>
        <v>354</v>
      </c>
      <c r="AA37" s="134">
        <v>0</v>
      </c>
      <c r="AB37" s="134">
        <v>42</v>
      </c>
      <c r="AC37" s="15">
        <f t="shared" si="9"/>
        <v>3442.5</v>
      </c>
      <c r="AD37" s="16">
        <f t="shared" si="10"/>
        <v>1</v>
      </c>
      <c r="AE37" s="16">
        <f t="shared" si="15"/>
        <v>1</v>
      </c>
    </row>
    <row r="38" spans="1:31" x14ac:dyDescent="0.25">
      <c r="A38" s="35">
        <v>41555</v>
      </c>
      <c r="B38" s="37">
        <f t="shared" si="0"/>
        <v>138</v>
      </c>
      <c r="C38" s="134">
        <v>0</v>
      </c>
      <c r="D38" s="134">
        <v>42</v>
      </c>
      <c r="E38" s="15">
        <f t="shared" si="4"/>
        <v>3884.5999999999995</v>
      </c>
      <c r="F38" s="16">
        <f t="shared" si="11"/>
        <v>1</v>
      </c>
      <c r="G38" s="16">
        <f t="shared" si="12"/>
        <v>1.0561158326255882</v>
      </c>
      <c r="I38" s="35">
        <v>41555</v>
      </c>
      <c r="J38" s="1">
        <f t="shared" si="1"/>
        <v>138</v>
      </c>
      <c r="K38" s="134">
        <v>0</v>
      </c>
      <c r="L38" s="134">
        <v>42</v>
      </c>
      <c r="M38" s="15">
        <f t="shared" si="5"/>
        <v>3466.3000000000006</v>
      </c>
      <c r="N38" s="16">
        <f t="shared" si="6"/>
        <v>1</v>
      </c>
      <c r="O38" s="16">
        <f t="shared" si="13"/>
        <v>1.0634385122880126</v>
      </c>
      <c r="Q38" s="35">
        <v>41791</v>
      </c>
      <c r="R38" s="133">
        <f t="shared" si="2"/>
        <v>374</v>
      </c>
      <c r="S38" s="134">
        <v>0</v>
      </c>
      <c r="T38" s="134">
        <v>42</v>
      </c>
      <c r="U38" s="15">
        <f t="shared" si="7"/>
        <v>3512.2</v>
      </c>
      <c r="V38" s="16">
        <f t="shared" si="8"/>
        <v>1</v>
      </c>
      <c r="W38" s="16">
        <f t="shared" si="14"/>
        <v>1</v>
      </c>
      <c r="Y38" s="35">
        <v>41791</v>
      </c>
      <c r="Z38" s="133">
        <f t="shared" si="3"/>
        <v>374</v>
      </c>
      <c r="AA38" s="134">
        <v>0</v>
      </c>
      <c r="AB38" s="134">
        <v>42</v>
      </c>
      <c r="AC38" s="15">
        <f t="shared" si="9"/>
        <v>3400.5</v>
      </c>
      <c r="AD38" s="16">
        <f t="shared" si="10"/>
        <v>1</v>
      </c>
      <c r="AE38" s="16">
        <f t="shared" si="15"/>
        <v>1</v>
      </c>
    </row>
    <row r="39" spans="1:31" x14ac:dyDescent="0.25">
      <c r="A39" s="14">
        <v>41565</v>
      </c>
      <c r="B39" s="37">
        <f t="shared" si="0"/>
        <v>148</v>
      </c>
      <c r="C39" s="134">
        <v>0</v>
      </c>
      <c r="D39" s="134">
        <v>42</v>
      </c>
      <c r="E39" s="15">
        <f t="shared" si="4"/>
        <v>3842.5999999999995</v>
      </c>
      <c r="F39" s="16">
        <f t="shared" si="11"/>
        <v>1</v>
      </c>
      <c r="G39" s="16">
        <f t="shared" si="12"/>
        <v>1.0561158326255882</v>
      </c>
      <c r="I39" s="14">
        <v>41565</v>
      </c>
      <c r="J39" s="1">
        <f t="shared" si="1"/>
        <v>148</v>
      </c>
      <c r="K39" s="134">
        <v>0</v>
      </c>
      <c r="L39" s="134">
        <v>42</v>
      </c>
      <c r="M39" s="15">
        <f t="shared" si="5"/>
        <v>3424.3000000000006</v>
      </c>
      <c r="N39" s="16">
        <f t="shared" si="6"/>
        <v>1</v>
      </c>
      <c r="O39" s="16">
        <f t="shared" si="13"/>
        <v>1.0634385122880126</v>
      </c>
      <c r="Q39" s="35">
        <v>41801</v>
      </c>
      <c r="R39" s="133">
        <f t="shared" si="2"/>
        <v>384</v>
      </c>
      <c r="S39" s="134">
        <v>0</v>
      </c>
      <c r="T39" s="134">
        <v>42</v>
      </c>
      <c r="U39" s="15">
        <f t="shared" si="7"/>
        <v>3470.2</v>
      </c>
      <c r="V39" s="16">
        <f t="shared" si="8"/>
        <v>1</v>
      </c>
      <c r="W39" s="16">
        <f t="shared" si="14"/>
        <v>1</v>
      </c>
      <c r="Y39" s="35">
        <v>41801</v>
      </c>
      <c r="Z39" s="133">
        <f t="shared" ref="Z39:Z44" si="16">Y39-$Z$5</f>
        <v>384</v>
      </c>
      <c r="AA39" s="134">
        <v>0</v>
      </c>
      <c r="AB39" s="134">
        <v>42</v>
      </c>
      <c r="AC39" s="15">
        <f t="shared" ref="AC39:AC44" si="17">AC38+AA39-AB39</f>
        <v>3358.5</v>
      </c>
      <c r="AD39" s="16">
        <f t="shared" si="10"/>
        <v>1</v>
      </c>
      <c r="AE39" s="16">
        <f t="shared" si="15"/>
        <v>1</v>
      </c>
    </row>
    <row r="40" spans="1:31" x14ac:dyDescent="0.25">
      <c r="A40" s="35">
        <v>41572</v>
      </c>
      <c r="B40" s="37">
        <f t="shared" si="0"/>
        <v>155</v>
      </c>
      <c r="C40" s="134">
        <v>0</v>
      </c>
      <c r="D40" s="134">
        <v>42</v>
      </c>
      <c r="E40" s="15">
        <f t="shared" si="4"/>
        <v>3800.5999999999995</v>
      </c>
      <c r="F40" s="16">
        <f t="shared" si="11"/>
        <v>1</v>
      </c>
      <c r="G40" s="16">
        <f t="shared" si="12"/>
        <v>1.0561158326255882</v>
      </c>
      <c r="I40" s="35">
        <v>41572</v>
      </c>
      <c r="J40" s="1">
        <f t="shared" si="1"/>
        <v>155</v>
      </c>
      <c r="K40" s="134">
        <v>0</v>
      </c>
      <c r="L40" s="134">
        <v>42</v>
      </c>
      <c r="M40" s="15">
        <f t="shared" si="5"/>
        <v>3382.3000000000006</v>
      </c>
      <c r="N40" s="16">
        <f t="shared" si="6"/>
        <v>1</v>
      </c>
      <c r="O40" s="16">
        <f t="shared" si="13"/>
        <v>1.0634385122880126</v>
      </c>
      <c r="Q40" s="35">
        <v>41816</v>
      </c>
      <c r="R40" s="133">
        <f t="shared" si="2"/>
        <v>399</v>
      </c>
      <c r="S40" s="134">
        <v>0</v>
      </c>
      <c r="T40" s="134">
        <v>42</v>
      </c>
      <c r="U40" s="15">
        <f t="shared" si="7"/>
        <v>3428.2</v>
      </c>
      <c r="V40" s="16">
        <f t="shared" si="8"/>
        <v>1</v>
      </c>
      <c r="W40" s="16">
        <f t="shared" si="14"/>
        <v>1</v>
      </c>
      <c r="Y40" s="35">
        <v>41816</v>
      </c>
      <c r="Z40" s="133">
        <f t="shared" si="16"/>
        <v>399</v>
      </c>
      <c r="AA40" s="134">
        <v>0</v>
      </c>
      <c r="AB40" s="134">
        <v>42</v>
      </c>
      <c r="AC40" s="15">
        <f t="shared" si="17"/>
        <v>3316.5</v>
      </c>
      <c r="AD40" s="16">
        <f t="shared" si="10"/>
        <v>1</v>
      </c>
      <c r="AE40" s="16">
        <f t="shared" si="15"/>
        <v>1</v>
      </c>
    </row>
    <row r="41" spans="1:31" x14ac:dyDescent="0.25">
      <c r="A41" s="14">
        <v>41589</v>
      </c>
      <c r="B41" s="37">
        <f t="shared" si="0"/>
        <v>172</v>
      </c>
      <c r="C41" s="134">
        <v>0</v>
      </c>
      <c r="D41" s="134">
        <v>42</v>
      </c>
      <c r="E41" s="15">
        <f t="shared" si="4"/>
        <v>3758.5999999999995</v>
      </c>
      <c r="F41" s="16">
        <f t="shared" si="11"/>
        <v>1</v>
      </c>
      <c r="G41" s="16">
        <f t="shared" si="12"/>
        <v>1.0561158326255882</v>
      </c>
      <c r="I41" s="14">
        <v>41589</v>
      </c>
      <c r="J41" s="1">
        <f t="shared" si="1"/>
        <v>172</v>
      </c>
      <c r="K41" s="134">
        <v>0</v>
      </c>
      <c r="L41" s="134">
        <v>42</v>
      </c>
      <c r="M41" s="15">
        <f t="shared" si="5"/>
        <v>3340.3000000000006</v>
      </c>
      <c r="N41" s="16">
        <f t="shared" si="6"/>
        <v>1</v>
      </c>
      <c r="O41" s="16">
        <f t="shared" si="13"/>
        <v>1.0634385122880126</v>
      </c>
      <c r="Q41" s="35">
        <v>41831</v>
      </c>
      <c r="R41" s="133">
        <f t="shared" si="2"/>
        <v>414</v>
      </c>
      <c r="S41" s="134">
        <v>0</v>
      </c>
      <c r="T41" s="134">
        <v>42</v>
      </c>
      <c r="U41" s="15">
        <f t="shared" si="7"/>
        <v>3386.2</v>
      </c>
      <c r="V41" s="16">
        <f t="shared" si="8"/>
        <v>1</v>
      </c>
      <c r="W41" s="16">
        <f t="shared" si="14"/>
        <v>1</v>
      </c>
      <c r="Y41" s="35">
        <v>41831</v>
      </c>
      <c r="Z41" s="133">
        <f t="shared" si="16"/>
        <v>414</v>
      </c>
      <c r="AA41" s="134">
        <v>0</v>
      </c>
      <c r="AB41" s="134">
        <v>42</v>
      </c>
      <c r="AC41" s="15">
        <f t="shared" si="17"/>
        <v>3274.5</v>
      </c>
      <c r="AD41" s="16">
        <f t="shared" si="10"/>
        <v>1</v>
      </c>
      <c r="AE41" s="16">
        <f t="shared" si="15"/>
        <v>1</v>
      </c>
    </row>
    <row r="42" spans="1:31" x14ac:dyDescent="0.25">
      <c r="A42" s="35">
        <v>41600</v>
      </c>
      <c r="B42" s="37">
        <f t="shared" si="0"/>
        <v>183</v>
      </c>
      <c r="C42" s="134">
        <v>0</v>
      </c>
      <c r="D42" s="134">
        <v>42</v>
      </c>
      <c r="E42" s="15">
        <f t="shared" si="4"/>
        <v>3716.5999999999995</v>
      </c>
      <c r="F42" s="16">
        <f t="shared" si="11"/>
        <v>1</v>
      </c>
      <c r="G42" s="16">
        <f t="shared" si="12"/>
        <v>1.0561158326255882</v>
      </c>
      <c r="I42" s="35">
        <v>41600</v>
      </c>
      <c r="J42" s="1">
        <f t="shared" si="1"/>
        <v>183</v>
      </c>
      <c r="K42" s="134">
        <v>0</v>
      </c>
      <c r="L42" s="134">
        <v>42</v>
      </c>
      <c r="M42" s="15">
        <f t="shared" si="5"/>
        <v>3298.3000000000006</v>
      </c>
      <c r="N42" s="16">
        <f t="shared" si="6"/>
        <v>1</v>
      </c>
      <c r="O42" s="16">
        <f t="shared" si="13"/>
        <v>1.0634385122880126</v>
      </c>
      <c r="Q42" s="35">
        <v>41841</v>
      </c>
      <c r="R42" s="133">
        <f t="shared" si="2"/>
        <v>424</v>
      </c>
      <c r="S42" s="134">
        <v>0</v>
      </c>
      <c r="T42" s="134">
        <v>42</v>
      </c>
      <c r="U42" s="15">
        <f t="shared" si="7"/>
        <v>3344.2</v>
      </c>
      <c r="V42" s="16">
        <f t="shared" si="8"/>
        <v>1</v>
      </c>
      <c r="W42" s="16">
        <f t="shared" si="14"/>
        <v>1</v>
      </c>
      <c r="Y42" s="35">
        <v>41841</v>
      </c>
      <c r="Z42" s="133">
        <f t="shared" si="16"/>
        <v>424</v>
      </c>
      <c r="AA42" s="134">
        <v>0</v>
      </c>
      <c r="AB42" s="134">
        <v>42</v>
      </c>
      <c r="AC42" s="15">
        <f t="shared" si="17"/>
        <v>3232.5</v>
      </c>
      <c r="AD42" s="16">
        <f t="shared" si="10"/>
        <v>1</v>
      </c>
      <c r="AE42" s="16">
        <f t="shared" si="15"/>
        <v>1</v>
      </c>
    </row>
    <row r="43" spans="1:31" x14ac:dyDescent="0.25">
      <c r="A43" s="14">
        <v>41623</v>
      </c>
      <c r="B43" s="37">
        <f t="shared" si="0"/>
        <v>206</v>
      </c>
      <c r="C43" s="134">
        <v>0</v>
      </c>
      <c r="D43" s="134">
        <v>42</v>
      </c>
      <c r="E43" s="15">
        <f t="shared" si="4"/>
        <v>3674.5999999999995</v>
      </c>
      <c r="F43" s="16">
        <f t="shared" si="11"/>
        <v>1</v>
      </c>
      <c r="G43" s="16">
        <f t="shared" si="12"/>
        <v>1.0561158326255882</v>
      </c>
      <c r="I43" s="14">
        <v>41623</v>
      </c>
      <c r="J43" s="1">
        <f t="shared" si="1"/>
        <v>206</v>
      </c>
      <c r="K43" s="134">
        <v>0</v>
      </c>
      <c r="L43" s="134">
        <v>42</v>
      </c>
      <c r="M43" s="15">
        <f t="shared" si="5"/>
        <v>3256.3000000000006</v>
      </c>
      <c r="N43" s="16">
        <f t="shared" si="6"/>
        <v>1</v>
      </c>
      <c r="O43" s="16">
        <f t="shared" si="13"/>
        <v>1.0634385122880126</v>
      </c>
      <c r="Q43" s="35">
        <v>41859</v>
      </c>
      <c r="R43" s="133">
        <f t="shared" si="2"/>
        <v>442</v>
      </c>
      <c r="S43" s="134">
        <v>0</v>
      </c>
      <c r="T43" s="134">
        <v>42</v>
      </c>
      <c r="U43" s="15">
        <f t="shared" si="7"/>
        <v>3302.2</v>
      </c>
      <c r="V43" s="16">
        <f t="shared" si="8"/>
        <v>1</v>
      </c>
      <c r="W43" s="16">
        <f t="shared" si="14"/>
        <v>1</v>
      </c>
      <c r="Y43" s="35">
        <v>41859</v>
      </c>
      <c r="Z43" s="133">
        <f t="shared" si="16"/>
        <v>442</v>
      </c>
      <c r="AA43" s="134">
        <v>0</v>
      </c>
      <c r="AB43" s="134">
        <v>42</v>
      </c>
      <c r="AC43" s="15">
        <f t="shared" si="17"/>
        <v>3190.5</v>
      </c>
      <c r="AD43" s="16">
        <f t="shared" si="10"/>
        <v>1</v>
      </c>
      <c r="AE43" s="16">
        <f t="shared" si="15"/>
        <v>1</v>
      </c>
    </row>
    <row r="44" spans="1:31" x14ac:dyDescent="0.25">
      <c r="A44" s="35">
        <v>41630</v>
      </c>
      <c r="B44" s="37">
        <f t="shared" si="0"/>
        <v>213</v>
      </c>
      <c r="C44" s="134">
        <v>0</v>
      </c>
      <c r="D44" s="134">
        <v>42</v>
      </c>
      <c r="E44" s="15">
        <f t="shared" si="4"/>
        <v>3632.5999999999995</v>
      </c>
      <c r="F44" s="16">
        <f t="shared" si="11"/>
        <v>1</v>
      </c>
      <c r="G44" s="16">
        <f t="shared" si="12"/>
        <v>1.0561158326255882</v>
      </c>
      <c r="I44" s="35">
        <v>41630</v>
      </c>
      <c r="J44" s="1">
        <f t="shared" si="1"/>
        <v>213</v>
      </c>
      <c r="K44" s="134">
        <v>0</v>
      </c>
      <c r="L44" s="134">
        <v>42</v>
      </c>
      <c r="M44" s="15">
        <f t="shared" si="5"/>
        <v>3214.3000000000006</v>
      </c>
      <c r="N44" s="16">
        <f t="shared" si="6"/>
        <v>1</v>
      </c>
      <c r="O44" s="16">
        <f t="shared" si="13"/>
        <v>1.0634385122880126</v>
      </c>
      <c r="Q44" s="35">
        <v>41879</v>
      </c>
      <c r="R44" s="133">
        <f t="shared" si="2"/>
        <v>462</v>
      </c>
      <c r="S44" s="134">
        <v>0</v>
      </c>
      <c r="T44" s="134">
        <v>42</v>
      </c>
      <c r="U44" s="15">
        <f t="shared" si="7"/>
        <v>3260.2</v>
      </c>
      <c r="V44" s="16">
        <f t="shared" si="8"/>
        <v>1</v>
      </c>
      <c r="W44" s="16">
        <f t="shared" si="14"/>
        <v>1</v>
      </c>
      <c r="Y44" s="35">
        <v>41879</v>
      </c>
      <c r="Z44" s="133">
        <f t="shared" si="16"/>
        <v>462</v>
      </c>
      <c r="AA44" s="134">
        <v>0</v>
      </c>
      <c r="AB44" s="134">
        <v>42</v>
      </c>
      <c r="AC44" s="15">
        <f t="shared" si="17"/>
        <v>3148.5</v>
      </c>
      <c r="AD44" s="16">
        <f t="shared" si="10"/>
        <v>1</v>
      </c>
      <c r="AE44" s="16">
        <f t="shared" si="15"/>
        <v>1</v>
      </c>
    </row>
    <row r="45" spans="1:31" x14ac:dyDescent="0.25">
      <c r="A45" s="35">
        <v>41656</v>
      </c>
      <c r="B45" s="37">
        <f t="shared" si="0"/>
        <v>239</v>
      </c>
      <c r="C45" s="134">
        <v>0</v>
      </c>
      <c r="D45" s="134">
        <v>42</v>
      </c>
      <c r="E45" s="15">
        <f t="shared" si="4"/>
        <v>3590.5999999999995</v>
      </c>
      <c r="F45" s="16">
        <f t="shared" si="11"/>
        <v>1</v>
      </c>
      <c r="G45" s="16">
        <f t="shared" si="12"/>
        <v>1.0561158326255882</v>
      </c>
      <c r="I45" s="35">
        <v>41656</v>
      </c>
      <c r="J45" s="1">
        <f t="shared" si="1"/>
        <v>239</v>
      </c>
      <c r="K45" s="134">
        <v>0</v>
      </c>
      <c r="L45" s="134">
        <v>42</v>
      </c>
      <c r="M45" s="15">
        <f t="shared" si="5"/>
        <v>3172.3000000000006</v>
      </c>
      <c r="N45" s="16">
        <f t="shared" si="6"/>
        <v>1</v>
      </c>
      <c r="O45" s="16">
        <f t="shared" si="13"/>
        <v>1.0634385122880126</v>
      </c>
      <c r="V45" s="16" t="e">
        <f t="shared" si="8"/>
        <v>#DIV/0!</v>
      </c>
      <c r="W45" s="16" t="e">
        <f t="shared" si="14"/>
        <v>#DIV/0!</v>
      </c>
      <c r="AD45" s="16" t="e">
        <f t="shared" si="10"/>
        <v>#DIV/0!</v>
      </c>
      <c r="AE45" s="16" t="e">
        <f t="shared" si="15"/>
        <v>#DIV/0!</v>
      </c>
    </row>
    <row r="46" spans="1:31" x14ac:dyDescent="0.25">
      <c r="A46" s="35">
        <v>41711</v>
      </c>
      <c r="B46" s="37">
        <f t="shared" si="0"/>
        <v>294</v>
      </c>
      <c r="C46" s="134">
        <v>0</v>
      </c>
      <c r="D46" s="134">
        <v>42</v>
      </c>
      <c r="E46" s="15">
        <f t="shared" si="4"/>
        <v>3548.5999999999995</v>
      </c>
      <c r="F46" s="16">
        <f t="shared" si="11"/>
        <v>1</v>
      </c>
      <c r="G46" s="16">
        <f t="shared" si="12"/>
        <v>1.0561158326255882</v>
      </c>
      <c r="I46" s="35">
        <v>41711</v>
      </c>
      <c r="J46" s="133">
        <f t="shared" si="1"/>
        <v>294</v>
      </c>
      <c r="K46" s="134">
        <v>0</v>
      </c>
      <c r="L46" s="134">
        <v>42</v>
      </c>
      <c r="M46" s="15">
        <f t="shared" si="5"/>
        <v>3130.3000000000006</v>
      </c>
      <c r="N46" s="16">
        <f t="shared" si="6"/>
        <v>1</v>
      </c>
      <c r="O46" s="16">
        <f t="shared" si="13"/>
        <v>1.0634385122880126</v>
      </c>
      <c r="V46" s="16" t="e">
        <f t="shared" si="8"/>
        <v>#DIV/0!</v>
      </c>
      <c r="W46" s="16" t="e">
        <f t="shared" si="14"/>
        <v>#DIV/0!</v>
      </c>
      <c r="AD46" s="16" t="e">
        <f t="shared" si="10"/>
        <v>#DIV/0!</v>
      </c>
      <c r="AE46" s="16" t="e">
        <f t="shared" si="15"/>
        <v>#DIV/0!</v>
      </c>
    </row>
    <row r="47" spans="1:31" x14ac:dyDescent="0.25">
      <c r="A47" s="35">
        <v>41731</v>
      </c>
      <c r="B47" s="37">
        <f t="shared" si="0"/>
        <v>314</v>
      </c>
      <c r="C47" s="134">
        <v>0</v>
      </c>
      <c r="D47" s="134">
        <v>42</v>
      </c>
      <c r="E47" s="15">
        <f t="shared" si="4"/>
        <v>3506.5999999999995</v>
      </c>
      <c r="F47" s="16">
        <f t="shared" si="11"/>
        <v>1</v>
      </c>
      <c r="G47" s="16">
        <f t="shared" si="12"/>
        <v>1.0561158326255882</v>
      </c>
      <c r="I47" s="35">
        <v>41731</v>
      </c>
      <c r="J47" s="133">
        <f t="shared" si="1"/>
        <v>314</v>
      </c>
      <c r="K47" s="134">
        <v>0</v>
      </c>
      <c r="L47" s="134">
        <v>42</v>
      </c>
      <c r="M47" s="15">
        <f t="shared" si="5"/>
        <v>3088.3000000000006</v>
      </c>
      <c r="N47" s="16">
        <f t="shared" si="6"/>
        <v>1</v>
      </c>
      <c r="O47" s="16">
        <f t="shared" si="13"/>
        <v>1.0634385122880126</v>
      </c>
      <c r="V47" s="16" t="e">
        <f t="shared" si="8"/>
        <v>#DIV/0!</v>
      </c>
      <c r="W47" s="16" t="e">
        <f t="shared" si="14"/>
        <v>#DIV/0!</v>
      </c>
      <c r="AD47" s="16" t="e">
        <f t="shared" si="10"/>
        <v>#DIV/0!</v>
      </c>
      <c r="AE47" s="16" t="e">
        <f t="shared" si="15"/>
        <v>#DIV/0!</v>
      </c>
    </row>
    <row r="48" spans="1:31" x14ac:dyDescent="0.25">
      <c r="A48" s="35">
        <v>41745</v>
      </c>
      <c r="B48" s="37">
        <f t="shared" si="0"/>
        <v>328</v>
      </c>
      <c r="C48" s="134">
        <v>0</v>
      </c>
      <c r="D48" s="134">
        <v>42</v>
      </c>
      <c r="E48" s="15">
        <f t="shared" si="4"/>
        <v>3464.5999999999995</v>
      </c>
      <c r="F48" s="16">
        <f t="shared" si="11"/>
        <v>1</v>
      </c>
      <c r="G48" s="16">
        <f t="shared" si="12"/>
        <v>1.0561158326255882</v>
      </c>
      <c r="I48" s="35">
        <v>41745</v>
      </c>
      <c r="J48" s="133">
        <f t="shared" si="1"/>
        <v>328</v>
      </c>
      <c r="K48" s="134">
        <v>0</v>
      </c>
      <c r="L48" s="134">
        <v>42</v>
      </c>
      <c r="M48" s="15">
        <f t="shared" si="5"/>
        <v>3046.3000000000006</v>
      </c>
      <c r="N48" s="16">
        <f t="shared" si="6"/>
        <v>1</v>
      </c>
      <c r="O48" s="16">
        <f t="shared" si="13"/>
        <v>1.0634385122880126</v>
      </c>
      <c r="V48" s="16" t="e">
        <f t="shared" si="8"/>
        <v>#DIV/0!</v>
      </c>
      <c r="W48" s="16" t="e">
        <f t="shared" si="14"/>
        <v>#DIV/0!</v>
      </c>
      <c r="AD48" s="16" t="e">
        <f t="shared" si="10"/>
        <v>#DIV/0!</v>
      </c>
      <c r="AE48" s="16" t="e">
        <f t="shared" si="15"/>
        <v>#DIV/0!</v>
      </c>
    </row>
    <row r="49" spans="1:31" x14ac:dyDescent="0.25">
      <c r="A49" s="35">
        <v>41766</v>
      </c>
      <c r="B49" s="37">
        <f t="shared" si="0"/>
        <v>349</v>
      </c>
      <c r="C49" s="134">
        <v>0</v>
      </c>
      <c r="D49" s="134">
        <v>42</v>
      </c>
      <c r="E49" s="15">
        <f t="shared" si="4"/>
        <v>3422.5999999999995</v>
      </c>
      <c r="F49" s="16">
        <f t="shared" si="11"/>
        <v>1</v>
      </c>
      <c r="G49" s="16">
        <f t="shared" si="12"/>
        <v>1.0561158326255882</v>
      </c>
      <c r="I49" s="35">
        <v>41766</v>
      </c>
      <c r="J49" s="133">
        <f t="shared" si="1"/>
        <v>349</v>
      </c>
      <c r="K49" s="134">
        <v>0</v>
      </c>
      <c r="L49" s="134">
        <v>42</v>
      </c>
      <c r="M49" s="15">
        <f t="shared" si="5"/>
        <v>3004.3000000000006</v>
      </c>
      <c r="N49" s="16">
        <f t="shared" si="6"/>
        <v>1</v>
      </c>
      <c r="O49" s="16">
        <f t="shared" si="13"/>
        <v>1.0634385122880126</v>
      </c>
      <c r="V49" s="16" t="e">
        <f t="shared" si="8"/>
        <v>#DIV/0!</v>
      </c>
      <c r="W49" s="16" t="e">
        <f t="shared" si="14"/>
        <v>#DIV/0!</v>
      </c>
      <c r="AD49" s="16" t="e">
        <f t="shared" si="10"/>
        <v>#DIV/0!</v>
      </c>
      <c r="AE49" s="16" t="e">
        <f t="shared" si="15"/>
        <v>#DIV/0!</v>
      </c>
    </row>
    <row r="50" spans="1:31" x14ac:dyDescent="0.25">
      <c r="A50" s="35">
        <v>41771</v>
      </c>
      <c r="B50" s="37">
        <f t="shared" si="0"/>
        <v>354</v>
      </c>
      <c r="C50" s="134">
        <v>0</v>
      </c>
      <c r="D50" s="134">
        <v>42</v>
      </c>
      <c r="E50" s="15">
        <f t="shared" si="4"/>
        <v>3380.5999999999995</v>
      </c>
      <c r="F50" s="16">
        <f t="shared" si="11"/>
        <v>1</v>
      </c>
      <c r="G50" s="16">
        <f t="shared" si="12"/>
        <v>1.0561158326255882</v>
      </c>
      <c r="I50" s="35">
        <v>41771</v>
      </c>
      <c r="J50" s="133">
        <f t="shared" si="1"/>
        <v>354</v>
      </c>
      <c r="K50" s="134">
        <v>0</v>
      </c>
      <c r="L50" s="134">
        <v>42</v>
      </c>
      <c r="M50" s="15">
        <f t="shared" si="5"/>
        <v>2962.3000000000006</v>
      </c>
      <c r="N50" s="16">
        <f t="shared" si="6"/>
        <v>1</v>
      </c>
      <c r="O50" s="16">
        <f t="shared" si="13"/>
        <v>1.0634385122880126</v>
      </c>
      <c r="V50" s="16" t="e">
        <f t="shared" si="8"/>
        <v>#DIV/0!</v>
      </c>
      <c r="W50" s="16" t="e">
        <f t="shared" si="14"/>
        <v>#DIV/0!</v>
      </c>
      <c r="AD50" s="16" t="e">
        <f t="shared" si="10"/>
        <v>#DIV/0!</v>
      </c>
      <c r="AE50" s="16" t="e">
        <f t="shared" si="15"/>
        <v>#DIV/0!</v>
      </c>
    </row>
    <row r="51" spans="1:31" x14ac:dyDescent="0.25">
      <c r="A51" s="35">
        <v>41791</v>
      </c>
      <c r="B51" s="37">
        <f t="shared" si="0"/>
        <v>374</v>
      </c>
      <c r="C51" s="134">
        <v>0</v>
      </c>
      <c r="D51" s="134">
        <v>42</v>
      </c>
      <c r="E51" s="15">
        <f t="shared" si="4"/>
        <v>3338.5999999999995</v>
      </c>
      <c r="F51" s="16">
        <f t="shared" si="11"/>
        <v>1</v>
      </c>
      <c r="G51" s="16">
        <f t="shared" si="12"/>
        <v>1.0561158326255882</v>
      </c>
      <c r="I51" s="35">
        <v>41791</v>
      </c>
      <c r="J51" s="133">
        <f t="shared" si="1"/>
        <v>374</v>
      </c>
      <c r="K51" s="134">
        <v>0</v>
      </c>
      <c r="L51" s="134">
        <v>42</v>
      </c>
      <c r="M51" s="15">
        <f t="shared" si="5"/>
        <v>2920.3000000000006</v>
      </c>
      <c r="N51" s="16">
        <f t="shared" si="6"/>
        <v>1</v>
      </c>
      <c r="O51" s="16">
        <f t="shared" si="13"/>
        <v>1.0634385122880126</v>
      </c>
      <c r="V51" s="16" t="e">
        <f t="shared" si="8"/>
        <v>#DIV/0!</v>
      </c>
      <c r="W51" s="16" t="e">
        <f t="shared" si="14"/>
        <v>#DIV/0!</v>
      </c>
      <c r="AD51" s="16" t="e">
        <f t="shared" si="10"/>
        <v>#DIV/0!</v>
      </c>
      <c r="AE51" s="16" t="e">
        <f t="shared" si="15"/>
        <v>#DIV/0!</v>
      </c>
    </row>
    <row r="52" spans="1:31" x14ac:dyDescent="0.25">
      <c r="A52" s="35">
        <v>41801</v>
      </c>
      <c r="B52" s="37">
        <f t="shared" si="0"/>
        <v>384</v>
      </c>
      <c r="C52" s="134">
        <v>0</v>
      </c>
      <c r="D52" s="134">
        <v>42</v>
      </c>
      <c r="E52" s="15">
        <f t="shared" si="4"/>
        <v>3296.5999999999995</v>
      </c>
      <c r="F52" s="16">
        <f t="shared" si="11"/>
        <v>1</v>
      </c>
      <c r="G52" s="16">
        <f t="shared" si="12"/>
        <v>1.0561158326255882</v>
      </c>
      <c r="I52" s="35">
        <v>41801</v>
      </c>
      <c r="J52" s="133">
        <f t="shared" si="1"/>
        <v>384</v>
      </c>
      <c r="K52" s="134">
        <v>0</v>
      </c>
      <c r="L52" s="134">
        <v>42</v>
      </c>
      <c r="M52" s="15">
        <f t="shared" si="5"/>
        <v>2878.3000000000006</v>
      </c>
      <c r="N52" s="16">
        <f t="shared" si="6"/>
        <v>1</v>
      </c>
      <c r="O52" s="16">
        <f t="shared" si="13"/>
        <v>1.0634385122880126</v>
      </c>
      <c r="V52" s="16" t="e">
        <f t="shared" si="8"/>
        <v>#DIV/0!</v>
      </c>
      <c r="W52" s="16" t="e">
        <f t="shared" si="14"/>
        <v>#DIV/0!</v>
      </c>
      <c r="AD52" s="16" t="e">
        <f t="shared" si="10"/>
        <v>#DIV/0!</v>
      </c>
      <c r="AE52" s="16" t="e">
        <f t="shared" si="15"/>
        <v>#DIV/0!</v>
      </c>
    </row>
    <row r="53" spans="1:31" x14ac:dyDescent="0.25">
      <c r="A53" s="35">
        <v>41816</v>
      </c>
      <c r="B53" s="37">
        <f t="shared" si="0"/>
        <v>399</v>
      </c>
      <c r="C53" s="134">
        <v>0</v>
      </c>
      <c r="D53" s="134">
        <v>42</v>
      </c>
      <c r="E53" s="15">
        <f t="shared" si="4"/>
        <v>3254.5999999999995</v>
      </c>
      <c r="F53" s="16">
        <f t="shared" si="11"/>
        <v>1</v>
      </c>
      <c r="G53" s="16">
        <f t="shared" si="12"/>
        <v>1.0561158326255882</v>
      </c>
      <c r="I53" s="35">
        <v>41816</v>
      </c>
      <c r="J53" s="133">
        <f t="shared" si="1"/>
        <v>399</v>
      </c>
      <c r="K53" s="134">
        <v>0</v>
      </c>
      <c r="L53" s="134">
        <v>42</v>
      </c>
      <c r="M53" s="15">
        <f t="shared" si="5"/>
        <v>2836.3000000000006</v>
      </c>
      <c r="N53" s="16">
        <f t="shared" si="6"/>
        <v>1</v>
      </c>
      <c r="O53" s="16">
        <f t="shared" si="13"/>
        <v>1.0634385122880126</v>
      </c>
      <c r="V53" s="16" t="e">
        <f t="shared" si="8"/>
        <v>#DIV/0!</v>
      </c>
      <c r="W53" s="16" t="e">
        <f t="shared" si="14"/>
        <v>#DIV/0!</v>
      </c>
      <c r="AD53" s="16" t="e">
        <f t="shared" si="10"/>
        <v>#DIV/0!</v>
      </c>
      <c r="AE53" s="16" t="e">
        <f t="shared" si="15"/>
        <v>#DIV/0!</v>
      </c>
    </row>
    <row r="54" spans="1:31" x14ac:dyDescent="0.25">
      <c r="A54" s="35">
        <v>41831</v>
      </c>
      <c r="B54" s="37">
        <f t="shared" si="0"/>
        <v>414</v>
      </c>
      <c r="C54" s="134">
        <v>0</v>
      </c>
      <c r="D54" s="134">
        <v>42</v>
      </c>
      <c r="E54" s="15">
        <f t="shared" si="4"/>
        <v>3212.5999999999995</v>
      </c>
      <c r="F54" s="16">
        <f t="shared" si="11"/>
        <v>1</v>
      </c>
      <c r="G54" s="16">
        <f t="shared" si="12"/>
        <v>1.0561158326255882</v>
      </c>
      <c r="I54" s="35">
        <v>41831</v>
      </c>
      <c r="J54" s="133">
        <f t="shared" si="1"/>
        <v>414</v>
      </c>
      <c r="K54" s="134">
        <v>0</v>
      </c>
      <c r="L54" s="134">
        <v>42</v>
      </c>
      <c r="M54" s="15">
        <f t="shared" si="5"/>
        <v>2794.3000000000006</v>
      </c>
      <c r="N54" s="16">
        <f t="shared" si="6"/>
        <v>1</v>
      </c>
      <c r="O54" s="16">
        <f t="shared" si="13"/>
        <v>1.0634385122880126</v>
      </c>
      <c r="V54" s="16" t="e">
        <f t="shared" si="8"/>
        <v>#DIV/0!</v>
      </c>
      <c r="W54" s="16" t="e">
        <f t="shared" si="14"/>
        <v>#DIV/0!</v>
      </c>
      <c r="AD54" s="16" t="e">
        <f t="shared" si="10"/>
        <v>#DIV/0!</v>
      </c>
      <c r="AE54" s="16" t="e">
        <f t="shared" si="15"/>
        <v>#DIV/0!</v>
      </c>
    </row>
    <row r="55" spans="1:31" x14ac:dyDescent="0.25">
      <c r="A55" s="35">
        <v>41841</v>
      </c>
      <c r="B55" s="37">
        <f t="shared" si="0"/>
        <v>424</v>
      </c>
      <c r="C55" s="134">
        <v>0</v>
      </c>
      <c r="D55" s="134">
        <v>42</v>
      </c>
      <c r="E55" s="15">
        <f t="shared" si="4"/>
        <v>3170.5999999999995</v>
      </c>
      <c r="F55" s="16">
        <f t="shared" si="11"/>
        <v>1</v>
      </c>
      <c r="G55" s="16">
        <f t="shared" si="12"/>
        <v>1.0561158326255882</v>
      </c>
      <c r="I55" s="35">
        <v>41841</v>
      </c>
      <c r="J55" s="133">
        <f t="shared" si="1"/>
        <v>424</v>
      </c>
      <c r="K55" s="134">
        <v>0</v>
      </c>
      <c r="L55" s="134">
        <v>42</v>
      </c>
      <c r="M55" s="15">
        <f t="shared" si="5"/>
        <v>2752.3000000000006</v>
      </c>
      <c r="N55" s="16">
        <f t="shared" si="6"/>
        <v>1</v>
      </c>
      <c r="O55" s="16">
        <f t="shared" si="13"/>
        <v>1.0634385122880126</v>
      </c>
      <c r="V55" s="16" t="e">
        <f t="shared" si="8"/>
        <v>#DIV/0!</v>
      </c>
      <c r="W55" s="16" t="e">
        <f t="shared" si="14"/>
        <v>#DIV/0!</v>
      </c>
      <c r="AD55" s="16" t="e">
        <f t="shared" si="10"/>
        <v>#DIV/0!</v>
      </c>
      <c r="AE55" s="16" t="e">
        <f t="shared" si="15"/>
        <v>#DIV/0!</v>
      </c>
    </row>
    <row r="56" spans="1:31" x14ac:dyDescent="0.25">
      <c r="A56" s="35">
        <v>41859</v>
      </c>
      <c r="B56" s="37">
        <f t="shared" si="0"/>
        <v>442</v>
      </c>
      <c r="C56" s="134">
        <v>0</v>
      </c>
      <c r="D56" s="134">
        <v>42</v>
      </c>
      <c r="E56" s="15">
        <f t="shared" si="4"/>
        <v>3128.5999999999995</v>
      </c>
      <c r="F56" s="16">
        <f t="shared" si="11"/>
        <v>1</v>
      </c>
      <c r="G56" s="16">
        <f t="shared" si="12"/>
        <v>1.0561158326255882</v>
      </c>
      <c r="I56" s="35">
        <v>41859</v>
      </c>
      <c r="J56" s="133">
        <f t="shared" si="1"/>
        <v>442</v>
      </c>
      <c r="K56" s="134">
        <v>0</v>
      </c>
      <c r="L56" s="134">
        <v>42</v>
      </c>
      <c r="M56" s="15">
        <f t="shared" si="5"/>
        <v>2710.3000000000006</v>
      </c>
      <c r="N56" s="16">
        <f t="shared" si="6"/>
        <v>1</v>
      </c>
      <c r="O56" s="16">
        <f t="shared" si="13"/>
        <v>1.0634385122880126</v>
      </c>
      <c r="V56" s="16" t="e">
        <f t="shared" si="8"/>
        <v>#DIV/0!</v>
      </c>
      <c r="W56" s="16" t="e">
        <f t="shared" si="14"/>
        <v>#DIV/0!</v>
      </c>
      <c r="AD56" s="16" t="e">
        <f t="shared" si="10"/>
        <v>#DIV/0!</v>
      </c>
      <c r="AE56" s="16" t="e">
        <f t="shared" si="15"/>
        <v>#DIV/0!</v>
      </c>
    </row>
    <row r="57" spans="1:31" x14ac:dyDescent="0.25">
      <c r="A57" s="35">
        <v>41879</v>
      </c>
      <c r="B57" s="37">
        <f t="shared" si="0"/>
        <v>462</v>
      </c>
      <c r="C57" s="134">
        <v>0</v>
      </c>
      <c r="D57" s="134">
        <v>42</v>
      </c>
      <c r="E57" s="15">
        <f t="shared" si="4"/>
        <v>3086.5999999999995</v>
      </c>
      <c r="F57" s="16">
        <f t="shared" si="11"/>
        <v>1</v>
      </c>
      <c r="G57" s="16">
        <f t="shared" si="12"/>
        <v>1.0561158326255882</v>
      </c>
      <c r="I57" s="35">
        <v>41879</v>
      </c>
      <c r="J57" s="133">
        <f t="shared" si="1"/>
        <v>462</v>
      </c>
      <c r="K57" s="134">
        <v>0</v>
      </c>
      <c r="L57" s="134">
        <v>42</v>
      </c>
      <c r="M57" s="15">
        <f t="shared" si="5"/>
        <v>2668.3000000000006</v>
      </c>
      <c r="N57" s="16">
        <f t="shared" si="6"/>
        <v>1</v>
      </c>
      <c r="O57" s="16">
        <f t="shared" si="13"/>
        <v>1.0634385122880126</v>
      </c>
      <c r="V57" s="16" t="e">
        <f t="shared" si="8"/>
        <v>#DIV/0!</v>
      </c>
      <c r="W57" s="16" t="e">
        <f t="shared" si="14"/>
        <v>#DIV/0!</v>
      </c>
      <c r="AD57" s="16" t="e">
        <f t="shared" si="10"/>
        <v>#DIV/0!</v>
      </c>
      <c r="AE57" s="16" t="e">
        <f t="shared" si="15"/>
        <v>#DIV/0!</v>
      </c>
    </row>
    <row r="58" spans="1:31" x14ac:dyDescent="0.25">
      <c r="F58" s="16" t="e">
        <f t="shared" si="11"/>
        <v>#DIV/0!</v>
      </c>
      <c r="G58" s="16" t="e">
        <f t="shared" si="12"/>
        <v>#DIV/0!</v>
      </c>
      <c r="N58" s="16" t="e">
        <f t="shared" si="6"/>
        <v>#DIV/0!</v>
      </c>
      <c r="O58" s="16" t="e">
        <f t="shared" si="13"/>
        <v>#DIV/0!</v>
      </c>
      <c r="V58" s="16" t="e">
        <f t="shared" si="8"/>
        <v>#DIV/0!</v>
      </c>
      <c r="W58" s="16" t="e">
        <f t="shared" si="14"/>
        <v>#DIV/0!</v>
      </c>
      <c r="AD58" s="16" t="e">
        <f t="shared" si="10"/>
        <v>#DIV/0!</v>
      </c>
      <c r="AE58" s="16" t="e">
        <f t="shared" si="15"/>
        <v>#DIV/0!</v>
      </c>
    </row>
    <row r="59" spans="1:31" x14ac:dyDescent="0.25">
      <c r="F59" s="16" t="e">
        <f t="shared" si="11"/>
        <v>#DIV/0!</v>
      </c>
      <c r="G59" s="16" t="e">
        <f t="shared" si="12"/>
        <v>#DIV/0!</v>
      </c>
      <c r="N59" s="16" t="e">
        <f t="shared" si="6"/>
        <v>#DIV/0!</v>
      </c>
      <c r="O59" s="16" t="e">
        <f t="shared" si="13"/>
        <v>#DIV/0!</v>
      </c>
      <c r="V59" s="16" t="e">
        <f t="shared" si="8"/>
        <v>#DIV/0!</v>
      </c>
      <c r="W59" s="16" t="e">
        <f t="shared" si="14"/>
        <v>#DIV/0!</v>
      </c>
      <c r="AD59" s="16" t="e">
        <f t="shared" si="10"/>
        <v>#DIV/0!</v>
      </c>
      <c r="AE59" s="16" t="e">
        <f t="shared" si="15"/>
        <v>#DIV/0!</v>
      </c>
    </row>
    <row r="60" spans="1:31" x14ac:dyDescent="0.25">
      <c r="F60" s="16" t="e">
        <f t="shared" si="11"/>
        <v>#DIV/0!</v>
      </c>
      <c r="G60" s="16" t="e">
        <f t="shared" si="12"/>
        <v>#DIV/0!</v>
      </c>
      <c r="N60" s="16" t="e">
        <f t="shared" si="6"/>
        <v>#DIV/0!</v>
      </c>
      <c r="O60" s="16" t="e">
        <f t="shared" si="13"/>
        <v>#DIV/0!</v>
      </c>
      <c r="V60" s="16" t="e">
        <f t="shared" si="8"/>
        <v>#DIV/0!</v>
      </c>
      <c r="W60" s="16" t="e">
        <f t="shared" si="14"/>
        <v>#DIV/0!</v>
      </c>
      <c r="AD60" s="16" t="e">
        <f t="shared" si="10"/>
        <v>#DIV/0!</v>
      </c>
      <c r="AE60" s="16" t="e">
        <f t="shared" si="15"/>
        <v>#DIV/0!</v>
      </c>
    </row>
    <row r="61" spans="1:31" x14ac:dyDescent="0.25">
      <c r="F61" s="16" t="e">
        <f t="shared" si="11"/>
        <v>#DIV/0!</v>
      </c>
      <c r="G61" s="16" t="e">
        <f t="shared" si="12"/>
        <v>#DIV/0!</v>
      </c>
      <c r="N61" s="16" t="e">
        <f t="shared" si="6"/>
        <v>#DIV/0!</v>
      </c>
      <c r="O61" s="16" t="e">
        <f t="shared" si="13"/>
        <v>#DIV/0!</v>
      </c>
      <c r="V61" s="16" t="e">
        <f t="shared" si="8"/>
        <v>#DIV/0!</v>
      </c>
      <c r="W61" s="16" t="e">
        <f t="shared" si="14"/>
        <v>#DIV/0!</v>
      </c>
      <c r="AD61" s="16" t="e">
        <f t="shared" si="10"/>
        <v>#DIV/0!</v>
      </c>
      <c r="AE61" s="16" t="e">
        <f t="shared" si="15"/>
        <v>#DIV/0!</v>
      </c>
    </row>
    <row r="62" spans="1:31" x14ac:dyDescent="0.25">
      <c r="F62" s="16" t="e">
        <f t="shared" si="11"/>
        <v>#DIV/0!</v>
      </c>
      <c r="G62" s="16" t="e">
        <f t="shared" si="12"/>
        <v>#DIV/0!</v>
      </c>
      <c r="N62" s="16" t="e">
        <f t="shared" si="6"/>
        <v>#DIV/0!</v>
      </c>
      <c r="O62" s="16" t="e">
        <f t="shared" si="13"/>
        <v>#DIV/0!</v>
      </c>
      <c r="V62" s="16" t="e">
        <f t="shared" si="8"/>
        <v>#DIV/0!</v>
      </c>
      <c r="W62" s="16" t="e">
        <f t="shared" si="14"/>
        <v>#DIV/0!</v>
      </c>
      <c r="AD62" s="16" t="e">
        <f t="shared" si="10"/>
        <v>#DIV/0!</v>
      </c>
      <c r="AE62" s="16" t="e">
        <f t="shared" si="15"/>
        <v>#DIV/0!</v>
      </c>
    </row>
    <row r="63" spans="1:31" x14ac:dyDescent="0.25">
      <c r="F63" s="16" t="e">
        <f t="shared" si="11"/>
        <v>#DIV/0!</v>
      </c>
      <c r="G63" s="16" t="e">
        <f t="shared" si="12"/>
        <v>#DIV/0!</v>
      </c>
      <c r="N63" s="16" t="e">
        <f t="shared" si="6"/>
        <v>#DIV/0!</v>
      </c>
      <c r="O63" s="16" t="e">
        <f t="shared" si="13"/>
        <v>#DIV/0!</v>
      </c>
      <c r="V63" s="16" t="e">
        <f t="shared" si="8"/>
        <v>#DIV/0!</v>
      </c>
      <c r="W63" s="16" t="e">
        <f t="shared" si="14"/>
        <v>#DIV/0!</v>
      </c>
      <c r="AD63" s="16" t="e">
        <f t="shared" si="10"/>
        <v>#DIV/0!</v>
      </c>
      <c r="AE63" s="16" t="e">
        <f t="shared" si="15"/>
        <v>#DIV/0!</v>
      </c>
    </row>
    <row r="64" spans="1:31" x14ac:dyDescent="0.25">
      <c r="F64" s="16" t="e">
        <f t="shared" si="11"/>
        <v>#DIV/0!</v>
      </c>
      <c r="G64" s="16" t="e">
        <f t="shared" si="12"/>
        <v>#DIV/0!</v>
      </c>
      <c r="N64" s="16" t="e">
        <f t="shared" si="6"/>
        <v>#DIV/0!</v>
      </c>
      <c r="O64" s="16" t="e">
        <f t="shared" si="13"/>
        <v>#DIV/0!</v>
      </c>
      <c r="V64" s="16" t="e">
        <f t="shared" si="8"/>
        <v>#DIV/0!</v>
      </c>
      <c r="W64" s="16" t="e">
        <f t="shared" si="14"/>
        <v>#DIV/0!</v>
      </c>
      <c r="AD64" s="16" t="e">
        <f t="shared" si="10"/>
        <v>#DIV/0!</v>
      </c>
      <c r="AE64" s="16" t="e">
        <f t="shared" si="15"/>
        <v>#DIV/0!</v>
      </c>
    </row>
    <row r="65" spans="6:31" x14ac:dyDescent="0.25">
      <c r="F65" s="16" t="e">
        <f t="shared" si="11"/>
        <v>#DIV/0!</v>
      </c>
      <c r="G65" s="16" t="e">
        <f t="shared" si="12"/>
        <v>#DIV/0!</v>
      </c>
      <c r="N65" s="16" t="e">
        <f t="shared" si="6"/>
        <v>#DIV/0!</v>
      </c>
      <c r="O65" s="16" t="e">
        <f t="shared" si="13"/>
        <v>#DIV/0!</v>
      </c>
      <c r="V65" s="16" t="e">
        <f t="shared" si="8"/>
        <v>#DIV/0!</v>
      </c>
      <c r="W65" s="16" t="e">
        <f t="shared" si="14"/>
        <v>#DIV/0!</v>
      </c>
      <c r="AD65" s="16" t="e">
        <f t="shared" si="10"/>
        <v>#DIV/0!</v>
      </c>
      <c r="AE65" s="16" t="e">
        <f t="shared" si="15"/>
        <v>#DIV/0!</v>
      </c>
    </row>
    <row r="66" spans="6:31" x14ac:dyDescent="0.25">
      <c r="F66" s="16" t="e">
        <f t="shared" si="11"/>
        <v>#DIV/0!</v>
      </c>
      <c r="G66" s="16" t="e">
        <f t="shared" si="12"/>
        <v>#DIV/0!</v>
      </c>
      <c r="N66" s="16" t="e">
        <f t="shared" si="6"/>
        <v>#DIV/0!</v>
      </c>
      <c r="O66" s="16" t="e">
        <f t="shared" si="13"/>
        <v>#DIV/0!</v>
      </c>
      <c r="V66" s="16" t="e">
        <f t="shared" si="8"/>
        <v>#DIV/0!</v>
      </c>
      <c r="W66" s="16" t="e">
        <f t="shared" si="14"/>
        <v>#DIV/0!</v>
      </c>
      <c r="AD66" s="16" t="e">
        <f t="shared" si="10"/>
        <v>#DIV/0!</v>
      </c>
      <c r="AE66" s="16" t="e">
        <f t="shared" si="15"/>
        <v>#DIV/0!</v>
      </c>
    </row>
    <row r="67" spans="6:31" x14ac:dyDescent="0.25">
      <c r="F67" s="16" t="e">
        <f t="shared" si="11"/>
        <v>#DIV/0!</v>
      </c>
      <c r="G67" s="16" t="e">
        <f t="shared" si="12"/>
        <v>#DIV/0!</v>
      </c>
      <c r="N67" s="16" t="e">
        <f t="shared" si="6"/>
        <v>#DIV/0!</v>
      </c>
      <c r="O67" s="16" t="e">
        <f t="shared" si="13"/>
        <v>#DIV/0!</v>
      </c>
      <c r="V67" s="16" t="e">
        <f t="shared" si="8"/>
        <v>#DIV/0!</v>
      </c>
      <c r="W67" s="16" t="e">
        <f t="shared" si="14"/>
        <v>#DIV/0!</v>
      </c>
      <c r="AD67" s="16" t="e">
        <f t="shared" si="10"/>
        <v>#DIV/0!</v>
      </c>
      <c r="AE67" s="16" t="e">
        <f t="shared" si="15"/>
        <v>#DIV/0!</v>
      </c>
    </row>
    <row r="68" spans="6:31" x14ac:dyDescent="0.25">
      <c r="F68" s="16" t="e">
        <f t="shared" si="11"/>
        <v>#DIV/0!</v>
      </c>
      <c r="G68" s="16" t="e">
        <f t="shared" si="12"/>
        <v>#DIV/0!</v>
      </c>
      <c r="N68" s="16" t="e">
        <f t="shared" si="6"/>
        <v>#DIV/0!</v>
      </c>
      <c r="O68" s="16" t="e">
        <f t="shared" si="13"/>
        <v>#DIV/0!</v>
      </c>
      <c r="V68" s="16" t="e">
        <f t="shared" si="8"/>
        <v>#DIV/0!</v>
      </c>
      <c r="W68" s="16" t="e">
        <f t="shared" si="14"/>
        <v>#DIV/0!</v>
      </c>
      <c r="AD68" s="16" t="e">
        <f t="shared" si="10"/>
        <v>#DIV/0!</v>
      </c>
      <c r="AE68" s="16" t="e">
        <f t="shared" si="15"/>
        <v>#DIV/0!</v>
      </c>
    </row>
    <row r="69" spans="6:31" x14ac:dyDescent="0.25">
      <c r="F69" s="16" t="e">
        <f t="shared" si="11"/>
        <v>#DIV/0!</v>
      </c>
      <c r="G69" s="16" t="e">
        <f t="shared" si="12"/>
        <v>#DIV/0!</v>
      </c>
      <c r="N69" s="16" t="e">
        <f t="shared" si="6"/>
        <v>#DIV/0!</v>
      </c>
      <c r="O69" s="16" t="e">
        <f t="shared" si="13"/>
        <v>#DIV/0!</v>
      </c>
      <c r="V69" s="16" t="e">
        <f t="shared" si="8"/>
        <v>#DIV/0!</v>
      </c>
      <c r="W69" s="16" t="e">
        <f t="shared" si="14"/>
        <v>#DIV/0!</v>
      </c>
      <c r="AD69" s="16" t="e">
        <f t="shared" si="10"/>
        <v>#DIV/0!</v>
      </c>
      <c r="AE69" s="16" t="e">
        <f t="shared" si="15"/>
        <v>#DIV/0!</v>
      </c>
    </row>
    <row r="70" spans="6:31" x14ac:dyDescent="0.25">
      <c r="F70" s="16" t="e">
        <f t="shared" si="11"/>
        <v>#DIV/0!</v>
      </c>
      <c r="G70" s="16" t="e">
        <f t="shared" si="12"/>
        <v>#DIV/0!</v>
      </c>
      <c r="N70" s="16" t="e">
        <f t="shared" si="6"/>
        <v>#DIV/0!</v>
      </c>
      <c r="O70" s="16" t="e">
        <f t="shared" si="13"/>
        <v>#DIV/0!</v>
      </c>
      <c r="V70" s="16" t="e">
        <f t="shared" si="8"/>
        <v>#DIV/0!</v>
      </c>
      <c r="W70" s="16" t="e">
        <f t="shared" si="14"/>
        <v>#DIV/0!</v>
      </c>
      <c r="AD70" s="16" t="e">
        <f t="shared" si="10"/>
        <v>#DIV/0!</v>
      </c>
      <c r="AE70" s="16" t="e">
        <f t="shared" si="15"/>
        <v>#DIV/0!</v>
      </c>
    </row>
    <row r="71" spans="6:31" x14ac:dyDescent="0.25">
      <c r="F71" s="16" t="e">
        <f t="shared" si="11"/>
        <v>#DIV/0!</v>
      </c>
      <c r="G71" s="16" t="e">
        <f t="shared" si="12"/>
        <v>#DIV/0!</v>
      </c>
      <c r="N71" s="16" t="e">
        <f t="shared" si="6"/>
        <v>#DIV/0!</v>
      </c>
      <c r="O71" s="16" t="e">
        <f t="shared" si="13"/>
        <v>#DIV/0!</v>
      </c>
      <c r="V71" s="16" t="e">
        <f t="shared" si="8"/>
        <v>#DIV/0!</v>
      </c>
      <c r="W71" s="16" t="e">
        <f t="shared" si="14"/>
        <v>#DIV/0!</v>
      </c>
      <c r="AD71" s="16" t="e">
        <f t="shared" si="10"/>
        <v>#DIV/0!</v>
      </c>
      <c r="AE71" s="16" t="e">
        <f t="shared" si="15"/>
        <v>#DIV/0!</v>
      </c>
    </row>
    <row r="72" spans="6:31" x14ac:dyDescent="0.25">
      <c r="F72" s="16" t="e">
        <f t="shared" si="11"/>
        <v>#DIV/0!</v>
      </c>
      <c r="G72" s="16" t="e">
        <f t="shared" si="12"/>
        <v>#DIV/0!</v>
      </c>
      <c r="N72" s="16" t="e">
        <f t="shared" si="6"/>
        <v>#DIV/0!</v>
      </c>
      <c r="O72" s="16" t="e">
        <f t="shared" si="13"/>
        <v>#DIV/0!</v>
      </c>
      <c r="V72" s="16" t="e">
        <f t="shared" si="8"/>
        <v>#DIV/0!</v>
      </c>
      <c r="W72" s="16" t="e">
        <f t="shared" si="14"/>
        <v>#DIV/0!</v>
      </c>
      <c r="AD72" s="16" t="e">
        <f t="shared" si="10"/>
        <v>#DIV/0!</v>
      </c>
      <c r="AE72" s="16" t="e">
        <f t="shared" si="15"/>
        <v>#DIV/0!</v>
      </c>
    </row>
    <row r="73" spans="6:31" x14ac:dyDescent="0.25">
      <c r="F73" s="16" t="e">
        <f t="shared" si="11"/>
        <v>#DIV/0!</v>
      </c>
      <c r="G73" s="16" t="e">
        <f t="shared" si="12"/>
        <v>#DIV/0!</v>
      </c>
      <c r="N73" s="16" t="e">
        <f t="shared" si="6"/>
        <v>#DIV/0!</v>
      </c>
      <c r="O73" s="16" t="e">
        <f t="shared" si="13"/>
        <v>#DIV/0!</v>
      </c>
      <c r="V73" s="16" t="e">
        <f t="shared" si="8"/>
        <v>#DIV/0!</v>
      </c>
      <c r="W73" s="16" t="e">
        <f t="shared" si="14"/>
        <v>#DIV/0!</v>
      </c>
      <c r="AD73" s="16" t="e">
        <f t="shared" si="10"/>
        <v>#DIV/0!</v>
      </c>
      <c r="AE73" s="16" t="e">
        <f t="shared" si="15"/>
        <v>#DIV/0!</v>
      </c>
    </row>
    <row r="74" spans="6:31" x14ac:dyDescent="0.25">
      <c r="F74" s="16" t="e">
        <f t="shared" si="11"/>
        <v>#DIV/0!</v>
      </c>
      <c r="G74" s="16" t="e">
        <f t="shared" si="12"/>
        <v>#DIV/0!</v>
      </c>
      <c r="N74" s="16" t="e">
        <f t="shared" si="6"/>
        <v>#DIV/0!</v>
      </c>
      <c r="O74" s="16" t="e">
        <f t="shared" si="13"/>
        <v>#DIV/0!</v>
      </c>
      <c r="V74" s="16" t="e">
        <f t="shared" si="8"/>
        <v>#DIV/0!</v>
      </c>
      <c r="W74" s="16" t="e">
        <f t="shared" si="14"/>
        <v>#DIV/0!</v>
      </c>
      <c r="AD74" s="16" t="e">
        <f t="shared" si="10"/>
        <v>#DIV/0!</v>
      </c>
      <c r="AE74" s="16" t="e">
        <f t="shared" si="15"/>
        <v>#DIV/0!</v>
      </c>
    </row>
    <row r="75" spans="6:31" x14ac:dyDescent="0.25">
      <c r="F75" s="16" t="e">
        <f t="shared" si="11"/>
        <v>#DIV/0!</v>
      </c>
      <c r="G75" s="16" t="e">
        <f t="shared" si="12"/>
        <v>#DIV/0!</v>
      </c>
      <c r="N75" s="16" t="e">
        <f t="shared" si="6"/>
        <v>#DIV/0!</v>
      </c>
      <c r="O75" s="16" t="e">
        <f t="shared" si="13"/>
        <v>#DIV/0!</v>
      </c>
      <c r="V75" s="16" t="e">
        <f t="shared" si="8"/>
        <v>#DIV/0!</v>
      </c>
      <c r="W75" s="16" t="e">
        <f t="shared" si="14"/>
        <v>#DIV/0!</v>
      </c>
      <c r="AD75" s="16" t="e">
        <f t="shared" si="10"/>
        <v>#DIV/0!</v>
      </c>
      <c r="AE75" s="16" t="e">
        <f t="shared" si="15"/>
        <v>#DIV/0!</v>
      </c>
    </row>
    <row r="76" spans="6:31" x14ac:dyDescent="0.25">
      <c r="F76" s="16" t="e">
        <f t="shared" si="11"/>
        <v>#DIV/0!</v>
      </c>
      <c r="G76" s="16" t="e">
        <f t="shared" si="12"/>
        <v>#DIV/0!</v>
      </c>
      <c r="N76" s="16" t="e">
        <f t="shared" si="6"/>
        <v>#DIV/0!</v>
      </c>
      <c r="O76" s="16" t="e">
        <f t="shared" si="13"/>
        <v>#DIV/0!</v>
      </c>
      <c r="V76" s="16" t="e">
        <f t="shared" si="8"/>
        <v>#DIV/0!</v>
      </c>
      <c r="W76" s="16" t="e">
        <f t="shared" si="14"/>
        <v>#DIV/0!</v>
      </c>
      <c r="AD76" s="16" t="e">
        <f t="shared" si="10"/>
        <v>#DIV/0!</v>
      </c>
      <c r="AE76" s="16" t="e">
        <f t="shared" si="15"/>
        <v>#DIV/0!</v>
      </c>
    </row>
    <row r="77" spans="6:31" x14ac:dyDescent="0.25">
      <c r="F77" s="16" t="e">
        <f t="shared" si="11"/>
        <v>#DIV/0!</v>
      </c>
      <c r="G77" s="16" t="e">
        <f t="shared" si="12"/>
        <v>#DIV/0!</v>
      </c>
      <c r="N77" s="16" t="e">
        <f t="shared" si="6"/>
        <v>#DIV/0!</v>
      </c>
      <c r="O77" s="16" t="e">
        <f t="shared" si="13"/>
        <v>#DIV/0!</v>
      </c>
      <c r="V77" s="16" t="e">
        <f t="shared" si="8"/>
        <v>#DIV/0!</v>
      </c>
      <c r="W77" s="16" t="e">
        <f t="shared" si="14"/>
        <v>#DIV/0!</v>
      </c>
      <c r="AD77" s="16" t="e">
        <f t="shared" si="10"/>
        <v>#DIV/0!</v>
      </c>
      <c r="AE77" s="16" t="e">
        <f t="shared" si="15"/>
        <v>#DIV/0!</v>
      </c>
    </row>
  </sheetData>
  <mergeCells count="4">
    <mergeCell ref="B5:C5"/>
    <mergeCell ref="J5:K5"/>
    <mergeCell ref="R5:S5"/>
    <mergeCell ref="Z5:A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J31" sqref="J31"/>
    </sheetView>
    <sheetView workbookViewId="1"/>
  </sheetViews>
  <sheetFormatPr defaultRowHeight="15" x14ac:dyDescent="0.25"/>
  <cols>
    <col min="1" max="1" width="18.85546875" customWidth="1"/>
    <col min="3" max="3" width="14" bestFit="1" customWidth="1"/>
  </cols>
  <sheetData>
    <row r="1" spans="1:14" x14ac:dyDescent="0.25">
      <c r="A1" s="152"/>
      <c r="B1" s="152"/>
      <c r="C1" s="155" t="s">
        <v>205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x14ac:dyDescent="0.25">
      <c r="A2" s="152"/>
      <c r="B2" s="155" t="s">
        <v>206</v>
      </c>
      <c r="C2" s="155" t="s">
        <v>207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x14ac:dyDescent="0.25">
      <c r="A3" s="155" t="s">
        <v>208</v>
      </c>
      <c r="B3" s="155" t="s">
        <v>209</v>
      </c>
      <c r="C3" s="155" t="s">
        <v>210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spans="1:14" x14ac:dyDescent="0.25">
      <c r="A4" s="157" t="s">
        <v>173</v>
      </c>
      <c r="B4" s="158"/>
      <c r="C4" s="158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4" x14ac:dyDescent="0.25">
      <c r="A5" s="163">
        <v>41417.5</v>
      </c>
      <c r="B5" s="152">
        <v>0</v>
      </c>
      <c r="C5" s="156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</row>
    <row r="6" spans="1:14" x14ac:dyDescent="0.25">
      <c r="A6" s="163">
        <v>41423.375</v>
      </c>
      <c r="B6" s="153">
        <v>5.875</v>
      </c>
      <c r="C6" s="153">
        <v>0</v>
      </c>
      <c r="D6" s="160"/>
      <c r="E6" s="160"/>
      <c r="F6" s="160"/>
      <c r="G6" s="159"/>
      <c r="H6" s="159"/>
      <c r="I6" s="159"/>
      <c r="J6" s="159"/>
      <c r="K6" s="159"/>
      <c r="L6" s="159"/>
      <c r="M6" s="159"/>
      <c r="N6" s="159"/>
    </row>
    <row r="7" spans="1:14" x14ac:dyDescent="0.25">
      <c r="A7" s="163">
        <v>41436.375</v>
      </c>
      <c r="B7" s="153">
        <v>18.875</v>
      </c>
      <c r="C7" s="153">
        <v>2.6099590197084615E-2</v>
      </c>
      <c r="D7" s="160"/>
      <c r="E7" s="160"/>
      <c r="F7" s="160"/>
      <c r="G7" s="159"/>
      <c r="H7" s="160"/>
      <c r="I7" s="160"/>
      <c r="J7" s="159"/>
      <c r="K7" s="159"/>
      <c r="L7" s="159"/>
      <c r="M7" s="159"/>
      <c r="N7" s="159"/>
    </row>
    <row r="8" spans="1:14" x14ac:dyDescent="0.25">
      <c r="A8" s="163">
        <v>41443.375</v>
      </c>
      <c r="B8" s="153">
        <v>25.875</v>
      </c>
      <c r="C8" s="153">
        <v>7.1355452005807632E-2</v>
      </c>
      <c r="D8" s="160"/>
      <c r="E8" s="160"/>
      <c r="F8" s="160"/>
      <c r="G8" s="159"/>
      <c r="H8" s="160"/>
      <c r="I8" s="160"/>
      <c r="J8" s="159"/>
      <c r="K8" s="159"/>
      <c r="L8" s="159"/>
      <c r="M8" s="159"/>
      <c r="N8" s="159"/>
    </row>
    <row r="9" spans="1:14" x14ac:dyDescent="0.25">
      <c r="A9" s="163">
        <v>41450.416666666664</v>
      </c>
      <c r="B9" s="153">
        <v>32.916666666664241</v>
      </c>
      <c r="C9" s="153">
        <v>6.0253824577597481E-2</v>
      </c>
      <c r="D9" s="160"/>
      <c r="E9" s="160"/>
      <c r="F9" s="160"/>
      <c r="G9" s="159"/>
      <c r="H9" s="160"/>
      <c r="I9" s="160"/>
      <c r="J9" s="159"/>
      <c r="K9" s="159"/>
      <c r="L9" s="159"/>
      <c r="M9" s="159"/>
      <c r="N9" s="159"/>
    </row>
    <row r="10" spans="1:14" x14ac:dyDescent="0.25">
      <c r="A10" s="163">
        <v>41458.375</v>
      </c>
      <c r="B10" s="153">
        <v>40.875</v>
      </c>
      <c r="C10" s="153">
        <v>5.5445316898910316E-2</v>
      </c>
      <c r="D10" s="160"/>
      <c r="E10" s="160"/>
      <c r="F10" s="160"/>
      <c r="G10" s="159"/>
      <c r="H10" s="159"/>
      <c r="I10" s="159"/>
      <c r="J10" s="159"/>
      <c r="K10" s="159"/>
      <c r="L10" s="159"/>
      <c r="M10" s="159"/>
      <c r="N10" s="159"/>
    </row>
    <row r="11" spans="1:14" x14ac:dyDescent="0.25">
      <c r="A11" s="163">
        <v>41484.416666666664</v>
      </c>
      <c r="B11" s="153">
        <v>66.916666666664241</v>
      </c>
      <c r="C11" s="153">
        <v>5.128170506150536E-2</v>
      </c>
      <c r="D11" s="160"/>
      <c r="E11" s="160"/>
      <c r="F11" s="160"/>
      <c r="G11" s="159"/>
      <c r="H11" s="159"/>
      <c r="I11" s="159"/>
      <c r="J11" s="159"/>
      <c r="K11" s="159"/>
      <c r="L11" s="159"/>
      <c r="M11" s="159"/>
      <c r="N11" s="159"/>
    </row>
    <row r="12" spans="1:14" x14ac:dyDescent="0.25">
      <c r="A12" s="163">
        <v>41492.375</v>
      </c>
      <c r="B12" s="153">
        <v>74.875</v>
      </c>
      <c r="C12" s="153">
        <v>7.0467390039196914E-2</v>
      </c>
      <c r="D12" s="160"/>
      <c r="E12" s="160"/>
      <c r="F12" s="160"/>
      <c r="G12" s="159"/>
      <c r="H12" s="160"/>
      <c r="I12" s="160"/>
      <c r="J12" s="159"/>
      <c r="K12" s="159"/>
      <c r="L12" s="159"/>
      <c r="M12" s="159"/>
      <c r="N12" s="159"/>
    </row>
    <row r="13" spans="1:14" x14ac:dyDescent="0.25">
      <c r="A13" s="163">
        <v>41500.520833333336</v>
      </c>
      <c r="B13" s="153">
        <v>83.020833333335759</v>
      </c>
      <c r="C13" s="153">
        <v>0.32867679421265578</v>
      </c>
      <c r="D13" s="160"/>
      <c r="E13" s="162"/>
      <c r="F13" s="160"/>
      <c r="G13" s="159"/>
      <c r="H13" s="160"/>
      <c r="I13" s="160"/>
      <c r="J13" s="159"/>
      <c r="K13" s="159"/>
      <c r="L13" s="159"/>
      <c r="M13" s="159"/>
      <c r="N13" s="159"/>
    </row>
    <row r="14" spans="1:14" x14ac:dyDescent="0.25">
      <c r="A14" s="163">
        <v>41506.458333333336</v>
      </c>
      <c r="B14" s="153">
        <v>88.958333333335759</v>
      </c>
      <c r="C14" s="153">
        <v>0.81425197697762075</v>
      </c>
      <c r="D14" s="160"/>
      <c r="E14" s="162"/>
      <c r="F14" s="160"/>
      <c r="G14" s="159"/>
      <c r="H14" s="159"/>
      <c r="I14" s="159"/>
      <c r="J14" s="159"/>
      <c r="K14" s="159"/>
      <c r="L14" s="159"/>
      <c r="M14" s="159"/>
      <c r="N14" s="159"/>
    </row>
    <row r="15" spans="1:14" x14ac:dyDescent="0.25">
      <c r="A15" s="163">
        <v>41513.416666666664</v>
      </c>
      <c r="B15" s="153">
        <v>95.916666666664241</v>
      </c>
      <c r="C15" s="153">
        <v>1.3922593953202496</v>
      </c>
      <c r="D15" s="160"/>
      <c r="E15" s="160"/>
      <c r="F15" s="160"/>
      <c r="G15" s="160"/>
      <c r="H15" s="160"/>
      <c r="I15" s="160"/>
      <c r="J15" s="160"/>
      <c r="K15" s="159"/>
      <c r="L15" s="159"/>
      <c r="M15" s="159"/>
      <c r="N15" s="159"/>
    </row>
    <row r="16" spans="1:14" x14ac:dyDescent="0.25">
      <c r="A16" s="163">
        <v>41520.416666666664</v>
      </c>
      <c r="B16" s="153">
        <v>102.91666666666424</v>
      </c>
      <c r="C16" s="153">
        <v>1.2516166111788283</v>
      </c>
      <c r="D16" s="160"/>
      <c r="E16" s="160"/>
      <c r="F16" s="160"/>
      <c r="G16" s="160"/>
      <c r="H16" s="160"/>
      <c r="I16" s="160"/>
      <c r="J16" s="160"/>
      <c r="K16" s="159"/>
      <c r="L16" s="159"/>
      <c r="M16" s="159"/>
      <c r="N16" s="159"/>
    </row>
    <row r="17" spans="1:14" x14ac:dyDescent="0.25">
      <c r="A17" s="163">
        <v>41527.416666666664</v>
      </c>
      <c r="B17" s="153">
        <v>109.91666666666424</v>
      </c>
      <c r="C17" s="153">
        <v>1.361522858373662</v>
      </c>
      <c r="D17" s="160"/>
      <c r="E17" s="160"/>
      <c r="F17" s="160"/>
      <c r="G17" s="160"/>
      <c r="H17" s="160"/>
      <c r="I17" s="160"/>
      <c r="J17" s="160"/>
      <c r="K17" s="159"/>
      <c r="L17" s="159"/>
      <c r="M17" s="159"/>
      <c r="N17" s="159"/>
    </row>
    <row r="18" spans="1:14" x14ac:dyDescent="0.25">
      <c r="A18" s="163">
        <v>41534.416666666664</v>
      </c>
      <c r="B18" s="153">
        <v>116.91666666666424</v>
      </c>
      <c r="C18" s="153">
        <v>1.5196451337603263</v>
      </c>
      <c r="D18" s="160"/>
      <c r="E18" s="160"/>
      <c r="F18" s="160"/>
      <c r="G18" s="160"/>
      <c r="H18" s="160"/>
      <c r="I18" s="160"/>
      <c r="J18" s="160"/>
      <c r="K18" s="159"/>
      <c r="L18" s="159"/>
      <c r="M18" s="159"/>
      <c r="N18" s="159"/>
    </row>
    <row r="19" spans="1:14" x14ac:dyDescent="0.25">
      <c r="A19" s="163">
        <v>41541.416666666664</v>
      </c>
      <c r="B19" s="153">
        <v>123.91666666666424</v>
      </c>
      <c r="C19" s="153">
        <v>1.2990480111644611</v>
      </c>
      <c r="D19" s="160"/>
      <c r="E19" s="160"/>
      <c r="F19" s="160"/>
      <c r="G19" s="160"/>
      <c r="H19" s="160"/>
      <c r="I19" s="160"/>
      <c r="J19" s="160"/>
      <c r="K19" s="159"/>
      <c r="L19" s="159"/>
      <c r="M19" s="159"/>
      <c r="N19" s="159"/>
    </row>
    <row r="20" spans="1:14" x14ac:dyDescent="0.25">
      <c r="A20" s="163">
        <v>41548.416666666664</v>
      </c>
      <c r="B20" s="153">
        <v>130.91666666666424</v>
      </c>
      <c r="C20" s="153">
        <v>1.0328624261510599</v>
      </c>
      <c r="D20" s="160"/>
      <c r="E20" s="160"/>
      <c r="F20" s="160"/>
      <c r="G20" s="160"/>
      <c r="H20" s="160"/>
      <c r="I20" s="160"/>
      <c r="J20" s="160"/>
      <c r="K20" s="159"/>
      <c r="L20" s="159"/>
      <c r="M20" s="159"/>
      <c r="N20" s="159"/>
    </row>
    <row r="21" spans="1:14" x14ac:dyDescent="0.25">
      <c r="A21" s="163">
        <v>41555.541666666664</v>
      </c>
      <c r="B21" s="153">
        <v>138.04166666666424</v>
      </c>
      <c r="C21" s="153">
        <v>1.0017648227818532</v>
      </c>
      <c r="D21" s="160"/>
      <c r="E21" s="160"/>
      <c r="F21" s="160"/>
      <c r="G21" s="160"/>
      <c r="H21" s="160"/>
      <c r="I21" s="160"/>
      <c r="J21" s="160"/>
      <c r="K21" s="159"/>
      <c r="L21" s="159"/>
      <c r="M21" s="159"/>
      <c r="N21" s="159"/>
    </row>
    <row r="22" spans="1:14" x14ac:dyDescent="0.25">
      <c r="A22" s="163">
        <v>41562</v>
      </c>
      <c r="B22" s="153">
        <v>144.5</v>
      </c>
      <c r="C22" s="153">
        <v>1.3217319880454255</v>
      </c>
      <c r="D22" s="160"/>
      <c r="E22" s="160"/>
      <c r="F22" s="160"/>
      <c r="G22" s="160"/>
      <c r="H22" s="160"/>
      <c r="I22" s="160"/>
      <c r="J22" s="160"/>
      <c r="K22" s="159"/>
      <c r="L22" s="159"/>
      <c r="M22" s="159"/>
      <c r="N22" s="159"/>
    </row>
    <row r="23" spans="1:14" x14ac:dyDescent="0.25">
      <c r="A23" s="161">
        <v>41569.458333333336</v>
      </c>
      <c r="B23" s="153">
        <v>151.95833333333576</v>
      </c>
      <c r="C23" s="153">
        <v>1.153863392702509</v>
      </c>
      <c r="D23" s="160"/>
      <c r="E23" s="160"/>
      <c r="F23" s="160"/>
      <c r="G23" s="160"/>
      <c r="H23" s="160"/>
      <c r="I23" s="160"/>
      <c r="J23" s="160"/>
      <c r="K23" s="159"/>
      <c r="L23" s="159"/>
      <c r="M23" s="159"/>
      <c r="N23" s="159"/>
    </row>
    <row r="24" spans="1:14" x14ac:dyDescent="0.25">
      <c r="A24" s="163">
        <v>41584.375</v>
      </c>
      <c r="B24" s="153">
        <v>166.875</v>
      </c>
      <c r="C24" s="153">
        <v>0.92367690766112387</v>
      </c>
      <c r="D24" s="160"/>
      <c r="E24" s="160"/>
      <c r="F24" s="160"/>
      <c r="G24" s="160"/>
      <c r="H24" s="160"/>
      <c r="I24" s="160"/>
      <c r="J24" s="160"/>
      <c r="K24" s="159"/>
      <c r="L24" s="159"/>
      <c r="M24" s="159"/>
      <c r="N24" s="159"/>
    </row>
    <row r="25" spans="1:14" x14ac:dyDescent="0.25">
      <c r="A25" s="163">
        <v>41590.416666666664</v>
      </c>
      <c r="B25" s="153">
        <v>172.91666666666424</v>
      </c>
      <c r="C25" s="153">
        <v>0.62030891139245592</v>
      </c>
      <c r="D25" s="160"/>
      <c r="E25" s="160"/>
      <c r="F25" s="160"/>
      <c r="G25" s="160"/>
      <c r="H25" s="160"/>
      <c r="I25" s="160"/>
      <c r="J25" s="160"/>
      <c r="K25" s="159"/>
      <c r="L25" s="159"/>
      <c r="M25" s="159"/>
      <c r="N25" s="159"/>
    </row>
    <row r="26" spans="1:14" x14ac:dyDescent="0.25">
      <c r="A26" s="163">
        <v>41597.375</v>
      </c>
      <c r="B26" s="153">
        <v>179.875</v>
      </c>
      <c r="C26" s="153">
        <v>0.72199108824228575</v>
      </c>
      <c r="D26" s="160"/>
      <c r="E26" s="160"/>
      <c r="F26" s="160"/>
      <c r="G26" s="160"/>
      <c r="H26" s="160"/>
      <c r="I26" s="160"/>
      <c r="J26" s="160"/>
      <c r="K26" s="159"/>
      <c r="L26" s="159"/>
      <c r="M26" s="159"/>
      <c r="N26" s="159"/>
    </row>
    <row r="27" spans="1:14" x14ac:dyDescent="0.25">
      <c r="A27" s="163">
        <v>41604.416666666664</v>
      </c>
      <c r="B27" s="153">
        <v>186.91666666666424</v>
      </c>
      <c r="C27" s="153">
        <v>0.53175661111734762</v>
      </c>
      <c r="D27" s="160"/>
      <c r="E27" s="160"/>
      <c r="F27" s="160"/>
      <c r="G27" s="160"/>
      <c r="H27" s="160"/>
      <c r="I27" s="160"/>
      <c r="J27" s="160"/>
      <c r="K27" s="159"/>
      <c r="L27" s="159"/>
      <c r="M27" s="159"/>
      <c r="N27" s="159"/>
    </row>
    <row r="28" spans="1:14" x14ac:dyDescent="0.25">
      <c r="A28" s="163">
        <v>41618.416666666664</v>
      </c>
      <c r="B28" s="153">
        <v>200.91666666666424</v>
      </c>
      <c r="C28" s="153">
        <v>0.43268328633264236</v>
      </c>
      <c r="D28" s="160"/>
      <c r="E28" s="160"/>
      <c r="F28" s="160"/>
      <c r="G28" s="160"/>
      <c r="H28" s="160"/>
      <c r="I28" s="160"/>
      <c r="J28" s="160"/>
      <c r="K28" s="159"/>
      <c r="L28" s="159"/>
      <c r="M28" s="159"/>
      <c r="N28" s="159"/>
    </row>
    <row r="29" spans="1:14" x14ac:dyDescent="0.25">
      <c r="A29" s="163">
        <v>41626.583333333336</v>
      </c>
      <c r="B29" s="153">
        <v>209.08333333333576</v>
      </c>
      <c r="C29" s="153">
        <v>0.29929240517997113</v>
      </c>
      <c r="D29" s="160"/>
      <c r="E29" s="160"/>
      <c r="F29" s="160"/>
      <c r="G29" s="160"/>
      <c r="H29" s="160"/>
      <c r="I29" s="160"/>
      <c r="J29" s="160"/>
      <c r="K29" s="159"/>
      <c r="L29" s="159"/>
      <c r="M29" s="159"/>
      <c r="N29" s="159"/>
    </row>
    <row r="30" spans="1:14" x14ac:dyDescent="0.25">
      <c r="A30" s="163">
        <v>41641.375</v>
      </c>
      <c r="B30" s="153">
        <v>223.875</v>
      </c>
      <c r="C30" s="153">
        <v>0.28080836723928815</v>
      </c>
      <c r="D30" s="160"/>
      <c r="E30" s="160"/>
      <c r="F30" s="160"/>
      <c r="G30" s="160"/>
      <c r="H30" s="160"/>
      <c r="I30" s="160"/>
      <c r="J30" s="160"/>
      <c r="K30" s="159"/>
      <c r="L30" s="159"/>
      <c r="M30" s="159"/>
      <c r="N30" s="159"/>
    </row>
    <row r="31" spans="1:14" x14ac:dyDescent="0.25">
      <c r="A31" s="163">
        <v>41653.416666666664</v>
      </c>
      <c r="B31" s="153">
        <v>235.91666666666424</v>
      </c>
      <c r="C31" s="153">
        <v>0.24081471772316143</v>
      </c>
      <c r="D31" s="160"/>
      <c r="E31" s="160"/>
      <c r="F31" s="160"/>
      <c r="G31" s="160"/>
      <c r="H31" s="160"/>
      <c r="I31" s="160"/>
      <c r="J31" s="160"/>
      <c r="K31" s="159"/>
      <c r="L31" s="159"/>
      <c r="M31" s="159"/>
      <c r="N31" s="159"/>
    </row>
    <row r="32" spans="1:14" x14ac:dyDescent="0.25">
      <c r="A32" s="163">
        <v>41674.4375</v>
      </c>
      <c r="B32" s="153">
        <v>256.9375</v>
      </c>
      <c r="C32" s="153">
        <v>0.19559022763265438</v>
      </c>
      <c r="D32" s="160"/>
      <c r="E32" s="160"/>
      <c r="F32" s="160"/>
      <c r="G32" s="160"/>
      <c r="H32" s="160"/>
      <c r="I32" s="160"/>
      <c r="J32" s="160"/>
      <c r="K32" s="159"/>
      <c r="L32" s="159"/>
      <c r="M32" s="159"/>
      <c r="N32" s="159"/>
    </row>
    <row r="33" spans="1:14" x14ac:dyDescent="0.25">
      <c r="A33" s="161">
        <v>41709.4375</v>
      </c>
      <c r="B33" s="153">
        <v>291.9375</v>
      </c>
      <c r="C33" s="153">
        <v>0.14354045652242678</v>
      </c>
      <c r="D33" s="160"/>
      <c r="E33" s="160"/>
      <c r="F33" s="160"/>
      <c r="G33" s="160"/>
      <c r="H33" s="160"/>
      <c r="I33" s="160"/>
      <c r="J33" s="160"/>
      <c r="K33" s="159"/>
      <c r="L33" s="159"/>
      <c r="M33" s="159"/>
      <c r="N33" s="159"/>
    </row>
    <row r="34" spans="1:14" x14ac:dyDescent="0.25">
      <c r="A34" s="163">
        <v>41723.520833333336</v>
      </c>
      <c r="B34" s="153">
        <v>306.02083333333576</v>
      </c>
      <c r="C34" s="153">
        <v>9.1563195541097653E-2</v>
      </c>
      <c r="D34" s="160"/>
      <c r="E34" s="160"/>
      <c r="F34" s="160"/>
      <c r="G34" s="160"/>
      <c r="H34" s="160"/>
      <c r="I34" s="160"/>
      <c r="J34" s="160"/>
      <c r="K34" s="159"/>
      <c r="L34" s="159"/>
      <c r="M34" s="159"/>
      <c r="N34" s="159"/>
    </row>
    <row r="35" spans="1:14" x14ac:dyDescent="0.25">
      <c r="A35" s="161">
        <v>41753.416666666664</v>
      </c>
      <c r="B35" s="153">
        <v>335.91666666666424</v>
      </c>
      <c r="C35" s="153">
        <v>6.2323601938184703E-2</v>
      </c>
      <c r="D35" s="160"/>
      <c r="E35" s="160"/>
      <c r="F35" s="160"/>
      <c r="G35" s="160"/>
      <c r="H35" s="160"/>
      <c r="I35" s="160"/>
      <c r="J35" s="160"/>
      <c r="K35" s="159"/>
      <c r="L35" s="159"/>
      <c r="M35" s="159"/>
      <c r="N35" s="159"/>
    </row>
    <row r="36" spans="1:14" x14ac:dyDescent="0.25">
      <c r="A36" s="163">
        <v>41780.416666666664</v>
      </c>
      <c r="B36" s="153">
        <v>362.91666666666424</v>
      </c>
      <c r="C36" s="153">
        <v>3.569749421910997E-2</v>
      </c>
      <c r="D36" s="160"/>
      <c r="E36" s="160"/>
      <c r="F36" s="160"/>
      <c r="G36" s="160"/>
      <c r="H36" s="160"/>
      <c r="I36" s="160"/>
      <c r="J36" s="160"/>
      <c r="K36" s="159"/>
      <c r="L36" s="159"/>
      <c r="M36" s="159"/>
      <c r="N36" s="159"/>
    </row>
    <row r="37" spans="1:14" x14ac:dyDescent="0.25">
      <c r="A37" s="161">
        <v>41808.416666666664</v>
      </c>
      <c r="B37" s="153">
        <v>390.91666666666424</v>
      </c>
      <c r="C37" s="153">
        <v>2.3197317273180199E-2</v>
      </c>
      <c r="D37" s="160"/>
      <c r="E37" s="160"/>
      <c r="F37" s="160"/>
      <c r="G37" s="160"/>
      <c r="H37" s="160"/>
      <c r="I37" s="160"/>
      <c r="J37" s="160"/>
      <c r="K37" s="159"/>
      <c r="L37" s="159"/>
      <c r="M37" s="159"/>
      <c r="N37" s="159"/>
    </row>
    <row r="38" spans="1:14" x14ac:dyDescent="0.25">
      <c r="A38" s="161">
        <v>41843.458333333336</v>
      </c>
      <c r="B38" s="153">
        <v>425.95833333333576</v>
      </c>
      <c r="C38" s="153">
        <v>1.4143763722904712E-2</v>
      </c>
      <c r="D38" s="160"/>
      <c r="E38" s="160"/>
      <c r="F38" s="160"/>
      <c r="G38" s="160"/>
      <c r="H38" s="160"/>
      <c r="I38" s="160"/>
      <c r="J38" s="160"/>
      <c r="K38" s="159"/>
      <c r="L38" s="159"/>
      <c r="M38" s="159"/>
      <c r="N38" s="159"/>
    </row>
    <row r="39" spans="1:14" x14ac:dyDescent="0.25">
      <c r="A39" s="161">
        <v>41871.569444444445</v>
      </c>
      <c r="B39" s="153">
        <v>454.06944444444525</v>
      </c>
      <c r="C39" s="153">
        <v>1.3949172512003333E-2</v>
      </c>
      <c r="D39" s="160"/>
      <c r="E39" s="160"/>
      <c r="F39" s="160"/>
      <c r="G39" s="160"/>
      <c r="H39" s="160"/>
      <c r="I39" s="160"/>
      <c r="J39" s="160"/>
      <c r="K39" s="159"/>
      <c r="L39" s="159"/>
      <c r="M39" s="159"/>
      <c r="N39" s="159"/>
    </row>
    <row r="40" spans="1:14" x14ac:dyDescent="0.25">
      <c r="A40" s="152"/>
      <c r="B40" s="152"/>
      <c r="C40" s="153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</row>
    <row r="41" spans="1:14" x14ac:dyDescent="0.25">
      <c r="A41" s="157" t="s">
        <v>174</v>
      </c>
      <c r="B41" s="158"/>
      <c r="C41" s="158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</row>
    <row r="42" spans="1:14" x14ac:dyDescent="0.25">
      <c r="A42" s="163">
        <v>41417.5</v>
      </c>
      <c r="B42" s="152">
        <v>0</v>
      </c>
      <c r="C42" s="156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</row>
    <row r="43" spans="1:14" x14ac:dyDescent="0.25">
      <c r="A43" s="163">
        <v>41423.375</v>
      </c>
      <c r="B43" s="153">
        <v>5.875</v>
      </c>
      <c r="C43" s="153">
        <v>0</v>
      </c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</row>
    <row r="44" spans="1:14" x14ac:dyDescent="0.25">
      <c r="A44" s="163">
        <v>41436.375</v>
      </c>
      <c r="B44" s="153">
        <v>18.875</v>
      </c>
      <c r="C44" s="153">
        <v>1.7747071220118964E-2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</row>
    <row r="45" spans="1:14" x14ac:dyDescent="0.25">
      <c r="A45" s="163">
        <v>41443.375</v>
      </c>
      <c r="B45" s="153">
        <v>25.875</v>
      </c>
      <c r="C45" s="153">
        <v>0.15553915909297591</v>
      </c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</row>
    <row r="46" spans="1:14" x14ac:dyDescent="0.25">
      <c r="A46" s="163">
        <v>41450.416666666664</v>
      </c>
      <c r="B46" s="153">
        <v>32.916666666664241</v>
      </c>
      <c r="C46" s="153">
        <v>0.14817676728595133</v>
      </c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</row>
    <row r="47" spans="1:14" x14ac:dyDescent="0.25">
      <c r="A47" s="163">
        <v>41458.375</v>
      </c>
      <c r="B47" s="153">
        <v>40.875</v>
      </c>
      <c r="C47" s="153">
        <v>8.5282534542145322E-2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</row>
    <row r="48" spans="1:14" x14ac:dyDescent="0.25">
      <c r="A48" s="163">
        <v>41484.416666666664</v>
      </c>
      <c r="B48" s="153">
        <v>66.916666666664241</v>
      </c>
      <c r="C48" s="153">
        <v>4.4703507648355637E-2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</row>
    <row r="49" spans="1:14" x14ac:dyDescent="0.25">
      <c r="A49" s="163">
        <v>41492.375</v>
      </c>
      <c r="B49" s="153">
        <v>74.875</v>
      </c>
      <c r="C49" s="153">
        <v>0.36370970423722154</v>
      </c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</row>
    <row r="50" spans="1:14" x14ac:dyDescent="0.25">
      <c r="A50" s="163">
        <v>41500.520833333336</v>
      </c>
      <c r="B50" s="153">
        <v>83.020833333335759</v>
      </c>
      <c r="C50" s="153">
        <v>0.57565497766789497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</row>
    <row r="51" spans="1:14" x14ac:dyDescent="0.25">
      <c r="A51" s="163">
        <v>41506.458333333336</v>
      </c>
      <c r="B51" s="153">
        <v>88.958333333335759</v>
      </c>
      <c r="C51" s="153">
        <v>0.36145096176844943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</row>
    <row r="52" spans="1:14" x14ac:dyDescent="0.25">
      <c r="A52" s="163">
        <v>41513.416666666664</v>
      </c>
      <c r="B52" s="153">
        <v>95.916666666664241</v>
      </c>
      <c r="C52" s="153">
        <v>0.74713745136174903</v>
      </c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</row>
    <row r="53" spans="1:14" x14ac:dyDescent="0.25">
      <c r="A53" s="163">
        <v>41520.416666666664</v>
      </c>
      <c r="B53" s="153">
        <v>102.91666666666424</v>
      </c>
      <c r="C53" s="153">
        <v>1.4991095848096478</v>
      </c>
    </row>
    <row r="54" spans="1:14" x14ac:dyDescent="0.25">
      <c r="A54" s="163">
        <v>41527.416666666664</v>
      </c>
      <c r="B54" s="153">
        <v>109.91666666666424</v>
      </c>
      <c r="C54" s="153">
        <v>2.0118325737443175</v>
      </c>
    </row>
    <row r="55" spans="1:14" x14ac:dyDescent="0.25">
      <c r="A55" s="163">
        <v>41534.416666666664</v>
      </c>
      <c r="B55" s="153">
        <v>116.91666666666424</v>
      </c>
      <c r="C55" s="153">
        <v>1.7495046314682032</v>
      </c>
    </row>
    <row r="56" spans="1:14" x14ac:dyDescent="0.25">
      <c r="A56" s="163">
        <v>41541.416666666664</v>
      </c>
      <c r="B56" s="153">
        <v>123.91666666666424</v>
      </c>
      <c r="C56" s="153">
        <v>1.2066610890348792</v>
      </c>
    </row>
    <row r="57" spans="1:14" x14ac:dyDescent="0.25">
      <c r="A57" s="163">
        <v>41548.416666666664</v>
      </c>
      <c r="B57" s="153">
        <v>130.91666666666424</v>
      </c>
      <c r="C57" s="153">
        <v>1.2125276993237724</v>
      </c>
    </row>
    <row r="58" spans="1:14" x14ac:dyDescent="0.25">
      <c r="A58" s="163">
        <v>41555.541666666664</v>
      </c>
      <c r="B58" s="153">
        <v>138.04166666666424</v>
      </c>
      <c r="C58" s="153">
        <v>0.96592959227319219</v>
      </c>
    </row>
    <row r="59" spans="1:14" x14ac:dyDescent="0.25">
      <c r="A59" s="163">
        <v>41562</v>
      </c>
      <c r="B59" s="153">
        <v>144.5</v>
      </c>
      <c r="C59" s="153">
        <v>0.79460071003870603</v>
      </c>
    </row>
    <row r="60" spans="1:14" x14ac:dyDescent="0.25">
      <c r="A60" s="161">
        <v>41569.458333333336</v>
      </c>
      <c r="B60" s="153">
        <v>151.95833333333576</v>
      </c>
      <c r="C60" s="153">
        <v>0.65450768390426484</v>
      </c>
    </row>
    <row r="61" spans="1:14" x14ac:dyDescent="0.25">
      <c r="A61" s="163">
        <v>41584.375</v>
      </c>
      <c r="B61" s="153">
        <v>166.875</v>
      </c>
      <c r="C61" s="153">
        <v>0.61662812879686768</v>
      </c>
    </row>
    <row r="62" spans="1:14" x14ac:dyDescent="0.25">
      <c r="A62" s="163">
        <v>41590.416666666664</v>
      </c>
      <c r="B62" s="153">
        <v>172.91666666666424</v>
      </c>
      <c r="C62" s="153">
        <v>0.4417667989643464</v>
      </c>
    </row>
    <row r="63" spans="1:14" x14ac:dyDescent="0.25">
      <c r="A63" s="163">
        <v>41597.375</v>
      </c>
      <c r="B63" s="153">
        <v>179.875</v>
      </c>
      <c r="C63" s="153">
        <v>0.48189680021510301</v>
      </c>
    </row>
    <row r="64" spans="1:14" x14ac:dyDescent="0.25">
      <c r="A64" s="163">
        <v>41604.416666666664</v>
      </c>
      <c r="B64" s="153">
        <v>186.91666666666424</v>
      </c>
      <c r="C64" s="153">
        <v>0.42076840687614425</v>
      </c>
    </row>
    <row r="65" spans="1:14" x14ac:dyDescent="0.25">
      <c r="A65" s="163">
        <v>41618.416666666664</v>
      </c>
      <c r="B65" s="153">
        <v>200.91666666666424</v>
      </c>
      <c r="C65" s="153">
        <v>0.3671301422347652</v>
      </c>
    </row>
    <row r="66" spans="1:14" x14ac:dyDescent="0.25">
      <c r="A66" s="163">
        <v>41626.583333333336</v>
      </c>
      <c r="B66" s="153">
        <v>209.08333333333576</v>
      </c>
      <c r="C66" s="153">
        <v>0.25618417380672937</v>
      </c>
    </row>
    <row r="67" spans="1:14" x14ac:dyDescent="0.25">
      <c r="A67" s="163">
        <v>41641.375</v>
      </c>
      <c r="B67" s="153">
        <v>223.875</v>
      </c>
      <c r="C67" s="153">
        <v>0.24819996254563914</v>
      </c>
    </row>
    <row r="68" spans="1:14" x14ac:dyDescent="0.25">
      <c r="A68" s="163">
        <v>41653.416666666664</v>
      </c>
      <c r="B68" s="153">
        <v>235.91666666666424</v>
      </c>
      <c r="C68" s="153">
        <v>0.19449098971051967</v>
      </c>
    </row>
    <row r="69" spans="1:14" x14ac:dyDescent="0.25">
      <c r="A69" s="163">
        <v>41674.4375</v>
      </c>
      <c r="B69" s="153">
        <v>256.9375</v>
      </c>
      <c r="C69" s="153">
        <v>0.16504427532559682</v>
      </c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  <row r="70" spans="1:14" x14ac:dyDescent="0.25">
      <c r="A70" s="161">
        <v>41709.4375</v>
      </c>
      <c r="B70" s="153">
        <v>291.9375</v>
      </c>
      <c r="C70" s="153">
        <v>0.12428718625870719</v>
      </c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</row>
    <row r="71" spans="1:14" x14ac:dyDescent="0.25">
      <c r="A71" s="163">
        <v>41723.520833333336</v>
      </c>
      <c r="B71" s="153">
        <v>306.02083333333576</v>
      </c>
      <c r="C71" s="153">
        <v>0.10807304375496159</v>
      </c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</row>
    <row r="72" spans="1:14" x14ac:dyDescent="0.25">
      <c r="A72" s="161">
        <v>41753.416666666664</v>
      </c>
      <c r="B72" s="153">
        <v>335.91666666666424</v>
      </c>
      <c r="C72" s="153">
        <v>8.1574744178453076E-2</v>
      </c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</row>
    <row r="73" spans="1:14" x14ac:dyDescent="0.25">
      <c r="A73" s="163">
        <v>41780.416666666664</v>
      </c>
      <c r="B73" s="153">
        <v>362.91666666666424</v>
      </c>
      <c r="C73" s="153">
        <v>4.0934221148245485E-2</v>
      </c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</row>
    <row r="74" spans="1:14" x14ac:dyDescent="0.25">
      <c r="A74" s="161">
        <v>41808.416666666664</v>
      </c>
      <c r="B74" s="153">
        <v>390.91666666666424</v>
      </c>
      <c r="C74" s="153">
        <v>4.9875769750150283E-2</v>
      </c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</row>
    <row r="75" spans="1:14" x14ac:dyDescent="0.25">
      <c r="A75" s="161">
        <v>41843.458333333336</v>
      </c>
      <c r="B75" s="153">
        <v>425.95833333333576</v>
      </c>
      <c r="C75" s="153">
        <v>3.2288190564803775E-2</v>
      </c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</row>
    <row r="76" spans="1:14" x14ac:dyDescent="0.25">
      <c r="A76" s="161">
        <v>41871.569444444445</v>
      </c>
      <c r="B76" s="153">
        <v>454.06944444444525</v>
      </c>
      <c r="C76" s="153">
        <v>1.7426680829843253E-2</v>
      </c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</row>
    <row r="77" spans="1:14" x14ac:dyDescent="0.25">
      <c r="A77" s="154"/>
      <c r="B77" s="153"/>
      <c r="C77" s="153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35" sqref="F35"/>
    </sheetView>
    <sheetView workbookViewId="1"/>
  </sheetViews>
  <sheetFormatPr defaultRowHeight="15" x14ac:dyDescent="0.25"/>
  <cols>
    <col min="1" max="1" width="12.140625" bestFit="1" customWidth="1"/>
    <col min="2" max="2" width="27.85546875" customWidth="1"/>
    <col min="3" max="3" width="14.140625" customWidth="1"/>
    <col min="4" max="4" width="14.140625" style="143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7" t="s">
        <v>17</v>
      </c>
      <c r="B1" s="18" t="s">
        <v>173</v>
      </c>
      <c r="C1" s="19" t="s">
        <v>177</v>
      </c>
      <c r="D1" s="19"/>
      <c r="E1" s="20" t="s">
        <v>18</v>
      </c>
      <c r="F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4" x14ac:dyDescent="0.25">
      <c r="A2" s="17" t="s">
        <v>19</v>
      </c>
      <c r="B2" s="21">
        <v>41417</v>
      </c>
      <c r="C2" s="22"/>
      <c r="D2" s="22"/>
      <c r="E2" s="2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4" ht="28.5" customHeight="1" x14ac:dyDescent="0.25">
      <c r="A3" s="17" t="s">
        <v>20</v>
      </c>
      <c r="B3" s="24" t="s">
        <v>21</v>
      </c>
      <c r="C3" s="11" t="s">
        <v>22</v>
      </c>
      <c r="D3" s="10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4" x14ac:dyDescent="0.25">
      <c r="A4" s="17" t="s">
        <v>23</v>
      </c>
      <c r="B4" s="25" t="s">
        <v>24</v>
      </c>
      <c r="C4" s="11" t="s">
        <v>25</v>
      </c>
      <c r="D4" s="10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4" ht="15" customHeight="1" x14ac:dyDescent="0.25">
      <c r="A5" s="17" t="s">
        <v>26</v>
      </c>
      <c r="B5" s="25" t="s">
        <v>27</v>
      </c>
      <c r="C5" s="31" t="s">
        <v>28</v>
      </c>
      <c r="D5" s="31"/>
      <c r="E5" s="3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4" x14ac:dyDescent="0.25">
      <c r="A6" s="11" t="s">
        <v>172</v>
      </c>
      <c r="B6" s="26"/>
      <c r="C6" s="33"/>
      <c r="D6" s="3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x14ac:dyDescent="0.25">
      <c r="A7" s="11"/>
      <c r="B7" s="11"/>
      <c r="C7" s="11"/>
      <c r="D7" s="104"/>
      <c r="E7" s="11" t="s">
        <v>29</v>
      </c>
      <c r="F7" s="28" t="s">
        <v>30</v>
      </c>
      <c r="G7" s="28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11" t="s">
        <v>55</v>
      </c>
      <c r="AF7" s="11" t="s">
        <v>56</v>
      </c>
      <c r="AG7" s="11" t="s">
        <v>57</v>
      </c>
      <c r="AH7" s="11" t="s">
        <v>58</v>
      </c>
      <c r="AI7" s="11" t="s">
        <v>59</v>
      </c>
      <c r="AJ7" s="11" t="s">
        <v>60</v>
      </c>
      <c r="AK7" s="11" t="s">
        <v>61</v>
      </c>
      <c r="AL7" s="11" t="s">
        <v>62</v>
      </c>
      <c r="AM7" s="11" t="s">
        <v>63</v>
      </c>
      <c r="AN7" s="11" t="s">
        <v>64</v>
      </c>
      <c r="AO7" s="11" t="s">
        <v>65</v>
      </c>
      <c r="AP7" s="11" t="s">
        <v>66</v>
      </c>
      <c r="AQ7" s="11" t="s">
        <v>67</v>
      </c>
      <c r="AR7" s="11" t="s">
        <v>68</v>
      </c>
      <c r="AS7" s="11" t="s">
        <v>69</v>
      </c>
      <c r="AT7" s="11" t="s">
        <v>70</v>
      </c>
      <c r="AU7" s="11" t="s">
        <v>71</v>
      </c>
      <c r="AV7" s="11" t="s">
        <v>72</v>
      </c>
      <c r="AW7" s="11" t="s">
        <v>73</v>
      </c>
      <c r="AX7" s="11" t="s">
        <v>74</v>
      </c>
      <c r="AY7" s="11" t="s">
        <v>75</v>
      </c>
      <c r="AZ7" s="11" t="s">
        <v>76</v>
      </c>
      <c r="BA7" s="11" t="s">
        <v>77</v>
      </c>
      <c r="BB7" s="11" t="s">
        <v>78</v>
      </c>
      <c r="BC7" s="11" t="s">
        <v>79</v>
      </c>
      <c r="BD7" s="11" t="s">
        <v>80</v>
      </c>
      <c r="BE7" s="11" t="s">
        <v>81</v>
      </c>
      <c r="BF7" s="11" t="s">
        <v>82</v>
      </c>
      <c r="BG7" s="11" t="s">
        <v>83</v>
      </c>
      <c r="BH7" s="11" t="s">
        <v>84</v>
      </c>
      <c r="BI7" s="11" t="s">
        <v>85</v>
      </c>
      <c r="BJ7" s="11" t="s">
        <v>86</v>
      </c>
      <c r="BK7" s="11" t="s">
        <v>87</v>
      </c>
      <c r="BL7" s="11" t="s">
        <v>88</v>
      </c>
      <c r="BM7" s="11" t="s">
        <v>89</v>
      </c>
      <c r="BN7" s="11" t="s">
        <v>90</v>
      </c>
      <c r="BO7" s="11" t="s">
        <v>91</v>
      </c>
      <c r="BP7" s="11" t="s">
        <v>92</v>
      </c>
      <c r="BQ7" s="11" t="s">
        <v>93</v>
      </c>
      <c r="BR7" s="11" t="s">
        <v>94</v>
      </c>
      <c r="BS7" s="11" t="s">
        <v>95</v>
      </c>
      <c r="BT7" s="11" t="s">
        <v>96</v>
      </c>
      <c r="BU7" s="11" t="s">
        <v>97</v>
      </c>
      <c r="BV7" s="11" t="s">
        <v>98</v>
      </c>
    </row>
    <row r="8" spans="1:74" s="27" customFormat="1" x14ac:dyDescent="0.25">
      <c r="A8" s="22" t="s">
        <v>99</v>
      </c>
      <c r="B8" s="30" t="s">
        <v>12</v>
      </c>
      <c r="C8" s="22" t="s">
        <v>170</v>
      </c>
      <c r="D8" s="22" t="s">
        <v>16</v>
      </c>
      <c r="E8" s="22" t="s">
        <v>100</v>
      </c>
      <c r="F8" s="29" t="s">
        <v>101</v>
      </c>
      <c r="G8" s="22" t="s">
        <v>102</v>
      </c>
      <c r="H8" s="22" t="s">
        <v>103</v>
      </c>
      <c r="I8" s="22" t="s">
        <v>104</v>
      </c>
      <c r="J8" s="22" t="s">
        <v>105</v>
      </c>
      <c r="K8" s="22" t="s">
        <v>106</v>
      </c>
      <c r="L8" s="22" t="s">
        <v>107</v>
      </c>
      <c r="M8" s="22" t="s">
        <v>108</v>
      </c>
      <c r="N8" s="22" t="s">
        <v>109</v>
      </c>
      <c r="O8" s="22" t="s">
        <v>110</v>
      </c>
      <c r="P8" s="22" t="s">
        <v>111</v>
      </c>
      <c r="Q8" s="22" t="s">
        <v>112</v>
      </c>
      <c r="R8" s="22" t="s">
        <v>113</v>
      </c>
      <c r="S8" s="22" t="s">
        <v>114</v>
      </c>
      <c r="T8" s="22" t="s">
        <v>115</v>
      </c>
      <c r="U8" s="22" t="s">
        <v>116</v>
      </c>
      <c r="V8" s="22" t="s">
        <v>117</v>
      </c>
      <c r="W8" s="22" t="s">
        <v>118</v>
      </c>
      <c r="X8" s="22" t="s">
        <v>119</v>
      </c>
      <c r="Y8" s="22" t="s">
        <v>120</v>
      </c>
      <c r="Z8" s="22" t="s">
        <v>121</v>
      </c>
      <c r="AA8" s="22" t="s">
        <v>122</v>
      </c>
      <c r="AB8" s="22" t="s">
        <v>123</v>
      </c>
      <c r="AC8" s="22" t="s">
        <v>124</v>
      </c>
      <c r="AD8" s="22" t="s">
        <v>125</v>
      </c>
      <c r="AE8" s="22" t="s">
        <v>126</v>
      </c>
      <c r="AF8" s="22" t="s">
        <v>127</v>
      </c>
      <c r="AG8" s="22" t="s">
        <v>128</v>
      </c>
      <c r="AH8" s="22" t="s">
        <v>129</v>
      </c>
      <c r="AI8" s="22" t="s">
        <v>130</v>
      </c>
      <c r="AJ8" s="22" t="s">
        <v>131</v>
      </c>
      <c r="AK8" s="22" t="s">
        <v>132</v>
      </c>
      <c r="AL8" s="22" t="s">
        <v>133</v>
      </c>
      <c r="AM8" s="22" t="s">
        <v>134</v>
      </c>
      <c r="AN8" s="22" t="s">
        <v>135</v>
      </c>
      <c r="AO8" s="22" t="s">
        <v>136</v>
      </c>
      <c r="AP8" s="22" t="s">
        <v>137</v>
      </c>
      <c r="AQ8" s="22" t="s">
        <v>138</v>
      </c>
      <c r="AR8" s="22" t="s">
        <v>139</v>
      </c>
      <c r="AS8" s="22" t="s">
        <v>140</v>
      </c>
      <c r="AT8" s="22" t="s">
        <v>141</v>
      </c>
      <c r="AU8" s="22" t="s">
        <v>142</v>
      </c>
      <c r="AV8" s="22" t="s">
        <v>143</v>
      </c>
      <c r="AW8" s="22" t="s">
        <v>144</v>
      </c>
      <c r="AX8" s="22" t="s">
        <v>145</v>
      </c>
      <c r="AY8" s="22" t="s">
        <v>146</v>
      </c>
      <c r="AZ8" s="22" t="s">
        <v>147</v>
      </c>
      <c r="BA8" s="22" t="s">
        <v>148</v>
      </c>
      <c r="BB8" s="22" t="s">
        <v>149</v>
      </c>
      <c r="BC8" s="22" t="s">
        <v>150</v>
      </c>
      <c r="BD8" s="22" t="s">
        <v>151</v>
      </c>
      <c r="BE8" s="22" t="s">
        <v>152</v>
      </c>
      <c r="BF8" s="22" t="s">
        <v>153</v>
      </c>
      <c r="BG8" s="22" t="s">
        <v>154</v>
      </c>
      <c r="BH8" s="22" t="s">
        <v>155</v>
      </c>
      <c r="BI8" s="22" t="s">
        <v>156</v>
      </c>
      <c r="BJ8" s="22" t="s">
        <v>157</v>
      </c>
      <c r="BK8" s="22" t="s">
        <v>158</v>
      </c>
      <c r="BL8" s="22" t="s">
        <v>159</v>
      </c>
      <c r="BM8" s="22" t="s">
        <v>160</v>
      </c>
      <c r="BN8" s="22" t="s">
        <v>161</v>
      </c>
      <c r="BO8" s="22" t="s">
        <v>162</v>
      </c>
      <c r="BP8" s="22" t="s">
        <v>163</v>
      </c>
      <c r="BQ8" s="22" t="s">
        <v>164</v>
      </c>
      <c r="BR8" s="22" t="s">
        <v>165</v>
      </c>
      <c r="BS8" s="22" t="s">
        <v>166</v>
      </c>
      <c r="BT8" s="22" t="s">
        <v>167</v>
      </c>
      <c r="BU8" s="22" t="s">
        <v>168</v>
      </c>
      <c r="BV8" s="22" t="s">
        <v>169</v>
      </c>
    </row>
    <row r="9" spans="1:74" s="32" customFormat="1" x14ac:dyDescent="0.25">
      <c r="A9" s="34">
        <v>41417</v>
      </c>
      <c r="B9" s="28">
        <f>A9-$B$2</f>
        <v>0</v>
      </c>
      <c r="C9" s="75">
        <v>41782</v>
      </c>
      <c r="D9" s="150">
        <v>1</v>
      </c>
      <c r="E9" s="76">
        <v>55.051999999999992</v>
      </c>
      <c r="F9" s="76">
        <v>34.363999999999997</v>
      </c>
      <c r="G9" s="76">
        <v>41.811999999999998</v>
      </c>
      <c r="H9" s="76">
        <v>25.391999999999996</v>
      </c>
      <c r="I9" s="76">
        <v>22.847999999999999</v>
      </c>
      <c r="J9" s="76">
        <v>14.868</v>
      </c>
      <c r="K9" s="76">
        <v>3.92</v>
      </c>
      <c r="L9" s="76" t="s">
        <v>191</v>
      </c>
      <c r="M9" s="76" t="s">
        <v>191</v>
      </c>
      <c r="N9" s="76" t="s">
        <v>191</v>
      </c>
      <c r="O9" s="76" t="s">
        <v>191</v>
      </c>
      <c r="P9" s="76" t="s">
        <v>191</v>
      </c>
      <c r="Q9" s="76" t="s">
        <v>180</v>
      </c>
      <c r="R9" s="76" t="s">
        <v>180</v>
      </c>
      <c r="S9" s="76" t="s">
        <v>180</v>
      </c>
      <c r="T9" s="76" t="s">
        <v>180</v>
      </c>
      <c r="U9" s="76" t="s">
        <v>180</v>
      </c>
      <c r="V9" s="76" t="s">
        <v>180</v>
      </c>
      <c r="W9" s="76" t="s">
        <v>180</v>
      </c>
      <c r="X9" s="76" t="s">
        <v>180</v>
      </c>
      <c r="Y9" s="76">
        <v>15.899999999999999</v>
      </c>
      <c r="Z9" s="76" t="s">
        <v>191</v>
      </c>
      <c r="AA9" s="76" t="s">
        <v>180</v>
      </c>
      <c r="AB9" s="76" t="s">
        <v>180</v>
      </c>
      <c r="AC9" s="76" t="s">
        <v>191</v>
      </c>
      <c r="AD9" s="76" t="s">
        <v>180</v>
      </c>
      <c r="AE9" s="76" t="s">
        <v>180</v>
      </c>
      <c r="AF9" s="76" t="s">
        <v>191</v>
      </c>
      <c r="AG9" s="76" t="s">
        <v>180</v>
      </c>
      <c r="AH9" s="76">
        <v>2.2199999999999998</v>
      </c>
      <c r="AI9" s="76" t="s">
        <v>180</v>
      </c>
      <c r="AJ9" s="76">
        <v>7.7719999999999994</v>
      </c>
      <c r="AK9" s="76" t="s">
        <v>180</v>
      </c>
      <c r="AL9" s="76" t="s">
        <v>180</v>
      </c>
      <c r="AM9" s="76" t="s">
        <v>180</v>
      </c>
      <c r="AN9" s="76">
        <v>14.1</v>
      </c>
      <c r="AO9" s="76" t="s">
        <v>191</v>
      </c>
      <c r="AP9" s="76" t="s">
        <v>180</v>
      </c>
      <c r="AQ9" s="76" t="s">
        <v>180</v>
      </c>
      <c r="AR9" s="76" t="s">
        <v>180</v>
      </c>
      <c r="AS9" s="76" t="s">
        <v>180</v>
      </c>
      <c r="AT9" s="76" t="s">
        <v>180</v>
      </c>
      <c r="AU9" s="76" t="s">
        <v>191</v>
      </c>
      <c r="AV9" s="76" t="s">
        <v>180</v>
      </c>
      <c r="AW9" s="76" t="s">
        <v>180</v>
      </c>
      <c r="AX9" s="76" t="s">
        <v>180</v>
      </c>
      <c r="AY9" s="76" t="s">
        <v>180</v>
      </c>
      <c r="AZ9" s="76" t="s">
        <v>180</v>
      </c>
      <c r="BA9" s="76" t="s">
        <v>180</v>
      </c>
      <c r="BB9" s="76" t="s">
        <v>191</v>
      </c>
      <c r="BC9" s="76" t="s">
        <v>180</v>
      </c>
      <c r="BD9" s="76">
        <v>2.5760000000000001</v>
      </c>
      <c r="BE9" s="76" t="s">
        <v>180</v>
      </c>
      <c r="BF9" s="76" t="s">
        <v>180</v>
      </c>
      <c r="BG9" s="76" t="s">
        <v>180</v>
      </c>
      <c r="BH9" s="76" t="s">
        <v>180</v>
      </c>
      <c r="BI9" s="76" t="s">
        <v>180</v>
      </c>
      <c r="BJ9" s="76" t="s">
        <v>180</v>
      </c>
      <c r="BK9" s="76" t="s">
        <v>180</v>
      </c>
      <c r="BL9" s="76">
        <v>8.6440000000000001</v>
      </c>
      <c r="BM9" s="76" t="s">
        <v>191</v>
      </c>
      <c r="BN9" s="76" t="s">
        <v>191</v>
      </c>
      <c r="BO9" s="76" t="s">
        <v>180</v>
      </c>
      <c r="BP9" s="76" t="s">
        <v>191</v>
      </c>
      <c r="BQ9" s="76" t="s">
        <v>180</v>
      </c>
      <c r="BR9" s="76" t="s">
        <v>180</v>
      </c>
      <c r="BS9" s="76" t="s">
        <v>180</v>
      </c>
      <c r="BT9" s="76" t="s">
        <v>180</v>
      </c>
      <c r="BU9" s="76" t="s">
        <v>180</v>
      </c>
      <c r="BV9" s="76" t="s">
        <v>191</v>
      </c>
    </row>
    <row r="10" spans="1:74" s="32" customFormat="1" x14ac:dyDescent="0.25">
      <c r="A10" s="34">
        <v>41423</v>
      </c>
      <c r="B10" s="28">
        <f t="shared" ref="B10:B38" si="0">A10-$B$2</f>
        <v>6</v>
      </c>
      <c r="C10" s="11"/>
      <c r="D10" s="151">
        <v>1.016</v>
      </c>
      <c r="E10" s="11"/>
      <c r="F10" s="3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x14ac:dyDescent="0.25">
      <c r="A11" s="35">
        <v>41429</v>
      </c>
      <c r="B11" s="28">
        <f t="shared" si="0"/>
        <v>12</v>
      </c>
      <c r="C11" s="75">
        <v>41782</v>
      </c>
      <c r="D11" s="150">
        <v>1.0289999999999999</v>
      </c>
      <c r="E11" s="77">
        <v>55.827999999999996</v>
      </c>
      <c r="F11" s="77" t="s">
        <v>191</v>
      </c>
      <c r="G11" s="77">
        <v>92.38</v>
      </c>
      <c r="H11" s="77">
        <v>35.027999999999999</v>
      </c>
      <c r="I11" s="77">
        <v>26.460000000000004</v>
      </c>
      <c r="J11" s="77">
        <v>6.3120000000000003</v>
      </c>
      <c r="K11" s="77">
        <v>2.7840000000000003</v>
      </c>
      <c r="L11" s="77" t="s">
        <v>180</v>
      </c>
      <c r="M11" s="77" t="s">
        <v>191</v>
      </c>
      <c r="N11" s="77" t="s">
        <v>180</v>
      </c>
      <c r="O11" s="77" t="s">
        <v>180</v>
      </c>
      <c r="P11" s="77" t="s">
        <v>180</v>
      </c>
      <c r="Q11" s="77" t="s">
        <v>180</v>
      </c>
      <c r="R11" s="77" t="s">
        <v>180</v>
      </c>
      <c r="S11" s="77" t="s">
        <v>180</v>
      </c>
      <c r="T11" s="77" t="s">
        <v>180</v>
      </c>
      <c r="U11" s="77" t="s">
        <v>180</v>
      </c>
      <c r="V11" s="77" t="s">
        <v>180</v>
      </c>
      <c r="W11" s="77" t="s">
        <v>180</v>
      </c>
      <c r="X11" s="77" t="s">
        <v>180</v>
      </c>
      <c r="Y11" s="77" t="s">
        <v>180</v>
      </c>
      <c r="Z11" s="77" t="s">
        <v>180</v>
      </c>
      <c r="AA11" s="77" t="s">
        <v>180</v>
      </c>
      <c r="AB11" s="77" t="s">
        <v>180</v>
      </c>
      <c r="AC11" s="77">
        <v>4.3639999999999999</v>
      </c>
      <c r="AD11" s="77" t="s">
        <v>180</v>
      </c>
      <c r="AE11" s="77" t="s">
        <v>180</v>
      </c>
      <c r="AF11" s="77">
        <v>2.6519999999999997</v>
      </c>
      <c r="AG11" s="77" t="s">
        <v>180</v>
      </c>
      <c r="AH11" s="77" t="s">
        <v>180</v>
      </c>
      <c r="AI11" s="77" t="s">
        <v>180</v>
      </c>
      <c r="AJ11" s="77">
        <v>4.0999999999999996</v>
      </c>
      <c r="AK11" s="77" t="s">
        <v>180</v>
      </c>
      <c r="AL11" s="77" t="s">
        <v>180</v>
      </c>
      <c r="AM11" s="77" t="s">
        <v>180</v>
      </c>
      <c r="AN11" s="77">
        <v>19.28</v>
      </c>
      <c r="AO11" s="77" t="s">
        <v>191</v>
      </c>
      <c r="AP11" s="77" t="s">
        <v>180</v>
      </c>
      <c r="AQ11" s="77" t="s">
        <v>180</v>
      </c>
      <c r="AR11" s="77" t="s">
        <v>180</v>
      </c>
      <c r="AS11" s="77" t="s">
        <v>180</v>
      </c>
      <c r="AT11" s="77" t="s">
        <v>180</v>
      </c>
      <c r="AU11" s="77" t="s">
        <v>180</v>
      </c>
      <c r="AV11" s="77" t="s">
        <v>180</v>
      </c>
      <c r="AW11" s="77" t="s">
        <v>180</v>
      </c>
      <c r="AX11" s="77" t="s">
        <v>180</v>
      </c>
      <c r="AY11" s="77" t="s">
        <v>180</v>
      </c>
      <c r="AZ11" s="77" t="s">
        <v>180</v>
      </c>
      <c r="BA11" s="77" t="s">
        <v>180</v>
      </c>
      <c r="BB11" s="77" t="s">
        <v>180</v>
      </c>
      <c r="BC11" s="77" t="s">
        <v>180</v>
      </c>
      <c r="BD11" s="77" t="s">
        <v>180</v>
      </c>
      <c r="BE11" s="77" t="s">
        <v>180</v>
      </c>
      <c r="BF11" s="77" t="s">
        <v>180</v>
      </c>
      <c r="BG11" s="77" t="s">
        <v>180</v>
      </c>
      <c r="BH11" s="77" t="s">
        <v>180</v>
      </c>
      <c r="BI11" s="77" t="s">
        <v>180</v>
      </c>
      <c r="BJ11" s="77" t="s">
        <v>180</v>
      </c>
      <c r="BK11" s="77" t="s">
        <v>180</v>
      </c>
      <c r="BL11" s="77">
        <v>2.7840000000000003</v>
      </c>
      <c r="BM11" s="77" t="s">
        <v>191</v>
      </c>
      <c r="BN11" s="77" t="s">
        <v>191</v>
      </c>
      <c r="BO11" s="77" t="s">
        <v>180</v>
      </c>
      <c r="BP11" s="77" t="s">
        <v>180</v>
      </c>
      <c r="BQ11" s="77" t="s">
        <v>180</v>
      </c>
      <c r="BR11" s="77" t="s">
        <v>180</v>
      </c>
      <c r="BS11" s="77" t="s">
        <v>180</v>
      </c>
      <c r="BT11" s="77" t="s">
        <v>180</v>
      </c>
      <c r="BU11" s="77" t="s">
        <v>180</v>
      </c>
      <c r="BV11" s="77" t="s">
        <v>191</v>
      </c>
    </row>
    <row r="12" spans="1:74" x14ac:dyDescent="0.25">
      <c r="A12" s="35">
        <v>41436</v>
      </c>
      <c r="B12" s="28">
        <f t="shared" si="0"/>
        <v>19</v>
      </c>
      <c r="D12" s="149">
        <v>1.036</v>
      </c>
    </row>
    <row r="13" spans="1:74" x14ac:dyDescent="0.25">
      <c r="A13" s="35">
        <v>41443</v>
      </c>
      <c r="B13" s="28">
        <f t="shared" si="0"/>
        <v>26</v>
      </c>
      <c r="C13" s="75">
        <v>41782</v>
      </c>
      <c r="D13" s="150">
        <v>1.044</v>
      </c>
      <c r="E13" s="78" t="s">
        <v>191</v>
      </c>
      <c r="F13" s="78">
        <v>44.415999999999997</v>
      </c>
      <c r="G13" s="78">
        <v>74.339999999999989</v>
      </c>
      <c r="H13" s="78">
        <v>49.127999999999993</v>
      </c>
      <c r="I13" s="78">
        <v>38.491999999999997</v>
      </c>
      <c r="J13" s="78">
        <v>14.112</v>
      </c>
      <c r="K13" s="78">
        <v>2.6519999999999997</v>
      </c>
      <c r="L13" s="78" t="s">
        <v>191</v>
      </c>
      <c r="M13" s="78" t="s">
        <v>191</v>
      </c>
      <c r="N13" s="78" t="s">
        <v>191</v>
      </c>
      <c r="O13" s="78" t="s">
        <v>180</v>
      </c>
      <c r="P13" s="78" t="s">
        <v>180</v>
      </c>
      <c r="Q13" s="78" t="s">
        <v>180</v>
      </c>
      <c r="R13" s="78" t="s">
        <v>180</v>
      </c>
      <c r="S13" s="78" t="s">
        <v>180</v>
      </c>
      <c r="T13" s="78" t="s">
        <v>180</v>
      </c>
      <c r="U13" s="78" t="s">
        <v>180</v>
      </c>
      <c r="V13" s="78" t="s">
        <v>180</v>
      </c>
      <c r="W13" s="78" t="s">
        <v>180</v>
      </c>
      <c r="X13" s="78" t="s">
        <v>180</v>
      </c>
      <c r="Y13" s="78" t="s">
        <v>180</v>
      </c>
      <c r="Z13" s="78" t="s">
        <v>180</v>
      </c>
      <c r="AA13" s="78" t="s">
        <v>180</v>
      </c>
      <c r="AB13" s="78" t="s">
        <v>180</v>
      </c>
      <c r="AC13" s="78">
        <v>6.1679999999999993</v>
      </c>
      <c r="AD13" s="78" t="s">
        <v>180</v>
      </c>
      <c r="AE13" s="78" t="s">
        <v>180</v>
      </c>
      <c r="AF13" s="78">
        <v>2.8039999999999998</v>
      </c>
      <c r="AG13" s="78" t="s">
        <v>180</v>
      </c>
      <c r="AH13" s="78" t="s">
        <v>180</v>
      </c>
      <c r="AI13" s="78" t="s">
        <v>180</v>
      </c>
      <c r="AJ13" s="78" t="s">
        <v>191</v>
      </c>
      <c r="AK13" s="78" t="s">
        <v>180</v>
      </c>
      <c r="AL13" s="78" t="s">
        <v>180</v>
      </c>
      <c r="AM13" s="78" t="s">
        <v>180</v>
      </c>
      <c r="AN13" s="78">
        <v>19.795999999999999</v>
      </c>
      <c r="AO13" s="78" t="s">
        <v>180</v>
      </c>
      <c r="AP13" s="78" t="s">
        <v>180</v>
      </c>
      <c r="AQ13" s="78" t="s">
        <v>180</v>
      </c>
      <c r="AR13" s="78" t="s">
        <v>180</v>
      </c>
      <c r="AS13" s="78" t="s">
        <v>180</v>
      </c>
      <c r="AT13" s="78" t="s">
        <v>180</v>
      </c>
      <c r="AU13" s="78" t="s">
        <v>180</v>
      </c>
      <c r="AV13" s="78" t="s">
        <v>180</v>
      </c>
      <c r="AW13" s="78" t="s">
        <v>180</v>
      </c>
      <c r="AX13" s="78" t="s">
        <v>180</v>
      </c>
      <c r="AY13" s="78" t="s">
        <v>180</v>
      </c>
      <c r="AZ13" s="78" t="s">
        <v>180</v>
      </c>
      <c r="BA13" s="78" t="s">
        <v>180</v>
      </c>
      <c r="BB13" s="78" t="s">
        <v>180</v>
      </c>
      <c r="BC13" s="78" t="s">
        <v>180</v>
      </c>
      <c r="BD13" s="78" t="s">
        <v>180</v>
      </c>
      <c r="BE13" s="78" t="s">
        <v>180</v>
      </c>
      <c r="BF13" s="78" t="s">
        <v>180</v>
      </c>
      <c r="BG13" s="78" t="s">
        <v>180</v>
      </c>
      <c r="BH13" s="78" t="s">
        <v>180</v>
      </c>
      <c r="BI13" s="78" t="s">
        <v>180</v>
      </c>
      <c r="BJ13" s="78" t="s">
        <v>180</v>
      </c>
      <c r="BK13" s="78" t="s">
        <v>180</v>
      </c>
      <c r="BL13" s="78" t="s">
        <v>191</v>
      </c>
      <c r="BM13" s="78" t="s">
        <v>191</v>
      </c>
      <c r="BN13" s="78">
        <v>3.5920000000000001</v>
      </c>
      <c r="BO13" s="78" t="s">
        <v>180</v>
      </c>
      <c r="BP13" s="78" t="s">
        <v>180</v>
      </c>
      <c r="BQ13" s="78" t="s">
        <v>180</v>
      </c>
      <c r="BR13" s="78" t="s">
        <v>180</v>
      </c>
      <c r="BS13" s="78" t="s">
        <v>180</v>
      </c>
      <c r="BT13" s="78" t="s">
        <v>180</v>
      </c>
      <c r="BU13" s="78" t="s">
        <v>180</v>
      </c>
      <c r="BV13" s="78">
        <v>3.6679999999999997</v>
      </c>
    </row>
    <row r="14" spans="1:74" x14ac:dyDescent="0.25">
      <c r="A14" s="35">
        <v>41452</v>
      </c>
      <c r="B14" s="28">
        <f t="shared" si="0"/>
        <v>35</v>
      </c>
      <c r="D14" s="149">
        <v>1.0529999999999999</v>
      </c>
    </row>
    <row r="15" spans="1:74" x14ac:dyDescent="0.25">
      <c r="A15" s="35">
        <v>41458</v>
      </c>
      <c r="B15" s="28">
        <f t="shared" si="0"/>
        <v>41</v>
      </c>
      <c r="D15" s="149">
        <v>1.0529999999999999</v>
      </c>
    </row>
    <row r="16" spans="1:74" x14ac:dyDescent="0.25">
      <c r="A16" s="35">
        <v>41465</v>
      </c>
      <c r="B16" s="28">
        <f t="shared" si="0"/>
        <v>48</v>
      </c>
      <c r="D16" s="149">
        <v>1.056</v>
      </c>
    </row>
    <row r="17" spans="1:74" x14ac:dyDescent="0.25">
      <c r="A17" s="35">
        <v>41471</v>
      </c>
      <c r="B17" s="28">
        <f t="shared" si="0"/>
        <v>54</v>
      </c>
      <c r="D17" s="149">
        <v>1.056</v>
      </c>
    </row>
    <row r="18" spans="1:74" x14ac:dyDescent="0.25">
      <c r="A18" s="35">
        <v>41479</v>
      </c>
      <c r="B18" s="28">
        <f t="shared" si="0"/>
        <v>62</v>
      </c>
      <c r="C18" s="75">
        <v>41782</v>
      </c>
      <c r="D18" s="149">
        <v>1.056</v>
      </c>
      <c r="E18" s="79">
        <v>54.884000000000007</v>
      </c>
      <c r="F18" s="79" t="s">
        <v>191</v>
      </c>
      <c r="G18" s="79">
        <v>88.124000000000009</v>
      </c>
      <c r="H18" s="79">
        <v>36.655999999999999</v>
      </c>
      <c r="I18" s="79">
        <v>34.5</v>
      </c>
      <c r="J18" s="79">
        <v>9.9959999999999987</v>
      </c>
      <c r="K18" s="79" t="s">
        <v>191</v>
      </c>
      <c r="L18" s="79" t="s">
        <v>180</v>
      </c>
      <c r="M18" s="79" t="s">
        <v>191</v>
      </c>
      <c r="N18" s="79" t="s">
        <v>180</v>
      </c>
      <c r="O18" s="79" t="s">
        <v>180</v>
      </c>
      <c r="P18" s="79" t="s">
        <v>180</v>
      </c>
      <c r="Q18" s="79" t="s">
        <v>180</v>
      </c>
      <c r="R18" s="79" t="s">
        <v>180</v>
      </c>
      <c r="S18" s="79" t="s">
        <v>180</v>
      </c>
      <c r="T18" s="79" t="s">
        <v>180</v>
      </c>
      <c r="U18" s="79" t="s">
        <v>180</v>
      </c>
      <c r="V18" s="79" t="s">
        <v>180</v>
      </c>
      <c r="W18" s="79" t="s">
        <v>180</v>
      </c>
      <c r="X18" s="79" t="s">
        <v>180</v>
      </c>
      <c r="Y18" s="79" t="s">
        <v>180</v>
      </c>
      <c r="Z18" s="79" t="s">
        <v>180</v>
      </c>
      <c r="AA18" s="79" t="s">
        <v>180</v>
      </c>
      <c r="AB18" s="79" t="s">
        <v>180</v>
      </c>
      <c r="AC18" s="79">
        <v>10.016</v>
      </c>
      <c r="AD18" s="79" t="s">
        <v>180</v>
      </c>
      <c r="AE18" s="79" t="s">
        <v>180</v>
      </c>
      <c r="AF18" s="79">
        <v>2.948</v>
      </c>
      <c r="AG18" s="79" t="s">
        <v>180</v>
      </c>
      <c r="AH18" s="79">
        <v>3.3079999999999998</v>
      </c>
      <c r="AI18" s="79" t="s">
        <v>180</v>
      </c>
      <c r="AJ18" s="79">
        <v>2.6920000000000002</v>
      </c>
      <c r="AK18" s="79" t="s">
        <v>180</v>
      </c>
      <c r="AL18" s="79" t="s">
        <v>180</v>
      </c>
      <c r="AM18" s="79" t="s">
        <v>180</v>
      </c>
      <c r="AN18" s="79">
        <v>15.271999999999998</v>
      </c>
      <c r="AO18" s="79" t="s">
        <v>180</v>
      </c>
      <c r="AP18" s="79" t="s">
        <v>180</v>
      </c>
      <c r="AQ18" s="79" t="s">
        <v>180</v>
      </c>
      <c r="AR18" s="79" t="s">
        <v>180</v>
      </c>
      <c r="AS18" s="79" t="s">
        <v>180</v>
      </c>
      <c r="AT18" s="79" t="s">
        <v>180</v>
      </c>
      <c r="AU18" s="79" t="s">
        <v>180</v>
      </c>
      <c r="AV18" s="79" t="s">
        <v>180</v>
      </c>
      <c r="AW18" s="79">
        <v>3.7319999999999998</v>
      </c>
      <c r="AX18" s="79" t="s">
        <v>180</v>
      </c>
      <c r="AY18" s="79" t="s">
        <v>180</v>
      </c>
      <c r="AZ18" s="79" t="s">
        <v>180</v>
      </c>
      <c r="BA18" s="79" t="s">
        <v>180</v>
      </c>
      <c r="BB18" s="79" t="s">
        <v>180</v>
      </c>
      <c r="BC18" s="79" t="s">
        <v>180</v>
      </c>
      <c r="BD18" s="79" t="s">
        <v>180</v>
      </c>
      <c r="BE18" s="79" t="s">
        <v>180</v>
      </c>
      <c r="BF18" s="79" t="s">
        <v>180</v>
      </c>
      <c r="BG18" s="79" t="s">
        <v>180</v>
      </c>
      <c r="BH18" s="79" t="s">
        <v>180</v>
      </c>
      <c r="BI18" s="79" t="s">
        <v>180</v>
      </c>
      <c r="BJ18" s="79" t="s">
        <v>180</v>
      </c>
      <c r="BK18" s="79" t="s">
        <v>180</v>
      </c>
      <c r="BL18" s="79" t="s">
        <v>191</v>
      </c>
      <c r="BM18" s="79" t="s">
        <v>191</v>
      </c>
      <c r="BN18" s="79" t="s">
        <v>191</v>
      </c>
      <c r="BO18" s="79" t="s">
        <v>180</v>
      </c>
      <c r="BP18" s="79" t="s">
        <v>180</v>
      </c>
      <c r="BQ18" s="79" t="s">
        <v>180</v>
      </c>
      <c r="BR18" s="79" t="s">
        <v>180</v>
      </c>
      <c r="BS18" s="79" t="s">
        <v>180</v>
      </c>
      <c r="BT18" s="79" t="s">
        <v>180</v>
      </c>
      <c r="BU18" s="79" t="s">
        <v>180</v>
      </c>
      <c r="BV18" s="79" t="s">
        <v>191</v>
      </c>
    </row>
    <row r="19" spans="1:74" x14ac:dyDescent="0.25">
      <c r="A19" s="35">
        <v>41555</v>
      </c>
      <c r="B19" s="28">
        <f t="shared" si="0"/>
        <v>138</v>
      </c>
      <c r="C19" s="75">
        <v>41782</v>
      </c>
      <c r="D19" s="149">
        <v>1.056</v>
      </c>
      <c r="E19" s="80">
        <v>64.676000000000002</v>
      </c>
      <c r="F19" s="80">
        <v>39.648000000000003</v>
      </c>
      <c r="G19" s="80">
        <v>62.051999999999992</v>
      </c>
      <c r="H19" s="80">
        <v>42.3</v>
      </c>
      <c r="I19" s="80">
        <v>29.611999999999998</v>
      </c>
      <c r="J19" s="80">
        <v>14.164</v>
      </c>
      <c r="K19" s="80">
        <v>6.1879999999999997</v>
      </c>
      <c r="L19" s="80">
        <v>4.0520000000000005</v>
      </c>
      <c r="M19" s="80">
        <v>4.5999999999999996</v>
      </c>
      <c r="N19" s="80" t="s">
        <v>191</v>
      </c>
      <c r="O19" s="80" t="s">
        <v>191</v>
      </c>
      <c r="P19" s="80" t="s">
        <v>191</v>
      </c>
      <c r="Q19" s="80" t="s">
        <v>191</v>
      </c>
      <c r="R19" s="80" t="s">
        <v>180</v>
      </c>
      <c r="S19" s="80" t="s">
        <v>180</v>
      </c>
      <c r="T19" s="80" t="s">
        <v>180</v>
      </c>
      <c r="U19" s="80" t="s">
        <v>180</v>
      </c>
      <c r="V19" s="80" t="s">
        <v>180</v>
      </c>
      <c r="W19" s="80" t="s">
        <v>180</v>
      </c>
      <c r="X19" s="80" t="s">
        <v>180</v>
      </c>
      <c r="Y19" s="80" t="s">
        <v>191</v>
      </c>
      <c r="Z19" s="80" t="s">
        <v>180</v>
      </c>
      <c r="AA19" s="80" t="s">
        <v>180</v>
      </c>
      <c r="AB19" s="80" t="s">
        <v>180</v>
      </c>
      <c r="AC19" s="80">
        <v>9.5719999999999992</v>
      </c>
      <c r="AD19" s="80" t="s">
        <v>180</v>
      </c>
      <c r="AE19" s="80" t="s">
        <v>180</v>
      </c>
      <c r="AF19" s="80">
        <v>3.0199999999999996</v>
      </c>
      <c r="AG19" s="80" t="s">
        <v>180</v>
      </c>
      <c r="AH19" s="80" t="s">
        <v>191</v>
      </c>
      <c r="AI19" s="80" t="s">
        <v>180</v>
      </c>
      <c r="AJ19" s="80">
        <v>4.6479999999999997</v>
      </c>
      <c r="AK19" s="80" t="s">
        <v>180</v>
      </c>
      <c r="AL19" s="80" t="s">
        <v>180</v>
      </c>
      <c r="AM19" s="80" t="s">
        <v>180</v>
      </c>
      <c r="AN19" s="80">
        <v>12.836</v>
      </c>
      <c r="AO19" s="80" t="s">
        <v>191</v>
      </c>
      <c r="AP19" s="80" t="s">
        <v>180</v>
      </c>
      <c r="AQ19" s="80" t="s">
        <v>180</v>
      </c>
      <c r="AR19" s="80" t="s">
        <v>180</v>
      </c>
      <c r="AS19" s="80" t="s">
        <v>180</v>
      </c>
      <c r="AT19" s="80" t="s">
        <v>180</v>
      </c>
      <c r="AU19" s="80" t="s">
        <v>191</v>
      </c>
      <c r="AV19" s="80" t="s">
        <v>180</v>
      </c>
      <c r="AW19" s="80" t="s">
        <v>191</v>
      </c>
      <c r="AX19" s="80" t="s">
        <v>180</v>
      </c>
      <c r="AY19" s="80" t="s">
        <v>180</v>
      </c>
      <c r="AZ19" s="80" t="s">
        <v>180</v>
      </c>
      <c r="BA19" s="80" t="s">
        <v>180</v>
      </c>
      <c r="BB19" s="80" t="s">
        <v>180</v>
      </c>
      <c r="BC19" s="80" t="s">
        <v>180</v>
      </c>
      <c r="BD19" s="80" t="s">
        <v>191</v>
      </c>
      <c r="BE19" s="80" t="s">
        <v>180</v>
      </c>
      <c r="BF19" s="80" t="s">
        <v>180</v>
      </c>
      <c r="BG19" s="80" t="s">
        <v>180</v>
      </c>
      <c r="BH19" s="80" t="s">
        <v>180</v>
      </c>
      <c r="BI19" s="80" t="s">
        <v>180</v>
      </c>
      <c r="BJ19" s="80" t="s">
        <v>180</v>
      </c>
      <c r="BK19" s="80" t="s">
        <v>180</v>
      </c>
      <c r="BL19" s="80">
        <v>4.3239999999999998</v>
      </c>
      <c r="BM19" s="80" t="s">
        <v>191</v>
      </c>
      <c r="BN19" s="80" t="s">
        <v>191</v>
      </c>
      <c r="BO19" s="80" t="s">
        <v>180</v>
      </c>
      <c r="BP19" s="80" t="s">
        <v>180</v>
      </c>
      <c r="BQ19" s="80" t="s">
        <v>180</v>
      </c>
      <c r="BR19" s="80" t="s">
        <v>180</v>
      </c>
      <c r="BS19" s="80" t="s">
        <v>180</v>
      </c>
      <c r="BT19" s="80" t="s">
        <v>180</v>
      </c>
      <c r="BU19" s="80" t="s">
        <v>180</v>
      </c>
      <c r="BV19" s="80" t="s">
        <v>191</v>
      </c>
    </row>
    <row r="20" spans="1:74" x14ac:dyDescent="0.25">
      <c r="A20" s="35">
        <v>41565</v>
      </c>
      <c r="B20" s="28">
        <f t="shared" si="0"/>
        <v>148</v>
      </c>
      <c r="D20" s="149">
        <v>1.056</v>
      </c>
    </row>
    <row r="21" spans="1:74" x14ac:dyDescent="0.25">
      <c r="A21" s="35">
        <v>41572</v>
      </c>
      <c r="B21" s="28">
        <f t="shared" si="0"/>
        <v>155</v>
      </c>
      <c r="C21" s="75">
        <v>41782</v>
      </c>
      <c r="D21" s="149">
        <v>1.056</v>
      </c>
      <c r="E21" s="81">
        <v>64.531999999999996</v>
      </c>
      <c r="F21" s="81">
        <v>41.892000000000003</v>
      </c>
      <c r="G21" s="81">
        <v>68.444000000000003</v>
      </c>
      <c r="H21" s="81">
        <v>42.627999999999993</v>
      </c>
      <c r="I21" s="81">
        <v>30.72</v>
      </c>
      <c r="J21" s="81">
        <v>17.251999999999999</v>
      </c>
      <c r="K21" s="81">
        <v>9.2439999999999998</v>
      </c>
      <c r="L21" s="81">
        <v>7.4159999999999995</v>
      </c>
      <c r="M21" s="81">
        <v>8.379999999999999</v>
      </c>
      <c r="N21" s="81">
        <v>4.2159999999999993</v>
      </c>
      <c r="O21" s="81">
        <v>2.9760000000000004</v>
      </c>
      <c r="P21" s="81" t="s">
        <v>191</v>
      </c>
      <c r="Q21" s="81" t="s">
        <v>191</v>
      </c>
      <c r="R21" s="81" t="s">
        <v>180</v>
      </c>
      <c r="S21" s="81" t="s">
        <v>180</v>
      </c>
      <c r="T21" s="81" t="s">
        <v>180</v>
      </c>
      <c r="U21" s="81" t="s">
        <v>191</v>
      </c>
      <c r="V21" s="81" t="s">
        <v>180</v>
      </c>
      <c r="W21" s="81" t="s">
        <v>180</v>
      </c>
      <c r="X21" s="81" t="s">
        <v>180</v>
      </c>
      <c r="Y21" s="81" t="s">
        <v>191</v>
      </c>
      <c r="Z21" s="81" t="s">
        <v>180</v>
      </c>
      <c r="AA21" s="81" t="s">
        <v>180</v>
      </c>
      <c r="AB21" s="81" t="s">
        <v>180</v>
      </c>
      <c r="AC21" s="81">
        <v>18.463999999999999</v>
      </c>
      <c r="AD21" s="81" t="s">
        <v>180</v>
      </c>
      <c r="AE21" s="81" t="s">
        <v>180</v>
      </c>
      <c r="AF21" s="81">
        <v>2.9280000000000004</v>
      </c>
      <c r="AG21" s="81" t="s">
        <v>180</v>
      </c>
      <c r="AH21" s="81">
        <v>2.1679999999999997</v>
      </c>
      <c r="AI21" s="81" t="s">
        <v>180</v>
      </c>
      <c r="AJ21" s="81">
        <v>5.0919999999999996</v>
      </c>
      <c r="AK21" s="81" t="s">
        <v>180</v>
      </c>
      <c r="AL21" s="81" t="s">
        <v>180</v>
      </c>
      <c r="AM21" s="81" t="s">
        <v>180</v>
      </c>
      <c r="AN21" s="81">
        <v>14.68</v>
      </c>
      <c r="AO21" s="81" t="s">
        <v>191</v>
      </c>
      <c r="AP21" s="81" t="s">
        <v>180</v>
      </c>
      <c r="AQ21" s="81" t="s">
        <v>180</v>
      </c>
      <c r="AR21" s="81" t="s">
        <v>180</v>
      </c>
      <c r="AS21" s="81" t="s">
        <v>180</v>
      </c>
      <c r="AT21" s="81" t="s">
        <v>180</v>
      </c>
      <c r="AU21" s="81" t="s">
        <v>191</v>
      </c>
      <c r="AV21" s="81" t="s">
        <v>180</v>
      </c>
      <c r="AW21" s="81" t="s">
        <v>191</v>
      </c>
      <c r="AX21" s="81" t="s">
        <v>180</v>
      </c>
      <c r="AY21" s="81" t="s">
        <v>191</v>
      </c>
      <c r="AZ21" s="81" t="s">
        <v>180</v>
      </c>
      <c r="BA21" s="81" t="s">
        <v>180</v>
      </c>
      <c r="BB21" s="81" t="s">
        <v>180</v>
      </c>
      <c r="BC21" s="81" t="s">
        <v>180</v>
      </c>
      <c r="BD21" s="81" t="s">
        <v>191</v>
      </c>
      <c r="BE21" s="81" t="s">
        <v>180</v>
      </c>
      <c r="BF21" s="81" t="s">
        <v>180</v>
      </c>
      <c r="BG21" s="81" t="s">
        <v>180</v>
      </c>
      <c r="BH21" s="81" t="s">
        <v>180</v>
      </c>
      <c r="BI21" s="81" t="s">
        <v>180</v>
      </c>
      <c r="BJ21" s="81" t="s">
        <v>180</v>
      </c>
      <c r="BK21" s="81" t="s">
        <v>180</v>
      </c>
      <c r="BL21" s="81">
        <v>3.484</v>
      </c>
      <c r="BM21" s="81" t="s">
        <v>191</v>
      </c>
      <c r="BN21" s="81" t="s">
        <v>191</v>
      </c>
      <c r="BO21" s="81" t="s">
        <v>180</v>
      </c>
      <c r="BP21" s="81" t="s">
        <v>180</v>
      </c>
      <c r="BQ21" s="81" t="s">
        <v>180</v>
      </c>
      <c r="BR21" s="81" t="s">
        <v>180</v>
      </c>
      <c r="BS21" s="81" t="s">
        <v>180</v>
      </c>
      <c r="BT21" s="81" t="s">
        <v>180</v>
      </c>
      <c r="BU21" s="81" t="s">
        <v>180</v>
      </c>
      <c r="BV21" s="81" t="s">
        <v>191</v>
      </c>
    </row>
    <row r="22" spans="1:74" x14ac:dyDescent="0.25">
      <c r="A22" s="35">
        <v>41589</v>
      </c>
      <c r="B22" s="28">
        <f t="shared" si="0"/>
        <v>172</v>
      </c>
      <c r="D22" s="149">
        <v>1.056</v>
      </c>
    </row>
    <row r="23" spans="1:74" x14ac:dyDescent="0.25">
      <c r="A23" s="35">
        <v>41600</v>
      </c>
      <c r="B23" s="28">
        <f t="shared" si="0"/>
        <v>183</v>
      </c>
      <c r="C23" s="75">
        <v>41782</v>
      </c>
      <c r="D23" s="149">
        <v>1.056</v>
      </c>
      <c r="E23" s="82">
        <v>75.475999999999999</v>
      </c>
      <c r="F23" s="82">
        <v>48.423999999999999</v>
      </c>
      <c r="G23" s="82">
        <v>79.447999999999993</v>
      </c>
      <c r="H23" s="82">
        <v>49.631999999999998</v>
      </c>
      <c r="I23" s="82">
        <v>40.723999999999997</v>
      </c>
      <c r="J23" s="82">
        <v>24.78</v>
      </c>
      <c r="K23" s="82">
        <v>15.08</v>
      </c>
      <c r="L23" s="82">
        <v>10.395999999999999</v>
      </c>
      <c r="M23" s="82">
        <v>11.576000000000001</v>
      </c>
      <c r="N23" s="82">
        <v>6.7639999999999993</v>
      </c>
      <c r="O23" s="82">
        <v>6.8359999999999994</v>
      </c>
      <c r="P23" s="82">
        <v>3.5679999999999996</v>
      </c>
      <c r="Q23" s="82" t="s">
        <v>191</v>
      </c>
      <c r="R23" s="82" t="s">
        <v>180</v>
      </c>
      <c r="S23" s="82" t="s">
        <v>180</v>
      </c>
      <c r="T23" s="82" t="s">
        <v>180</v>
      </c>
      <c r="U23" s="82" t="s">
        <v>191</v>
      </c>
      <c r="V23" s="82" t="s">
        <v>180</v>
      </c>
      <c r="W23" s="82" t="s">
        <v>180</v>
      </c>
      <c r="X23" s="82" t="s">
        <v>180</v>
      </c>
      <c r="Y23" s="82" t="s">
        <v>191</v>
      </c>
      <c r="Z23" s="82" t="s">
        <v>180</v>
      </c>
      <c r="AA23" s="82" t="s">
        <v>180</v>
      </c>
      <c r="AB23" s="82" t="s">
        <v>180</v>
      </c>
      <c r="AC23" s="82">
        <v>32.160000000000004</v>
      </c>
      <c r="AD23" s="82" t="s">
        <v>180</v>
      </c>
      <c r="AE23" s="82" t="s">
        <v>180</v>
      </c>
      <c r="AF23" s="82">
        <v>4.2799999999999994</v>
      </c>
      <c r="AG23" s="82" t="s">
        <v>180</v>
      </c>
      <c r="AH23" s="82" t="s">
        <v>191</v>
      </c>
      <c r="AI23" s="82" t="s">
        <v>180</v>
      </c>
      <c r="AJ23" s="82">
        <v>6.5360000000000005</v>
      </c>
      <c r="AK23" s="82" t="s">
        <v>180</v>
      </c>
      <c r="AL23" s="82" t="s">
        <v>180</v>
      </c>
      <c r="AM23" s="82" t="s">
        <v>180</v>
      </c>
      <c r="AN23" s="82">
        <v>16.215999999999998</v>
      </c>
      <c r="AO23" s="82" t="s">
        <v>191</v>
      </c>
      <c r="AP23" s="82" t="s">
        <v>180</v>
      </c>
      <c r="AQ23" s="82" t="s">
        <v>180</v>
      </c>
      <c r="AR23" s="82" t="s">
        <v>180</v>
      </c>
      <c r="AS23" s="82" t="s">
        <v>180</v>
      </c>
      <c r="AT23" s="82" t="s">
        <v>180</v>
      </c>
      <c r="AU23" s="82" t="s">
        <v>191</v>
      </c>
      <c r="AV23" s="82" t="s">
        <v>180</v>
      </c>
      <c r="AW23" s="82" t="s">
        <v>191</v>
      </c>
      <c r="AX23" s="82" t="s">
        <v>180</v>
      </c>
      <c r="AY23" s="82" t="s">
        <v>191</v>
      </c>
      <c r="AZ23" s="82" t="s">
        <v>180</v>
      </c>
      <c r="BA23" s="82" t="s">
        <v>180</v>
      </c>
      <c r="BB23" s="82" t="s">
        <v>180</v>
      </c>
      <c r="BC23" s="82" t="s">
        <v>180</v>
      </c>
      <c r="BD23" s="82">
        <v>4.1159999999999997</v>
      </c>
      <c r="BE23" s="82" t="s">
        <v>180</v>
      </c>
      <c r="BF23" s="82" t="s">
        <v>180</v>
      </c>
      <c r="BG23" s="82" t="s">
        <v>180</v>
      </c>
      <c r="BH23" s="82" t="s">
        <v>180</v>
      </c>
      <c r="BI23" s="82" t="s">
        <v>180</v>
      </c>
      <c r="BJ23" s="82" t="s">
        <v>180</v>
      </c>
      <c r="BK23" s="82" t="s">
        <v>180</v>
      </c>
      <c r="BL23" s="82">
        <v>3.4439999999999995</v>
      </c>
      <c r="BM23" s="82" t="s">
        <v>191</v>
      </c>
      <c r="BN23" s="82" t="s">
        <v>191</v>
      </c>
      <c r="BO23" s="82" t="s">
        <v>180</v>
      </c>
      <c r="BP23" s="82" t="s">
        <v>180</v>
      </c>
      <c r="BQ23" s="82" t="s">
        <v>180</v>
      </c>
      <c r="BR23" s="82" t="s">
        <v>180</v>
      </c>
      <c r="BS23" s="82" t="s">
        <v>180</v>
      </c>
      <c r="BT23" s="82" t="s">
        <v>180</v>
      </c>
      <c r="BU23" s="82" t="s">
        <v>180</v>
      </c>
      <c r="BV23" s="82" t="s">
        <v>191</v>
      </c>
    </row>
    <row r="24" spans="1:74" x14ac:dyDescent="0.25">
      <c r="A24" s="35">
        <v>41623</v>
      </c>
      <c r="B24" s="28">
        <f t="shared" si="0"/>
        <v>206</v>
      </c>
      <c r="D24" s="149">
        <v>1.056</v>
      </c>
    </row>
    <row r="25" spans="1:74" x14ac:dyDescent="0.25">
      <c r="A25" s="35">
        <v>41630</v>
      </c>
      <c r="B25" s="28">
        <f t="shared" si="0"/>
        <v>213</v>
      </c>
      <c r="C25" s="75">
        <v>41782</v>
      </c>
      <c r="D25" s="149">
        <v>1.056</v>
      </c>
      <c r="E25" s="83">
        <v>85.528000000000006</v>
      </c>
      <c r="F25" s="83">
        <v>50.083999999999996</v>
      </c>
      <c r="G25" s="83">
        <v>82.236000000000004</v>
      </c>
      <c r="H25" s="83">
        <v>49.515999999999998</v>
      </c>
      <c r="I25" s="83">
        <v>38.316000000000003</v>
      </c>
      <c r="J25" s="83">
        <v>22.152000000000001</v>
      </c>
      <c r="K25" s="83">
        <v>14.628</v>
      </c>
      <c r="L25" s="83">
        <v>12.603999999999999</v>
      </c>
      <c r="M25" s="83">
        <v>13.512</v>
      </c>
      <c r="N25" s="83">
        <v>9.2680000000000007</v>
      </c>
      <c r="O25" s="83">
        <v>8.0439999999999987</v>
      </c>
      <c r="P25" s="83">
        <v>2.552</v>
      </c>
      <c r="Q25" s="83" t="s">
        <v>191</v>
      </c>
      <c r="R25" s="83" t="s">
        <v>180</v>
      </c>
      <c r="S25" s="83" t="s">
        <v>180</v>
      </c>
      <c r="T25" s="83" t="s">
        <v>180</v>
      </c>
      <c r="U25" s="83">
        <v>12.087999999999999</v>
      </c>
      <c r="V25" s="83" t="s">
        <v>180</v>
      </c>
      <c r="W25" s="83" t="s">
        <v>180</v>
      </c>
      <c r="X25" s="83" t="s">
        <v>180</v>
      </c>
      <c r="Y25" s="83" t="s">
        <v>191</v>
      </c>
      <c r="Z25" s="83" t="s">
        <v>180</v>
      </c>
      <c r="AA25" s="83" t="s">
        <v>180</v>
      </c>
      <c r="AB25" s="83" t="s">
        <v>180</v>
      </c>
      <c r="AC25" s="83">
        <v>43.731999999999999</v>
      </c>
      <c r="AD25" s="83" t="s">
        <v>180</v>
      </c>
      <c r="AE25" s="83" t="s">
        <v>180</v>
      </c>
      <c r="AF25" s="83">
        <v>3.4600000000000004</v>
      </c>
      <c r="AG25" s="83" t="s">
        <v>180</v>
      </c>
      <c r="AH25" s="83">
        <v>2.1359999999999997</v>
      </c>
      <c r="AI25" s="83" t="s">
        <v>180</v>
      </c>
      <c r="AJ25" s="83">
        <v>7.46</v>
      </c>
      <c r="AK25" s="83" t="s">
        <v>180</v>
      </c>
      <c r="AL25" s="83" t="s">
        <v>180</v>
      </c>
      <c r="AM25" s="83" t="s">
        <v>180</v>
      </c>
      <c r="AN25" s="83">
        <v>17.747999999999998</v>
      </c>
      <c r="AO25" s="83" t="s">
        <v>191</v>
      </c>
      <c r="AP25" s="83" t="s">
        <v>180</v>
      </c>
      <c r="AQ25" s="83" t="s">
        <v>180</v>
      </c>
      <c r="AR25" s="83" t="s">
        <v>180</v>
      </c>
      <c r="AS25" s="83" t="s">
        <v>180</v>
      </c>
      <c r="AT25" s="83" t="s">
        <v>180</v>
      </c>
      <c r="AU25" s="83" t="s">
        <v>191</v>
      </c>
      <c r="AV25" s="83" t="s">
        <v>180</v>
      </c>
      <c r="AW25" s="83" t="s">
        <v>191</v>
      </c>
      <c r="AX25" s="83" t="s">
        <v>180</v>
      </c>
      <c r="AY25" s="83" t="s">
        <v>191</v>
      </c>
      <c r="AZ25" s="83" t="s">
        <v>180</v>
      </c>
      <c r="BA25" s="83" t="s">
        <v>180</v>
      </c>
      <c r="BB25" s="83" t="s">
        <v>180</v>
      </c>
      <c r="BC25" s="83" t="s">
        <v>180</v>
      </c>
      <c r="BD25" s="83">
        <v>3.2719999999999998</v>
      </c>
      <c r="BE25" s="83" t="s">
        <v>180</v>
      </c>
      <c r="BF25" s="83" t="s">
        <v>180</v>
      </c>
      <c r="BG25" s="83" t="s">
        <v>180</v>
      </c>
      <c r="BH25" s="83" t="s">
        <v>180</v>
      </c>
      <c r="BI25" s="83" t="s">
        <v>180</v>
      </c>
      <c r="BJ25" s="83" t="s">
        <v>180</v>
      </c>
      <c r="BK25" s="83" t="s">
        <v>180</v>
      </c>
      <c r="BL25" s="83">
        <v>29.72</v>
      </c>
      <c r="BM25" s="83" t="s">
        <v>191</v>
      </c>
      <c r="BN25" s="83" t="s">
        <v>191</v>
      </c>
      <c r="BO25" s="83" t="s">
        <v>180</v>
      </c>
      <c r="BP25" s="83" t="s">
        <v>180</v>
      </c>
      <c r="BQ25" s="83" t="s">
        <v>180</v>
      </c>
      <c r="BR25" s="83" t="s">
        <v>180</v>
      </c>
      <c r="BS25" s="83" t="s">
        <v>180</v>
      </c>
      <c r="BT25" s="83" t="s">
        <v>180</v>
      </c>
      <c r="BU25" s="83" t="s">
        <v>180</v>
      </c>
      <c r="BV25" s="83" t="s">
        <v>191</v>
      </c>
    </row>
    <row r="26" spans="1:74" x14ac:dyDescent="0.25">
      <c r="A26" s="35">
        <v>41656</v>
      </c>
      <c r="B26" s="28">
        <f t="shared" si="0"/>
        <v>239</v>
      </c>
      <c r="C26" s="75">
        <v>41782</v>
      </c>
      <c r="D26" s="149">
        <v>1.056</v>
      </c>
      <c r="E26" s="84">
        <v>81.432000000000002</v>
      </c>
      <c r="F26" s="84">
        <v>48.756</v>
      </c>
      <c r="G26" s="84">
        <v>78.603999999999999</v>
      </c>
      <c r="H26" s="84">
        <v>49.423999999999999</v>
      </c>
      <c r="I26" s="84">
        <v>40.591999999999999</v>
      </c>
      <c r="J26" s="84">
        <v>23.123999999999999</v>
      </c>
      <c r="K26" s="84">
        <v>13.683999999999999</v>
      </c>
      <c r="L26" s="84">
        <v>11.148000000000001</v>
      </c>
      <c r="M26" s="84">
        <v>12.052</v>
      </c>
      <c r="N26" s="84">
        <v>7.5159999999999991</v>
      </c>
      <c r="O26" s="84">
        <v>6.347999999999999</v>
      </c>
      <c r="P26" s="84">
        <v>2.5399999999999996</v>
      </c>
      <c r="Q26" s="84" t="s">
        <v>191</v>
      </c>
      <c r="R26" s="84" t="s">
        <v>191</v>
      </c>
      <c r="S26" s="84" t="s">
        <v>180</v>
      </c>
      <c r="T26" s="84" t="s">
        <v>180</v>
      </c>
      <c r="U26" s="84" t="s">
        <v>191</v>
      </c>
      <c r="V26" s="84" t="s">
        <v>180</v>
      </c>
      <c r="W26" s="84" t="s">
        <v>180</v>
      </c>
      <c r="X26" s="84" t="s">
        <v>180</v>
      </c>
      <c r="Y26" s="84" t="s">
        <v>191</v>
      </c>
      <c r="Z26" s="84" t="s">
        <v>180</v>
      </c>
      <c r="AA26" s="84" t="s">
        <v>180</v>
      </c>
      <c r="AB26" s="84" t="s">
        <v>180</v>
      </c>
      <c r="AC26" s="84">
        <v>51.839999999999996</v>
      </c>
      <c r="AD26" s="84" t="s">
        <v>180</v>
      </c>
      <c r="AE26" s="84" t="s">
        <v>180</v>
      </c>
      <c r="AF26" s="84">
        <v>3.5479999999999996</v>
      </c>
      <c r="AG26" s="84" t="s">
        <v>180</v>
      </c>
      <c r="AH26" s="84">
        <v>2.9920000000000004</v>
      </c>
      <c r="AI26" s="84" t="s">
        <v>180</v>
      </c>
      <c r="AJ26" s="84">
        <v>4.8119999999999994</v>
      </c>
      <c r="AK26" s="84" t="s">
        <v>180</v>
      </c>
      <c r="AL26" s="84" t="s">
        <v>180</v>
      </c>
      <c r="AM26" s="84" t="s">
        <v>180</v>
      </c>
      <c r="AN26" s="84">
        <v>12.523999999999999</v>
      </c>
      <c r="AO26" s="84" t="s">
        <v>191</v>
      </c>
      <c r="AP26" s="84" t="s">
        <v>180</v>
      </c>
      <c r="AQ26" s="84" t="s">
        <v>180</v>
      </c>
      <c r="AR26" s="84" t="s">
        <v>180</v>
      </c>
      <c r="AS26" s="84" t="s">
        <v>180</v>
      </c>
      <c r="AT26" s="84" t="s">
        <v>180</v>
      </c>
      <c r="AU26" s="84" t="s">
        <v>191</v>
      </c>
      <c r="AV26" s="84" t="s">
        <v>180</v>
      </c>
      <c r="AW26" s="84" t="s">
        <v>191</v>
      </c>
      <c r="AX26" s="84" t="s">
        <v>180</v>
      </c>
      <c r="AY26" s="84" t="s">
        <v>191</v>
      </c>
      <c r="AZ26" s="84" t="s">
        <v>180</v>
      </c>
      <c r="BA26" s="84" t="s">
        <v>180</v>
      </c>
      <c r="BB26" s="84" t="s">
        <v>180</v>
      </c>
      <c r="BC26" s="84" t="s">
        <v>180</v>
      </c>
      <c r="BD26" s="84">
        <v>3.984</v>
      </c>
      <c r="BE26" s="84" t="s">
        <v>180</v>
      </c>
      <c r="BF26" s="84" t="s">
        <v>180</v>
      </c>
      <c r="BG26" s="84" t="s">
        <v>180</v>
      </c>
      <c r="BH26" s="84" t="s">
        <v>180</v>
      </c>
      <c r="BI26" s="84" t="s">
        <v>180</v>
      </c>
      <c r="BJ26" s="84" t="s">
        <v>180</v>
      </c>
      <c r="BK26" s="84" t="s">
        <v>180</v>
      </c>
      <c r="BL26" s="84">
        <v>3.72</v>
      </c>
      <c r="BM26" s="84" t="s">
        <v>191</v>
      </c>
      <c r="BN26" s="84" t="s">
        <v>191</v>
      </c>
      <c r="BO26" s="84" t="s">
        <v>180</v>
      </c>
      <c r="BP26" s="84" t="s">
        <v>180</v>
      </c>
      <c r="BQ26" s="84" t="s">
        <v>180</v>
      </c>
      <c r="BR26" s="84" t="s">
        <v>180</v>
      </c>
      <c r="BS26" s="84" t="s">
        <v>180</v>
      </c>
      <c r="BT26" s="84" t="s">
        <v>180</v>
      </c>
      <c r="BU26" s="84" t="s">
        <v>180</v>
      </c>
      <c r="BV26" s="84" t="s">
        <v>191</v>
      </c>
    </row>
    <row r="27" spans="1:74" x14ac:dyDescent="0.25">
      <c r="A27" s="35">
        <v>41711</v>
      </c>
      <c r="B27" s="28">
        <f t="shared" si="0"/>
        <v>294</v>
      </c>
      <c r="C27" s="75">
        <v>41782</v>
      </c>
      <c r="D27" s="149">
        <v>1.056</v>
      </c>
      <c r="E27" s="85">
        <v>90.007999999999996</v>
      </c>
      <c r="F27" s="85">
        <v>61.267999999999994</v>
      </c>
      <c r="G27" s="85">
        <v>97.843999999999994</v>
      </c>
      <c r="H27" s="85">
        <v>56.415999999999997</v>
      </c>
      <c r="I27" s="85">
        <v>44.671999999999997</v>
      </c>
      <c r="J27" s="85">
        <v>22.575999999999997</v>
      </c>
      <c r="K27" s="85">
        <v>8.6239999999999988</v>
      </c>
      <c r="L27" s="85">
        <v>9.1639999999999997</v>
      </c>
      <c r="M27" s="85">
        <v>12.572000000000001</v>
      </c>
      <c r="N27" s="85">
        <v>7.4519999999999991</v>
      </c>
      <c r="O27" s="85">
        <v>6.2880000000000003</v>
      </c>
      <c r="P27" s="85">
        <v>2.016</v>
      </c>
      <c r="Q27" s="85" t="s">
        <v>191</v>
      </c>
      <c r="R27" s="85" t="s">
        <v>191</v>
      </c>
      <c r="S27" s="85" t="s">
        <v>180</v>
      </c>
      <c r="T27" s="85" t="s">
        <v>180</v>
      </c>
      <c r="U27" s="85">
        <v>20.795999999999999</v>
      </c>
      <c r="V27" s="85" t="s">
        <v>180</v>
      </c>
      <c r="W27" s="85" t="s">
        <v>180</v>
      </c>
      <c r="X27" s="85" t="s">
        <v>180</v>
      </c>
      <c r="Y27" s="85" t="s">
        <v>191</v>
      </c>
      <c r="Z27" s="85" t="s">
        <v>180</v>
      </c>
      <c r="AA27" s="85" t="s">
        <v>180</v>
      </c>
      <c r="AB27" s="85" t="s">
        <v>180</v>
      </c>
      <c r="AC27" s="85">
        <v>57.908000000000008</v>
      </c>
      <c r="AD27" s="85" t="s">
        <v>180</v>
      </c>
      <c r="AE27" s="85" t="s">
        <v>180</v>
      </c>
      <c r="AF27" s="85">
        <v>3.6159999999999997</v>
      </c>
      <c r="AG27" s="85" t="s">
        <v>180</v>
      </c>
      <c r="AH27" s="85">
        <v>2.2120000000000002</v>
      </c>
      <c r="AI27" s="85" t="s">
        <v>180</v>
      </c>
      <c r="AJ27" s="85">
        <v>4.6319999999999997</v>
      </c>
      <c r="AK27" s="85" t="s">
        <v>180</v>
      </c>
      <c r="AL27" s="85" t="s">
        <v>180</v>
      </c>
      <c r="AM27" s="85" t="s">
        <v>180</v>
      </c>
      <c r="AN27" s="85">
        <v>14.836</v>
      </c>
      <c r="AO27" s="85" t="s">
        <v>191</v>
      </c>
      <c r="AP27" s="85" t="s">
        <v>180</v>
      </c>
      <c r="AQ27" s="85" t="s">
        <v>180</v>
      </c>
      <c r="AR27" s="85" t="s">
        <v>180</v>
      </c>
      <c r="AS27" s="85" t="s">
        <v>180</v>
      </c>
      <c r="AT27" s="85" t="s">
        <v>180</v>
      </c>
      <c r="AU27" s="85">
        <v>3.3000000000000003</v>
      </c>
      <c r="AV27" s="85" t="s">
        <v>180</v>
      </c>
      <c r="AW27" s="85" t="s">
        <v>191</v>
      </c>
      <c r="AX27" s="85" t="s">
        <v>180</v>
      </c>
      <c r="AY27" s="85" t="s">
        <v>191</v>
      </c>
      <c r="AZ27" s="85" t="s">
        <v>180</v>
      </c>
      <c r="BA27" s="85" t="s">
        <v>180</v>
      </c>
      <c r="BB27" s="85" t="s">
        <v>180</v>
      </c>
      <c r="BC27" s="85" t="s">
        <v>180</v>
      </c>
      <c r="BD27" s="85">
        <v>3.3879999999999999</v>
      </c>
      <c r="BE27" s="85" t="s">
        <v>180</v>
      </c>
      <c r="BF27" s="85" t="s">
        <v>180</v>
      </c>
      <c r="BG27" s="85" t="s">
        <v>180</v>
      </c>
      <c r="BH27" s="85" t="s">
        <v>180</v>
      </c>
      <c r="BI27" s="85" t="s">
        <v>180</v>
      </c>
      <c r="BJ27" s="85" t="s">
        <v>180</v>
      </c>
      <c r="BK27" s="85" t="s">
        <v>180</v>
      </c>
      <c r="BL27" s="85" t="s">
        <v>191</v>
      </c>
      <c r="BM27" s="85" t="s">
        <v>191</v>
      </c>
      <c r="BN27" s="85" t="s">
        <v>191</v>
      </c>
      <c r="BO27" s="85" t="s">
        <v>180</v>
      </c>
      <c r="BP27" s="85" t="s">
        <v>180</v>
      </c>
      <c r="BQ27" s="85" t="s">
        <v>180</v>
      </c>
      <c r="BR27" s="85" t="s">
        <v>180</v>
      </c>
      <c r="BS27" s="85" t="s">
        <v>180</v>
      </c>
      <c r="BT27" s="85" t="s">
        <v>180</v>
      </c>
      <c r="BU27" s="85" t="s">
        <v>180</v>
      </c>
      <c r="BV27" s="85" t="s">
        <v>191</v>
      </c>
    </row>
    <row r="28" spans="1:74" x14ac:dyDescent="0.25">
      <c r="A28" s="35">
        <v>41731</v>
      </c>
      <c r="B28" s="28">
        <f t="shared" si="0"/>
        <v>314</v>
      </c>
      <c r="D28" s="149">
        <v>1.056</v>
      </c>
    </row>
    <row r="29" spans="1:74" x14ac:dyDescent="0.25">
      <c r="A29" s="35">
        <v>41745</v>
      </c>
      <c r="B29" s="28">
        <f t="shared" si="0"/>
        <v>328</v>
      </c>
      <c r="C29" s="75">
        <v>41782</v>
      </c>
      <c r="D29" s="149">
        <v>1.056</v>
      </c>
      <c r="E29" s="86">
        <v>88.85199999999999</v>
      </c>
      <c r="F29" s="86">
        <v>57.231999999999999</v>
      </c>
      <c r="G29" s="86">
        <v>82.611999999999995</v>
      </c>
      <c r="H29" s="86">
        <v>45.816000000000003</v>
      </c>
      <c r="I29" s="86">
        <v>41.564</v>
      </c>
      <c r="J29" s="86">
        <v>16.54</v>
      </c>
      <c r="K29" s="86">
        <v>7.5519999999999996</v>
      </c>
      <c r="L29" s="86">
        <v>8.14</v>
      </c>
      <c r="M29" s="86">
        <v>9.6079999999999988</v>
      </c>
      <c r="N29" s="86">
        <v>4.8319999999999999</v>
      </c>
      <c r="O29" s="86">
        <v>4.532</v>
      </c>
      <c r="P29" s="86" t="s">
        <v>191</v>
      </c>
      <c r="Q29" s="86" t="s">
        <v>180</v>
      </c>
      <c r="R29" s="86" t="s">
        <v>180</v>
      </c>
      <c r="S29" s="86" t="s">
        <v>180</v>
      </c>
      <c r="T29" s="86" t="s">
        <v>180</v>
      </c>
      <c r="U29" s="86">
        <v>9.5280000000000005</v>
      </c>
      <c r="V29" s="86" t="s">
        <v>180</v>
      </c>
      <c r="W29" s="86" t="s">
        <v>180</v>
      </c>
      <c r="X29" s="86" t="s">
        <v>180</v>
      </c>
      <c r="Y29" s="86" t="s">
        <v>191</v>
      </c>
      <c r="Z29" s="86" t="s">
        <v>180</v>
      </c>
      <c r="AA29" s="86" t="s">
        <v>180</v>
      </c>
      <c r="AB29" s="86" t="s">
        <v>180</v>
      </c>
      <c r="AC29" s="86">
        <v>56.247999999999998</v>
      </c>
      <c r="AD29" s="86" t="s">
        <v>180</v>
      </c>
      <c r="AE29" s="86" t="s">
        <v>180</v>
      </c>
      <c r="AF29" s="86">
        <v>4.6479999999999997</v>
      </c>
      <c r="AG29" s="86" t="s">
        <v>180</v>
      </c>
      <c r="AH29" s="86">
        <v>2.032</v>
      </c>
      <c r="AI29" s="86" t="s">
        <v>180</v>
      </c>
      <c r="AJ29" s="86" t="s">
        <v>191</v>
      </c>
      <c r="AK29" s="86" t="s">
        <v>180</v>
      </c>
      <c r="AL29" s="86" t="s">
        <v>180</v>
      </c>
      <c r="AM29" s="86" t="s">
        <v>180</v>
      </c>
      <c r="AN29" s="86">
        <v>10.948</v>
      </c>
      <c r="AO29" s="86" t="s">
        <v>191</v>
      </c>
      <c r="AP29" s="86" t="s">
        <v>180</v>
      </c>
      <c r="AQ29" s="86" t="s">
        <v>180</v>
      </c>
      <c r="AR29" s="86" t="s">
        <v>180</v>
      </c>
      <c r="AS29" s="86" t="s">
        <v>180</v>
      </c>
      <c r="AT29" s="86" t="s">
        <v>180</v>
      </c>
      <c r="AU29" s="86">
        <v>4.5840000000000005</v>
      </c>
      <c r="AV29" s="86" t="s">
        <v>180</v>
      </c>
      <c r="AW29" s="86" t="s">
        <v>191</v>
      </c>
      <c r="AX29" s="86" t="s">
        <v>180</v>
      </c>
      <c r="AY29" s="86" t="s">
        <v>191</v>
      </c>
      <c r="AZ29" s="86" t="s">
        <v>180</v>
      </c>
      <c r="BA29" s="86" t="s">
        <v>180</v>
      </c>
      <c r="BB29" s="86" t="s">
        <v>180</v>
      </c>
      <c r="BC29" s="86" t="s">
        <v>180</v>
      </c>
      <c r="BD29" s="86" t="s">
        <v>191</v>
      </c>
      <c r="BE29" s="86" t="s">
        <v>180</v>
      </c>
      <c r="BF29" s="86" t="s">
        <v>180</v>
      </c>
      <c r="BG29" s="86" t="s">
        <v>180</v>
      </c>
      <c r="BH29" s="86" t="s">
        <v>180</v>
      </c>
      <c r="BI29" s="86" t="s">
        <v>180</v>
      </c>
      <c r="BJ29" s="86" t="s">
        <v>180</v>
      </c>
      <c r="BK29" s="86" t="s">
        <v>180</v>
      </c>
      <c r="BL29" s="86" t="s">
        <v>191</v>
      </c>
      <c r="BM29" s="86" t="s">
        <v>180</v>
      </c>
      <c r="BN29" s="86" t="s">
        <v>180</v>
      </c>
      <c r="BO29" s="86" t="s">
        <v>180</v>
      </c>
      <c r="BP29" s="86" t="s">
        <v>180</v>
      </c>
      <c r="BQ29" s="86" t="s">
        <v>180</v>
      </c>
      <c r="BR29" s="86" t="s">
        <v>180</v>
      </c>
      <c r="BS29" s="86" t="s">
        <v>180</v>
      </c>
      <c r="BT29" s="86" t="s">
        <v>180</v>
      </c>
      <c r="BU29" s="86" t="s">
        <v>180</v>
      </c>
      <c r="BV29" s="86" t="s">
        <v>180</v>
      </c>
    </row>
    <row r="30" spans="1:74" x14ac:dyDescent="0.25">
      <c r="A30" s="35">
        <v>41766</v>
      </c>
      <c r="B30" s="28">
        <f t="shared" si="0"/>
        <v>349</v>
      </c>
      <c r="D30" s="149">
        <v>1.056</v>
      </c>
    </row>
    <row r="31" spans="1:74" x14ac:dyDescent="0.25">
      <c r="A31" s="35">
        <v>41771</v>
      </c>
      <c r="B31" s="28">
        <f t="shared" si="0"/>
        <v>354</v>
      </c>
      <c r="D31" s="149">
        <v>1.056</v>
      </c>
    </row>
    <row r="32" spans="1:74" x14ac:dyDescent="0.25">
      <c r="A32" s="35">
        <v>41791</v>
      </c>
      <c r="B32" s="28">
        <f t="shared" si="0"/>
        <v>374</v>
      </c>
      <c r="D32" s="149">
        <v>1.056</v>
      </c>
    </row>
    <row r="33" spans="1:74" s="99" customFormat="1" x14ac:dyDescent="0.25">
      <c r="A33" s="35">
        <v>41801</v>
      </c>
      <c r="B33" s="28">
        <f t="shared" si="0"/>
        <v>384</v>
      </c>
      <c r="D33" s="149">
        <v>1.056</v>
      </c>
    </row>
    <row r="34" spans="1:74" s="99" customFormat="1" x14ac:dyDescent="0.25">
      <c r="A34" s="35">
        <v>41816</v>
      </c>
      <c r="B34" s="28">
        <f t="shared" si="0"/>
        <v>399</v>
      </c>
      <c r="D34" s="149">
        <v>1.056</v>
      </c>
    </row>
    <row r="35" spans="1:74" s="99" customFormat="1" x14ac:dyDescent="0.25">
      <c r="A35" s="35">
        <v>41831</v>
      </c>
      <c r="B35" s="28">
        <f t="shared" si="0"/>
        <v>414</v>
      </c>
      <c r="D35" s="149">
        <v>1.056</v>
      </c>
    </row>
    <row r="36" spans="1:74" s="99" customFormat="1" x14ac:dyDescent="0.25">
      <c r="A36" s="35">
        <v>41841</v>
      </c>
      <c r="B36" s="28">
        <f t="shared" si="0"/>
        <v>424</v>
      </c>
      <c r="D36" s="149">
        <v>1.056</v>
      </c>
    </row>
    <row r="37" spans="1:74" s="99" customFormat="1" x14ac:dyDescent="0.25">
      <c r="A37" s="35">
        <v>41859</v>
      </c>
      <c r="B37" s="28">
        <f t="shared" si="0"/>
        <v>442</v>
      </c>
      <c r="D37" s="149">
        <v>1.056</v>
      </c>
    </row>
    <row r="38" spans="1:74" s="99" customFormat="1" x14ac:dyDescent="0.25">
      <c r="A38" s="35">
        <v>41879</v>
      </c>
      <c r="B38" s="28">
        <f t="shared" si="0"/>
        <v>462</v>
      </c>
      <c r="C38" s="139">
        <v>41976</v>
      </c>
      <c r="D38" s="149">
        <v>1.056</v>
      </c>
      <c r="E38" s="138">
        <v>87.828479999999999</v>
      </c>
      <c r="F38" s="138">
        <v>63.783360000000009</v>
      </c>
      <c r="G38" s="138">
        <v>93.488960000000006</v>
      </c>
      <c r="H38" s="138">
        <v>60.564799999999991</v>
      </c>
      <c r="I38" s="138">
        <v>40.485120000000002</v>
      </c>
      <c r="J38" s="138">
        <v>14.795599999999999</v>
      </c>
      <c r="K38" s="138" t="s">
        <v>191</v>
      </c>
      <c r="L38" s="138">
        <v>2.5955999999999997</v>
      </c>
      <c r="M38" s="138" t="s">
        <v>191</v>
      </c>
      <c r="N38" s="138">
        <v>7.8299999999999992</v>
      </c>
      <c r="O38" s="138">
        <v>7.07</v>
      </c>
      <c r="P38" s="138" t="s">
        <v>180</v>
      </c>
      <c r="Q38" s="138" t="s">
        <v>180</v>
      </c>
      <c r="R38" s="138" t="s">
        <v>180</v>
      </c>
      <c r="S38" s="138" t="s">
        <v>180</v>
      </c>
      <c r="T38" s="138" t="s">
        <v>180</v>
      </c>
      <c r="U38" s="138" t="s">
        <v>180</v>
      </c>
      <c r="V38" s="138" t="s">
        <v>180</v>
      </c>
      <c r="W38" s="138" t="s">
        <v>180</v>
      </c>
      <c r="X38" s="138" t="s">
        <v>180</v>
      </c>
      <c r="Y38" s="138" t="s">
        <v>180</v>
      </c>
      <c r="Z38" s="138" t="s">
        <v>180</v>
      </c>
      <c r="AA38" s="138" t="s">
        <v>180</v>
      </c>
      <c r="AB38" s="138" t="s">
        <v>180</v>
      </c>
      <c r="AC38" s="138">
        <v>69.22359999999999</v>
      </c>
      <c r="AD38" s="138" t="s">
        <v>180</v>
      </c>
      <c r="AE38" s="138" t="s">
        <v>180</v>
      </c>
      <c r="AF38" s="138">
        <v>7.68</v>
      </c>
      <c r="AG38" s="138" t="s">
        <v>180</v>
      </c>
      <c r="AH38" s="138" t="s">
        <v>191</v>
      </c>
      <c r="AI38" s="138" t="s">
        <v>180</v>
      </c>
      <c r="AJ38" s="138">
        <v>7.0968</v>
      </c>
      <c r="AK38" s="138" t="s">
        <v>180</v>
      </c>
      <c r="AL38" s="138" t="s">
        <v>180</v>
      </c>
      <c r="AM38" s="138" t="s">
        <v>180</v>
      </c>
      <c r="AN38" s="138">
        <v>11.979999999999999</v>
      </c>
      <c r="AO38" s="138">
        <v>2.9768000000000003</v>
      </c>
      <c r="AP38" s="138" t="s">
        <v>180</v>
      </c>
      <c r="AQ38" s="138" t="s">
        <v>180</v>
      </c>
      <c r="AR38" s="138" t="s">
        <v>180</v>
      </c>
      <c r="AS38" s="138" t="s">
        <v>180</v>
      </c>
      <c r="AT38" s="138" t="s">
        <v>180</v>
      </c>
      <c r="AU38" s="137">
        <v>18.142399999999999</v>
      </c>
      <c r="AV38" s="138" t="s">
        <v>180</v>
      </c>
      <c r="AW38" s="138" t="s">
        <v>180</v>
      </c>
      <c r="AX38" s="138" t="s">
        <v>180</v>
      </c>
      <c r="AY38" s="138" t="s">
        <v>180</v>
      </c>
      <c r="AZ38" s="138" t="s">
        <v>180</v>
      </c>
      <c r="BA38" s="138" t="s">
        <v>180</v>
      </c>
      <c r="BB38" s="138" t="s">
        <v>180</v>
      </c>
      <c r="BC38" s="138" t="s">
        <v>180</v>
      </c>
      <c r="BD38" s="138">
        <v>3.0183999999999997</v>
      </c>
      <c r="BE38" s="138" t="s">
        <v>180</v>
      </c>
      <c r="BF38" s="138" t="s">
        <v>180</v>
      </c>
      <c r="BG38" s="138" t="s">
        <v>180</v>
      </c>
      <c r="BH38" s="138" t="s">
        <v>180</v>
      </c>
      <c r="BI38" s="138" t="s">
        <v>180</v>
      </c>
      <c r="BJ38" s="138" t="s">
        <v>180</v>
      </c>
      <c r="BK38" s="138" t="s">
        <v>180</v>
      </c>
      <c r="BL38" s="138" t="s">
        <v>180</v>
      </c>
      <c r="BM38" s="138" t="s">
        <v>180</v>
      </c>
      <c r="BN38" s="138" t="s">
        <v>191</v>
      </c>
      <c r="BO38" s="138" t="s">
        <v>180</v>
      </c>
      <c r="BP38" s="138" t="s">
        <v>180</v>
      </c>
      <c r="BQ38" s="138" t="s">
        <v>180</v>
      </c>
      <c r="BR38" s="138" t="s">
        <v>180</v>
      </c>
      <c r="BS38" s="138" t="s">
        <v>180</v>
      </c>
      <c r="BT38" s="138" t="s">
        <v>180</v>
      </c>
      <c r="BU38" s="138" t="s">
        <v>180</v>
      </c>
      <c r="BV38" s="138" t="s">
        <v>180</v>
      </c>
    </row>
    <row r="39" spans="1:74" s="99" customFormat="1" x14ac:dyDescent="0.25">
      <c r="A39" s="35"/>
      <c r="B39" s="28"/>
      <c r="D39" s="149"/>
      <c r="F39" s="136"/>
      <c r="G39" s="136"/>
      <c r="H39" s="136"/>
      <c r="I39" s="136"/>
      <c r="J39" s="136"/>
    </row>
    <row r="40" spans="1:74" s="99" customFormat="1" x14ac:dyDescent="0.25">
      <c r="A40" s="35"/>
      <c r="B40" s="28"/>
      <c r="D40" s="143"/>
    </row>
    <row r="42" spans="1:74" s="27" customFormat="1" x14ac:dyDescent="0.25"/>
    <row r="43" spans="1:74" s="27" customFormat="1" x14ac:dyDescent="0.25">
      <c r="A43" s="27" t="s">
        <v>198</v>
      </c>
    </row>
    <row r="45" spans="1:74" x14ac:dyDescent="0.25">
      <c r="B45" s="90" t="s">
        <v>179</v>
      </c>
      <c r="C45" s="75">
        <v>41782</v>
      </c>
      <c r="D45" s="75"/>
      <c r="E45" s="88" t="s">
        <v>180</v>
      </c>
      <c r="F45" s="88" t="s">
        <v>180</v>
      </c>
      <c r="G45" s="88" t="s">
        <v>180</v>
      </c>
      <c r="H45" s="88" t="s">
        <v>180</v>
      </c>
      <c r="I45" s="88" t="s">
        <v>180</v>
      </c>
      <c r="J45" s="88" t="s">
        <v>180</v>
      </c>
      <c r="K45" s="88" t="s">
        <v>180</v>
      </c>
      <c r="L45" s="88" t="s">
        <v>180</v>
      </c>
      <c r="M45" s="88" t="s">
        <v>180</v>
      </c>
      <c r="N45" s="88" t="s">
        <v>180</v>
      </c>
      <c r="O45" s="88" t="s">
        <v>180</v>
      </c>
      <c r="P45" s="88" t="s">
        <v>180</v>
      </c>
      <c r="Q45" s="88" t="s">
        <v>180</v>
      </c>
      <c r="R45" s="88" t="s">
        <v>180</v>
      </c>
      <c r="S45" s="88" t="s">
        <v>180</v>
      </c>
      <c r="T45" s="88" t="s">
        <v>180</v>
      </c>
      <c r="U45" s="88" t="s">
        <v>180</v>
      </c>
      <c r="V45" s="88" t="s">
        <v>180</v>
      </c>
      <c r="W45" s="88" t="s">
        <v>180</v>
      </c>
      <c r="X45" s="88" t="s">
        <v>180</v>
      </c>
      <c r="Y45" s="88" t="s">
        <v>180</v>
      </c>
      <c r="Z45" s="88" t="s">
        <v>180</v>
      </c>
      <c r="AA45" s="88" t="s">
        <v>180</v>
      </c>
      <c r="AB45" s="88" t="s">
        <v>180</v>
      </c>
      <c r="AC45" s="88" t="s">
        <v>180</v>
      </c>
      <c r="AD45" s="88" t="s">
        <v>180</v>
      </c>
      <c r="AE45" s="88" t="s">
        <v>180</v>
      </c>
      <c r="AF45" s="88" t="s">
        <v>180</v>
      </c>
      <c r="AG45" s="88" t="s">
        <v>180</v>
      </c>
      <c r="AH45" s="88" t="s">
        <v>180</v>
      </c>
      <c r="AI45" s="88" t="s">
        <v>180</v>
      </c>
      <c r="AJ45" s="88" t="s">
        <v>180</v>
      </c>
      <c r="AK45" s="88" t="s">
        <v>180</v>
      </c>
      <c r="AL45" s="88" t="s">
        <v>180</v>
      </c>
      <c r="AM45" s="88" t="s">
        <v>180</v>
      </c>
      <c r="AN45" s="88" t="s">
        <v>180</v>
      </c>
      <c r="AO45" s="88" t="s">
        <v>180</v>
      </c>
      <c r="AP45" s="88" t="s">
        <v>180</v>
      </c>
      <c r="AQ45" s="88" t="s">
        <v>180</v>
      </c>
      <c r="AR45" s="88" t="s">
        <v>180</v>
      </c>
      <c r="AS45" s="88" t="s">
        <v>180</v>
      </c>
      <c r="AT45" s="88" t="s">
        <v>180</v>
      </c>
      <c r="AU45" s="88" t="s">
        <v>180</v>
      </c>
      <c r="AV45" s="88" t="s">
        <v>180</v>
      </c>
      <c r="AW45" s="88" t="s">
        <v>180</v>
      </c>
      <c r="AX45" s="88" t="s">
        <v>180</v>
      </c>
      <c r="AY45" s="88" t="s">
        <v>180</v>
      </c>
      <c r="AZ45" s="88" t="s">
        <v>180</v>
      </c>
      <c r="BA45" s="88" t="s">
        <v>180</v>
      </c>
      <c r="BB45" s="88" t="s">
        <v>180</v>
      </c>
      <c r="BC45" s="88" t="s">
        <v>180</v>
      </c>
      <c r="BD45" s="88" t="s">
        <v>180</v>
      </c>
      <c r="BE45" s="88" t="s">
        <v>180</v>
      </c>
      <c r="BF45" s="88" t="s">
        <v>180</v>
      </c>
      <c r="BG45" s="88" t="s">
        <v>180</v>
      </c>
      <c r="BH45" s="88" t="s">
        <v>180</v>
      </c>
      <c r="BI45" s="88" t="s">
        <v>180</v>
      </c>
      <c r="BJ45" s="88" t="s">
        <v>180</v>
      </c>
      <c r="BK45" s="88" t="s">
        <v>180</v>
      </c>
      <c r="BL45" s="88" t="s">
        <v>180</v>
      </c>
      <c r="BM45" s="88" t="s">
        <v>180</v>
      </c>
      <c r="BN45" s="88" t="s">
        <v>180</v>
      </c>
      <c r="BO45" s="88" t="s">
        <v>180</v>
      </c>
      <c r="BP45" s="88" t="s">
        <v>180</v>
      </c>
      <c r="BQ45" s="88" t="s">
        <v>180</v>
      </c>
      <c r="BR45" s="88" t="s">
        <v>180</v>
      </c>
      <c r="BS45" s="88" t="s">
        <v>180</v>
      </c>
      <c r="BT45" s="88" t="s">
        <v>180</v>
      </c>
      <c r="BU45" s="88" t="s">
        <v>180</v>
      </c>
      <c r="BV45" s="88" t="s">
        <v>180</v>
      </c>
    </row>
    <row r="46" spans="1:74" x14ac:dyDescent="0.25">
      <c r="B46" s="90" t="s">
        <v>181</v>
      </c>
      <c r="C46" s="75">
        <v>41782</v>
      </c>
      <c r="D46" s="75"/>
      <c r="E46" s="88" t="s">
        <v>180</v>
      </c>
      <c r="F46" s="88" t="s">
        <v>180</v>
      </c>
      <c r="G46" s="88" t="s">
        <v>180</v>
      </c>
      <c r="H46" s="88" t="s">
        <v>180</v>
      </c>
      <c r="I46" s="88" t="s">
        <v>180</v>
      </c>
      <c r="J46" s="88" t="s">
        <v>180</v>
      </c>
      <c r="K46" s="88" t="s">
        <v>180</v>
      </c>
      <c r="L46" s="88" t="s">
        <v>180</v>
      </c>
      <c r="M46" s="88" t="s">
        <v>180</v>
      </c>
      <c r="N46" s="88" t="s">
        <v>180</v>
      </c>
      <c r="O46" s="88" t="s">
        <v>180</v>
      </c>
      <c r="P46" s="88" t="s">
        <v>180</v>
      </c>
      <c r="Q46" s="88" t="s">
        <v>180</v>
      </c>
      <c r="R46" s="88" t="s">
        <v>180</v>
      </c>
      <c r="S46" s="88" t="s">
        <v>180</v>
      </c>
      <c r="T46" s="88" t="s">
        <v>180</v>
      </c>
      <c r="U46" s="88" t="s">
        <v>180</v>
      </c>
      <c r="V46" s="88" t="s">
        <v>180</v>
      </c>
      <c r="W46" s="88" t="s">
        <v>180</v>
      </c>
      <c r="X46" s="88" t="s">
        <v>180</v>
      </c>
      <c r="Y46" s="88" t="s">
        <v>180</v>
      </c>
      <c r="Z46" s="88" t="s">
        <v>180</v>
      </c>
      <c r="AA46" s="88" t="s">
        <v>180</v>
      </c>
      <c r="AB46" s="88" t="s">
        <v>180</v>
      </c>
      <c r="AC46" s="88" t="s">
        <v>180</v>
      </c>
      <c r="AD46" s="88" t="s">
        <v>180</v>
      </c>
      <c r="AE46" s="88" t="s">
        <v>180</v>
      </c>
      <c r="AF46" s="88" t="s">
        <v>180</v>
      </c>
      <c r="AG46" s="88" t="s">
        <v>180</v>
      </c>
      <c r="AH46" s="88" t="s">
        <v>180</v>
      </c>
      <c r="AI46" s="88" t="s">
        <v>180</v>
      </c>
      <c r="AJ46" s="88" t="s">
        <v>180</v>
      </c>
      <c r="AK46" s="88" t="s">
        <v>180</v>
      </c>
      <c r="AL46" s="88" t="s">
        <v>180</v>
      </c>
      <c r="AM46" s="88" t="s">
        <v>180</v>
      </c>
      <c r="AN46" s="88" t="s">
        <v>180</v>
      </c>
      <c r="AO46" s="88" t="s">
        <v>180</v>
      </c>
      <c r="AP46" s="88" t="s">
        <v>180</v>
      </c>
      <c r="AQ46" s="88" t="s">
        <v>180</v>
      </c>
      <c r="AR46" s="88" t="s">
        <v>180</v>
      </c>
      <c r="AS46" s="88" t="s">
        <v>180</v>
      </c>
      <c r="AT46" s="88" t="s">
        <v>180</v>
      </c>
      <c r="AU46" s="88" t="s">
        <v>180</v>
      </c>
      <c r="AV46" s="88" t="s">
        <v>180</v>
      </c>
      <c r="AW46" s="88" t="s">
        <v>180</v>
      </c>
      <c r="AX46" s="88" t="s">
        <v>180</v>
      </c>
      <c r="AY46" s="88" t="s">
        <v>180</v>
      </c>
      <c r="AZ46" s="88" t="s">
        <v>180</v>
      </c>
      <c r="BA46" s="88" t="s">
        <v>180</v>
      </c>
      <c r="BB46" s="88" t="s">
        <v>180</v>
      </c>
      <c r="BC46" s="88" t="s">
        <v>180</v>
      </c>
      <c r="BD46" s="88" t="s">
        <v>180</v>
      </c>
      <c r="BE46" s="88" t="s">
        <v>180</v>
      </c>
      <c r="BF46" s="88" t="s">
        <v>180</v>
      </c>
      <c r="BG46" s="88" t="s">
        <v>180</v>
      </c>
      <c r="BH46" s="88" t="s">
        <v>180</v>
      </c>
      <c r="BI46" s="88" t="s">
        <v>180</v>
      </c>
      <c r="BJ46" s="88" t="s">
        <v>180</v>
      </c>
      <c r="BK46" s="88" t="s">
        <v>180</v>
      </c>
      <c r="BL46" s="88" t="s">
        <v>180</v>
      </c>
      <c r="BM46" s="88" t="s">
        <v>180</v>
      </c>
      <c r="BN46" s="88" t="s">
        <v>180</v>
      </c>
      <c r="BO46" s="88" t="s">
        <v>180</v>
      </c>
      <c r="BP46" s="88" t="s">
        <v>180</v>
      </c>
      <c r="BQ46" s="88" t="s">
        <v>180</v>
      </c>
      <c r="BR46" s="88" t="s">
        <v>180</v>
      </c>
      <c r="BS46" s="88" t="s">
        <v>180</v>
      </c>
      <c r="BT46" s="88" t="s">
        <v>180</v>
      </c>
      <c r="BU46" s="88" t="s">
        <v>180</v>
      </c>
      <c r="BV46" s="88" t="s">
        <v>180</v>
      </c>
    </row>
    <row r="47" spans="1:74" x14ac:dyDescent="0.25">
      <c r="B47" s="90" t="s">
        <v>182</v>
      </c>
      <c r="C47" s="75">
        <v>41782</v>
      </c>
      <c r="D47" s="75"/>
      <c r="E47" s="88">
        <v>98.316666666666663</v>
      </c>
      <c r="F47" s="88">
        <v>95.866666666666674</v>
      </c>
      <c r="G47" s="88">
        <v>96.433333333333337</v>
      </c>
      <c r="H47" s="88">
        <v>98.433333333333323</v>
      </c>
      <c r="I47" s="88">
        <v>98.15000000000002</v>
      </c>
      <c r="J47" s="88">
        <v>101.76666666666665</v>
      </c>
      <c r="K47" s="88">
        <v>96.61666666666666</v>
      </c>
      <c r="L47" s="88">
        <v>102.2</v>
      </c>
      <c r="M47" s="88">
        <v>100.63333333333333</v>
      </c>
      <c r="N47" s="88">
        <v>98.949999999999989</v>
      </c>
      <c r="O47" s="88">
        <v>96.399999999999991</v>
      </c>
      <c r="P47" s="87" t="s">
        <v>183</v>
      </c>
      <c r="Q47" s="88">
        <v>86.5</v>
      </c>
      <c r="R47" s="87" t="s">
        <v>183</v>
      </c>
      <c r="S47" s="88">
        <v>87.833333333333329</v>
      </c>
      <c r="T47" s="87" t="s">
        <v>183</v>
      </c>
      <c r="U47" s="88">
        <v>114.01666666666667</v>
      </c>
      <c r="V47" s="88" t="s">
        <v>184</v>
      </c>
      <c r="W47" s="88">
        <v>107.76666666666665</v>
      </c>
      <c r="X47" s="87" t="s">
        <v>183</v>
      </c>
      <c r="Y47" s="88">
        <v>89.15000000000002</v>
      </c>
      <c r="Z47" s="88" t="s">
        <v>184</v>
      </c>
      <c r="AA47" s="87" t="s">
        <v>183</v>
      </c>
      <c r="AB47" s="87" t="s">
        <v>183</v>
      </c>
      <c r="AC47" s="88">
        <v>111.68333333333332</v>
      </c>
      <c r="AD47" s="88">
        <v>103.55000000000001</v>
      </c>
      <c r="AE47" s="87" t="s">
        <v>183</v>
      </c>
      <c r="AF47" s="88">
        <v>79.133333333333326</v>
      </c>
      <c r="AG47" s="87" t="s">
        <v>183</v>
      </c>
      <c r="AH47" s="88">
        <v>85.016666666666666</v>
      </c>
      <c r="AI47" s="87" t="s">
        <v>183</v>
      </c>
      <c r="AJ47" s="88">
        <v>91.716666666666654</v>
      </c>
      <c r="AK47" s="87" t="s">
        <v>183</v>
      </c>
      <c r="AL47" s="88">
        <v>86.833333333333329</v>
      </c>
      <c r="AM47" s="88" t="s">
        <v>184</v>
      </c>
      <c r="AN47" s="88" t="s">
        <v>184</v>
      </c>
      <c r="AO47" s="93" t="s">
        <v>184</v>
      </c>
      <c r="AP47" s="87" t="s">
        <v>183</v>
      </c>
      <c r="AQ47" s="87" t="s">
        <v>183</v>
      </c>
      <c r="AR47" s="87" t="s">
        <v>183</v>
      </c>
      <c r="AS47" s="87" t="s">
        <v>183</v>
      </c>
      <c r="AT47" s="88">
        <v>95.116666666666674</v>
      </c>
      <c r="AU47" s="88" t="s">
        <v>184</v>
      </c>
      <c r="AV47" s="87" t="s">
        <v>183</v>
      </c>
      <c r="AW47" s="87" t="s">
        <v>183</v>
      </c>
      <c r="AX47" s="87" t="s">
        <v>183</v>
      </c>
      <c r="AY47" s="88">
        <v>98.133333333333326</v>
      </c>
      <c r="AZ47" s="87" t="s">
        <v>183</v>
      </c>
      <c r="BA47" s="87" t="s">
        <v>183</v>
      </c>
      <c r="BB47" s="87" t="s">
        <v>183</v>
      </c>
      <c r="BC47" s="87" t="s">
        <v>183</v>
      </c>
      <c r="BD47" s="88">
        <v>94.183333333333337</v>
      </c>
      <c r="BE47" s="87" t="s">
        <v>183</v>
      </c>
      <c r="BF47" s="87" t="s">
        <v>183</v>
      </c>
      <c r="BG47" s="88" t="s">
        <v>184</v>
      </c>
      <c r="BH47" s="88" t="s">
        <v>184</v>
      </c>
      <c r="BI47" s="88" t="s">
        <v>184</v>
      </c>
      <c r="BJ47" s="87" t="s">
        <v>183</v>
      </c>
      <c r="BK47" s="87" t="s">
        <v>183</v>
      </c>
      <c r="BL47" s="88">
        <v>94.833333333333329</v>
      </c>
      <c r="BM47" s="87" t="s">
        <v>183</v>
      </c>
      <c r="BN47" s="88" t="s">
        <v>184</v>
      </c>
      <c r="BO47" s="87" t="s">
        <v>183</v>
      </c>
      <c r="BP47" s="87" t="s">
        <v>183</v>
      </c>
      <c r="BQ47" s="87" t="s">
        <v>183</v>
      </c>
      <c r="BR47" s="87" t="s">
        <v>183</v>
      </c>
      <c r="BS47" s="87" t="s">
        <v>183</v>
      </c>
      <c r="BT47" s="87" t="s">
        <v>183</v>
      </c>
      <c r="BU47" s="87" t="s">
        <v>183</v>
      </c>
      <c r="BV47" s="87" t="s">
        <v>183</v>
      </c>
    </row>
    <row r="48" spans="1:74" ht="17.25" x14ac:dyDescent="0.25">
      <c r="B48" s="90" t="s">
        <v>185</v>
      </c>
      <c r="C48" s="75">
        <v>41782</v>
      </c>
      <c r="D48" s="75"/>
      <c r="E48" s="88">
        <v>0.999</v>
      </c>
      <c r="F48" s="88">
        <v>0.999</v>
      </c>
      <c r="G48" s="88">
        <v>1</v>
      </c>
      <c r="H48" s="88">
        <v>0.997</v>
      </c>
      <c r="I48" s="88">
        <v>0.998</v>
      </c>
      <c r="J48" s="88">
        <v>0.998</v>
      </c>
      <c r="K48" s="88">
        <v>0.997</v>
      </c>
      <c r="L48" s="88">
        <v>0.999</v>
      </c>
      <c r="M48" s="88">
        <v>0.999</v>
      </c>
      <c r="N48" s="88">
        <v>0.999</v>
      </c>
      <c r="O48" s="88">
        <v>0.998</v>
      </c>
      <c r="P48" s="87" t="s">
        <v>183</v>
      </c>
      <c r="Q48" s="88">
        <v>0.998</v>
      </c>
      <c r="R48" s="87" t="s">
        <v>183</v>
      </c>
      <c r="S48" s="88">
        <v>0.997</v>
      </c>
      <c r="T48" s="87" t="s">
        <v>183</v>
      </c>
      <c r="U48" s="88">
        <v>0.995</v>
      </c>
      <c r="V48" s="88">
        <v>0.98699999999999999</v>
      </c>
      <c r="W48" s="88">
        <v>0.98699999999999999</v>
      </c>
      <c r="X48" s="87" t="s">
        <v>183</v>
      </c>
      <c r="Y48" s="88">
        <v>0.998</v>
      </c>
      <c r="Z48" s="88">
        <v>0.97799999999999998</v>
      </c>
      <c r="AA48" s="87" t="s">
        <v>183</v>
      </c>
      <c r="AB48" s="88">
        <v>0.998</v>
      </c>
      <c r="AC48" s="88">
        <v>0.998</v>
      </c>
      <c r="AD48" s="88">
        <v>0.98799999999999999</v>
      </c>
      <c r="AE48" s="87" t="s">
        <v>183</v>
      </c>
      <c r="AF48" s="88">
        <v>0.998</v>
      </c>
      <c r="AG48" s="87" t="s">
        <v>183</v>
      </c>
      <c r="AH48" s="88">
        <v>0.998</v>
      </c>
      <c r="AI48" s="87" t="s">
        <v>183</v>
      </c>
      <c r="AJ48" s="88">
        <v>0.996</v>
      </c>
      <c r="AK48" s="87" t="s">
        <v>183</v>
      </c>
      <c r="AL48" s="88">
        <v>0.998</v>
      </c>
      <c r="AM48" s="88">
        <v>0.997</v>
      </c>
      <c r="AN48" s="88">
        <v>0.98</v>
      </c>
      <c r="AO48" s="88">
        <v>0.998</v>
      </c>
      <c r="AP48" s="87" t="s">
        <v>183</v>
      </c>
      <c r="AQ48" s="87" t="s">
        <v>183</v>
      </c>
      <c r="AR48" s="87" t="s">
        <v>183</v>
      </c>
      <c r="AS48" s="87" t="s">
        <v>183</v>
      </c>
      <c r="AT48" s="88">
        <v>0.996</v>
      </c>
      <c r="AU48" s="88">
        <v>0.999</v>
      </c>
      <c r="AV48" s="87" t="s">
        <v>183</v>
      </c>
      <c r="AW48" s="87" t="s">
        <v>183</v>
      </c>
      <c r="AX48" s="87" t="s">
        <v>183</v>
      </c>
      <c r="AY48" s="88">
        <v>0.999</v>
      </c>
      <c r="AZ48" s="87" t="s">
        <v>183</v>
      </c>
      <c r="BA48" s="87" t="s">
        <v>183</v>
      </c>
      <c r="BB48" s="87" t="s">
        <v>183</v>
      </c>
      <c r="BC48" s="87" t="s">
        <v>183</v>
      </c>
      <c r="BD48" s="88">
        <v>0.995</v>
      </c>
      <c r="BE48" s="87" t="s">
        <v>183</v>
      </c>
      <c r="BF48" s="87" t="s">
        <v>183</v>
      </c>
      <c r="BG48" s="88">
        <v>0.999</v>
      </c>
      <c r="BH48" s="88">
        <v>0.998</v>
      </c>
      <c r="BI48" s="88">
        <v>0.998</v>
      </c>
      <c r="BJ48" s="87" t="s">
        <v>183</v>
      </c>
      <c r="BK48" s="87" t="s">
        <v>183</v>
      </c>
      <c r="BL48" s="88">
        <v>1</v>
      </c>
      <c r="BM48" s="87" t="s">
        <v>183</v>
      </c>
      <c r="BN48" s="88">
        <v>0.999</v>
      </c>
      <c r="BO48" s="87" t="s">
        <v>183</v>
      </c>
      <c r="BP48" s="87" t="s">
        <v>183</v>
      </c>
      <c r="BQ48" s="87" t="s">
        <v>183</v>
      </c>
      <c r="BR48" s="87" t="s">
        <v>183</v>
      </c>
      <c r="BS48" s="87" t="s">
        <v>183</v>
      </c>
      <c r="BT48" s="87" t="s">
        <v>183</v>
      </c>
      <c r="BU48" s="87" t="s">
        <v>183</v>
      </c>
      <c r="BV48" s="87" t="s">
        <v>183</v>
      </c>
    </row>
    <row r="49" spans="2:74" x14ac:dyDescent="0.25">
      <c r="B49" s="89" t="s">
        <v>186</v>
      </c>
      <c r="C49" s="75">
        <v>41782</v>
      </c>
      <c r="D49" s="75"/>
      <c r="E49" s="88">
        <v>87.6</v>
      </c>
      <c r="F49" s="88">
        <v>85.5</v>
      </c>
      <c r="G49" s="88">
        <v>86.5</v>
      </c>
      <c r="H49" s="88">
        <v>84.2</v>
      </c>
      <c r="I49" s="88">
        <v>84.5</v>
      </c>
      <c r="J49" s="88">
        <v>90.9</v>
      </c>
      <c r="K49" s="88">
        <v>85.5</v>
      </c>
      <c r="L49" s="88">
        <v>87</v>
      </c>
      <c r="M49" s="88">
        <v>88.1</v>
      </c>
      <c r="N49" s="88">
        <v>86.7</v>
      </c>
      <c r="O49" s="88">
        <v>86.2</v>
      </c>
      <c r="P49" s="87" t="s">
        <v>183</v>
      </c>
      <c r="Q49" s="88">
        <v>84.6</v>
      </c>
      <c r="R49" s="87" t="s">
        <v>183</v>
      </c>
      <c r="S49" s="88">
        <v>83.6</v>
      </c>
      <c r="T49" s="87" t="s">
        <v>183</v>
      </c>
      <c r="U49" s="88">
        <v>113.1</v>
      </c>
      <c r="V49" s="88">
        <v>98.8</v>
      </c>
      <c r="W49" s="88">
        <v>102.6</v>
      </c>
      <c r="X49" s="87" t="s">
        <v>183</v>
      </c>
      <c r="Y49" s="88">
        <v>86.9</v>
      </c>
      <c r="Z49" s="88">
        <v>98.4</v>
      </c>
      <c r="AA49" s="87" t="s">
        <v>183</v>
      </c>
      <c r="AB49" s="88">
        <v>99.6</v>
      </c>
      <c r="AC49" s="88">
        <v>96.9</v>
      </c>
      <c r="AD49" s="88">
        <v>80.400000000000006</v>
      </c>
      <c r="AE49" s="87" t="s">
        <v>183</v>
      </c>
      <c r="AF49" s="88">
        <v>82.6</v>
      </c>
      <c r="AG49" s="87" t="s">
        <v>183</v>
      </c>
      <c r="AH49" s="88">
        <v>84</v>
      </c>
      <c r="AI49" s="87" t="s">
        <v>183</v>
      </c>
      <c r="AJ49" s="88">
        <v>83.4</v>
      </c>
      <c r="AK49" s="87" t="s">
        <v>183</v>
      </c>
      <c r="AL49" s="88">
        <v>84.6</v>
      </c>
      <c r="AM49" s="88">
        <v>81.3</v>
      </c>
      <c r="AN49" s="88">
        <v>85.9</v>
      </c>
      <c r="AO49" s="88">
        <v>81.3</v>
      </c>
      <c r="AP49" s="87" t="s">
        <v>183</v>
      </c>
      <c r="AQ49" s="87" t="s">
        <v>183</v>
      </c>
      <c r="AR49" s="87" t="s">
        <v>183</v>
      </c>
      <c r="AS49" s="87" t="s">
        <v>183</v>
      </c>
      <c r="AT49" s="88">
        <v>80.8</v>
      </c>
      <c r="AU49" s="88">
        <v>86.9</v>
      </c>
      <c r="AV49" s="87" t="s">
        <v>183</v>
      </c>
      <c r="AW49" s="87" t="s">
        <v>183</v>
      </c>
      <c r="AX49" s="87" t="s">
        <v>183</v>
      </c>
      <c r="AY49" s="88">
        <v>83.7</v>
      </c>
      <c r="AZ49" s="87" t="s">
        <v>183</v>
      </c>
      <c r="BA49" s="87" t="s">
        <v>183</v>
      </c>
      <c r="BB49" s="87" t="s">
        <v>183</v>
      </c>
      <c r="BC49" s="87" t="s">
        <v>183</v>
      </c>
      <c r="BD49" s="88">
        <v>91.8</v>
      </c>
      <c r="BE49" s="87" t="s">
        <v>183</v>
      </c>
      <c r="BF49" s="87" t="s">
        <v>183</v>
      </c>
      <c r="BG49" s="88">
        <v>84.6</v>
      </c>
      <c r="BH49" s="88">
        <v>82.7</v>
      </c>
      <c r="BI49" s="88">
        <v>82.5</v>
      </c>
      <c r="BJ49" s="87" t="s">
        <v>183</v>
      </c>
      <c r="BK49" s="87" t="s">
        <v>183</v>
      </c>
      <c r="BL49" s="88">
        <v>88.7</v>
      </c>
      <c r="BM49" s="87" t="s">
        <v>183</v>
      </c>
      <c r="BN49" s="88">
        <v>87.3</v>
      </c>
      <c r="BO49" s="87" t="s">
        <v>183</v>
      </c>
      <c r="BP49" s="87" t="s">
        <v>183</v>
      </c>
      <c r="BQ49" s="87" t="s">
        <v>183</v>
      </c>
      <c r="BR49" s="87" t="s">
        <v>183</v>
      </c>
      <c r="BS49" s="87" t="s">
        <v>183</v>
      </c>
      <c r="BT49" s="87" t="s">
        <v>183</v>
      </c>
      <c r="BU49" s="87" t="s">
        <v>183</v>
      </c>
      <c r="BV49" s="87" t="s">
        <v>183</v>
      </c>
    </row>
    <row r="50" spans="2:74" x14ac:dyDescent="0.25">
      <c r="B50" s="90" t="s">
        <v>187</v>
      </c>
      <c r="C50" s="75">
        <v>41782</v>
      </c>
      <c r="D50" s="75"/>
      <c r="E50" s="88" t="s">
        <v>188</v>
      </c>
      <c r="F50" s="88" t="s">
        <v>188</v>
      </c>
      <c r="G50" s="88" t="s">
        <v>188</v>
      </c>
      <c r="H50" s="88" t="s">
        <v>188</v>
      </c>
      <c r="I50" s="88" t="s">
        <v>188</v>
      </c>
      <c r="J50" s="88" t="s">
        <v>188</v>
      </c>
      <c r="K50" s="88" t="s">
        <v>188</v>
      </c>
      <c r="L50" s="88" t="s">
        <v>188</v>
      </c>
      <c r="M50" s="88" t="s">
        <v>188</v>
      </c>
      <c r="N50" s="88" t="s">
        <v>188</v>
      </c>
      <c r="O50" s="88" t="s">
        <v>188</v>
      </c>
      <c r="P50" s="87" t="s">
        <v>183</v>
      </c>
      <c r="Q50" s="88" t="s">
        <v>188</v>
      </c>
      <c r="R50" s="87" t="s">
        <v>183</v>
      </c>
      <c r="S50" s="88" t="s">
        <v>188</v>
      </c>
      <c r="T50" s="87" t="s">
        <v>183</v>
      </c>
      <c r="U50" s="88" t="s">
        <v>188</v>
      </c>
      <c r="V50" s="88" t="s">
        <v>188</v>
      </c>
      <c r="W50" s="88" t="s">
        <v>188</v>
      </c>
      <c r="X50" s="87" t="s">
        <v>183</v>
      </c>
      <c r="Y50" s="88" t="s">
        <v>188</v>
      </c>
      <c r="Z50" s="88" t="s">
        <v>188</v>
      </c>
      <c r="AA50" s="88" t="s">
        <v>188</v>
      </c>
      <c r="AB50" s="88" t="s">
        <v>188</v>
      </c>
      <c r="AC50" s="88" t="s">
        <v>188</v>
      </c>
      <c r="AD50" s="88" t="s">
        <v>188</v>
      </c>
      <c r="AE50" s="87" t="s">
        <v>183</v>
      </c>
      <c r="AF50" s="88" t="s">
        <v>188</v>
      </c>
      <c r="AG50" s="87" t="s">
        <v>183</v>
      </c>
      <c r="AH50" s="88" t="s">
        <v>188</v>
      </c>
      <c r="AI50" s="87" t="s">
        <v>183</v>
      </c>
      <c r="AJ50" s="88" t="s">
        <v>188</v>
      </c>
      <c r="AK50" s="87" t="s">
        <v>183</v>
      </c>
      <c r="AL50" s="88" t="s">
        <v>188</v>
      </c>
      <c r="AM50" s="88" t="s">
        <v>188</v>
      </c>
      <c r="AN50" s="88" t="s">
        <v>188</v>
      </c>
      <c r="AO50" s="88" t="s">
        <v>188</v>
      </c>
      <c r="AP50" s="87" t="s">
        <v>183</v>
      </c>
      <c r="AQ50" s="87" t="s">
        <v>183</v>
      </c>
      <c r="AR50" s="87" t="s">
        <v>183</v>
      </c>
      <c r="AS50" s="87" t="s">
        <v>183</v>
      </c>
      <c r="AT50" s="88" t="s">
        <v>188</v>
      </c>
      <c r="AU50" s="88" t="s">
        <v>188</v>
      </c>
      <c r="AV50" s="87" t="s">
        <v>183</v>
      </c>
      <c r="AW50" s="87" t="s">
        <v>183</v>
      </c>
      <c r="AX50" s="87" t="s">
        <v>183</v>
      </c>
      <c r="AY50" s="88" t="s">
        <v>188</v>
      </c>
      <c r="AZ50" s="87" t="s">
        <v>183</v>
      </c>
      <c r="BA50" s="87" t="s">
        <v>183</v>
      </c>
      <c r="BB50" s="87" t="s">
        <v>183</v>
      </c>
      <c r="BC50" s="87" t="s">
        <v>183</v>
      </c>
      <c r="BD50" s="88" t="s">
        <v>188</v>
      </c>
      <c r="BE50" s="87" t="s">
        <v>183</v>
      </c>
      <c r="BF50" s="87" t="s">
        <v>183</v>
      </c>
      <c r="BG50" s="88" t="s">
        <v>188</v>
      </c>
      <c r="BH50" s="88" t="s">
        <v>188</v>
      </c>
      <c r="BI50" s="88" t="s">
        <v>188</v>
      </c>
      <c r="BJ50" s="87" t="s">
        <v>183</v>
      </c>
      <c r="BK50" s="87" t="s">
        <v>183</v>
      </c>
      <c r="BL50" s="88" t="s">
        <v>188</v>
      </c>
      <c r="BM50" s="87" t="s">
        <v>183</v>
      </c>
      <c r="BN50" s="88" t="s">
        <v>188</v>
      </c>
      <c r="BO50" s="87" t="s">
        <v>183</v>
      </c>
      <c r="BP50" s="93" t="s">
        <v>188</v>
      </c>
      <c r="BQ50" s="93" t="s">
        <v>188</v>
      </c>
      <c r="BR50" s="93" t="s">
        <v>188</v>
      </c>
      <c r="BS50" s="93" t="s">
        <v>188</v>
      </c>
      <c r="BT50" s="93" t="s">
        <v>188</v>
      </c>
      <c r="BU50" s="93" t="s">
        <v>188</v>
      </c>
      <c r="BV50" s="88" t="s">
        <v>188</v>
      </c>
    </row>
    <row r="51" spans="2:74" x14ac:dyDescent="0.25">
      <c r="B51" s="95" t="s">
        <v>199</v>
      </c>
      <c r="C51" s="75">
        <v>41782</v>
      </c>
      <c r="D51" s="75"/>
      <c r="E51" s="91">
        <v>2.9386358124894301</v>
      </c>
      <c r="F51" s="91">
        <v>10.724696657284955</v>
      </c>
      <c r="G51" s="91">
        <v>6.6824949110205276</v>
      </c>
      <c r="H51" s="91">
        <v>14.056503318899086</v>
      </c>
      <c r="I51" s="91">
        <v>6.5061185889885236</v>
      </c>
      <c r="J51" s="91">
        <v>28.892535145256783</v>
      </c>
      <c r="K51" s="91" t="s">
        <v>190</v>
      </c>
      <c r="L51" s="91" t="s">
        <v>190</v>
      </c>
      <c r="M51" s="91" t="s">
        <v>190</v>
      </c>
      <c r="N51" s="91" t="s">
        <v>190</v>
      </c>
      <c r="O51" s="91" t="s">
        <v>190</v>
      </c>
      <c r="P51" s="91" t="s">
        <v>190</v>
      </c>
      <c r="Q51" s="91" t="s">
        <v>190</v>
      </c>
      <c r="R51" s="91" t="s">
        <v>190</v>
      </c>
      <c r="S51" s="91" t="s">
        <v>190</v>
      </c>
      <c r="T51" s="91" t="s">
        <v>190</v>
      </c>
      <c r="U51" s="91" t="s">
        <v>190</v>
      </c>
      <c r="V51" s="91" t="s">
        <v>190</v>
      </c>
      <c r="W51" s="91" t="s">
        <v>190</v>
      </c>
      <c r="X51" s="91" t="s">
        <v>190</v>
      </c>
      <c r="Y51" s="91" t="s">
        <v>190</v>
      </c>
      <c r="Z51" s="91" t="s">
        <v>190</v>
      </c>
      <c r="AA51" s="91" t="s">
        <v>190</v>
      </c>
      <c r="AB51" s="91" t="s">
        <v>190</v>
      </c>
      <c r="AC51" s="91">
        <v>9.4261019147845797</v>
      </c>
      <c r="AD51" s="91" t="s">
        <v>190</v>
      </c>
      <c r="AE51" s="91" t="s">
        <v>190</v>
      </c>
      <c r="AF51" s="91">
        <v>19.106678048523143</v>
      </c>
      <c r="AG51" s="91" t="s">
        <v>190</v>
      </c>
      <c r="AH51" s="91" t="s">
        <v>190</v>
      </c>
      <c r="AI51" s="91" t="s">
        <v>190</v>
      </c>
      <c r="AJ51" s="91" t="s">
        <v>190</v>
      </c>
      <c r="AK51" s="91" t="s">
        <v>190</v>
      </c>
      <c r="AL51" s="91" t="s">
        <v>190</v>
      </c>
      <c r="AM51" s="91" t="s">
        <v>190</v>
      </c>
      <c r="AN51" s="91">
        <v>13.332903284737025</v>
      </c>
      <c r="AO51" s="91" t="s">
        <v>190</v>
      </c>
      <c r="AP51" s="91" t="s">
        <v>190</v>
      </c>
      <c r="AQ51" s="91" t="s">
        <v>190</v>
      </c>
      <c r="AR51" s="91" t="s">
        <v>190</v>
      </c>
      <c r="AS51" s="91" t="s">
        <v>190</v>
      </c>
      <c r="AT51" s="91" t="s">
        <v>190</v>
      </c>
      <c r="AU51" s="91" t="s">
        <v>190</v>
      </c>
      <c r="AV51" s="91" t="s">
        <v>190</v>
      </c>
      <c r="AW51" s="91" t="s">
        <v>190</v>
      </c>
      <c r="AX51" s="91" t="s">
        <v>190</v>
      </c>
      <c r="AY51" s="91" t="s">
        <v>190</v>
      </c>
      <c r="AZ51" s="91" t="s">
        <v>190</v>
      </c>
      <c r="BA51" s="91" t="s">
        <v>190</v>
      </c>
      <c r="BB51" s="91" t="s">
        <v>190</v>
      </c>
      <c r="BC51" s="91" t="s">
        <v>190</v>
      </c>
      <c r="BD51" s="91" t="s">
        <v>190</v>
      </c>
      <c r="BE51" s="91" t="s">
        <v>190</v>
      </c>
      <c r="BF51" s="91" t="s">
        <v>190</v>
      </c>
      <c r="BG51" s="91" t="s">
        <v>190</v>
      </c>
      <c r="BH51" s="91" t="s">
        <v>190</v>
      </c>
      <c r="BI51" s="91" t="s">
        <v>190</v>
      </c>
      <c r="BJ51" s="91" t="s">
        <v>190</v>
      </c>
      <c r="BK51" s="91" t="s">
        <v>190</v>
      </c>
      <c r="BL51" s="91" t="s">
        <v>190</v>
      </c>
      <c r="BM51" s="91" t="s">
        <v>190</v>
      </c>
      <c r="BN51" s="91" t="s">
        <v>190</v>
      </c>
      <c r="BO51" s="91" t="s">
        <v>190</v>
      </c>
      <c r="BP51" s="91" t="s">
        <v>190</v>
      </c>
      <c r="BQ51" s="91" t="s">
        <v>190</v>
      </c>
      <c r="BR51" s="91" t="s">
        <v>190</v>
      </c>
      <c r="BS51" s="91" t="s">
        <v>190</v>
      </c>
      <c r="BT51" s="91" t="s">
        <v>190</v>
      </c>
      <c r="BU51" s="91" t="s">
        <v>190</v>
      </c>
      <c r="BV51" s="91" t="s">
        <v>190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4"/>
  <sheetViews>
    <sheetView topLeftCell="A2" workbookViewId="0">
      <pane xSplit="3" ySplit="7" topLeftCell="D9" activePane="bottomRight" state="frozen"/>
      <selection activeCell="A2" sqref="A2"/>
      <selection pane="topRight" activeCell="D2" sqref="D2"/>
      <selection pane="bottomLeft" activeCell="A9" sqref="A9"/>
      <selection pane="bottomRight" activeCell="F35" sqref="F35"/>
    </sheetView>
    <sheetView workbookViewId="1"/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143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7" t="s">
        <v>17</v>
      </c>
      <c r="B1" s="18" t="s">
        <v>174</v>
      </c>
      <c r="C1" s="19" t="s">
        <v>177</v>
      </c>
      <c r="D1" s="19"/>
      <c r="E1" s="20" t="s">
        <v>18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4" x14ac:dyDescent="0.25">
      <c r="A2" s="17" t="s">
        <v>19</v>
      </c>
      <c r="B2" s="21">
        <v>41417</v>
      </c>
      <c r="C2" s="22"/>
      <c r="D2" s="22"/>
      <c r="E2" s="2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4" ht="28.5" customHeight="1" x14ac:dyDescent="0.25">
      <c r="A3" s="17" t="s">
        <v>20</v>
      </c>
      <c r="B3" s="24" t="s">
        <v>21</v>
      </c>
      <c r="C3" s="11" t="s">
        <v>22</v>
      </c>
      <c r="D3" s="10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4" x14ac:dyDescent="0.25">
      <c r="A4" s="17" t="s">
        <v>23</v>
      </c>
      <c r="B4" s="25" t="s">
        <v>24</v>
      </c>
      <c r="C4" s="11" t="s">
        <v>25</v>
      </c>
      <c r="D4" s="10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4" ht="15" customHeight="1" x14ac:dyDescent="0.25">
      <c r="A5" s="17" t="s">
        <v>26</v>
      </c>
      <c r="B5" s="25" t="s">
        <v>27</v>
      </c>
      <c r="C5" s="31" t="s">
        <v>28</v>
      </c>
      <c r="D5" s="31"/>
      <c r="E5" s="3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4" x14ac:dyDescent="0.25">
      <c r="A6" s="11" t="s">
        <v>172</v>
      </c>
      <c r="B6" s="33"/>
      <c r="C6" s="33"/>
      <c r="D6" s="3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x14ac:dyDescent="0.25">
      <c r="A7" s="11"/>
      <c r="B7" s="11"/>
      <c r="C7" s="11"/>
      <c r="D7" s="104"/>
      <c r="E7" s="11" t="s">
        <v>29</v>
      </c>
      <c r="F7" s="28" t="s">
        <v>30</v>
      </c>
      <c r="G7" s="28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11" t="s">
        <v>55</v>
      </c>
      <c r="AF7" s="11" t="s">
        <v>56</v>
      </c>
      <c r="AG7" s="11" t="s">
        <v>57</v>
      </c>
      <c r="AH7" s="11" t="s">
        <v>58</v>
      </c>
      <c r="AI7" s="11" t="s">
        <v>59</v>
      </c>
      <c r="AJ7" s="11" t="s">
        <v>60</v>
      </c>
      <c r="AK7" s="11" t="s">
        <v>61</v>
      </c>
      <c r="AL7" s="11" t="s">
        <v>62</v>
      </c>
      <c r="AM7" s="11" t="s">
        <v>63</v>
      </c>
      <c r="AN7" s="11" t="s">
        <v>64</v>
      </c>
      <c r="AO7" s="11" t="s">
        <v>65</v>
      </c>
      <c r="AP7" s="11" t="s">
        <v>66</v>
      </c>
      <c r="AQ7" s="11" t="s">
        <v>67</v>
      </c>
      <c r="AR7" s="11" t="s">
        <v>68</v>
      </c>
      <c r="AS7" s="11" t="s">
        <v>69</v>
      </c>
      <c r="AT7" s="11" t="s">
        <v>70</v>
      </c>
      <c r="AU7" s="11" t="s">
        <v>71</v>
      </c>
      <c r="AV7" s="11" t="s">
        <v>72</v>
      </c>
      <c r="AW7" s="11" t="s">
        <v>73</v>
      </c>
      <c r="AX7" s="11" t="s">
        <v>74</v>
      </c>
      <c r="AY7" s="11" t="s">
        <v>75</v>
      </c>
      <c r="AZ7" s="11" t="s">
        <v>76</v>
      </c>
      <c r="BA7" s="11" t="s">
        <v>77</v>
      </c>
      <c r="BB7" s="11" t="s">
        <v>78</v>
      </c>
      <c r="BC7" s="11" t="s">
        <v>79</v>
      </c>
      <c r="BD7" s="11" t="s">
        <v>80</v>
      </c>
      <c r="BE7" s="11" t="s">
        <v>81</v>
      </c>
      <c r="BF7" s="11" t="s">
        <v>82</v>
      </c>
      <c r="BG7" s="11" t="s">
        <v>83</v>
      </c>
      <c r="BH7" s="11" t="s">
        <v>84</v>
      </c>
      <c r="BI7" s="11" t="s">
        <v>85</v>
      </c>
      <c r="BJ7" s="11" t="s">
        <v>86</v>
      </c>
      <c r="BK7" s="11" t="s">
        <v>87</v>
      </c>
      <c r="BL7" s="11" t="s">
        <v>88</v>
      </c>
      <c r="BM7" s="11" t="s">
        <v>89</v>
      </c>
      <c r="BN7" s="11" t="s">
        <v>90</v>
      </c>
      <c r="BO7" s="11" t="s">
        <v>91</v>
      </c>
      <c r="BP7" s="11" t="s">
        <v>92</v>
      </c>
      <c r="BQ7" s="11" t="s">
        <v>93</v>
      </c>
      <c r="BR7" s="11" t="s">
        <v>94</v>
      </c>
      <c r="BS7" s="11" t="s">
        <v>95</v>
      </c>
      <c r="BT7" s="11" t="s">
        <v>96</v>
      </c>
      <c r="BU7" s="11" t="s">
        <v>97</v>
      </c>
      <c r="BV7" s="11" t="s">
        <v>98</v>
      </c>
    </row>
    <row r="8" spans="1:74" s="27" customFormat="1" x14ac:dyDescent="0.25">
      <c r="A8" s="22" t="s">
        <v>99</v>
      </c>
      <c r="B8" s="30" t="s">
        <v>12</v>
      </c>
      <c r="C8" s="22" t="s">
        <v>170</v>
      </c>
      <c r="D8" s="22" t="s">
        <v>16</v>
      </c>
      <c r="E8" s="22" t="s">
        <v>100</v>
      </c>
      <c r="F8" s="29" t="s">
        <v>101</v>
      </c>
      <c r="G8" s="22" t="s">
        <v>102</v>
      </c>
      <c r="H8" s="22" t="s">
        <v>103</v>
      </c>
      <c r="I8" s="22" t="s">
        <v>104</v>
      </c>
      <c r="J8" s="22" t="s">
        <v>105</v>
      </c>
      <c r="K8" s="22" t="s">
        <v>106</v>
      </c>
      <c r="L8" s="22" t="s">
        <v>107</v>
      </c>
      <c r="M8" s="22" t="s">
        <v>108</v>
      </c>
      <c r="N8" s="22" t="s">
        <v>109</v>
      </c>
      <c r="O8" s="22" t="s">
        <v>110</v>
      </c>
      <c r="P8" s="22" t="s">
        <v>111</v>
      </c>
      <c r="Q8" s="22" t="s">
        <v>112</v>
      </c>
      <c r="R8" s="22" t="s">
        <v>113</v>
      </c>
      <c r="S8" s="22" t="s">
        <v>114</v>
      </c>
      <c r="T8" s="22" t="s">
        <v>115</v>
      </c>
      <c r="U8" s="22" t="s">
        <v>116</v>
      </c>
      <c r="V8" s="22" t="s">
        <v>117</v>
      </c>
      <c r="W8" s="22" t="s">
        <v>118</v>
      </c>
      <c r="X8" s="22" t="s">
        <v>119</v>
      </c>
      <c r="Y8" s="22" t="s">
        <v>120</v>
      </c>
      <c r="Z8" s="22" t="s">
        <v>121</v>
      </c>
      <c r="AA8" s="22" t="s">
        <v>122</v>
      </c>
      <c r="AB8" s="22" t="s">
        <v>123</v>
      </c>
      <c r="AC8" s="22" t="s">
        <v>124</v>
      </c>
      <c r="AD8" s="22" t="s">
        <v>125</v>
      </c>
      <c r="AE8" s="22" t="s">
        <v>126</v>
      </c>
      <c r="AF8" s="22" t="s">
        <v>127</v>
      </c>
      <c r="AG8" s="22" t="s">
        <v>128</v>
      </c>
      <c r="AH8" s="22" t="s">
        <v>129</v>
      </c>
      <c r="AI8" s="22" t="s">
        <v>130</v>
      </c>
      <c r="AJ8" s="22" t="s">
        <v>131</v>
      </c>
      <c r="AK8" s="22" t="s">
        <v>132</v>
      </c>
      <c r="AL8" s="22" t="s">
        <v>133</v>
      </c>
      <c r="AM8" s="22" t="s">
        <v>134</v>
      </c>
      <c r="AN8" s="22" t="s">
        <v>135</v>
      </c>
      <c r="AO8" s="22" t="s">
        <v>136</v>
      </c>
      <c r="AP8" s="22" t="s">
        <v>137</v>
      </c>
      <c r="AQ8" s="22" t="s">
        <v>138</v>
      </c>
      <c r="AR8" s="22" t="s">
        <v>139</v>
      </c>
      <c r="AS8" s="22" t="s">
        <v>140</v>
      </c>
      <c r="AT8" s="22" t="s">
        <v>141</v>
      </c>
      <c r="AU8" s="22" t="s">
        <v>142</v>
      </c>
      <c r="AV8" s="22" t="s">
        <v>143</v>
      </c>
      <c r="AW8" s="22" t="s">
        <v>144</v>
      </c>
      <c r="AX8" s="22" t="s">
        <v>145</v>
      </c>
      <c r="AY8" s="22" t="s">
        <v>146</v>
      </c>
      <c r="AZ8" s="22" t="s">
        <v>147</v>
      </c>
      <c r="BA8" s="22" t="s">
        <v>148</v>
      </c>
      <c r="BB8" s="22" t="s">
        <v>149</v>
      </c>
      <c r="BC8" s="22" t="s">
        <v>150</v>
      </c>
      <c r="BD8" s="22" t="s">
        <v>151</v>
      </c>
      <c r="BE8" s="22" t="s">
        <v>152</v>
      </c>
      <c r="BF8" s="22" t="s">
        <v>153</v>
      </c>
      <c r="BG8" s="22" t="s">
        <v>154</v>
      </c>
      <c r="BH8" s="22" t="s">
        <v>155</v>
      </c>
      <c r="BI8" s="22" t="s">
        <v>156</v>
      </c>
      <c r="BJ8" s="22" t="s">
        <v>157</v>
      </c>
      <c r="BK8" s="22" t="s">
        <v>158</v>
      </c>
      <c r="BL8" s="22" t="s">
        <v>159</v>
      </c>
      <c r="BM8" s="22" t="s">
        <v>160</v>
      </c>
      <c r="BN8" s="22" t="s">
        <v>161</v>
      </c>
      <c r="BO8" s="22" t="s">
        <v>162</v>
      </c>
      <c r="BP8" s="22" t="s">
        <v>163</v>
      </c>
      <c r="BQ8" s="22" t="s">
        <v>164</v>
      </c>
      <c r="BR8" s="22" t="s">
        <v>165</v>
      </c>
      <c r="BS8" s="22" t="s">
        <v>166</v>
      </c>
      <c r="BT8" s="22" t="s">
        <v>167</v>
      </c>
      <c r="BU8" s="22" t="s">
        <v>168</v>
      </c>
      <c r="BV8" s="22" t="s">
        <v>169</v>
      </c>
    </row>
    <row r="9" spans="1:74" s="32" customFormat="1" x14ac:dyDescent="0.25">
      <c r="A9" s="34">
        <v>41417</v>
      </c>
      <c r="B9" s="28">
        <f>A9-$B$2</f>
        <v>0</v>
      </c>
      <c r="C9" s="35">
        <v>41740</v>
      </c>
      <c r="D9" s="149">
        <v>1</v>
      </c>
      <c r="E9" s="48">
        <v>38.416000000000004</v>
      </c>
      <c r="F9" s="48">
        <v>26.226399999999998</v>
      </c>
      <c r="G9" s="48">
        <v>36.198399999999999</v>
      </c>
      <c r="H9" s="48">
        <v>26.335999999999999</v>
      </c>
      <c r="I9" s="48">
        <v>20.851199999999999</v>
      </c>
      <c r="J9" s="48">
        <v>10.6004</v>
      </c>
      <c r="K9" s="48" t="s">
        <v>191</v>
      </c>
      <c r="L9" s="48" t="s">
        <v>191</v>
      </c>
      <c r="M9" s="48" t="s">
        <v>191</v>
      </c>
      <c r="N9" s="48" t="s">
        <v>191</v>
      </c>
      <c r="O9" s="48" t="s">
        <v>180</v>
      </c>
      <c r="P9" s="48" t="s">
        <v>191</v>
      </c>
      <c r="Q9" s="48" t="s">
        <v>180</v>
      </c>
      <c r="R9" s="48" t="s">
        <v>180</v>
      </c>
      <c r="S9" s="48" t="s">
        <v>180</v>
      </c>
      <c r="T9" s="48" t="s">
        <v>180</v>
      </c>
      <c r="U9" s="48" t="s">
        <v>180</v>
      </c>
      <c r="V9" s="48" t="s">
        <v>180</v>
      </c>
      <c r="W9" s="48" t="s">
        <v>180</v>
      </c>
      <c r="X9" s="48" t="s">
        <v>180</v>
      </c>
      <c r="Y9" s="48">
        <v>11.851199999999999</v>
      </c>
      <c r="Z9" s="48" t="s">
        <v>191</v>
      </c>
      <c r="AA9" s="48" t="s">
        <v>180</v>
      </c>
      <c r="AB9" s="48" t="s">
        <v>180</v>
      </c>
      <c r="AC9" s="48">
        <v>2.6068000000000002</v>
      </c>
      <c r="AD9" s="48" t="s">
        <v>180</v>
      </c>
      <c r="AE9" s="48" t="s">
        <v>180</v>
      </c>
      <c r="AF9" s="48">
        <v>2.3295999999999997</v>
      </c>
      <c r="AG9" s="48" t="s">
        <v>180</v>
      </c>
      <c r="AH9" s="48" t="s">
        <v>191</v>
      </c>
      <c r="AI9" s="48" t="s">
        <v>180</v>
      </c>
      <c r="AJ9" s="48">
        <v>8.2408000000000001</v>
      </c>
      <c r="AK9" s="48" t="s">
        <v>180</v>
      </c>
      <c r="AL9" s="48" t="s">
        <v>180</v>
      </c>
      <c r="AM9" s="48" t="s">
        <v>180</v>
      </c>
      <c r="AN9" s="48">
        <v>13.4816</v>
      </c>
      <c r="AO9" s="48" t="s">
        <v>191</v>
      </c>
      <c r="AP9" s="48" t="s">
        <v>180</v>
      </c>
      <c r="AQ9" s="48" t="s">
        <v>180</v>
      </c>
      <c r="AR9" s="48" t="s">
        <v>180</v>
      </c>
      <c r="AS9" s="48" t="s">
        <v>180</v>
      </c>
      <c r="AT9" s="48" t="s">
        <v>180</v>
      </c>
      <c r="AU9" s="48" t="s">
        <v>180</v>
      </c>
      <c r="AV9" s="48" t="s">
        <v>180</v>
      </c>
      <c r="AW9" s="48" t="s">
        <v>180</v>
      </c>
      <c r="AX9" s="48" t="s">
        <v>180</v>
      </c>
      <c r="AY9" s="48" t="s">
        <v>180</v>
      </c>
      <c r="AZ9" s="48" t="s">
        <v>180</v>
      </c>
      <c r="BA9" s="48" t="s">
        <v>180</v>
      </c>
      <c r="BB9" s="48" t="s">
        <v>180</v>
      </c>
      <c r="BC9" s="48" t="s">
        <v>180</v>
      </c>
      <c r="BD9" s="48" t="s">
        <v>191</v>
      </c>
      <c r="BE9" s="48" t="s">
        <v>180</v>
      </c>
      <c r="BF9" s="48" t="s">
        <v>180</v>
      </c>
      <c r="BG9" s="48" t="s">
        <v>180</v>
      </c>
      <c r="BH9" s="48" t="s">
        <v>180</v>
      </c>
      <c r="BI9" s="48" t="s">
        <v>180</v>
      </c>
      <c r="BJ9" s="48" t="s">
        <v>180</v>
      </c>
      <c r="BK9" s="48" t="s">
        <v>180</v>
      </c>
      <c r="BL9" s="48">
        <v>12.6616</v>
      </c>
      <c r="BM9" s="48" t="s">
        <v>191</v>
      </c>
      <c r="BN9" s="48" t="s">
        <v>191</v>
      </c>
      <c r="BO9" s="48" t="s">
        <v>191</v>
      </c>
      <c r="BP9" s="48" t="s">
        <v>180</v>
      </c>
      <c r="BQ9" s="48" t="s">
        <v>180</v>
      </c>
      <c r="BR9" s="48" t="s">
        <v>180</v>
      </c>
      <c r="BS9" s="48" t="s">
        <v>180</v>
      </c>
      <c r="BT9" s="48" t="s">
        <v>180</v>
      </c>
      <c r="BU9" s="48" t="s">
        <v>180</v>
      </c>
      <c r="BV9" s="48" t="s">
        <v>191</v>
      </c>
    </row>
    <row r="10" spans="1:74" s="32" customFormat="1" x14ac:dyDescent="0.25">
      <c r="A10" s="34">
        <v>41423</v>
      </c>
      <c r="B10" s="28">
        <f t="shared" ref="B10:B38" si="0">A10-$B$2</f>
        <v>6</v>
      </c>
      <c r="C10" s="11"/>
      <c r="D10" s="151">
        <v>1.0129999999999999</v>
      </c>
      <c r="E10" s="11"/>
      <c r="F10" s="3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x14ac:dyDescent="0.25">
      <c r="A11" s="35">
        <v>41429</v>
      </c>
      <c r="B11" s="28">
        <f t="shared" si="0"/>
        <v>12</v>
      </c>
      <c r="C11" s="35">
        <v>41740</v>
      </c>
      <c r="D11" s="149">
        <v>1.03</v>
      </c>
      <c r="E11" s="49" t="s">
        <v>180</v>
      </c>
      <c r="F11" s="49">
        <v>41.849200000000003</v>
      </c>
      <c r="G11" s="49">
        <v>67.683599999999998</v>
      </c>
      <c r="H11" s="49">
        <v>48.680799999999998</v>
      </c>
      <c r="I11" s="49">
        <v>24.011199999999999</v>
      </c>
      <c r="J11" s="49" t="s">
        <v>191</v>
      </c>
      <c r="K11" s="49" t="s">
        <v>180</v>
      </c>
      <c r="L11" s="49" t="s">
        <v>180</v>
      </c>
      <c r="M11" s="49" t="s">
        <v>191</v>
      </c>
      <c r="N11" s="49" t="s">
        <v>180</v>
      </c>
      <c r="O11" s="49" t="s">
        <v>180</v>
      </c>
      <c r="P11" s="49" t="s">
        <v>180</v>
      </c>
      <c r="Q11" s="49" t="s">
        <v>180</v>
      </c>
      <c r="R11" s="49" t="s">
        <v>180</v>
      </c>
      <c r="S11" s="49" t="s">
        <v>180</v>
      </c>
      <c r="T11" s="49" t="s">
        <v>180</v>
      </c>
      <c r="U11" s="49" t="s">
        <v>180</v>
      </c>
      <c r="V11" s="49" t="s">
        <v>180</v>
      </c>
      <c r="W11" s="49" t="s">
        <v>180</v>
      </c>
      <c r="X11" s="49" t="s">
        <v>180</v>
      </c>
      <c r="Y11" s="49" t="s">
        <v>180</v>
      </c>
      <c r="Z11" s="49" t="s">
        <v>180</v>
      </c>
      <c r="AA11" s="49" t="s">
        <v>180</v>
      </c>
      <c r="AB11" s="49" t="s">
        <v>180</v>
      </c>
      <c r="AC11" s="49" t="s">
        <v>180</v>
      </c>
      <c r="AD11" s="49" t="s">
        <v>180</v>
      </c>
      <c r="AE11" s="49" t="s">
        <v>180</v>
      </c>
      <c r="AF11" s="49">
        <v>4.5019999999999998</v>
      </c>
      <c r="AG11" s="49" t="s">
        <v>180</v>
      </c>
      <c r="AH11" s="49" t="s">
        <v>191</v>
      </c>
      <c r="AI11" s="49" t="s">
        <v>180</v>
      </c>
      <c r="AJ11" s="49">
        <v>8.8963999999999999</v>
      </c>
      <c r="AK11" s="49" t="s">
        <v>180</v>
      </c>
      <c r="AL11" s="49" t="s">
        <v>180</v>
      </c>
      <c r="AM11" s="49" t="s">
        <v>180</v>
      </c>
      <c r="AN11" s="49">
        <v>24.8292</v>
      </c>
      <c r="AO11" s="49" t="s">
        <v>180</v>
      </c>
      <c r="AP11" s="49" t="s">
        <v>180</v>
      </c>
      <c r="AQ11" s="49" t="s">
        <v>180</v>
      </c>
      <c r="AR11" s="49" t="s">
        <v>180</v>
      </c>
      <c r="AS11" s="49" t="s">
        <v>180</v>
      </c>
      <c r="AT11" s="49" t="s">
        <v>180</v>
      </c>
      <c r="AU11" s="49" t="s">
        <v>180</v>
      </c>
      <c r="AV11" s="49" t="s">
        <v>180</v>
      </c>
      <c r="AW11" s="49" t="s">
        <v>180</v>
      </c>
      <c r="AX11" s="49" t="s">
        <v>180</v>
      </c>
      <c r="AY11" s="49" t="s">
        <v>180</v>
      </c>
      <c r="AZ11" s="49" t="s">
        <v>180</v>
      </c>
      <c r="BA11" s="49" t="s">
        <v>180</v>
      </c>
      <c r="BB11" s="49" t="s">
        <v>180</v>
      </c>
      <c r="BC11" s="49" t="s">
        <v>180</v>
      </c>
      <c r="BD11" s="49" t="s">
        <v>180</v>
      </c>
      <c r="BE11" s="49" t="s">
        <v>180</v>
      </c>
      <c r="BF11" s="49" t="s">
        <v>180</v>
      </c>
      <c r="BG11" s="49" t="s">
        <v>180</v>
      </c>
      <c r="BH11" s="49" t="s">
        <v>180</v>
      </c>
      <c r="BI11" s="49" t="s">
        <v>180</v>
      </c>
      <c r="BJ11" s="49" t="s">
        <v>180</v>
      </c>
      <c r="BK11" s="49" t="s">
        <v>180</v>
      </c>
      <c r="BL11" s="49" t="s">
        <v>180</v>
      </c>
      <c r="BM11" s="49" t="s">
        <v>180</v>
      </c>
      <c r="BN11" s="49" t="s">
        <v>180</v>
      </c>
      <c r="BO11" s="49" t="s">
        <v>180</v>
      </c>
      <c r="BP11" s="49" t="s">
        <v>180</v>
      </c>
      <c r="BQ11" s="49" t="s">
        <v>180</v>
      </c>
      <c r="BR11" s="49" t="s">
        <v>180</v>
      </c>
      <c r="BS11" s="49" t="s">
        <v>180</v>
      </c>
      <c r="BT11" s="49" t="s">
        <v>180</v>
      </c>
      <c r="BU11" s="49" t="s">
        <v>180</v>
      </c>
      <c r="BV11" s="49" t="s">
        <v>180</v>
      </c>
    </row>
    <row r="12" spans="1:74" x14ac:dyDescent="0.25">
      <c r="A12" s="35">
        <v>41436</v>
      </c>
      <c r="B12" s="28">
        <f t="shared" si="0"/>
        <v>19</v>
      </c>
      <c r="D12" s="149">
        <v>1.036</v>
      </c>
    </row>
    <row r="13" spans="1:74" x14ac:dyDescent="0.25">
      <c r="A13" s="35">
        <v>41443</v>
      </c>
      <c r="B13" s="28">
        <f t="shared" si="0"/>
        <v>26</v>
      </c>
      <c r="C13" s="35">
        <v>41740</v>
      </c>
      <c r="D13" s="149">
        <v>1.044</v>
      </c>
      <c r="E13" s="50" t="s">
        <v>180</v>
      </c>
      <c r="F13" s="50" t="s">
        <v>191</v>
      </c>
      <c r="G13" s="50">
        <v>44.136400000000002</v>
      </c>
      <c r="H13" s="50">
        <v>39.404800000000002</v>
      </c>
      <c r="I13" s="50">
        <v>30.718400000000003</v>
      </c>
      <c r="J13" s="50" t="s">
        <v>191</v>
      </c>
      <c r="K13" s="50" t="s">
        <v>191</v>
      </c>
      <c r="L13" s="50" t="s">
        <v>191</v>
      </c>
      <c r="M13" s="50" t="s">
        <v>191</v>
      </c>
      <c r="N13" s="50" t="s">
        <v>191</v>
      </c>
      <c r="O13" s="50" t="s">
        <v>191</v>
      </c>
      <c r="P13" s="50" t="s">
        <v>180</v>
      </c>
      <c r="Q13" s="50" t="s">
        <v>180</v>
      </c>
      <c r="R13" s="50" t="s">
        <v>180</v>
      </c>
      <c r="S13" s="50" t="s">
        <v>180</v>
      </c>
      <c r="T13" s="50" t="s">
        <v>180</v>
      </c>
      <c r="U13" s="50" t="s">
        <v>180</v>
      </c>
      <c r="V13" s="50" t="s">
        <v>180</v>
      </c>
      <c r="W13" s="50" t="s">
        <v>180</v>
      </c>
      <c r="X13" s="50" t="s">
        <v>180</v>
      </c>
      <c r="Y13" s="50" t="s">
        <v>180</v>
      </c>
      <c r="Z13" s="50" t="s">
        <v>180</v>
      </c>
      <c r="AA13" s="50" t="s">
        <v>180</v>
      </c>
      <c r="AB13" s="50" t="s">
        <v>180</v>
      </c>
      <c r="AC13" s="50" t="s">
        <v>180</v>
      </c>
      <c r="AD13" s="50" t="s">
        <v>180</v>
      </c>
      <c r="AE13" s="50" t="s">
        <v>180</v>
      </c>
      <c r="AF13" s="50" t="s">
        <v>180</v>
      </c>
      <c r="AG13" s="50" t="s">
        <v>180</v>
      </c>
      <c r="AH13" s="50" t="s">
        <v>180</v>
      </c>
      <c r="AI13" s="50" t="s">
        <v>180</v>
      </c>
      <c r="AJ13" s="50" t="s">
        <v>180</v>
      </c>
      <c r="AK13" s="50" t="s">
        <v>180</v>
      </c>
      <c r="AL13" s="50" t="s">
        <v>180</v>
      </c>
      <c r="AM13" s="50" t="s">
        <v>180</v>
      </c>
      <c r="AN13" s="50">
        <v>29.008800000000004</v>
      </c>
      <c r="AO13" s="50" t="s">
        <v>180</v>
      </c>
      <c r="AP13" s="50" t="s">
        <v>180</v>
      </c>
      <c r="AQ13" s="50" t="s">
        <v>180</v>
      </c>
      <c r="AR13" s="50" t="s">
        <v>180</v>
      </c>
      <c r="AS13" s="50" t="s">
        <v>180</v>
      </c>
      <c r="AT13" s="50" t="s">
        <v>180</v>
      </c>
      <c r="AU13" s="50" t="s">
        <v>180</v>
      </c>
      <c r="AV13" s="50" t="s">
        <v>180</v>
      </c>
      <c r="AW13" s="50" t="s">
        <v>180</v>
      </c>
      <c r="AX13" s="50" t="s">
        <v>180</v>
      </c>
      <c r="AY13" s="50" t="s">
        <v>180</v>
      </c>
      <c r="AZ13" s="50" t="s">
        <v>180</v>
      </c>
      <c r="BA13" s="50" t="s">
        <v>180</v>
      </c>
      <c r="BB13" s="50" t="s">
        <v>180</v>
      </c>
      <c r="BC13" s="50" t="s">
        <v>180</v>
      </c>
      <c r="BD13" s="50" t="s">
        <v>180</v>
      </c>
      <c r="BE13" s="50" t="s">
        <v>180</v>
      </c>
      <c r="BF13" s="50" t="s">
        <v>180</v>
      </c>
      <c r="BG13" s="50" t="s">
        <v>180</v>
      </c>
      <c r="BH13" s="50" t="s">
        <v>180</v>
      </c>
      <c r="BI13" s="50" t="s">
        <v>180</v>
      </c>
      <c r="BJ13" s="50" t="s">
        <v>180</v>
      </c>
      <c r="BK13" s="50" t="s">
        <v>180</v>
      </c>
      <c r="BL13" s="50">
        <v>4.8727999999999998</v>
      </c>
      <c r="BM13" s="50" t="s">
        <v>180</v>
      </c>
      <c r="BN13" s="50">
        <v>5.202</v>
      </c>
      <c r="BO13" s="50" t="s">
        <v>180</v>
      </c>
      <c r="BP13" s="50" t="s">
        <v>180</v>
      </c>
      <c r="BQ13" s="50" t="s">
        <v>180</v>
      </c>
      <c r="BR13" s="50" t="s">
        <v>180</v>
      </c>
      <c r="BS13" s="50" t="s">
        <v>180</v>
      </c>
      <c r="BT13" s="50" t="s">
        <v>180</v>
      </c>
      <c r="BU13" s="50" t="s">
        <v>180</v>
      </c>
      <c r="BV13" s="50" t="s">
        <v>180</v>
      </c>
    </row>
    <row r="14" spans="1:74" x14ac:dyDescent="0.25">
      <c r="A14" s="35">
        <v>41452</v>
      </c>
      <c r="B14" s="28">
        <f t="shared" si="0"/>
        <v>35</v>
      </c>
      <c r="D14" s="149">
        <v>1.0549999999999999</v>
      </c>
    </row>
    <row r="15" spans="1:74" x14ac:dyDescent="0.25">
      <c r="A15" s="35">
        <v>41458</v>
      </c>
      <c r="B15" s="28">
        <f t="shared" si="0"/>
        <v>41</v>
      </c>
      <c r="C15" s="35">
        <v>41740</v>
      </c>
      <c r="D15" s="149">
        <v>1.0589999999999999</v>
      </c>
      <c r="E15" s="51" t="s">
        <v>180</v>
      </c>
      <c r="F15" s="51">
        <v>47.114399999999996</v>
      </c>
      <c r="G15" s="51">
        <v>62.288000000000004</v>
      </c>
      <c r="H15" s="51">
        <v>40.623599999999996</v>
      </c>
      <c r="I15" s="51">
        <v>26.854799999999997</v>
      </c>
      <c r="J15" s="51" t="s">
        <v>191</v>
      </c>
      <c r="K15" s="51" t="s">
        <v>180</v>
      </c>
      <c r="L15" s="51" t="s">
        <v>180</v>
      </c>
      <c r="M15" s="51" t="s">
        <v>191</v>
      </c>
      <c r="N15" s="51" t="s">
        <v>180</v>
      </c>
      <c r="O15" s="51" t="s">
        <v>191</v>
      </c>
      <c r="P15" s="51" t="s">
        <v>180</v>
      </c>
      <c r="Q15" s="51" t="s">
        <v>180</v>
      </c>
      <c r="R15" s="51" t="s">
        <v>180</v>
      </c>
      <c r="S15" s="51" t="s">
        <v>180</v>
      </c>
      <c r="T15" s="51" t="s">
        <v>180</v>
      </c>
      <c r="U15" s="51" t="s">
        <v>180</v>
      </c>
      <c r="V15" s="51" t="s">
        <v>180</v>
      </c>
      <c r="W15" s="51" t="s">
        <v>180</v>
      </c>
      <c r="X15" s="51" t="s">
        <v>180</v>
      </c>
      <c r="Y15" s="51" t="s">
        <v>180</v>
      </c>
      <c r="Z15" s="51" t="s">
        <v>180</v>
      </c>
      <c r="AA15" s="51" t="s">
        <v>180</v>
      </c>
      <c r="AB15" s="51" t="s">
        <v>180</v>
      </c>
      <c r="AC15" s="51">
        <v>9.43</v>
      </c>
      <c r="AD15" s="51" t="s">
        <v>180</v>
      </c>
      <c r="AE15" s="51" t="s">
        <v>180</v>
      </c>
      <c r="AF15" s="51">
        <v>3.1007999999999996</v>
      </c>
      <c r="AG15" s="51" t="s">
        <v>180</v>
      </c>
      <c r="AH15" s="51" t="s">
        <v>180</v>
      </c>
      <c r="AI15" s="51" t="s">
        <v>180</v>
      </c>
      <c r="AJ15" s="51" t="s">
        <v>191</v>
      </c>
      <c r="AK15" s="51" t="s">
        <v>180</v>
      </c>
      <c r="AL15" s="51" t="s">
        <v>180</v>
      </c>
      <c r="AM15" s="51" t="s">
        <v>180</v>
      </c>
      <c r="AN15" s="51">
        <v>30.7484</v>
      </c>
      <c r="AO15" s="51" t="s">
        <v>180</v>
      </c>
      <c r="AP15" s="51" t="s">
        <v>180</v>
      </c>
      <c r="AQ15" s="51" t="s">
        <v>180</v>
      </c>
      <c r="AR15" s="51" t="s">
        <v>180</v>
      </c>
      <c r="AS15" s="51" t="s">
        <v>180</v>
      </c>
      <c r="AT15" s="51" t="s">
        <v>180</v>
      </c>
      <c r="AU15" s="51" t="s">
        <v>180</v>
      </c>
      <c r="AV15" s="51" t="s">
        <v>180</v>
      </c>
      <c r="AW15" s="51" t="s">
        <v>180</v>
      </c>
      <c r="AX15" s="51" t="s">
        <v>180</v>
      </c>
      <c r="AY15" s="51" t="s">
        <v>180</v>
      </c>
      <c r="AZ15" s="51" t="s">
        <v>180</v>
      </c>
      <c r="BA15" s="51" t="s">
        <v>180</v>
      </c>
      <c r="BB15" s="51" t="s">
        <v>180</v>
      </c>
      <c r="BC15" s="51" t="s">
        <v>180</v>
      </c>
      <c r="BD15" s="51" t="s">
        <v>180</v>
      </c>
      <c r="BE15" s="51" t="s">
        <v>180</v>
      </c>
      <c r="BF15" s="51" t="s">
        <v>180</v>
      </c>
      <c r="BG15" s="51" t="s">
        <v>180</v>
      </c>
      <c r="BH15" s="51" t="s">
        <v>180</v>
      </c>
      <c r="BI15" s="51" t="s">
        <v>180</v>
      </c>
      <c r="BJ15" s="51" t="s">
        <v>180</v>
      </c>
      <c r="BK15" s="51" t="s">
        <v>180</v>
      </c>
      <c r="BL15" s="51" t="s">
        <v>180</v>
      </c>
      <c r="BM15" s="51" t="s">
        <v>180</v>
      </c>
      <c r="BN15" s="51">
        <v>5.2947999999999995</v>
      </c>
      <c r="BO15" s="51" t="s">
        <v>180</v>
      </c>
      <c r="BP15" s="51" t="s">
        <v>180</v>
      </c>
      <c r="BQ15" s="51" t="s">
        <v>180</v>
      </c>
      <c r="BR15" s="51" t="s">
        <v>180</v>
      </c>
      <c r="BS15" s="51" t="s">
        <v>180</v>
      </c>
      <c r="BT15" s="51" t="s">
        <v>180</v>
      </c>
      <c r="BU15" s="51" t="s">
        <v>180</v>
      </c>
      <c r="BV15" s="51">
        <v>7.4904000000000002</v>
      </c>
    </row>
    <row r="16" spans="1:74" x14ac:dyDescent="0.25">
      <c r="A16" s="35">
        <v>41465</v>
      </c>
      <c r="B16" s="28">
        <f t="shared" si="0"/>
        <v>48</v>
      </c>
      <c r="D16" s="149">
        <v>1.0620000000000001</v>
      </c>
    </row>
    <row r="17" spans="1:74" x14ac:dyDescent="0.25">
      <c r="A17" s="35">
        <v>41471</v>
      </c>
      <c r="B17" s="28">
        <f t="shared" si="0"/>
        <v>54</v>
      </c>
      <c r="D17" s="149">
        <v>1.0629999999999999</v>
      </c>
    </row>
    <row r="18" spans="1:74" x14ac:dyDescent="0.25">
      <c r="A18" s="35">
        <v>41479</v>
      </c>
      <c r="B18" s="28">
        <f t="shared" si="0"/>
        <v>62</v>
      </c>
      <c r="C18" s="35">
        <v>41740</v>
      </c>
      <c r="D18" s="149">
        <v>1.0629999999999999</v>
      </c>
      <c r="E18" s="52" t="s">
        <v>180</v>
      </c>
      <c r="F18" s="52" t="s">
        <v>191</v>
      </c>
      <c r="G18" s="52">
        <v>39.4604</v>
      </c>
      <c r="H18" s="52">
        <v>25.579599999999999</v>
      </c>
      <c r="I18" s="52">
        <v>20.1112</v>
      </c>
      <c r="J18" s="52">
        <v>6.6368</v>
      </c>
      <c r="K18" s="52" t="s">
        <v>191</v>
      </c>
      <c r="L18" s="52" t="s">
        <v>191</v>
      </c>
      <c r="M18" s="52" t="s">
        <v>191</v>
      </c>
      <c r="N18" s="52" t="s">
        <v>180</v>
      </c>
      <c r="O18" s="52" t="s">
        <v>180</v>
      </c>
      <c r="P18" s="52" t="s">
        <v>180</v>
      </c>
      <c r="Q18" s="52" t="s">
        <v>180</v>
      </c>
      <c r="R18" s="52" t="s">
        <v>180</v>
      </c>
      <c r="S18" s="52">
        <v>2.2631999999999999</v>
      </c>
      <c r="T18" s="52" t="s">
        <v>180</v>
      </c>
      <c r="U18" s="52" t="s">
        <v>180</v>
      </c>
      <c r="V18" s="52" t="s">
        <v>180</v>
      </c>
      <c r="W18" s="52" t="s">
        <v>180</v>
      </c>
      <c r="X18" s="52" t="s">
        <v>180</v>
      </c>
      <c r="Y18" s="52" t="s">
        <v>180</v>
      </c>
      <c r="Z18" s="52" t="s">
        <v>180</v>
      </c>
      <c r="AA18" s="52" t="s">
        <v>180</v>
      </c>
      <c r="AB18" s="52" t="s">
        <v>180</v>
      </c>
      <c r="AC18" s="52">
        <v>3.2335999999999996</v>
      </c>
      <c r="AD18" s="52" t="s">
        <v>180</v>
      </c>
      <c r="AE18" s="52" t="s">
        <v>180</v>
      </c>
      <c r="AF18" s="52">
        <v>3.3451999999999997</v>
      </c>
      <c r="AG18" s="52" t="s">
        <v>180</v>
      </c>
      <c r="AH18" s="52" t="s">
        <v>180</v>
      </c>
      <c r="AI18" s="52" t="s">
        <v>180</v>
      </c>
      <c r="AJ18" s="52">
        <v>3.2751999999999999</v>
      </c>
      <c r="AK18" s="52" t="s">
        <v>180</v>
      </c>
      <c r="AL18" s="52" t="s">
        <v>180</v>
      </c>
      <c r="AM18" s="52" t="s">
        <v>180</v>
      </c>
      <c r="AN18" s="52">
        <v>24.667599999999997</v>
      </c>
      <c r="AO18" s="52" t="s">
        <v>180</v>
      </c>
      <c r="AP18" s="52" t="s">
        <v>180</v>
      </c>
      <c r="AQ18" s="52" t="s">
        <v>180</v>
      </c>
      <c r="AR18" s="52" t="s">
        <v>180</v>
      </c>
      <c r="AS18" s="52" t="s">
        <v>180</v>
      </c>
      <c r="AT18" s="52" t="s">
        <v>180</v>
      </c>
      <c r="AU18" s="52" t="s">
        <v>180</v>
      </c>
      <c r="AV18" s="52" t="s">
        <v>180</v>
      </c>
      <c r="AW18" s="52" t="s">
        <v>180</v>
      </c>
      <c r="AX18" s="52" t="s">
        <v>180</v>
      </c>
      <c r="AY18" s="52" t="s">
        <v>180</v>
      </c>
      <c r="AZ18" s="52" t="s">
        <v>180</v>
      </c>
      <c r="BA18" s="52" t="s">
        <v>180</v>
      </c>
      <c r="BB18" s="52" t="s">
        <v>180</v>
      </c>
      <c r="BC18" s="52" t="s">
        <v>180</v>
      </c>
      <c r="BD18" s="52" t="s">
        <v>180</v>
      </c>
      <c r="BE18" s="52" t="s">
        <v>180</v>
      </c>
      <c r="BF18" s="52" t="s">
        <v>180</v>
      </c>
      <c r="BG18" s="52" t="s">
        <v>180</v>
      </c>
      <c r="BH18" s="52" t="s">
        <v>180</v>
      </c>
      <c r="BI18" s="52" t="s">
        <v>180</v>
      </c>
      <c r="BJ18" s="52" t="s">
        <v>180</v>
      </c>
      <c r="BK18" s="52" t="s">
        <v>180</v>
      </c>
      <c r="BL18" s="52">
        <v>2.4748000000000001</v>
      </c>
      <c r="BM18" s="52" t="s">
        <v>180</v>
      </c>
      <c r="BN18" s="52">
        <v>10.973599999999999</v>
      </c>
      <c r="BO18" s="52" t="s">
        <v>180</v>
      </c>
      <c r="BP18" s="52" t="s">
        <v>180</v>
      </c>
      <c r="BQ18" s="52" t="s">
        <v>180</v>
      </c>
      <c r="BR18" s="52" t="s">
        <v>180</v>
      </c>
      <c r="BS18" s="52" t="s">
        <v>180</v>
      </c>
      <c r="BT18" s="52" t="s">
        <v>180</v>
      </c>
      <c r="BU18" s="52" t="s">
        <v>180</v>
      </c>
      <c r="BV18" s="52" t="s">
        <v>180</v>
      </c>
    </row>
    <row r="19" spans="1:74" x14ac:dyDescent="0.25">
      <c r="A19" s="35">
        <v>41555</v>
      </c>
      <c r="B19" s="28">
        <f t="shared" si="0"/>
        <v>138</v>
      </c>
      <c r="C19" s="35">
        <v>41740</v>
      </c>
      <c r="D19" s="149">
        <v>1.0629999999999999</v>
      </c>
      <c r="E19" s="53" t="s">
        <v>191</v>
      </c>
      <c r="F19" s="53">
        <v>51.41</v>
      </c>
      <c r="G19" s="53">
        <v>51.044000000000004</v>
      </c>
      <c r="H19" s="53">
        <v>46.418399999999998</v>
      </c>
      <c r="I19" s="53">
        <v>13.674799999999998</v>
      </c>
      <c r="J19" s="53">
        <v>5.0232000000000001</v>
      </c>
      <c r="K19" s="53">
        <v>10.973599999999999</v>
      </c>
      <c r="L19" s="53">
        <v>3.4844000000000004</v>
      </c>
      <c r="M19" s="53" t="s">
        <v>191</v>
      </c>
      <c r="N19" s="53" t="s">
        <v>191</v>
      </c>
      <c r="O19" s="53">
        <v>4.7799999999999994</v>
      </c>
      <c r="P19" s="53">
        <v>2.2975999999999996</v>
      </c>
      <c r="Q19" s="53">
        <v>2.9296000000000002</v>
      </c>
      <c r="R19" s="53" t="s">
        <v>180</v>
      </c>
      <c r="S19" s="53" t="s">
        <v>191</v>
      </c>
      <c r="T19" s="53" t="s">
        <v>180</v>
      </c>
      <c r="U19" s="53" t="s">
        <v>180</v>
      </c>
      <c r="V19" s="53" t="s">
        <v>180</v>
      </c>
      <c r="W19" s="53" t="s">
        <v>180</v>
      </c>
      <c r="X19" s="53" t="s">
        <v>180</v>
      </c>
      <c r="Y19" s="53" t="s">
        <v>180</v>
      </c>
      <c r="Z19" s="53" t="s">
        <v>180</v>
      </c>
      <c r="AA19" s="53" t="s">
        <v>180</v>
      </c>
      <c r="AB19" s="53" t="s">
        <v>180</v>
      </c>
      <c r="AC19" s="53" t="s">
        <v>180</v>
      </c>
      <c r="AD19" s="53" t="s">
        <v>180</v>
      </c>
      <c r="AE19" s="53" t="s">
        <v>180</v>
      </c>
      <c r="AF19" s="53">
        <v>3.762</v>
      </c>
      <c r="AG19" s="53" t="s">
        <v>180</v>
      </c>
      <c r="AH19" s="53" t="s">
        <v>180</v>
      </c>
      <c r="AI19" s="53" t="s">
        <v>180</v>
      </c>
      <c r="AJ19" s="53">
        <v>13.186</v>
      </c>
      <c r="AK19" s="53" t="s">
        <v>180</v>
      </c>
      <c r="AL19" s="53" t="s">
        <v>180</v>
      </c>
      <c r="AM19" s="53" t="s">
        <v>180</v>
      </c>
      <c r="AN19" s="53">
        <v>29.866399999999999</v>
      </c>
      <c r="AO19" s="53" t="s">
        <v>180</v>
      </c>
      <c r="AP19" s="53" t="s">
        <v>180</v>
      </c>
      <c r="AQ19" s="53" t="s">
        <v>180</v>
      </c>
      <c r="AR19" s="53" t="s">
        <v>180</v>
      </c>
      <c r="AS19" s="53" t="s">
        <v>180</v>
      </c>
      <c r="AT19" s="53" t="s">
        <v>180</v>
      </c>
      <c r="AU19" s="53" t="s">
        <v>180</v>
      </c>
      <c r="AV19" s="53" t="s">
        <v>180</v>
      </c>
      <c r="AW19" s="53" t="s">
        <v>180</v>
      </c>
      <c r="AX19" s="53" t="s">
        <v>180</v>
      </c>
      <c r="AY19" s="53" t="s">
        <v>180</v>
      </c>
      <c r="AZ19" s="53" t="s">
        <v>180</v>
      </c>
      <c r="BA19" s="53" t="s">
        <v>180</v>
      </c>
      <c r="BB19" s="53" t="s">
        <v>180</v>
      </c>
      <c r="BC19" s="53" t="s">
        <v>180</v>
      </c>
      <c r="BD19" s="53" t="s">
        <v>180</v>
      </c>
      <c r="BE19" s="53" t="s">
        <v>180</v>
      </c>
      <c r="BF19" s="53" t="s">
        <v>180</v>
      </c>
      <c r="BG19" s="53" t="s">
        <v>180</v>
      </c>
      <c r="BH19" s="53" t="s">
        <v>180</v>
      </c>
      <c r="BI19" s="53" t="s">
        <v>180</v>
      </c>
      <c r="BJ19" s="53" t="s">
        <v>180</v>
      </c>
      <c r="BK19" s="53" t="s">
        <v>180</v>
      </c>
      <c r="BL19" s="53">
        <v>9.3872</v>
      </c>
      <c r="BM19" s="53" t="s">
        <v>180</v>
      </c>
      <c r="BN19" s="53">
        <v>5.1979999999999995</v>
      </c>
      <c r="BO19" s="53" t="s">
        <v>180</v>
      </c>
      <c r="BP19" s="53" t="s">
        <v>180</v>
      </c>
      <c r="BQ19" s="53" t="s">
        <v>180</v>
      </c>
      <c r="BR19" s="53" t="s">
        <v>180</v>
      </c>
      <c r="BS19" s="53" t="s">
        <v>180</v>
      </c>
      <c r="BT19" s="53" t="s">
        <v>180</v>
      </c>
      <c r="BU19" s="53" t="s">
        <v>180</v>
      </c>
      <c r="BV19" s="53">
        <v>18.648399999999999</v>
      </c>
    </row>
    <row r="20" spans="1:74" x14ac:dyDescent="0.25">
      <c r="A20" s="35">
        <v>41565</v>
      </c>
      <c r="B20" s="28">
        <f t="shared" si="0"/>
        <v>148</v>
      </c>
      <c r="D20" s="149">
        <v>1.0629999999999999</v>
      </c>
    </row>
    <row r="21" spans="1:74" x14ac:dyDescent="0.25">
      <c r="A21" s="35">
        <v>41572</v>
      </c>
      <c r="B21" s="28">
        <f t="shared" si="0"/>
        <v>155</v>
      </c>
      <c r="C21" s="35">
        <v>41740</v>
      </c>
      <c r="D21" s="149">
        <v>1.0629999999999999</v>
      </c>
      <c r="E21" s="54" t="s">
        <v>191</v>
      </c>
      <c r="F21" s="54">
        <v>50.984399999999994</v>
      </c>
      <c r="G21" s="54">
        <v>83.8292</v>
      </c>
      <c r="H21" s="54">
        <v>69.261600000000001</v>
      </c>
      <c r="I21" s="54">
        <v>37.254399999999997</v>
      </c>
      <c r="J21" s="54">
        <v>21.937999999999999</v>
      </c>
      <c r="K21" s="54">
        <v>17.525600000000001</v>
      </c>
      <c r="L21" s="54">
        <v>15.186399999999999</v>
      </c>
      <c r="M21" s="54">
        <v>16.654799999999998</v>
      </c>
      <c r="N21" s="54">
        <v>11.625999999999999</v>
      </c>
      <c r="O21" s="54">
        <v>4.0095999999999998</v>
      </c>
      <c r="P21" s="54">
        <v>4.8823999999999996</v>
      </c>
      <c r="Q21" s="54" t="s">
        <v>180</v>
      </c>
      <c r="R21" s="54" t="s">
        <v>180</v>
      </c>
      <c r="S21" s="54" t="s">
        <v>191</v>
      </c>
      <c r="T21" s="54" t="s">
        <v>180</v>
      </c>
      <c r="U21" s="54" t="s">
        <v>180</v>
      </c>
      <c r="V21" s="54" t="s">
        <v>180</v>
      </c>
      <c r="W21" s="54" t="s">
        <v>180</v>
      </c>
      <c r="X21" s="54" t="s">
        <v>180</v>
      </c>
      <c r="Y21" s="54" t="s">
        <v>180</v>
      </c>
      <c r="Z21" s="54" t="s">
        <v>180</v>
      </c>
      <c r="AA21" s="54" t="s">
        <v>180</v>
      </c>
      <c r="AB21" s="54" t="s">
        <v>180</v>
      </c>
      <c r="AC21" s="54">
        <v>14.836399999999999</v>
      </c>
      <c r="AD21" s="54" t="s">
        <v>180</v>
      </c>
      <c r="AE21" s="54" t="s">
        <v>180</v>
      </c>
      <c r="AF21" s="54">
        <v>6.8924000000000012</v>
      </c>
      <c r="AG21" s="54" t="s">
        <v>180</v>
      </c>
      <c r="AH21" s="54" t="s">
        <v>180</v>
      </c>
      <c r="AI21" s="54" t="s">
        <v>180</v>
      </c>
      <c r="AJ21" s="54">
        <v>16.781600000000001</v>
      </c>
      <c r="AK21" s="54" t="s">
        <v>180</v>
      </c>
      <c r="AL21" s="54" t="s">
        <v>180</v>
      </c>
      <c r="AM21" s="54" t="s">
        <v>180</v>
      </c>
      <c r="AN21" s="54">
        <v>53.1008</v>
      </c>
      <c r="AO21" s="54" t="s">
        <v>180</v>
      </c>
      <c r="AP21" s="54" t="s">
        <v>180</v>
      </c>
      <c r="AQ21" s="54" t="s">
        <v>180</v>
      </c>
      <c r="AR21" s="54" t="s">
        <v>180</v>
      </c>
      <c r="AS21" s="54" t="s">
        <v>180</v>
      </c>
      <c r="AT21" s="54" t="s">
        <v>180</v>
      </c>
      <c r="AU21" s="54" t="s">
        <v>180</v>
      </c>
      <c r="AV21" s="54" t="s">
        <v>180</v>
      </c>
      <c r="AW21" s="54" t="s">
        <v>180</v>
      </c>
      <c r="AX21" s="54" t="s">
        <v>180</v>
      </c>
      <c r="AY21" s="54" t="s">
        <v>180</v>
      </c>
      <c r="AZ21" s="54" t="s">
        <v>180</v>
      </c>
      <c r="BA21" s="54" t="s">
        <v>180</v>
      </c>
      <c r="BB21" s="54" t="s">
        <v>180</v>
      </c>
      <c r="BC21" s="54" t="s">
        <v>180</v>
      </c>
      <c r="BD21" s="54">
        <v>2.1103999999999998</v>
      </c>
      <c r="BE21" s="54" t="s">
        <v>180</v>
      </c>
      <c r="BF21" s="54" t="s">
        <v>180</v>
      </c>
      <c r="BG21" s="54" t="s">
        <v>180</v>
      </c>
      <c r="BH21" s="54" t="s">
        <v>180</v>
      </c>
      <c r="BI21" s="54" t="s">
        <v>180</v>
      </c>
      <c r="BJ21" s="54" t="s">
        <v>180</v>
      </c>
      <c r="BK21" s="54" t="s">
        <v>180</v>
      </c>
      <c r="BL21" s="54" t="s">
        <v>180</v>
      </c>
      <c r="BM21" s="54" t="s">
        <v>180</v>
      </c>
      <c r="BN21" s="54">
        <v>8.6015999999999995</v>
      </c>
      <c r="BO21" s="54" t="s">
        <v>180</v>
      </c>
      <c r="BP21" s="54" t="s">
        <v>180</v>
      </c>
      <c r="BQ21" s="54" t="s">
        <v>180</v>
      </c>
      <c r="BR21" s="54" t="s">
        <v>180</v>
      </c>
      <c r="BS21" s="54" t="s">
        <v>180</v>
      </c>
      <c r="BT21" s="54" t="s">
        <v>180</v>
      </c>
      <c r="BU21" s="54" t="s">
        <v>180</v>
      </c>
      <c r="BV21" s="54">
        <v>24.415599999999998</v>
      </c>
    </row>
    <row r="22" spans="1:74" x14ac:dyDescent="0.25">
      <c r="A22" s="35">
        <v>41589</v>
      </c>
      <c r="B22" s="28">
        <f t="shared" si="0"/>
        <v>172</v>
      </c>
      <c r="D22" s="149">
        <v>1.0629999999999999</v>
      </c>
    </row>
    <row r="23" spans="1:74" x14ac:dyDescent="0.25">
      <c r="A23" s="35">
        <v>41600</v>
      </c>
      <c r="B23" s="28">
        <f t="shared" si="0"/>
        <v>183</v>
      </c>
      <c r="C23" s="35">
        <v>41740</v>
      </c>
      <c r="D23" s="149">
        <v>1.0629999999999999</v>
      </c>
      <c r="E23" s="141">
        <v>57.228000000000002</v>
      </c>
      <c r="F23" s="55">
        <v>52.909600000000005</v>
      </c>
      <c r="G23" s="55">
        <v>73.017200000000003</v>
      </c>
      <c r="H23" s="55">
        <v>56.861999999999995</v>
      </c>
      <c r="I23" s="55">
        <v>30.1264</v>
      </c>
      <c r="J23" s="55">
        <v>16.965599999999998</v>
      </c>
      <c r="K23" s="55">
        <v>12.3812</v>
      </c>
      <c r="L23" s="55">
        <v>10.205599999999999</v>
      </c>
      <c r="M23" s="55">
        <v>14.346400000000001</v>
      </c>
      <c r="N23" s="55">
        <v>7.6571999999999996</v>
      </c>
      <c r="O23" s="55">
        <v>10.568</v>
      </c>
      <c r="P23" s="55">
        <v>9.5467999999999993</v>
      </c>
      <c r="Q23" s="55">
        <v>2.2999999999999998</v>
      </c>
      <c r="R23" s="55" t="s">
        <v>180</v>
      </c>
      <c r="S23" s="55" t="s">
        <v>191</v>
      </c>
      <c r="T23" s="55" t="s">
        <v>180</v>
      </c>
      <c r="U23" s="55" t="s">
        <v>180</v>
      </c>
      <c r="V23" s="55" t="s">
        <v>180</v>
      </c>
      <c r="W23" s="55" t="s">
        <v>180</v>
      </c>
      <c r="X23" s="55" t="s">
        <v>180</v>
      </c>
      <c r="Y23" s="55" t="s">
        <v>180</v>
      </c>
      <c r="Z23" s="55" t="s">
        <v>180</v>
      </c>
      <c r="AA23" s="55" t="s">
        <v>180</v>
      </c>
      <c r="AB23" s="55" t="s">
        <v>180</v>
      </c>
      <c r="AC23" s="55">
        <v>16.096799999999998</v>
      </c>
      <c r="AD23" s="55" t="s">
        <v>180</v>
      </c>
      <c r="AE23" s="55" t="s">
        <v>180</v>
      </c>
      <c r="AF23" s="55">
        <v>5.91</v>
      </c>
      <c r="AG23" s="55" t="s">
        <v>180</v>
      </c>
      <c r="AH23" s="55" t="s">
        <v>180</v>
      </c>
      <c r="AI23" s="55" t="s">
        <v>180</v>
      </c>
      <c r="AJ23" s="55">
        <v>15.137599999999999</v>
      </c>
      <c r="AK23" s="55" t="s">
        <v>180</v>
      </c>
      <c r="AL23" s="55" t="s">
        <v>180</v>
      </c>
      <c r="AM23" s="55" t="s">
        <v>180</v>
      </c>
      <c r="AN23" s="55">
        <v>40.889999999999993</v>
      </c>
      <c r="AO23" s="55" t="s">
        <v>191</v>
      </c>
      <c r="AP23" s="55" t="s">
        <v>180</v>
      </c>
      <c r="AQ23" s="55" t="s">
        <v>180</v>
      </c>
      <c r="AR23" s="55" t="s">
        <v>180</v>
      </c>
      <c r="AS23" s="55" t="s">
        <v>180</v>
      </c>
      <c r="AT23" s="55" t="s">
        <v>180</v>
      </c>
      <c r="AU23" s="55" t="s">
        <v>191</v>
      </c>
      <c r="AV23" s="55" t="s">
        <v>180</v>
      </c>
      <c r="AW23" s="55" t="s">
        <v>180</v>
      </c>
      <c r="AX23" s="55" t="s">
        <v>180</v>
      </c>
      <c r="AY23" s="55" t="s">
        <v>180</v>
      </c>
      <c r="AZ23" s="55" t="s">
        <v>180</v>
      </c>
      <c r="BA23" s="55" t="s">
        <v>180</v>
      </c>
      <c r="BB23" s="55" t="s">
        <v>180</v>
      </c>
      <c r="BC23" s="55" t="s">
        <v>180</v>
      </c>
      <c r="BD23" s="55" t="s">
        <v>191</v>
      </c>
      <c r="BE23" s="55" t="s">
        <v>180</v>
      </c>
      <c r="BF23" s="55" t="s">
        <v>180</v>
      </c>
      <c r="BG23" s="55" t="s">
        <v>180</v>
      </c>
      <c r="BH23" s="55" t="s">
        <v>180</v>
      </c>
      <c r="BI23" s="55" t="s">
        <v>180</v>
      </c>
      <c r="BJ23" s="55" t="s">
        <v>180</v>
      </c>
      <c r="BK23" s="55" t="s">
        <v>180</v>
      </c>
      <c r="BL23" s="55">
        <v>3.4956</v>
      </c>
      <c r="BM23" s="55" t="s">
        <v>180</v>
      </c>
      <c r="BN23" s="55" t="s">
        <v>191</v>
      </c>
      <c r="BO23" s="55" t="s">
        <v>191</v>
      </c>
      <c r="BP23" s="55" t="s">
        <v>180</v>
      </c>
      <c r="BQ23" s="55" t="s">
        <v>180</v>
      </c>
      <c r="BR23" s="55" t="s">
        <v>180</v>
      </c>
      <c r="BS23" s="55" t="s">
        <v>180</v>
      </c>
      <c r="BT23" s="55" t="s">
        <v>180</v>
      </c>
      <c r="BU23" s="55" t="s">
        <v>180</v>
      </c>
      <c r="BV23" s="55">
        <v>5.7404000000000002</v>
      </c>
    </row>
    <row r="24" spans="1:74" x14ac:dyDescent="0.25">
      <c r="A24" s="35">
        <v>41623</v>
      </c>
      <c r="B24" s="28">
        <f t="shared" si="0"/>
        <v>206</v>
      </c>
      <c r="C24" s="35">
        <v>41740</v>
      </c>
      <c r="D24" s="149">
        <v>1.0629999999999999</v>
      </c>
      <c r="E24" s="141">
        <v>74.888800000000003</v>
      </c>
      <c r="F24" s="57">
        <v>49.253599999999999</v>
      </c>
      <c r="G24" s="57">
        <v>81.186800000000005</v>
      </c>
      <c r="H24" s="57">
        <v>62.294399999999996</v>
      </c>
      <c r="I24" s="57">
        <v>42.746399999999994</v>
      </c>
      <c r="J24" s="57">
        <v>18.102399999999999</v>
      </c>
      <c r="K24" s="57">
        <v>9.9923999999999999</v>
      </c>
      <c r="L24" s="57">
        <v>10.690800000000001</v>
      </c>
      <c r="M24" s="57">
        <v>13.079599999999999</v>
      </c>
      <c r="N24" s="57">
        <v>10.365600000000001</v>
      </c>
      <c r="O24" s="57">
        <v>12</v>
      </c>
      <c r="P24" s="57">
        <v>8.3911999999999995</v>
      </c>
      <c r="Q24" s="57">
        <v>2.7111999999999998</v>
      </c>
      <c r="R24" s="57" t="s">
        <v>180</v>
      </c>
      <c r="S24" s="57" t="s">
        <v>191</v>
      </c>
      <c r="T24" s="57" t="s">
        <v>180</v>
      </c>
      <c r="U24" s="57" t="s">
        <v>180</v>
      </c>
      <c r="V24" s="57" t="s">
        <v>180</v>
      </c>
      <c r="W24" s="57" t="s">
        <v>180</v>
      </c>
      <c r="X24" s="57" t="s">
        <v>180</v>
      </c>
      <c r="Y24" s="57" t="s">
        <v>180</v>
      </c>
      <c r="Z24" s="57" t="s">
        <v>180</v>
      </c>
      <c r="AA24" s="57" t="s">
        <v>180</v>
      </c>
      <c r="AB24" s="57" t="s">
        <v>180</v>
      </c>
      <c r="AC24" s="57">
        <v>21.834800000000001</v>
      </c>
      <c r="AD24" s="57" t="s">
        <v>180</v>
      </c>
      <c r="AE24" s="57" t="s">
        <v>180</v>
      </c>
      <c r="AF24" s="57">
        <v>5.7484000000000002</v>
      </c>
      <c r="AG24" s="57" t="s">
        <v>180</v>
      </c>
      <c r="AH24" s="57">
        <v>2.4487999999999999</v>
      </c>
      <c r="AI24" s="57" t="s">
        <v>180</v>
      </c>
      <c r="AJ24" s="57">
        <v>9.7812000000000001</v>
      </c>
      <c r="AK24" s="57" t="s">
        <v>180</v>
      </c>
      <c r="AL24" s="57" t="s">
        <v>180</v>
      </c>
      <c r="AM24" s="57" t="s">
        <v>180</v>
      </c>
      <c r="AN24" s="57">
        <v>46.807999999999993</v>
      </c>
      <c r="AO24" s="57" t="s">
        <v>191</v>
      </c>
      <c r="AP24" s="57" t="s">
        <v>180</v>
      </c>
      <c r="AQ24" s="57" t="s">
        <v>180</v>
      </c>
      <c r="AR24" s="57" t="s">
        <v>180</v>
      </c>
      <c r="AS24" s="57" t="s">
        <v>180</v>
      </c>
      <c r="AT24" s="57" t="s">
        <v>180</v>
      </c>
      <c r="AU24" s="57">
        <v>6.7883999999999993</v>
      </c>
      <c r="AV24" s="57" t="s">
        <v>180</v>
      </c>
      <c r="AW24" s="57" t="s">
        <v>180</v>
      </c>
      <c r="AX24" s="57" t="s">
        <v>180</v>
      </c>
      <c r="AY24" s="57" t="s">
        <v>180</v>
      </c>
      <c r="AZ24" s="57" t="s">
        <v>180</v>
      </c>
      <c r="BA24" s="57" t="s">
        <v>180</v>
      </c>
      <c r="BB24" s="57" t="s">
        <v>180</v>
      </c>
      <c r="BC24" s="57" t="s">
        <v>180</v>
      </c>
      <c r="BD24" s="57" t="s">
        <v>191</v>
      </c>
      <c r="BE24" s="57" t="s">
        <v>180</v>
      </c>
      <c r="BF24" s="57" t="s">
        <v>180</v>
      </c>
      <c r="BG24" s="57" t="s">
        <v>180</v>
      </c>
      <c r="BH24" s="57" t="s">
        <v>180</v>
      </c>
      <c r="BI24" s="57" t="s">
        <v>180</v>
      </c>
      <c r="BJ24" s="57" t="s">
        <v>180</v>
      </c>
      <c r="BK24" s="57" t="s">
        <v>180</v>
      </c>
      <c r="BL24" s="57">
        <v>8.1875999999999998</v>
      </c>
      <c r="BM24" s="57" t="s">
        <v>191</v>
      </c>
      <c r="BN24" s="57" t="s">
        <v>180</v>
      </c>
      <c r="BO24" s="57" t="s">
        <v>191</v>
      </c>
      <c r="BP24" s="57" t="s">
        <v>180</v>
      </c>
      <c r="BQ24" s="57" t="s">
        <v>180</v>
      </c>
      <c r="BR24" s="57" t="s">
        <v>180</v>
      </c>
      <c r="BS24" s="57" t="s">
        <v>180</v>
      </c>
      <c r="BT24" s="57" t="s">
        <v>180</v>
      </c>
      <c r="BU24" s="57" t="s">
        <v>180</v>
      </c>
      <c r="BV24" s="57">
        <v>3.9624000000000001</v>
      </c>
    </row>
    <row r="25" spans="1:74" x14ac:dyDescent="0.25">
      <c r="A25" s="35">
        <v>41630</v>
      </c>
      <c r="B25" s="28">
        <f t="shared" si="0"/>
        <v>213</v>
      </c>
      <c r="D25" s="149">
        <v>1.0629999999999999</v>
      </c>
    </row>
    <row r="26" spans="1:74" x14ac:dyDescent="0.25">
      <c r="A26" s="35">
        <v>41656</v>
      </c>
      <c r="B26" s="28">
        <f t="shared" si="0"/>
        <v>239</v>
      </c>
      <c r="D26" s="149">
        <v>1.0629999999999999</v>
      </c>
    </row>
    <row r="27" spans="1:74" x14ac:dyDescent="0.25">
      <c r="A27" s="35">
        <v>41711</v>
      </c>
      <c r="B27" s="28">
        <f t="shared" si="0"/>
        <v>294</v>
      </c>
      <c r="C27" s="139">
        <v>41976</v>
      </c>
      <c r="D27" s="149">
        <v>1.0629999999999999</v>
      </c>
      <c r="E27" s="141">
        <v>67.282399999999996</v>
      </c>
      <c r="F27" s="140">
        <v>52.944399999999995</v>
      </c>
      <c r="G27" s="140">
        <v>75.486800000000002</v>
      </c>
      <c r="H27" s="140">
        <v>45.117999999999995</v>
      </c>
      <c r="I27" s="140">
        <v>35.9696</v>
      </c>
      <c r="J27" s="140">
        <v>14.339599999999997</v>
      </c>
      <c r="K27" s="140">
        <v>12.1404</v>
      </c>
      <c r="L27" s="140">
        <v>7.7331999999999992</v>
      </c>
      <c r="M27" s="140">
        <v>11.762799999999999</v>
      </c>
      <c r="N27" s="140" t="s">
        <v>191</v>
      </c>
      <c r="O27" s="140">
        <v>7.1311999999999998</v>
      </c>
      <c r="P27" s="140">
        <v>2.0764</v>
      </c>
      <c r="Q27" s="140" t="s">
        <v>191</v>
      </c>
      <c r="R27" s="140" t="s">
        <v>180</v>
      </c>
      <c r="S27" s="140" t="s">
        <v>191</v>
      </c>
      <c r="T27" s="140" t="s">
        <v>180</v>
      </c>
      <c r="U27" s="140" t="s">
        <v>191</v>
      </c>
      <c r="V27" s="140" t="s">
        <v>180</v>
      </c>
      <c r="W27" s="140" t="s">
        <v>180</v>
      </c>
      <c r="X27" s="140" t="s">
        <v>180</v>
      </c>
      <c r="Y27" s="140" t="s">
        <v>180</v>
      </c>
      <c r="Z27" s="140" t="s">
        <v>180</v>
      </c>
      <c r="AA27" s="140" t="s">
        <v>180</v>
      </c>
      <c r="AB27" s="140" t="s">
        <v>180</v>
      </c>
      <c r="AC27" s="140">
        <v>35.888799999999996</v>
      </c>
      <c r="AD27" s="140" t="s">
        <v>180</v>
      </c>
      <c r="AE27" s="140" t="s">
        <v>180</v>
      </c>
      <c r="AF27" s="140">
        <v>2.5100000000000002</v>
      </c>
      <c r="AG27" s="140" t="s">
        <v>180</v>
      </c>
      <c r="AH27" s="140" t="s">
        <v>191</v>
      </c>
      <c r="AI27" s="140" t="s">
        <v>180</v>
      </c>
      <c r="AJ27" s="140">
        <v>8.4212000000000007</v>
      </c>
      <c r="AK27" s="140" t="s">
        <v>180</v>
      </c>
      <c r="AL27" s="140" t="s">
        <v>180</v>
      </c>
      <c r="AM27" s="140" t="s">
        <v>180</v>
      </c>
      <c r="AN27" s="140">
        <v>38.341999999999999</v>
      </c>
      <c r="AO27" s="140" t="s">
        <v>191</v>
      </c>
      <c r="AP27" s="140" t="s">
        <v>180</v>
      </c>
      <c r="AQ27" s="140" t="s">
        <v>180</v>
      </c>
      <c r="AR27" s="140" t="s">
        <v>180</v>
      </c>
      <c r="AS27" s="140" t="s">
        <v>180</v>
      </c>
      <c r="AT27" s="140" t="s">
        <v>180</v>
      </c>
      <c r="AU27" s="140">
        <v>6.3175999999999997</v>
      </c>
      <c r="AV27" s="140" t="s">
        <v>180</v>
      </c>
      <c r="AW27" s="140" t="s">
        <v>180</v>
      </c>
      <c r="AX27" s="140" t="s">
        <v>180</v>
      </c>
      <c r="AY27" s="140" t="s">
        <v>180</v>
      </c>
      <c r="AZ27" s="140" t="s">
        <v>180</v>
      </c>
      <c r="BA27" s="140" t="s">
        <v>180</v>
      </c>
      <c r="BB27" s="140" t="s">
        <v>180</v>
      </c>
      <c r="BC27" s="140" t="s">
        <v>180</v>
      </c>
      <c r="BD27" s="140">
        <v>2.798</v>
      </c>
      <c r="BE27" s="140" t="s">
        <v>180</v>
      </c>
      <c r="BF27" s="140" t="s">
        <v>180</v>
      </c>
      <c r="BG27" s="140" t="s">
        <v>180</v>
      </c>
      <c r="BH27" s="140" t="s">
        <v>180</v>
      </c>
      <c r="BI27" s="140" t="s">
        <v>180</v>
      </c>
      <c r="BJ27" s="140" t="s">
        <v>180</v>
      </c>
      <c r="BK27" s="140" t="s">
        <v>180</v>
      </c>
      <c r="BL27" s="140" t="s">
        <v>180</v>
      </c>
      <c r="BM27" s="140" t="s">
        <v>191</v>
      </c>
      <c r="BN27" s="140" t="s">
        <v>191</v>
      </c>
      <c r="BO27" s="140" t="s">
        <v>180</v>
      </c>
      <c r="BP27" s="140" t="s">
        <v>180</v>
      </c>
      <c r="BQ27" s="140" t="s">
        <v>180</v>
      </c>
      <c r="BR27" s="140" t="s">
        <v>180</v>
      </c>
      <c r="BS27" s="140" t="s">
        <v>180</v>
      </c>
      <c r="BT27" s="140" t="s">
        <v>180</v>
      </c>
      <c r="BU27" s="140" t="s">
        <v>180</v>
      </c>
      <c r="BV27" s="140" t="s">
        <v>180</v>
      </c>
    </row>
    <row r="28" spans="1:74" x14ac:dyDescent="0.25">
      <c r="A28" s="35">
        <v>41731</v>
      </c>
      <c r="B28" s="28">
        <f t="shared" si="0"/>
        <v>314</v>
      </c>
      <c r="D28" s="149">
        <v>1.0629999999999999</v>
      </c>
    </row>
    <row r="29" spans="1:74" x14ac:dyDescent="0.25">
      <c r="A29" s="35">
        <v>41745</v>
      </c>
      <c r="B29" s="28">
        <f t="shared" si="0"/>
        <v>328</v>
      </c>
      <c r="D29" s="149">
        <v>1.0629999999999999</v>
      </c>
    </row>
    <row r="30" spans="1:74" s="99" customFormat="1" x14ac:dyDescent="0.25">
      <c r="A30" s="35">
        <v>41766</v>
      </c>
      <c r="B30" s="28">
        <f t="shared" si="0"/>
        <v>349</v>
      </c>
      <c r="D30" s="149">
        <v>1.0629999999999999</v>
      </c>
    </row>
    <row r="31" spans="1:74" s="99" customFormat="1" x14ac:dyDescent="0.25">
      <c r="A31" s="35">
        <v>41771</v>
      </c>
      <c r="B31" s="28">
        <f t="shared" si="0"/>
        <v>354</v>
      </c>
      <c r="D31" s="149">
        <v>1.0629999999999999</v>
      </c>
    </row>
    <row r="32" spans="1:74" s="99" customFormat="1" x14ac:dyDescent="0.25">
      <c r="A32" s="35">
        <v>41791</v>
      </c>
      <c r="B32" s="28">
        <f t="shared" si="0"/>
        <v>374</v>
      </c>
      <c r="D32" s="149">
        <v>1.0629999999999999</v>
      </c>
    </row>
    <row r="33" spans="1:74" s="99" customFormat="1" x14ac:dyDescent="0.25">
      <c r="A33" s="35">
        <v>41801</v>
      </c>
      <c r="B33" s="28">
        <f t="shared" si="0"/>
        <v>384</v>
      </c>
      <c r="D33" s="149">
        <v>1.0629999999999999</v>
      </c>
    </row>
    <row r="34" spans="1:74" s="99" customFormat="1" x14ac:dyDescent="0.25">
      <c r="A34" s="35">
        <v>41816</v>
      </c>
      <c r="B34" s="28">
        <f t="shared" si="0"/>
        <v>399</v>
      </c>
      <c r="D34" s="149">
        <v>1.0629999999999999</v>
      </c>
    </row>
    <row r="35" spans="1:74" s="99" customFormat="1" x14ac:dyDescent="0.25">
      <c r="A35" s="35">
        <v>41831</v>
      </c>
      <c r="B35" s="28">
        <f t="shared" si="0"/>
        <v>414</v>
      </c>
      <c r="D35" s="149">
        <v>1.0629999999999999</v>
      </c>
    </row>
    <row r="36" spans="1:74" s="99" customFormat="1" x14ac:dyDescent="0.25">
      <c r="A36" s="35">
        <v>41841</v>
      </c>
      <c r="B36" s="28">
        <f t="shared" si="0"/>
        <v>424</v>
      </c>
      <c r="D36" s="149">
        <v>1.0629999999999999</v>
      </c>
    </row>
    <row r="37" spans="1:74" s="99" customFormat="1" x14ac:dyDescent="0.25">
      <c r="A37" s="35">
        <v>41859</v>
      </c>
      <c r="B37" s="28">
        <f t="shared" si="0"/>
        <v>442</v>
      </c>
      <c r="D37" s="149">
        <v>1.0629999999999999</v>
      </c>
    </row>
    <row r="38" spans="1:74" s="99" customFormat="1" x14ac:dyDescent="0.25">
      <c r="A38" s="35">
        <v>41879</v>
      </c>
      <c r="B38" s="28">
        <f t="shared" si="0"/>
        <v>462</v>
      </c>
      <c r="C38" s="139">
        <v>41976</v>
      </c>
      <c r="D38" s="149">
        <v>1.0629999999999999</v>
      </c>
      <c r="E38" s="142" t="s">
        <v>191</v>
      </c>
      <c r="F38" s="142">
        <v>50.047199999999997</v>
      </c>
      <c r="G38" s="142">
        <v>90.123999999999995</v>
      </c>
      <c r="H38" s="142">
        <v>60.916800000000002</v>
      </c>
      <c r="I38" s="142">
        <v>37.716000000000001</v>
      </c>
      <c r="J38" s="142">
        <v>14.431600000000001</v>
      </c>
      <c r="K38" s="142">
        <v>9.3699999999999992</v>
      </c>
      <c r="L38" s="142">
        <v>6.5595999999999997</v>
      </c>
      <c r="M38" s="142">
        <v>8.3583999999999996</v>
      </c>
      <c r="N38" s="142">
        <v>5.1087999999999996</v>
      </c>
      <c r="O38" s="142">
        <v>8.0212000000000003</v>
      </c>
      <c r="P38" s="142">
        <v>4.4847999999999999</v>
      </c>
      <c r="Q38" s="142">
        <v>2.7444000000000002</v>
      </c>
      <c r="R38" s="142" t="s">
        <v>180</v>
      </c>
      <c r="S38" s="142" t="s">
        <v>180</v>
      </c>
      <c r="T38" s="142" t="s">
        <v>180</v>
      </c>
      <c r="U38" s="142" t="s">
        <v>180</v>
      </c>
      <c r="V38" s="142" t="s">
        <v>180</v>
      </c>
      <c r="W38" s="142" t="s">
        <v>180</v>
      </c>
      <c r="X38" s="142" t="s">
        <v>180</v>
      </c>
      <c r="Y38" s="142" t="s">
        <v>180</v>
      </c>
      <c r="Z38" s="142" t="s">
        <v>180</v>
      </c>
      <c r="AA38" s="142" t="s">
        <v>180</v>
      </c>
      <c r="AB38" s="142" t="s">
        <v>180</v>
      </c>
      <c r="AC38" s="141">
        <v>106.06400000000001</v>
      </c>
      <c r="AD38" s="142" t="s">
        <v>180</v>
      </c>
      <c r="AE38" s="142" t="s">
        <v>180</v>
      </c>
      <c r="AF38" s="142">
        <v>4.7607999999999997</v>
      </c>
      <c r="AG38" s="142" t="s">
        <v>180</v>
      </c>
      <c r="AH38" s="142" t="s">
        <v>191</v>
      </c>
      <c r="AI38" s="142" t="s">
        <v>180</v>
      </c>
      <c r="AJ38" s="142">
        <v>6.5072000000000001</v>
      </c>
      <c r="AK38" s="142" t="s">
        <v>180</v>
      </c>
      <c r="AL38" s="142" t="s">
        <v>180</v>
      </c>
      <c r="AM38" s="142" t="s">
        <v>180</v>
      </c>
      <c r="AN38" s="142">
        <v>39.483600000000003</v>
      </c>
      <c r="AO38" s="142" t="s">
        <v>191</v>
      </c>
      <c r="AP38" s="142" t="s">
        <v>180</v>
      </c>
      <c r="AQ38" s="142" t="s">
        <v>180</v>
      </c>
      <c r="AR38" s="142" t="s">
        <v>180</v>
      </c>
      <c r="AS38" s="142" t="s">
        <v>180</v>
      </c>
      <c r="AT38" s="142" t="s">
        <v>180</v>
      </c>
      <c r="AU38" s="142">
        <v>9.5443999999999996</v>
      </c>
      <c r="AV38" s="142" t="s">
        <v>180</v>
      </c>
      <c r="AW38" s="142" t="s">
        <v>180</v>
      </c>
      <c r="AX38" s="142" t="s">
        <v>180</v>
      </c>
      <c r="AY38" s="142" t="s">
        <v>180</v>
      </c>
      <c r="AZ38" s="142" t="s">
        <v>180</v>
      </c>
      <c r="BA38" s="142" t="s">
        <v>180</v>
      </c>
      <c r="BB38" s="142" t="s">
        <v>180</v>
      </c>
      <c r="BC38" s="142" t="s">
        <v>180</v>
      </c>
      <c r="BD38" s="142" t="s">
        <v>191</v>
      </c>
      <c r="BE38" s="142" t="s">
        <v>180</v>
      </c>
      <c r="BF38" s="142" t="s">
        <v>180</v>
      </c>
      <c r="BG38" s="142" t="s">
        <v>180</v>
      </c>
      <c r="BH38" s="142" t="s">
        <v>180</v>
      </c>
      <c r="BI38" s="142" t="s">
        <v>180</v>
      </c>
      <c r="BJ38" s="142" t="s">
        <v>180</v>
      </c>
      <c r="BK38" s="142" t="s">
        <v>180</v>
      </c>
      <c r="BL38" s="141">
        <v>74.477999999999994</v>
      </c>
      <c r="BM38" s="141">
        <v>14.18</v>
      </c>
      <c r="BN38" s="141">
        <v>7.1343999999999994</v>
      </c>
      <c r="BO38" s="141">
        <v>3.77</v>
      </c>
      <c r="BP38" s="142" t="s">
        <v>180</v>
      </c>
      <c r="BQ38" s="142" t="s">
        <v>180</v>
      </c>
      <c r="BR38" s="142" t="s">
        <v>180</v>
      </c>
      <c r="BS38" s="142" t="s">
        <v>180</v>
      </c>
      <c r="BT38" s="142" t="s">
        <v>180</v>
      </c>
      <c r="BU38" s="142" t="s">
        <v>180</v>
      </c>
      <c r="BV38" s="142" t="s">
        <v>180</v>
      </c>
    </row>
    <row r="39" spans="1:74" s="99" customFormat="1" x14ac:dyDescent="0.25">
      <c r="A39" s="35"/>
      <c r="B39" s="28"/>
      <c r="D39" s="143"/>
    </row>
    <row r="40" spans="1:74" s="99" customFormat="1" x14ac:dyDescent="0.25">
      <c r="A40" s="35"/>
      <c r="B40" s="28"/>
      <c r="D40" s="143"/>
    </row>
    <row r="41" spans="1:74" x14ac:dyDescent="0.25">
      <c r="A41" s="35"/>
      <c r="B41" s="28"/>
    </row>
    <row r="42" spans="1:74" x14ac:dyDescent="0.25">
      <c r="A42" s="34">
        <v>41417</v>
      </c>
      <c r="B42" s="46" t="s">
        <v>193</v>
      </c>
      <c r="C42" s="35">
        <v>41740</v>
      </c>
      <c r="D42" s="139"/>
      <c r="E42" s="47" t="s">
        <v>180</v>
      </c>
      <c r="F42" s="47" t="s">
        <v>180</v>
      </c>
      <c r="G42" s="47" t="s">
        <v>191</v>
      </c>
      <c r="H42" s="47" t="s">
        <v>191</v>
      </c>
      <c r="I42" s="47" t="s">
        <v>191</v>
      </c>
      <c r="J42" s="47" t="s">
        <v>180</v>
      </c>
      <c r="K42" s="47" t="s">
        <v>180</v>
      </c>
      <c r="L42" s="47" t="s">
        <v>180</v>
      </c>
      <c r="M42" s="47" t="s">
        <v>191</v>
      </c>
      <c r="N42" s="47" t="s">
        <v>180</v>
      </c>
      <c r="O42" s="47" t="s">
        <v>180</v>
      </c>
      <c r="P42" s="47" t="s">
        <v>191</v>
      </c>
      <c r="Q42" s="47" t="s">
        <v>180</v>
      </c>
      <c r="R42" s="47" t="s">
        <v>180</v>
      </c>
      <c r="S42" s="47" t="s">
        <v>180</v>
      </c>
      <c r="T42" s="47" t="s">
        <v>180</v>
      </c>
      <c r="U42" s="47">
        <v>2.8519999999999999</v>
      </c>
      <c r="V42" s="47" t="s">
        <v>180</v>
      </c>
      <c r="W42" s="47" t="s">
        <v>180</v>
      </c>
      <c r="X42" s="47" t="s">
        <v>180</v>
      </c>
      <c r="Y42" s="47" t="s">
        <v>180</v>
      </c>
      <c r="Z42" s="47" t="s">
        <v>180</v>
      </c>
      <c r="AA42" s="47" t="s">
        <v>180</v>
      </c>
      <c r="AB42" s="47" t="s">
        <v>180</v>
      </c>
      <c r="AC42" s="47">
        <v>3.6731999999999996</v>
      </c>
      <c r="AD42" s="47" t="s">
        <v>191</v>
      </c>
      <c r="AE42" s="47" t="s">
        <v>180</v>
      </c>
      <c r="AF42" s="47" t="s">
        <v>180</v>
      </c>
      <c r="AG42" s="47" t="s">
        <v>180</v>
      </c>
      <c r="AH42" s="47" t="s">
        <v>180</v>
      </c>
      <c r="AI42" s="47" t="s">
        <v>180</v>
      </c>
      <c r="AJ42" s="47">
        <v>4.2092000000000001</v>
      </c>
      <c r="AK42" s="47" t="s">
        <v>180</v>
      </c>
      <c r="AL42" s="47" t="s">
        <v>180</v>
      </c>
      <c r="AM42" s="47" t="s">
        <v>180</v>
      </c>
      <c r="AN42" s="47">
        <v>8.8703999999999983</v>
      </c>
      <c r="AO42" s="47" t="s">
        <v>180</v>
      </c>
      <c r="AP42" s="47" t="s">
        <v>180</v>
      </c>
      <c r="AQ42" s="47" t="s">
        <v>180</v>
      </c>
      <c r="AR42" s="47" t="s">
        <v>180</v>
      </c>
      <c r="AS42" s="47" t="s">
        <v>180</v>
      </c>
      <c r="AT42" s="47" t="s">
        <v>180</v>
      </c>
      <c r="AU42" s="47" t="s">
        <v>191</v>
      </c>
      <c r="AV42" s="47" t="s">
        <v>180</v>
      </c>
      <c r="AW42" s="47" t="s">
        <v>180</v>
      </c>
      <c r="AX42" s="47" t="s">
        <v>180</v>
      </c>
      <c r="AY42" s="47" t="s">
        <v>180</v>
      </c>
      <c r="AZ42" s="47" t="s">
        <v>180</v>
      </c>
      <c r="BA42" s="47" t="s">
        <v>180</v>
      </c>
      <c r="BB42" s="47" t="s">
        <v>180</v>
      </c>
      <c r="BC42" s="47" t="s">
        <v>180</v>
      </c>
      <c r="BD42" s="47" t="s">
        <v>180</v>
      </c>
      <c r="BE42" s="47" t="s">
        <v>180</v>
      </c>
      <c r="BF42" s="47" t="s">
        <v>180</v>
      </c>
      <c r="BG42" s="47" t="s">
        <v>180</v>
      </c>
      <c r="BH42" s="47" t="s">
        <v>180</v>
      </c>
      <c r="BI42" s="47" t="s">
        <v>180</v>
      </c>
      <c r="BJ42" s="47" t="s">
        <v>180</v>
      </c>
      <c r="BK42" s="47" t="s">
        <v>180</v>
      </c>
      <c r="BL42" s="47">
        <v>5.6692</v>
      </c>
      <c r="BM42" s="47" t="s">
        <v>180</v>
      </c>
      <c r="BN42" s="47" t="s">
        <v>191</v>
      </c>
      <c r="BO42" s="47" t="s">
        <v>180</v>
      </c>
      <c r="BP42" s="47" t="s">
        <v>180</v>
      </c>
      <c r="BQ42" s="47" t="s">
        <v>180</v>
      </c>
      <c r="BR42" s="47" t="s">
        <v>180</v>
      </c>
      <c r="BS42" s="47" t="s">
        <v>180</v>
      </c>
      <c r="BT42" s="47" t="s">
        <v>180</v>
      </c>
      <c r="BU42" s="47" t="s">
        <v>180</v>
      </c>
      <c r="BV42" s="47" t="s">
        <v>180</v>
      </c>
    </row>
    <row r="45" spans="1:74" s="27" customFormat="1" x14ac:dyDescent="0.25"/>
    <row r="46" spans="1:74" s="40" customFormat="1" x14ac:dyDescent="0.25">
      <c r="A46" s="40" t="s">
        <v>178</v>
      </c>
    </row>
    <row r="47" spans="1:74" x14ac:dyDescent="0.25">
      <c r="A47" s="56"/>
      <c r="B47" s="56"/>
    </row>
    <row r="48" spans="1:74" x14ac:dyDescent="0.25">
      <c r="A48" s="56"/>
      <c r="B48" s="58" t="s">
        <v>179</v>
      </c>
      <c r="C48" s="35">
        <v>41740</v>
      </c>
      <c r="D48" s="139"/>
      <c r="E48" s="62" t="s">
        <v>180</v>
      </c>
      <c r="F48" s="62" t="s">
        <v>180</v>
      </c>
      <c r="G48" s="62" t="s">
        <v>180</v>
      </c>
      <c r="H48" s="62" t="s">
        <v>180</v>
      </c>
      <c r="I48" s="62" t="s">
        <v>180</v>
      </c>
      <c r="J48" s="62" t="s">
        <v>180</v>
      </c>
      <c r="K48" s="62" t="s">
        <v>180</v>
      </c>
      <c r="L48" s="62" t="s">
        <v>180</v>
      </c>
      <c r="M48" s="62" t="s">
        <v>180</v>
      </c>
      <c r="N48" s="62" t="s">
        <v>180</v>
      </c>
      <c r="O48" s="62" t="s">
        <v>180</v>
      </c>
      <c r="P48" s="62" t="s">
        <v>180</v>
      </c>
      <c r="Q48" s="62" t="s">
        <v>180</v>
      </c>
      <c r="R48" s="62" t="s">
        <v>180</v>
      </c>
      <c r="S48" s="62" t="s">
        <v>180</v>
      </c>
      <c r="T48" s="62" t="s">
        <v>180</v>
      </c>
      <c r="U48" s="62" t="s">
        <v>180</v>
      </c>
      <c r="V48" s="62" t="s">
        <v>180</v>
      </c>
      <c r="W48" s="62" t="s">
        <v>180</v>
      </c>
      <c r="X48" s="62" t="s">
        <v>180</v>
      </c>
      <c r="Y48" s="62" t="s">
        <v>180</v>
      </c>
      <c r="Z48" s="62" t="s">
        <v>180</v>
      </c>
      <c r="AA48" s="62" t="s">
        <v>180</v>
      </c>
      <c r="AB48" s="62" t="s">
        <v>180</v>
      </c>
      <c r="AC48" s="62" t="s">
        <v>180</v>
      </c>
      <c r="AD48" s="62" t="s">
        <v>180</v>
      </c>
      <c r="AE48" s="62" t="s">
        <v>180</v>
      </c>
      <c r="AF48" s="62" t="s">
        <v>180</v>
      </c>
      <c r="AG48" s="62" t="s">
        <v>180</v>
      </c>
      <c r="AH48" s="62" t="s">
        <v>180</v>
      </c>
      <c r="AI48" s="62" t="s">
        <v>180</v>
      </c>
      <c r="AJ48" s="64" t="s">
        <v>180</v>
      </c>
      <c r="AK48" s="62" t="s">
        <v>180</v>
      </c>
      <c r="AL48" s="62" t="s">
        <v>180</v>
      </c>
      <c r="AM48" s="62" t="s">
        <v>180</v>
      </c>
      <c r="AN48" s="62" t="s">
        <v>180</v>
      </c>
      <c r="AO48" s="62" t="s">
        <v>180</v>
      </c>
      <c r="AP48" s="62" t="s">
        <v>180</v>
      </c>
      <c r="AQ48" s="62" t="s">
        <v>180</v>
      </c>
      <c r="AR48" s="62" t="s">
        <v>180</v>
      </c>
      <c r="AS48" s="62" t="s">
        <v>180</v>
      </c>
      <c r="AT48" s="62" t="s">
        <v>180</v>
      </c>
      <c r="AU48" s="62" t="s">
        <v>180</v>
      </c>
      <c r="AV48" s="62" t="s">
        <v>180</v>
      </c>
      <c r="AW48" s="62" t="s">
        <v>180</v>
      </c>
      <c r="AX48" s="62" t="s">
        <v>180</v>
      </c>
      <c r="AY48" s="62" t="s">
        <v>180</v>
      </c>
      <c r="AZ48" s="62" t="s">
        <v>180</v>
      </c>
      <c r="BA48" s="62" t="s">
        <v>180</v>
      </c>
      <c r="BB48" s="62" t="s">
        <v>180</v>
      </c>
      <c r="BC48" s="62" t="s">
        <v>180</v>
      </c>
      <c r="BD48" s="62" t="s">
        <v>180</v>
      </c>
      <c r="BE48" s="62" t="s">
        <v>180</v>
      </c>
      <c r="BF48" s="62" t="s">
        <v>180</v>
      </c>
      <c r="BG48" s="62" t="s">
        <v>180</v>
      </c>
      <c r="BH48" s="62" t="s">
        <v>180</v>
      </c>
      <c r="BI48" s="62" t="s">
        <v>180</v>
      </c>
      <c r="BJ48" s="62" t="s">
        <v>180</v>
      </c>
      <c r="BK48" s="62" t="s">
        <v>180</v>
      </c>
      <c r="BL48" s="62" t="s">
        <v>180</v>
      </c>
      <c r="BM48" s="62" t="s">
        <v>180</v>
      </c>
      <c r="BN48" s="62" t="s">
        <v>180</v>
      </c>
      <c r="BO48" s="62" t="s">
        <v>180</v>
      </c>
      <c r="BP48" s="62" t="s">
        <v>180</v>
      </c>
      <c r="BQ48" s="62" t="s">
        <v>180</v>
      </c>
      <c r="BR48" s="62" t="s">
        <v>180</v>
      </c>
      <c r="BS48" s="62" t="s">
        <v>180</v>
      </c>
      <c r="BT48" s="62" t="s">
        <v>180</v>
      </c>
      <c r="BU48" s="62" t="s">
        <v>180</v>
      </c>
      <c r="BV48" s="62" t="s">
        <v>180</v>
      </c>
    </row>
    <row r="49" spans="1:74" x14ac:dyDescent="0.25">
      <c r="A49" s="56"/>
      <c r="B49" s="58" t="s">
        <v>181</v>
      </c>
      <c r="C49" s="35">
        <v>41740</v>
      </c>
      <c r="D49" s="139"/>
      <c r="E49" s="62" t="s">
        <v>180</v>
      </c>
      <c r="F49" s="62" t="s">
        <v>180</v>
      </c>
      <c r="G49" s="62" t="s">
        <v>180</v>
      </c>
      <c r="H49" s="66" t="s">
        <v>191</v>
      </c>
      <c r="I49" s="62" t="s">
        <v>180</v>
      </c>
      <c r="J49" s="62" t="s">
        <v>180</v>
      </c>
      <c r="K49" s="62" t="s">
        <v>180</v>
      </c>
      <c r="L49" s="62" t="s">
        <v>180</v>
      </c>
      <c r="M49" s="62" t="s">
        <v>180</v>
      </c>
      <c r="N49" s="62" t="s">
        <v>180</v>
      </c>
      <c r="O49" s="62" t="s">
        <v>180</v>
      </c>
      <c r="P49" s="62" t="s">
        <v>180</v>
      </c>
      <c r="Q49" s="62" t="s">
        <v>180</v>
      </c>
      <c r="R49" s="62" t="s">
        <v>180</v>
      </c>
      <c r="S49" s="62" t="s">
        <v>180</v>
      </c>
      <c r="T49" s="62" t="s">
        <v>180</v>
      </c>
      <c r="U49" s="62" t="s">
        <v>180</v>
      </c>
      <c r="V49" s="62" t="s">
        <v>180</v>
      </c>
      <c r="W49" s="62" t="s">
        <v>180</v>
      </c>
      <c r="X49" s="62" t="s">
        <v>180</v>
      </c>
      <c r="Y49" s="62" t="s">
        <v>180</v>
      </c>
      <c r="Z49" s="62" t="s">
        <v>180</v>
      </c>
      <c r="AA49" s="62" t="s">
        <v>180</v>
      </c>
      <c r="AB49" s="62" t="s">
        <v>180</v>
      </c>
      <c r="AC49" s="62" t="s">
        <v>180</v>
      </c>
      <c r="AD49" s="62" t="s">
        <v>180</v>
      </c>
      <c r="AE49" s="62" t="s">
        <v>180</v>
      </c>
      <c r="AF49" s="62" t="s">
        <v>180</v>
      </c>
      <c r="AG49" s="62" t="s">
        <v>180</v>
      </c>
      <c r="AH49" s="62" t="s">
        <v>180</v>
      </c>
      <c r="AI49" s="62" t="s">
        <v>180</v>
      </c>
      <c r="AJ49" s="64" t="s">
        <v>180</v>
      </c>
      <c r="AK49" s="62" t="s">
        <v>180</v>
      </c>
      <c r="AL49" s="62" t="s">
        <v>180</v>
      </c>
      <c r="AM49" s="62" t="s">
        <v>180</v>
      </c>
      <c r="AN49" s="62" t="s">
        <v>180</v>
      </c>
      <c r="AO49" s="62" t="s">
        <v>180</v>
      </c>
      <c r="AP49" s="62" t="s">
        <v>180</v>
      </c>
      <c r="AQ49" s="62" t="s">
        <v>180</v>
      </c>
      <c r="AR49" s="62" t="s">
        <v>180</v>
      </c>
      <c r="AS49" s="62" t="s">
        <v>180</v>
      </c>
      <c r="AT49" s="62" t="s">
        <v>180</v>
      </c>
      <c r="AU49" s="62" t="s">
        <v>180</v>
      </c>
      <c r="AV49" s="62" t="s">
        <v>180</v>
      </c>
      <c r="AW49" s="62" t="s">
        <v>180</v>
      </c>
      <c r="AX49" s="62" t="s">
        <v>180</v>
      </c>
      <c r="AY49" s="62" t="s">
        <v>180</v>
      </c>
      <c r="AZ49" s="62" t="s">
        <v>180</v>
      </c>
      <c r="BA49" s="62" t="s">
        <v>180</v>
      </c>
      <c r="BB49" s="62" t="s">
        <v>180</v>
      </c>
      <c r="BC49" s="62" t="s">
        <v>180</v>
      </c>
      <c r="BD49" s="62" t="s">
        <v>180</v>
      </c>
      <c r="BE49" s="62" t="s">
        <v>180</v>
      </c>
      <c r="BF49" s="62" t="s">
        <v>180</v>
      </c>
      <c r="BG49" s="62" t="s">
        <v>180</v>
      </c>
      <c r="BH49" s="62" t="s">
        <v>180</v>
      </c>
      <c r="BI49" s="62" t="s">
        <v>180</v>
      </c>
      <c r="BJ49" s="62" t="s">
        <v>180</v>
      </c>
      <c r="BK49" s="62" t="s">
        <v>180</v>
      </c>
      <c r="BL49" s="66">
        <v>3.3960000000000004</v>
      </c>
      <c r="BM49" s="62" t="s">
        <v>180</v>
      </c>
      <c r="BN49" s="62" t="s">
        <v>180</v>
      </c>
      <c r="BO49" s="62" t="s">
        <v>180</v>
      </c>
      <c r="BP49" s="62" t="s">
        <v>180</v>
      </c>
      <c r="BQ49" s="62" t="s">
        <v>180</v>
      </c>
      <c r="BR49" s="62" t="s">
        <v>180</v>
      </c>
      <c r="BS49" s="62" t="s">
        <v>180</v>
      </c>
      <c r="BT49" s="62" t="s">
        <v>180</v>
      </c>
      <c r="BU49" s="62" t="s">
        <v>180</v>
      </c>
      <c r="BV49" s="62" t="s">
        <v>180</v>
      </c>
    </row>
    <row r="50" spans="1:74" x14ac:dyDescent="0.25">
      <c r="A50" s="56"/>
      <c r="B50" s="58" t="s">
        <v>182</v>
      </c>
      <c r="C50" s="35">
        <v>41740</v>
      </c>
      <c r="D50" s="139"/>
      <c r="E50" s="62">
        <v>99.3</v>
      </c>
      <c r="F50" s="62">
        <v>108.75</v>
      </c>
      <c r="G50" s="62">
        <v>105.86666666666667</v>
      </c>
      <c r="H50" s="62" t="s">
        <v>184</v>
      </c>
      <c r="I50" s="62">
        <v>106.51666666666665</v>
      </c>
      <c r="J50" s="62">
        <v>111.18333333333334</v>
      </c>
      <c r="K50" s="62">
        <v>103.75</v>
      </c>
      <c r="L50" s="62">
        <v>114.06666666666668</v>
      </c>
      <c r="M50" s="62">
        <v>112.36666666666667</v>
      </c>
      <c r="N50" s="62">
        <v>108.41666666666667</v>
      </c>
      <c r="O50" s="62">
        <v>107.98333333333333</v>
      </c>
      <c r="P50" s="61" t="s">
        <v>183</v>
      </c>
      <c r="Q50" s="62">
        <v>110.83333333333333</v>
      </c>
      <c r="R50" s="61" t="s">
        <v>183</v>
      </c>
      <c r="S50" s="62">
        <v>110.28333333333332</v>
      </c>
      <c r="T50" s="61" t="s">
        <v>183</v>
      </c>
      <c r="U50" s="62">
        <v>85.283333333333331</v>
      </c>
      <c r="V50" s="62">
        <v>100.33333333333333</v>
      </c>
      <c r="W50" s="62">
        <v>90.333333333333329</v>
      </c>
      <c r="X50" s="61" t="s">
        <v>183</v>
      </c>
      <c r="Y50" s="62">
        <v>111.61666666666667</v>
      </c>
      <c r="Z50" s="62">
        <v>96.133333333333326</v>
      </c>
      <c r="AA50" s="61" t="s">
        <v>183</v>
      </c>
      <c r="AB50" s="61" t="s">
        <v>183</v>
      </c>
      <c r="AC50" s="62" t="s">
        <v>184</v>
      </c>
      <c r="AD50" s="62">
        <v>108.89999999999998</v>
      </c>
      <c r="AE50" s="61" t="s">
        <v>183</v>
      </c>
      <c r="AF50" s="62">
        <v>82.766666666666666</v>
      </c>
      <c r="AG50" s="61" t="s">
        <v>183</v>
      </c>
      <c r="AH50" s="62">
        <v>105.38333333333334</v>
      </c>
      <c r="AI50" s="61" t="s">
        <v>183</v>
      </c>
      <c r="AJ50" s="62">
        <v>107.16666666666667</v>
      </c>
      <c r="AK50" s="61" t="s">
        <v>183</v>
      </c>
      <c r="AL50" s="62">
        <v>105.68333333333334</v>
      </c>
      <c r="AM50" s="62" t="s">
        <v>184</v>
      </c>
      <c r="AN50" s="62" t="s">
        <v>184</v>
      </c>
      <c r="AO50" s="62">
        <v>102.43333333333334</v>
      </c>
      <c r="AP50" s="61" t="s">
        <v>183</v>
      </c>
      <c r="AQ50" s="61" t="s">
        <v>183</v>
      </c>
      <c r="AR50" s="61" t="s">
        <v>183</v>
      </c>
      <c r="AS50" s="61" t="s">
        <v>183</v>
      </c>
      <c r="AT50" s="62">
        <v>108.91666666666667</v>
      </c>
      <c r="AU50" s="62" t="s">
        <v>184</v>
      </c>
      <c r="AV50" s="61" t="s">
        <v>183</v>
      </c>
      <c r="AW50" s="61" t="s">
        <v>183</v>
      </c>
      <c r="AX50" s="61" t="s">
        <v>183</v>
      </c>
      <c r="AY50" s="62">
        <v>104.43333333333334</v>
      </c>
      <c r="AZ50" s="61" t="s">
        <v>183</v>
      </c>
      <c r="BA50" s="61" t="s">
        <v>183</v>
      </c>
      <c r="BB50" s="61" t="s">
        <v>183</v>
      </c>
      <c r="BC50" s="61" t="s">
        <v>183</v>
      </c>
      <c r="BD50" s="62">
        <v>97.300000000000011</v>
      </c>
      <c r="BE50" s="61" t="s">
        <v>183</v>
      </c>
      <c r="BF50" s="61" t="s">
        <v>183</v>
      </c>
      <c r="BG50" s="62">
        <v>113.16666666666667</v>
      </c>
      <c r="BH50" s="62">
        <v>108.89999999999999</v>
      </c>
      <c r="BI50" s="62">
        <v>110.76666666666667</v>
      </c>
      <c r="BJ50" s="61" t="s">
        <v>183</v>
      </c>
      <c r="BK50" s="61" t="s">
        <v>183</v>
      </c>
      <c r="BL50" s="62">
        <v>103.61666666666667</v>
      </c>
      <c r="BM50" s="61" t="s">
        <v>183</v>
      </c>
      <c r="BN50" s="62">
        <v>108.28333333333335</v>
      </c>
      <c r="BO50" s="61" t="s">
        <v>183</v>
      </c>
      <c r="BP50" s="61" t="s">
        <v>183</v>
      </c>
      <c r="BQ50" s="61" t="s">
        <v>183</v>
      </c>
      <c r="BR50" s="61" t="s">
        <v>183</v>
      </c>
      <c r="BS50" s="61" t="s">
        <v>183</v>
      </c>
      <c r="BT50" s="61" t="s">
        <v>183</v>
      </c>
      <c r="BU50" s="61" t="s">
        <v>183</v>
      </c>
      <c r="BV50" s="61" t="s">
        <v>183</v>
      </c>
    </row>
    <row r="51" spans="1:74" ht="17.25" x14ac:dyDescent="0.25">
      <c r="A51" s="56"/>
      <c r="B51" s="59" t="s">
        <v>185</v>
      </c>
      <c r="C51" s="35">
        <v>41740</v>
      </c>
      <c r="D51" s="139"/>
      <c r="E51" s="62">
        <v>0.998</v>
      </c>
      <c r="F51" s="62">
        <v>1</v>
      </c>
      <c r="G51" s="62">
        <v>1</v>
      </c>
      <c r="H51" s="62">
        <v>0.997</v>
      </c>
      <c r="I51" s="62">
        <v>0.999</v>
      </c>
      <c r="J51" s="62">
        <v>0.997</v>
      </c>
      <c r="K51" s="62">
        <v>0.999</v>
      </c>
      <c r="L51" s="62">
        <v>0.996</v>
      </c>
      <c r="M51" s="62">
        <v>0.997</v>
      </c>
      <c r="N51" s="62">
        <v>0.997</v>
      </c>
      <c r="O51" s="62">
        <v>0.999</v>
      </c>
      <c r="P51" s="61" t="s">
        <v>183</v>
      </c>
      <c r="Q51" s="62">
        <v>1</v>
      </c>
      <c r="R51" s="61" t="s">
        <v>183</v>
      </c>
      <c r="S51" s="62">
        <v>1</v>
      </c>
      <c r="T51" s="61" t="s">
        <v>183</v>
      </c>
      <c r="U51" s="62">
        <v>0.995</v>
      </c>
      <c r="V51" s="62">
        <v>0.99</v>
      </c>
      <c r="W51" s="62">
        <v>0.995</v>
      </c>
      <c r="X51" s="61" t="s">
        <v>183</v>
      </c>
      <c r="Y51" s="62">
        <v>1</v>
      </c>
      <c r="Z51" s="62">
        <v>0.995</v>
      </c>
      <c r="AA51" s="61" t="s">
        <v>183</v>
      </c>
      <c r="AB51" s="62">
        <v>0.99</v>
      </c>
      <c r="AC51" s="62">
        <v>0.999</v>
      </c>
      <c r="AD51" s="62">
        <v>0.995</v>
      </c>
      <c r="AE51" s="61" t="s">
        <v>183</v>
      </c>
      <c r="AF51" s="62">
        <v>1</v>
      </c>
      <c r="AG51" s="61" t="s">
        <v>183</v>
      </c>
      <c r="AH51" s="62">
        <v>0.999</v>
      </c>
      <c r="AI51" s="61" t="s">
        <v>183</v>
      </c>
      <c r="AJ51" s="62">
        <v>0.999</v>
      </c>
      <c r="AK51" s="61" t="s">
        <v>183</v>
      </c>
      <c r="AL51" s="62">
        <v>1</v>
      </c>
      <c r="AM51" s="62">
        <v>0.995</v>
      </c>
      <c r="AN51" s="62">
        <v>0.99299999999999999</v>
      </c>
      <c r="AO51" s="62">
        <v>0.997</v>
      </c>
      <c r="AP51" s="61" t="s">
        <v>183</v>
      </c>
      <c r="AQ51" s="61" t="s">
        <v>183</v>
      </c>
      <c r="AR51" s="61" t="s">
        <v>183</v>
      </c>
      <c r="AS51" s="61" t="s">
        <v>183</v>
      </c>
      <c r="AT51" s="62">
        <v>0.999</v>
      </c>
      <c r="AU51" s="62">
        <v>0.997</v>
      </c>
      <c r="AV51" s="61" t="s">
        <v>183</v>
      </c>
      <c r="AW51" s="61" t="s">
        <v>183</v>
      </c>
      <c r="AX51" s="61" t="s">
        <v>183</v>
      </c>
      <c r="AY51" s="62">
        <v>1</v>
      </c>
      <c r="AZ51" s="61" t="s">
        <v>183</v>
      </c>
      <c r="BA51" s="61" t="s">
        <v>183</v>
      </c>
      <c r="BB51" s="61" t="s">
        <v>183</v>
      </c>
      <c r="BC51" s="61" t="s">
        <v>183</v>
      </c>
      <c r="BD51" s="62">
        <v>0.999</v>
      </c>
      <c r="BE51" s="61" t="s">
        <v>183</v>
      </c>
      <c r="BF51" s="61" t="s">
        <v>183</v>
      </c>
      <c r="BG51" s="62">
        <v>0.999</v>
      </c>
      <c r="BH51" s="62">
        <v>1</v>
      </c>
      <c r="BI51" s="62">
        <v>0.999</v>
      </c>
      <c r="BJ51" s="61" t="s">
        <v>183</v>
      </c>
      <c r="BK51" s="61" t="s">
        <v>183</v>
      </c>
      <c r="BL51" s="62">
        <v>0.999</v>
      </c>
      <c r="BM51" s="61" t="s">
        <v>183</v>
      </c>
      <c r="BN51" s="62">
        <v>1</v>
      </c>
      <c r="BO51" s="61" t="s">
        <v>183</v>
      </c>
      <c r="BP51" s="61" t="s">
        <v>183</v>
      </c>
      <c r="BQ51" s="61" t="s">
        <v>183</v>
      </c>
      <c r="BR51" s="61" t="s">
        <v>183</v>
      </c>
      <c r="BS51" s="61" t="s">
        <v>183</v>
      </c>
      <c r="BT51" s="61" t="s">
        <v>183</v>
      </c>
      <c r="BU51" s="61" t="s">
        <v>183</v>
      </c>
      <c r="BV51" s="61" t="s">
        <v>183</v>
      </c>
    </row>
    <row r="52" spans="1:74" x14ac:dyDescent="0.25">
      <c r="A52" s="56"/>
      <c r="B52" s="57" t="s">
        <v>186</v>
      </c>
      <c r="C52" s="35">
        <v>41740</v>
      </c>
      <c r="D52" s="139"/>
      <c r="E52" s="62">
        <v>100.6</v>
      </c>
      <c r="F52" s="62">
        <v>94.6</v>
      </c>
      <c r="G52" s="62">
        <v>97.7</v>
      </c>
      <c r="H52" s="62">
        <v>102.2</v>
      </c>
      <c r="I52" s="62">
        <v>93.4</v>
      </c>
      <c r="J52" s="62">
        <v>104.9</v>
      </c>
      <c r="K52" s="62">
        <v>97.2</v>
      </c>
      <c r="L52" s="62">
        <v>102.1</v>
      </c>
      <c r="M52" s="62">
        <v>107.1</v>
      </c>
      <c r="N52" s="62">
        <v>99</v>
      </c>
      <c r="O52" s="62">
        <v>97.1</v>
      </c>
      <c r="P52" s="61" t="s">
        <v>183</v>
      </c>
      <c r="Q52" s="62">
        <v>94.5</v>
      </c>
      <c r="R52" s="61" t="s">
        <v>183</v>
      </c>
      <c r="S52" s="62">
        <v>93.2</v>
      </c>
      <c r="T52" s="61" t="s">
        <v>183</v>
      </c>
      <c r="U52" s="62">
        <v>106.3</v>
      </c>
      <c r="V52" s="62">
        <v>106.9</v>
      </c>
      <c r="W52" s="62">
        <v>101.6</v>
      </c>
      <c r="X52" s="61" t="s">
        <v>183</v>
      </c>
      <c r="Y52" s="62">
        <v>95.5</v>
      </c>
      <c r="Z52" s="62">
        <v>98</v>
      </c>
      <c r="AA52" s="61" t="s">
        <v>183</v>
      </c>
      <c r="AB52" s="62">
        <v>108.6</v>
      </c>
      <c r="AC52" s="62">
        <v>83.2</v>
      </c>
      <c r="AD52" s="62">
        <v>97</v>
      </c>
      <c r="AE52" s="61" t="s">
        <v>183</v>
      </c>
      <c r="AF52" s="62">
        <v>91.1</v>
      </c>
      <c r="AG52" s="61" t="s">
        <v>183</v>
      </c>
      <c r="AH52" s="62">
        <v>87.6</v>
      </c>
      <c r="AI52" s="61" t="s">
        <v>183</v>
      </c>
      <c r="AJ52" s="62">
        <v>99.4</v>
      </c>
      <c r="AK52" s="61" t="s">
        <v>183</v>
      </c>
      <c r="AL52" s="62">
        <v>92.4</v>
      </c>
      <c r="AM52" s="62">
        <v>109.6</v>
      </c>
      <c r="AN52" s="62">
        <v>104.6</v>
      </c>
      <c r="AO52" s="62">
        <v>100.6</v>
      </c>
      <c r="AP52" s="61" t="s">
        <v>183</v>
      </c>
      <c r="AQ52" s="61" t="s">
        <v>183</v>
      </c>
      <c r="AR52" s="61" t="s">
        <v>183</v>
      </c>
      <c r="AS52" s="61" t="s">
        <v>183</v>
      </c>
      <c r="AT52" s="62">
        <v>90.9</v>
      </c>
      <c r="AU52" s="62">
        <v>116</v>
      </c>
      <c r="AV52" s="61" t="s">
        <v>183</v>
      </c>
      <c r="AW52" s="61" t="s">
        <v>183</v>
      </c>
      <c r="AX52" s="61" t="s">
        <v>183</v>
      </c>
      <c r="AY52" s="62">
        <v>98.5</v>
      </c>
      <c r="AZ52" s="61" t="s">
        <v>183</v>
      </c>
      <c r="BA52" s="61" t="s">
        <v>183</v>
      </c>
      <c r="BB52" s="61" t="s">
        <v>183</v>
      </c>
      <c r="BC52" s="61" t="s">
        <v>183</v>
      </c>
      <c r="BD52" s="62">
        <v>90.9</v>
      </c>
      <c r="BE52" s="61" t="s">
        <v>183</v>
      </c>
      <c r="BF52" s="61" t="s">
        <v>183</v>
      </c>
      <c r="BG52" s="62">
        <v>91.4</v>
      </c>
      <c r="BH52" s="62">
        <v>90.3</v>
      </c>
      <c r="BI52" s="62">
        <v>89.4</v>
      </c>
      <c r="BJ52" s="61" t="s">
        <v>183</v>
      </c>
      <c r="BK52" s="61" t="s">
        <v>183</v>
      </c>
      <c r="BL52" s="62">
        <v>97.7</v>
      </c>
      <c r="BM52" s="61" t="s">
        <v>183</v>
      </c>
      <c r="BN52" s="62">
        <v>92</v>
      </c>
      <c r="BO52" s="61" t="s">
        <v>183</v>
      </c>
      <c r="BP52" s="61" t="s">
        <v>183</v>
      </c>
      <c r="BQ52" s="61" t="s">
        <v>183</v>
      </c>
      <c r="BR52" s="61" t="s">
        <v>183</v>
      </c>
      <c r="BS52" s="61" t="s">
        <v>183</v>
      </c>
      <c r="BT52" s="61" t="s">
        <v>183</v>
      </c>
      <c r="BU52" s="61" t="s">
        <v>183</v>
      </c>
      <c r="BV52" s="61" t="s">
        <v>183</v>
      </c>
    </row>
    <row r="53" spans="1:74" x14ac:dyDescent="0.25">
      <c r="A53" s="56"/>
      <c r="B53" s="59" t="s">
        <v>187</v>
      </c>
      <c r="C53" s="35">
        <v>41740</v>
      </c>
      <c r="D53" s="139"/>
      <c r="E53" s="62" t="s">
        <v>188</v>
      </c>
      <c r="F53" s="62" t="s">
        <v>188</v>
      </c>
      <c r="G53" s="62" t="s">
        <v>188</v>
      </c>
      <c r="H53" s="62" t="s">
        <v>188</v>
      </c>
      <c r="I53" s="62" t="s">
        <v>188</v>
      </c>
      <c r="J53" s="62" t="s">
        <v>188</v>
      </c>
      <c r="K53" s="62" t="s">
        <v>188</v>
      </c>
      <c r="L53" s="62" t="s">
        <v>188</v>
      </c>
      <c r="M53" s="62" t="s">
        <v>188</v>
      </c>
      <c r="N53" s="62" t="s">
        <v>188</v>
      </c>
      <c r="O53" s="62" t="s">
        <v>188</v>
      </c>
      <c r="P53" s="61" t="s">
        <v>183</v>
      </c>
      <c r="Q53" s="62" t="s">
        <v>188</v>
      </c>
      <c r="R53" s="61" t="s">
        <v>183</v>
      </c>
      <c r="S53" s="62" t="s">
        <v>188</v>
      </c>
      <c r="T53" s="61" t="s">
        <v>183</v>
      </c>
      <c r="U53" s="62" t="s">
        <v>188</v>
      </c>
      <c r="V53" s="62" t="s">
        <v>188</v>
      </c>
      <c r="W53" s="62" t="s">
        <v>188</v>
      </c>
      <c r="X53" s="61" t="s">
        <v>183</v>
      </c>
      <c r="Y53" s="62" t="s">
        <v>188</v>
      </c>
      <c r="Z53" s="62" t="s">
        <v>188</v>
      </c>
      <c r="AA53" s="62" t="s">
        <v>188</v>
      </c>
      <c r="AB53" s="62" t="s">
        <v>188</v>
      </c>
      <c r="AC53" s="62" t="s">
        <v>188</v>
      </c>
      <c r="AD53" s="62" t="s">
        <v>188</v>
      </c>
      <c r="AE53" s="61" t="s">
        <v>183</v>
      </c>
      <c r="AF53" s="62" t="s">
        <v>188</v>
      </c>
      <c r="AG53" s="61" t="s">
        <v>183</v>
      </c>
      <c r="AH53" s="62" t="s">
        <v>188</v>
      </c>
      <c r="AI53" s="61" t="s">
        <v>183</v>
      </c>
      <c r="AJ53" s="62" t="s">
        <v>188</v>
      </c>
      <c r="AK53" s="61" t="s">
        <v>183</v>
      </c>
      <c r="AL53" s="62" t="s">
        <v>188</v>
      </c>
      <c r="AM53" s="62" t="s">
        <v>188</v>
      </c>
      <c r="AN53" s="62" t="s">
        <v>188</v>
      </c>
      <c r="AO53" s="62" t="s">
        <v>188</v>
      </c>
      <c r="AP53" s="61" t="s">
        <v>183</v>
      </c>
      <c r="AQ53" s="61" t="s">
        <v>183</v>
      </c>
      <c r="AR53" s="61" t="s">
        <v>183</v>
      </c>
      <c r="AS53" s="61" t="s">
        <v>183</v>
      </c>
      <c r="AT53" s="62" t="s">
        <v>188</v>
      </c>
      <c r="AU53" s="62" t="s">
        <v>188</v>
      </c>
      <c r="AV53" s="61" t="s">
        <v>183</v>
      </c>
      <c r="AW53" s="61" t="s">
        <v>183</v>
      </c>
      <c r="AX53" s="61" t="s">
        <v>183</v>
      </c>
      <c r="AY53" s="62" t="s">
        <v>188</v>
      </c>
      <c r="AZ53" s="61" t="s">
        <v>183</v>
      </c>
      <c r="BA53" s="61" t="s">
        <v>183</v>
      </c>
      <c r="BB53" s="61" t="s">
        <v>183</v>
      </c>
      <c r="BC53" s="61" t="s">
        <v>183</v>
      </c>
      <c r="BD53" s="62" t="s">
        <v>188</v>
      </c>
      <c r="BE53" s="61" t="s">
        <v>183</v>
      </c>
      <c r="BF53" s="61" t="s">
        <v>183</v>
      </c>
      <c r="BG53" s="62" t="s">
        <v>188</v>
      </c>
      <c r="BH53" s="62" t="s">
        <v>188</v>
      </c>
      <c r="BI53" s="62" t="s">
        <v>188</v>
      </c>
      <c r="BJ53" s="61" t="s">
        <v>183</v>
      </c>
      <c r="BK53" s="61" t="s">
        <v>183</v>
      </c>
      <c r="BL53" s="62" t="s">
        <v>188</v>
      </c>
      <c r="BM53" s="61" t="s">
        <v>183</v>
      </c>
      <c r="BN53" s="62" t="s">
        <v>188</v>
      </c>
      <c r="BO53" s="61" t="s">
        <v>183</v>
      </c>
      <c r="BP53" s="65" t="s">
        <v>188</v>
      </c>
      <c r="BQ53" s="65" t="s">
        <v>188</v>
      </c>
      <c r="BR53" s="65" t="s">
        <v>188</v>
      </c>
      <c r="BS53" s="65" t="s">
        <v>188</v>
      </c>
      <c r="BT53" s="65" t="s">
        <v>188</v>
      </c>
      <c r="BU53" s="65" t="s">
        <v>188</v>
      </c>
      <c r="BV53" s="62" t="s">
        <v>188</v>
      </c>
    </row>
    <row r="54" spans="1:74" x14ac:dyDescent="0.25">
      <c r="A54" s="56"/>
      <c r="B54" s="60" t="s">
        <v>194</v>
      </c>
      <c r="C54" s="35">
        <v>41740</v>
      </c>
      <c r="D54" s="139"/>
      <c r="E54" s="63" t="s">
        <v>190</v>
      </c>
      <c r="F54" s="63" t="s">
        <v>190</v>
      </c>
      <c r="G54" s="63">
        <v>58.625721813189195</v>
      </c>
      <c r="H54" s="63">
        <v>42.940694349056891</v>
      </c>
      <c r="I54" s="63">
        <v>42.920764007972643</v>
      </c>
      <c r="J54" s="63">
        <v>16.751089020607132</v>
      </c>
      <c r="K54" s="63">
        <v>27.84055920945196</v>
      </c>
      <c r="L54" s="63" t="s">
        <v>190</v>
      </c>
      <c r="M54" s="63" t="s">
        <v>190</v>
      </c>
      <c r="N54" s="63" t="s">
        <v>190</v>
      </c>
      <c r="O54" s="63" t="s">
        <v>190</v>
      </c>
      <c r="P54" s="63" t="s">
        <v>190</v>
      </c>
      <c r="Q54" s="63" t="s">
        <v>190</v>
      </c>
      <c r="R54" s="63" t="s">
        <v>190</v>
      </c>
      <c r="S54" s="63" t="s">
        <v>190</v>
      </c>
      <c r="T54" s="63" t="s">
        <v>190</v>
      </c>
      <c r="U54" s="63" t="s">
        <v>190</v>
      </c>
      <c r="V54" s="63" t="s">
        <v>190</v>
      </c>
      <c r="W54" s="63" t="s">
        <v>190</v>
      </c>
      <c r="X54" s="63" t="s">
        <v>190</v>
      </c>
      <c r="Y54" s="63">
        <v>43.175080193070968</v>
      </c>
      <c r="Z54" s="63">
        <v>12.748198723894989</v>
      </c>
      <c r="AA54" s="63" t="s">
        <v>190</v>
      </c>
      <c r="AB54" s="63" t="s">
        <v>190</v>
      </c>
      <c r="AC54" s="63">
        <v>86.523674678264257</v>
      </c>
      <c r="AD54" s="63" t="s">
        <v>190</v>
      </c>
      <c r="AE54" s="63" t="s">
        <v>190</v>
      </c>
      <c r="AF54" s="63">
        <v>60.683551801869051</v>
      </c>
      <c r="AG54" s="63" t="s">
        <v>190</v>
      </c>
      <c r="AH54" s="63" t="s">
        <v>190</v>
      </c>
      <c r="AI54" s="63" t="s">
        <v>190</v>
      </c>
      <c r="AJ54" s="63" t="s">
        <v>190</v>
      </c>
      <c r="AK54" s="63" t="s">
        <v>190</v>
      </c>
      <c r="AL54" s="63" t="s">
        <v>190</v>
      </c>
      <c r="AM54" s="63" t="s">
        <v>190</v>
      </c>
      <c r="AN54" s="63" t="s">
        <v>190</v>
      </c>
      <c r="AO54" s="63" t="s">
        <v>190</v>
      </c>
      <c r="AP54" s="63" t="s">
        <v>190</v>
      </c>
      <c r="AQ54" s="63" t="s">
        <v>190</v>
      </c>
      <c r="AR54" s="63" t="s">
        <v>190</v>
      </c>
      <c r="AS54" s="63" t="s">
        <v>190</v>
      </c>
      <c r="AT54" s="63" t="s">
        <v>190</v>
      </c>
      <c r="AU54" s="63">
        <v>49.835532427738904</v>
      </c>
      <c r="AV54" s="63" t="s">
        <v>190</v>
      </c>
      <c r="AW54" s="63" t="s">
        <v>190</v>
      </c>
      <c r="AX54" s="63" t="s">
        <v>190</v>
      </c>
      <c r="AY54" s="63" t="s">
        <v>190</v>
      </c>
      <c r="AZ54" s="63" t="s">
        <v>190</v>
      </c>
      <c r="BA54" s="63" t="s">
        <v>190</v>
      </c>
      <c r="BB54" s="63" t="s">
        <v>190</v>
      </c>
      <c r="BC54" s="63" t="s">
        <v>190</v>
      </c>
      <c r="BD54" s="63" t="s">
        <v>190</v>
      </c>
      <c r="BE54" s="63" t="s">
        <v>190</v>
      </c>
      <c r="BF54" s="63" t="s">
        <v>190</v>
      </c>
      <c r="BG54" s="63" t="s">
        <v>190</v>
      </c>
      <c r="BH54" s="63" t="s">
        <v>190</v>
      </c>
      <c r="BI54" s="63" t="s">
        <v>190</v>
      </c>
      <c r="BJ54" s="63" t="s">
        <v>190</v>
      </c>
      <c r="BK54" s="63" t="s">
        <v>190</v>
      </c>
      <c r="BL54" s="63" t="s">
        <v>190</v>
      </c>
      <c r="BM54" s="63" t="s">
        <v>190</v>
      </c>
      <c r="BN54" s="63" t="s">
        <v>190</v>
      </c>
      <c r="BO54" s="63" t="s">
        <v>190</v>
      </c>
      <c r="BP54" s="63" t="s">
        <v>190</v>
      </c>
      <c r="BQ54" s="63" t="s">
        <v>190</v>
      </c>
      <c r="BR54" s="63" t="s">
        <v>190</v>
      </c>
      <c r="BS54" s="63" t="s">
        <v>190</v>
      </c>
      <c r="BT54" s="63" t="s">
        <v>190</v>
      </c>
      <c r="BU54" s="63" t="s">
        <v>190</v>
      </c>
      <c r="BV54" s="63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5"/>
  <sheetViews>
    <sheetView zoomScaleNormal="100" workbookViewId="0">
      <pane xSplit="3" ySplit="8" topLeftCell="D15" activePane="bottomRight" state="frozen"/>
      <selection pane="topRight" activeCell="D1" sqref="D1"/>
      <selection pane="bottomLeft" activeCell="A9" sqref="A9"/>
      <selection pane="bottomRight" activeCell="F35" sqref="F35"/>
    </sheetView>
    <sheetView workbookViewId="1"/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143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7" t="s">
        <v>17</v>
      </c>
      <c r="B1" s="18" t="s">
        <v>175</v>
      </c>
      <c r="C1" s="19" t="s">
        <v>177</v>
      </c>
      <c r="D1" s="19"/>
      <c r="E1" s="20" t="s">
        <v>171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4" x14ac:dyDescent="0.25">
      <c r="A2" s="17" t="s">
        <v>19</v>
      </c>
      <c r="B2" s="21">
        <v>41417</v>
      </c>
      <c r="C2" s="22"/>
      <c r="D2" s="22"/>
      <c r="E2" s="2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4" ht="28.5" customHeight="1" x14ac:dyDescent="0.25">
      <c r="A3" s="17" t="s">
        <v>20</v>
      </c>
      <c r="B3" s="24" t="s">
        <v>21</v>
      </c>
      <c r="C3" s="11" t="s">
        <v>22</v>
      </c>
      <c r="D3" s="10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4" x14ac:dyDescent="0.25">
      <c r="A4" s="17" t="s">
        <v>23</v>
      </c>
      <c r="B4" s="25" t="s">
        <v>24</v>
      </c>
      <c r="C4" s="11" t="s">
        <v>25</v>
      </c>
      <c r="D4" s="10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4" ht="15" customHeight="1" x14ac:dyDescent="0.25">
      <c r="A5" s="17" t="s">
        <v>26</v>
      </c>
      <c r="B5" s="25" t="s">
        <v>27</v>
      </c>
      <c r="C5" s="31" t="s">
        <v>28</v>
      </c>
      <c r="D5" s="31"/>
      <c r="E5" s="3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4" x14ac:dyDescent="0.25">
      <c r="A6" s="11" t="s">
        <v>172</v>
      </c>
      <c r="B6" s="33"/>
      <c r="C6" s="33"/>
      <c r="D6" s="3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x14ac:dyDescent="0.25">
      <c r="A7" s="11"/>
      <c r="B7" s="11"/>
      <c r="C7" s="11"/>
      <c r="D7" s="104"/>
      <c r="E7" s="11" t="s">
        <v>29</v>
      </c>
      <c r="F7" s="28" t="s">
        <v>30</v>
      </c>
      <c r="G7" s="28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11" t="s">
        <v>55</v>
      </c>
      <c r="AF7" s="11" t="s">
        <v>56</v>
      </c>
      <c r="AG7" s="11" t="s">
        <v>57</v>
      </c>
      <c r="AH7" s="11" t="s">
        <v>58</v>
      </c>
      <c r="AI7" s="11" t="s">
        <v>59</v>
      </c>
      <c r="AJ7" s="11" t="s">
        <v>60</v>
      </c>
      <c r="AK7" s="11" t="s">
        <v>61</v>
      </c>
      <c r="AL7" s="11" t="s">
        <v>62</v>
      </c>
      <c r="AM7" s="11" t="s">
        <v>63</v>
      </c>
      <c r="AN7" s="11" t="s">
        <v>64</v>
      </c>
      <c r="AO7" s="11" t="s">
        <v>65</v>
      </c>
      <c r="AP7" s="11" t="s">
        <v>66</v>
      </c>
      <c r="AQ7" s="11" t="s">
        <v>67</v>
      </c>
      <c r="AR7" s="11" t="s">
        <v>68</v>
      </c>
      <c r="AS7" s="11" t="s">
        <v>69</v>
      </c>
      <c r="AT7" s="11" t="s">
        <v>70</v>
      </c>
      <c r="AU7" s="11" t="s">
        <v>71</v>
      </c>
      <c r="AV7" s="11" t="s">
        <v>72</v>
      </c>
      <c r="AW7" s="11" t="s">
        <v>73</v>
      </c>
      <c r="AX7" s="11" t="s">
        <v>74</v>
      </c>
      <c r="AY7" s="11" t="s">
        <v>75</v>
      </c>
      <c r="AZ7" s="11" t="s">
        <v>76</v>
      </c>
      <c r="BA7" s="11" t="s">
        <v>77</v>
      </c>
      <c r="BB7" s="11" t="s">
        <v>78</v>
      </c>
      <c r="BC7" s="11" t="s">
        <v>79</v>
      </c>
      <c r="BD7" s="11" t="s">
        <v>80</v>
      </c>
      <c r="BE7" s="11" t="s">
        <v>81</v>
      </c>
      <c r="BF7" s="11" t="s">
        <v>82</v>
      </c>
      <c r="BG7" s="11" t="s">
        <v>83</v>
      </c>
      <c r="BH7" s="11" t="s">
        <v>84</v>
      </c>
      <c r="BI7" s="11" t="s">
        <v>85</v>
      </c>
      <c r="BJ7" s="11" t="s">
        <v>86</v>
      </c>
      <c r="BK7" s="11" t="s">
        <v>87</v>
      </c>
      <c r="BL7" s="11" t="s">
        <v>88</v>
      </c>
      <c r="BM7" s="11" t="s">
        <v>89</v>
      </c>
      <c r="BN7" s="11" t="s">
        <v>90</v>
      </c>
      <c r="BO7" s="11" t="s">
        <v>91</v>
      </c>
      <c r="BP7" s="11" t="s">
        <v>92</v>
      </c>
      <c r="BQ7" s="11" t="s">
        <v>93</v>
      </c>
      <c r="BR7" s="11" t="s">
        <v>94</v>
      </c>
      <c r="BS7" s="11" t="s">
        <v>95</v>
      </c>
      <c r="BT7" s="11" t="s">
        <v>96</v>
      </c>
      <c r="BU7" s="11" t="s">
        <v>97</v>
      </c>
      <c r="BV7" s="11" t="s">
        <v>98</v>
      </c>
    </row>
    <row r="8" spans="1:74" s="27" customFormat="1" x14ac:dyDescent="0.25">
      <c r="A8" s="22" t="s">
        <v>99</v>
      </c>
      <c r="B8" s="30" t="s">
        <v>12</v>
      </c>
      <c r="C8" s="22" t="s">
        <v>170</v>
      </c>
      <c r="D8" s="22" t="s">
        <v>16</v>
      </c>
      <c r="E8" s="22" t="s">
        <v>100</v>
      </c>
      <c r="F8" s="29" t="s">
        <v>101</v>
      </c>
      <c r="G8" s="22" t="s">
        <v>102</v>
      </c>
      <c r="H8" s="22" t="s">
        <v>103</v>
      </c>
      <c r="I8" s="22" t="s">
        <v>104</v>
      </c>
      <c r="J8" s="22" t="s">
        <v>105</v>
      </c>
      <c r="K8" s="22" t="s">
        <v>106</v>
      </c>
      <c r="L8" s="22" t="s">
        <v>107</v>
      </c>
      <c r="M8" s="22" t="s">
        <v>108</v>
      </c>
      <c r="N8" s="22" t="s">
        <v>109</v>
      </c>
      <c r="O8" s="22" t="s">
        <v>110</v>
      </c>
      <c r="P8" s="22" t="s">
        <v>111</v>
      </c>
      <c r="Q8" s="22" t="s">
        <v>112</v>
      </c>
      <c r="R8" s="22" t="s">
        <v>113</v>
      </c>
      <c r="S8" s="22" t="s">
        <v>114</v>
      </c>
      <c r="T8" s="22" t="s">
        <v>115</v>
      </c>
      <c r="U8" s="22" t="s">
        <v>116</v>
      </c>
      <c r="V8" s="22" t="s">
        <v>117</v>
      </c>
      <c r="W8" s="22" t="s">
        <v>118</v>
      </c>
      <c r="X8" s="22" t="s">
        <v>119</v>
      </c>
      <c r="Y8" s="22" t="s">
        <v>120</v>
      </c>
      <c r="Z8" s="22" t="s">
        <v>121</v>
      </c>
      <c r="AA8" s="22" t="s">
        <v>122</v>
      </c>
      <c r="AB8" s="22" t="s">
        <v>123</v>
      </c>
      <c r="AC8" s="22" t="s">
        <v>124</v>
      </c>
      <c r="AD8" s="22" t="s">
        <v>125</v>
      </c>
      <c r="AE8" s="22" t="s">
        <v>126</v>
      </c>
      <c r="AF8" s="22" t="s">
        <v>127</v>
      </c>
      <c r="AG8" s="22" t="s">
        <v>128</v>
      </c>
      <c r="AH8" s="22" t="s">
        <v>129</v>
      </c>
      <c r="AI8" s="22" t="s">
        <v>130</v>
      </c>
      <c r="AJ8" s="22" t="s">
        <v>131</v>
      </c>
      <c r="AK8" s="22" t="s">
        <v>132</v>
      </c>
      <c r="AL8" s="22" t="s">
        <v>133</v>
      </c>
      <c r="AM8" s="22" t="s">
        <v>134</v>
      </c>
      <c r="AN8" s="22" t="s">
        <v>135</v>
      </c>
      <c r="AO8" s="22" t="s">
        <v>136</v>
      </c>
      <c r="AP8" s="22" t="s">
        <v>137</v>
      </c>
      <c r="AQ8" s="22" t="s">
        <v>138</v>
      </c>
      <c r="AR8" s="22" t="s">
        <v>139</v>
      </c>
      <c r="AS8" s="22" t="s">
        <v>140</v>
      </c>
      <c r="AT8" s="22" t="s">
        <v>141</v>
      </c>
      <c r="AU8" s="22" t="s">
        <v>142</v>
      </c>
      <c r="AV8" s="22" t="s">
        <v>143</v>
      </c>
      <c r="AW8" s="22" t="s">
        <v>144</v>
      </c>
      <c r="AX8" s="22" t="s">
        <v>145</v>
      </c>
      <c r="AY8" s="22" t="s">
        <v>146</v>
      </c>
      <c r="AZ8" s="22" t="s">
        <v>147</v>
      </c>
      <c r="BA8" s="22" t="s">
        <v>148</v>
      </c>
      <c r="BB8" s="22" t="s">
        <v>149</v>
      </c>
      <c r="BC8" s="22" t="s">
        <v>150</v>
      </c>
      <c r="BD8" s="22" t="s">
        <v>151</v>
      </c>
      <c r="BE8" s="22" t="s">
        <v>152</v>
      </c>
      <c r="BF8" s="22" t="s">
        <v>153</v>
      </c>
      <c r="BG8" s="22" t="s">
        <v>154</v>
      </c>
      <c r="BH8" s="22" t="s">
        <v>155</v>
      </c>
      <c r="BI8" s="22" t="s">
        <v>156</v>
      </c>
      <c r="BJ8" s="22" t="s">
        <v>157</v>
      </c>
      <c r="BK8" s="22" t="s">
        <v>158</v>
      </c>
      <c r="BL8" s="22" t="s">
        <v>159</v>
      </c>
      <c r="BM8" s="22" t="s">
        <v>160</v>
      </c>
      <c r="BN8" s="22" t="s">
        <v>161</v>
      </c>
      <c r="BO8" s="22" t="s">
        <v>162</v>
      </c>
      <c r="BP8" s="22" t="s">
        <v>163</v>
      </c>
      <c r="BQ8" s="22" t="s">
        <v>164</v>
      </c>
      <c r="BR8" s="22" t="s">
        <v>165</v>
      </c>
      <c r="BS8" s="22" t="s">
        <v>166</v>
      </c>
      <c r="BT8" s="22" t="s">
        <v>167</v>
      </c>
      <c r="BU8" s="22" t="s">
        <v>168</v>
      </c>
      <c r="BV8" s="22" t="s">
        <v>169</v>
      </c>
    </row>
    <row r="9" spans="1:74" s="32" customFormat="1" x14ac:dyDescent="0.25">
      <c r="A9" s="34">
        <v>41417</v>
      </c>
      <c r="B9" s="28">
        <f>A9-$B$2</f>
        <v>0</v>
      </c>
      <c r="C9" s="35">
        <v>41744</v>
      </c>
      <c r="D9" s="149">
        <v>1</v>
      </c>
      <c r="E9" s="41" t="s">
        <v>191</v>
      </c>
      <c r="F9" s="41">
        <v>21.473600000000001</v>
      </c>
      <c r="G9" s="41">
        <v>38.0032</v>
      </c>
      <c r="H9" s="41">
        <v>24.716399999999997</v>
      </c>
      <c r="I9" s="41">
        <v>20.966799999999999</v>
      </c>
      <c r="J9" s="41">
        <v>11.122799999999998</v>
      </c>
      <c r="K9" s="41" t="s">
        <v>191</v>
      </c>
      <c r="L9" s="41" t="s">
        <v>191</v>
      </c>
      <c r="M9" s="41" t="s">
        <v>191</v>
      </c>
      <c r="N9" s="41" t="s">
        <v>191</v>
      </c>
      <c r="O9" s="41" t="s">
        <v>191</v>
      </c>
      <c r="P9" s="41" t="s">
        <v>191</v>
      </c>
      <c r="Q9" s="41" t="s">
        <v>191</v>
      </c>
      <c r="R9" s="41" t="s">
        <v>180</v>
      </c>
      <c r="S9" s="41" t="s">
        <v>180</v>
      </c>
      <c r="T9" s="41" t="s">
        <v>180</v>
      </c>
      <c r="U9" s="41" t="s">
        <v>180</v>
      </c>
      <c r="V9" s="41" t="s">
        <v>180</v>
      </c>
      <c r="W9" s="41" t="s">
        <v>180</v>
      </c>
      <c r="X9" s="41" t="s">
        <v>180</v>
      </c>
      <c r="Y9" s="41">
        <v>10.044799999999999</v>
      </c>
      <c r="Z9" s="41" t="s">
        <v>191</v>
      </c>
      <c r="AA9" s="41" t="s">
        <v>180</v>
      </c>
      <c r="AB9" s="41" t="s">
        <v>191</v>
      </c>
      <c r="AC9" s="41" t="s">
        <v>191</v>
      </c>
      <c r="AD9" s="41" t="s">
        <v>180</v>
      </c>
      <c r="AE9" s="41" t="s">
        <v>180</v>
      </c>
      <c r="AF9" s="41">
        <v>2.1092</v>
      </c>
      <c r="AG9" s="41" t="s">
        <v>180</v>
      </c>
      <c r="AH9" s="41">
        <v>3.1415999999999999</v>
      </c>
      <c r="AI9" s="41" t="s">
        <v>180</v>
      </c>
      <c r="AJ9" s="41">
        <v>7.8967999999999998</v>
      </c>
      <c r="AK9" s="41" t="s">
        <v>180</v>
      </c>
      <c r="AL9" s="41" t="s">
        <v>180</v>
      </c>
      <c r="AM9" s="41" t="s">
        <v>180</v>
      </c>
      <c r="AN9" s="41">
        <v>16.016399999999997</v>
      </c>
      <c r="AO9" s="41">
        <v>3.2415999999999996</v>
      </c>
      <c r="AP9" s="41" t="s">
        <v>180</v>
      </c>
      <c r="AQ9" s="41" t="s">
        <v>180</v>
      </c>
      <c r="AR9" s="41" t="s">
        <v>180</v>
      </c>
      <c r="AS9" s="41" t="s">
        <v>180</v>
      </c>
      <c r="AT9" s="41" t="s">
        <v>180</v>
      </c>
      <c r="AU9" s="41" t="s">
        <v>180</v>
      </c>
      <c r="AV9" s="41" t="s">
        <v>180</v>
      </c>
      <c r="AW9" s="41" t="s">
        <v>180</v>
      </c>
      <c r="AX9" s="41" t="s">
        <v>180</v>
      </c>
      <c r="AY9" s="41" t="s">
        <v>180</v>
      </c>
      <c r="AZ9" s="41" t="s">
        <v>180</v>
      </c>
      <c r="BA9" s="41" t="s">
        <v>180</v>
      </c>
      <c r="BB9" s="41" t="s">
        <v>180</v>
      </c>
      <c r="BC9" s="41" t="s">
        <v>180</v>
      </c>
      <c r="BD9" s="41">
        <v>3.3504</v>
      </c>
      <c r="BE9" s="41" t="s">
        <v>180</v>
      </c>
      <c r="BF9" s="41" t="s">
        <v>180</v>
      </c>
      <c r="BG9" s="41" t="s">
        <v>180</v>
      </c>
      <c r="BH9" s="41" t="s">
        <v>180</v>
      </c>
      <c r="BI9" s="41" t="s">
        <v>180</v>
      </c>
      <c r="BJ9" s="41" t="s">
        <v>180</v>
      </c>
      <c r="BK9" s="41" t="s">
        <v>180</v>
      </c>
      <c r="BL9" s="41">
        <v>10.385999999999999</v>
      </c>
      <c r="BM9" s="41" t="s">
        <v>191</v>
      </c>
      <c r="BN9" s="41" t="s">
        <v>180</v>
      </c>
      <c r="BO9" s="41" t="s">
        <v>191</v>
      </c>
      <c r="BP9" s="41" t="s">
        <v>180</v>
      </c>
      <c r="BQ9" s="41" t="s">
        <v>180</v>
      </c>
      <c r="BR9" s="41" t="s">
        <v>180</v>
      </c>
      <c r="BS9" s="41" t="s">
        <v>180</v>
      </c>
      <c r="BT9" s="41" t="s">
        <v>180</v>
      </c>
      <c r="BU9" s="41" t="s">
        <v>180</v>
      </c>
      <c r="BV9" s="41">
        <v>2.3731999999999998</v>
      </c>
    </row>
    <row r="10" spans="1:74" s="32" customFormat="1" x14ac:dyDescent="0.25">
      <c r="A10" s="34">
        <v>41423</v>
      </c>
      <c r="B10" s="28">
        <f t="shared" ref="B10:B39" si="0">A10-$B$2</f>
        <v>6</v>
      </c>
      <c r="C10" s="11"/>
      <c r="D10" s="149">
        <v>1</v>
      </c>
      <c r="E10" s="11"/>
      <c r="F10" s="3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x14ac:dyDescent="0.25">
      <c r="A11" s="35">
        <v>41429</v>
      </c>
      <c r="B11" s="28">
        <f t="shared" si="0"/>
        <v>12</v>
      </c>
      <c r="C11" s="35">
        <v>41744</v>
      </c>
      <c r="D11" s="149">
        <v>1</v>
      </c>
      <c r="E11" s="42" t="s">
        <v>191</v>
      </c>
      <c r="F11" s="42">
        <v>55.602399999999996</v>
      </c>
      <c r="G11" s="42">
        <v>48.355199999999996</v>
      </c>
      <c r="H11" s="42">
        <v>31.344400000000004</v>
      </c>
      <c r="I11" s="42">
        <v>13.9016</v>
      </c>
      <c r="J11" s="42">
        <v>4.8571999999999997</v>
      </c>
      <c r="K11" s="42" t="s">
        <v>191</v>
      </c>
      <c r="L11" s="42" t="s">
        <v>180</v>
      </c>
      <c r="M11" s="42" t="s">
        <v>191</v>
      </c>
      <c r="N11" s="42" t="s">
        <v>191</v>
      </c>
      <c r="O11" s="42" t="s">
        <v>180</v>
      </c>
      <c r="P11" s="42" t="s">
        <v>191</v>
      </c>
      <c r="Q11" s="42" t="s">
        <v>180</v>
      </c>
      <c r="R11" s="42" t="s">
        <v>180</v>
      </c>
      <c r="S11" s="42" t="s">
        <v>180</v>
      </c>
      <c r="T11" s="42" t="s">
        <v>180</v>
      </c>
      <c r="U11" s="42" t="s">
        <v>180</v>
      </c>
      <c r="V11" s="42" t="s">
        <v>180</v>
      </c>
      <c r="W11" s="42" t="s">
        <v>180</v>
      </c>
      <c r="X11" s="42" t="s">
        <v>180</v>
      </c>
      <c r="Y11" s="42" t="s">
        <v>180</v>
      </c>
      <c r="Z11" s="42" t="s">
        <v>180</v>
      </c>
      <c r="AA11" s="42" t="s">
        <v>180</v>
      </c>
      <c r="AB11" s="42" t="s">
        <v>180</v>
      </c>
      <c r="AC11" s="42" t="s">
        <v>180</v>
      </c>
      <c r="AD11" s="42" t="s">
        <v>180</v>
      </c>
      <c r="AE11" s="42" t="s">
        <v>180</v>
      </c>
      <c r="AF11" s="42">
        <v>2.536</v>
      </c>
      <c r="AG11" s="42" t="s">
        <v>180</v>
      </c>
      <c r="AH11" s="42">
        <v>2.218</v>
      </c>
      <c r="AI11" s="42" t="s">
        <v>180</v>
      </c>
      <c r="AJ11" s="42">
        <v>5.9416000000000002</v>
      </c>
      <c r="AK11" s="42" t="s">
        <v>180</v>
      </c>
      <c r="AL11" s="42" t="s">
        <v>180</v>
      </c>
      <c r="AM11" s="42" t="s">
        <v>180</v>
      </c>
      <c r="AN11" s="42">
        <v>10.1608</v>
      </c>
      <c r="AO11" s="42" t="s">
        <v>191</v>
      </c>
      <c r="AP11" s="42" t="s">
        <v>180</v>
      </c>
      <c r="AQ11" s="42" t="s">
        <v>180</v>
      </c>
      <c r="AR11" s="42" t="s">
        <v>180</v>
      </c>
      <c r="AS11" s="42" t="s">
        <v>180</v>
      </c>
      <c r="AT11" s="42" t="s">
        <v>180</v>
      </c>
      <c r="AU11" s="42" t="s">
        <v>180</v>
      </c>
      <c r="AV11" s="42" t="s">
        <v>180</v>
      </c>
      <c r="AW11" s="42" t="s">
        <v>180</v>
      </c>
      <c r="AX11" s="42" t="s">
        <v>180</v>
      </c>
      <c r="AY11" s="42" t="s">
        <v>180</v>
      </c>
      <c r="AZ11" s="42" t="s">
        <v>180</v>
      </c>
      <c r="BA11" s="42" t="s">
        <v>180</v>
      </c>
      <c r="BB11" s="42" t="s">
        <v>180</v>
      </c>
      <c r="BC11" s="42" t="s">
        <v>180</v>
      </c>
      <c r="BD11" s="42" t="s">
        <v>191</v>
      </c>
      <c r="BE11" s="42" t="s">
        <v>180</v>
      </c>
      <c r="BF11" s="42" t="s">
        <v>180</v>
      </c>
      <c r="BG11" s="42" t="s">
        <v>180</v>
      </c>
      <c r="BH11" s="42" t="s">
        <v>180</v>
      </c>
      <c r="BI11" s="42" t="s">
        <v>180</v>
      </c>
      <c r="BJ11" s="42" t="s">
        <v>180</v>
      </c>
      <c r="BK11" s="42" t="s">
        <v>180</v>
      </c>
      <c r="BL11" s="42">
        <v>2.9055999999999997</v>
      </c>
      <c r="BM11" s="42" t="s">
        <v>191</v>
      </c>
      <c r="BN11" s="42" t="s">
        <v>180</v>
      </c>
      <c r="BO11" s="42" t="s">
        <v>191</v>
      </c>
      <c r="BP11" s="42" t="s">
        <v>180</v>
      </c>
      <c r="BQ11" s="42" t="s">
        <v>180</v>
      </c>
      <c r="BR11" s="42" t="s">
        <v>180</v>
      </c>
      <c r="BS11" s="42" t="s">
        <v>180</v>
      </c>
      <c r="BT11" s="42" t="s">
        <v>180</v>
      </c>
      <c r="BU11" s="42" t="s">
        <v>180</v>
      </c>
      <c r="BV11" s="42" t="s">
        <v>191</v>
      </c>
    </row>
    <row r="12" spans="1:74" x14ac:dyDescent="0.25">
      <c r="A12" s="35">
        <v>41436</v>
      </c>
      <c r="B12" s="28">
        <f t="shared" si="0"/>
        <v>19</v>
      </c>
      <c r="D12" s="149">
        <v>1</v>
      </c>
    </row>
    <row r="13" spans="1:74" x14ac:dyDescent="0.25">
      <c r="A13" s="35">
        <v>41443</v>
      </c>
      <c r="B13" s="28">
        <f t="shared" si="0"/>
        <v>26</v>
      </c>
      <c r="D13" s="149">
        <v>1</v>
      </c>
    </row>
    <row r="14" spans="1:74" x14ac:dyDescent="0.25">
      <c r="A14" s="35">
        <v>41452</v>
      </c>
      <c r="B14" s="28">
        <f t="shared" si="0"/>
        <v>35</v>
      </c>
      <c r="D14" s="149">
        <v>1</v>
      </c>
    </row>
    <row r="15" spans="1:74" x14ac:dyDescent="0.25">
      <c r="A15" s="35">
        <v>41458</v>
      </c>
      <c r="B15" s="28">
        <f t="shared" si="0"/>
        <v>41</v>
      </c>
      <c r="C15" s="35">
        <v>41744</v>
      </c>
      <c r="D15" s="149">
        <v>1</v>
      </c>
      <c r="E15" s="43">
        <v>86.958399999999983</v>
      </c>
      <c r="F15" s="43">
        <v>58.900800000000004</v>
      </c>
      <c r="G15" s="43">
        <v>79.391199999999998</v>
      </c>
      <c r="H15" s="43">
        <v>41.837200000000003</v>
      </c>
      <c r="I15" s="43">
        <v>23.604399999999998</v>
      </c>
      <c r="J15" s="43">
        <v>7.0087999999999999</v>
      </c>
      <c r="K15" s="43" t="s">
        <v>191</v>
      </c>
      <c r="L15" s="43" t="s">
        <v>180</v>
      </c>
      <c r="M15" s="43" t="s">
        <v>191</v>
      </c>
      <c r="N15" s="43" t="s">
        <v>191</v>
      </c>
      <c r="O15" s="43" t="s">
        <v>191</v>
      </c>
      <c r="P15" s="43" t="s">
        <v>191</v>
      </c>
      <c r="Q15" s="43" t="s">
        <v>180</v>
      </c>
      <c r="R15" s="43" t="s">
        <v>180</v>
      </c>
      <c r="S15" s="43" t="s">
        <v>180</v>
      </c>
      <c r="T15" s="43" t="s">
        <v>180</v>
      </c>
      <c r="U15" s="43" t="s">
        <v>180</v>
      </c>
      <c r="V15" s="43" t="s">
        <v>180</v>
      </c>
      <c r="W15" s="43" t="s">
        <v>180</v>
      </c>
      <c r="X15" s="43" t="s">
        <v>180</v>
      </c>
      <c r="Y15" s="43" t="s">
        <v>180</v>
      </c>
      <c r="Z15" s="43" t="s">
        <v>180</v>
      </c>
      <c r="AA15" s="43" t="s">
        <v>180</v>
      </c>
      <c r="AB15" s="43">
        <v>2.6723999999999997</v>
      </c>
      <c r="AC15" s="43" t="s">
        <v>180</v>
      </c>
      <c r="AD15" s="43" t="s">
        <v>180</v>
      </c>
      <c r="AE15" s="43" t="s">
        <v>180</v>
      </c>
      <c r="AF15" s="43">
        <v>4.1764000000000001</v>
      </c>
      <c r="AG15" s="43" t="s">
        <v>180</v>
      </c>
      <c r="AH15" s="43">
        <v>4.4424000000000001</v>
      </c>
      <c r="AI15" s="43" t="s">
        <v>180</v>
      </c>
      <c r="AJ15" s="43">
        <v>9.8155999999999999</v>
      </c>
      <c r="AK15" s="43" t="s">
        <v>180</v>
      </c>
      <c r="AL15" s="43" t="s">
        <v>180</v>
      </c>
      <c r="AM15" s="43" t="s">
        <v>180</v>
      </c>
      <c r="AN15" s="43">
        <v>23.398799999999998</v>
      </c>
      <c r="AO15" s="43" t="s">
        <v>191</v>
      </c>
      <c r="AP15" s="43" t="s">
        <v>180</v>
      </c>
      <c r="AQ15" s="43" t="s">
        <v>180</v>
      </c>
      <c r="AR15" s="43" t="s">
        <v>180</v>
      </c>
      <c r="AS15" s="43" t="s">
        <v>180</v>
      </c>
      <c r="AT15" s="43" t="s">
        <v>180</v>
      </c>
      <c r="AU15" s="43" t="s">
        <v>180</v>
      </c>
      <c r="AV15" s="43" t="s">
        <v>180</v>
      </c>
      <c r="AW15" s="43" t="s">
        <v>180</v>
      </c>
      <c r="AX15" s="43" t="s">
        <v>180</v>
      </c>
      <c r="AY15" s="43" t="s">
        <v>180</v>
      </c>
      <c r="AZ15" s="43" t="s">
        <v>180</v>
      </c>
      <c r="BA15" s="43" t="s">
        <v>180</v>
      </c>
      <c r="BB15" s="43" t="s">
        <v>180</v>
      </c>
      <c r="BC15" s="43" t="s">
        <v>180</v>
      </c>
      <c r="BD15" s="43" t="s">
        <v>180</v>
      </c>
      <c r="BE15" s="43" t="s">
        <v>180</v>
      </c>
      <c r="BF15" s="43" t="s">
        <v>180</v>
      </c>
      <c r="BG15" s="43" t="s">
        <v>180</v>
      </c>
      <c r="BH15" s="43" t="s">
        <v>180</v>
      </c>
      <c r="BI15" s="43" t="s">
        <v>180</v>
      </c>
      <c r="BJ15" s="43" t="s">
        <v>180</v>
      </c>
      <c r="BK15" s="43" t="s">
        <v>180</v>
      </c>
      <c r="BL15" s="43">
        <v>3.3319999999999999</v>
      </c>
      <c r="BM15" s="43" t="s">
        <v>191</v>
      </c>
      <c r="BN15" s="43" t="s">
        <v>191</v>
      </c>
      <c r="BO15" s="43" t="s">
        <v>191</v>
      </c>
      <c r="BP15" s="43" t="s">
        <v>180</v>
      </c>
      <c r="BQ15" s="43" t="s">
        <v>180</v>
      </c>
      <c r="BR15" s="43" t="s">
        <v>180</v>
      </c>
      <c r="BS15" s="43" t="s">
        <v>180</v>
      </c>
      <c r="BT15" s="43" t="s">
        <v>180</v>
      </c>
      <c r="BU15" s="43" t="s">
        <v>180</v>
      </c>
      <c r="BV15" s="43" t="s">
        <v>191</v>
      </c>
    </row>
    <row r="16" spans="1:74" x14ac:dyDescent="0.25">
      <c r="A16" s="35">
        <v>41465</v>
      </c>
      <c r="B16" s="28">
        <f t="shared" si="0"/>
        <v>48</v>
      </c>
      <c r="D16" s="149">
        <v>1</v>
      </c>
    </row>
    <row r="17" spans="1:74" x14ac:dyDescent="0.25">
      <c r="A17" s="35">
        <v>41471</v>
      </c>
      <c r="B17" s="28">
        <f t="shared" si="0"/>
        <v>54</v>
      </c>
      <c r="D17" s="149">
        <v>1</v>
      </c>
    </row>
    <row r="18" spans="1:74" x14ac:dyDescent="0.25">
      <c r="A18" s="35">
        <v>41479</v>
      </c>
      <c r="B18" s="28">
        <f t="shared" si="0"/>
        <v>62</v>
      </c>
      <c r="C18" s="35">
        <v>41744</v>
      </c>
      <c r="D18" s="149">
        <v>1</v>
      </c>
      <c r="E18" s="44">
        <v>90.002400000000009</v>
      </c>
      <c r="F18" s="44">
        <v>50.731999999999999</v>
      </c>
      <c r="G18" s="44">
        <v>81.746400000000008</v>
      </c>
      <c r="H18" s="44">
        <v>48.077199999999998</v>
      </c>
      <c r="I18" s="44">
        <v>24.037999999999997</v>
      </c>
      <c r="J18" s="44">
        <v>6.9851999999999999</v>
      </c>
      <c r="K18" s="44" t="s">
        <v>191</v>
      </c>
      <c r="L18" s="44" t="s">
        <v>180</v>
      </c>
      <c r="M18" s="44" t="s">
        <v>191</v>
      </c>
      <c r="N18" s="44" t="s">
        <v>191</v>
      </c>
      <c r="O18" s="44" t="s">
        <v>180</v>
      </c>
      <c r="P18" s="44" t="s">
        <v>191</v>
      </c>
      <c r="Q18" s="44" t="s">
        <v>180</v>
      </c>
      <c r="R18" s="44" t="s">
        <v>180</v>
      </c>
      <c r="S18" s="44" t="s">
        <v>180</v>
      </c>
      <c r="T18" s="44" t="s">
        <v>180</v>
      </c>
      <c r="U18" s="44" t="s">
        <v>180</v>
      </c>
      <c r="V18" s="44" t="s">
        <v>180</v>
      </c>
      <c r="W18" s="44" t="s">
        <v>180</v>
      </c>
      <c r="X18" s="44" t="s">
        <v>180</v>
      </c>
      <c r="Y18" s="44" t="s">
        <v>180</v>
      </c>
      <c r="Z18" s="44" t="s">
        <v>180</v>
      </c>
      <c r="AA18" s="44" t="s">
        <v>180</v>
      </c>
      <c r="AB18" s="44" t="s">
        <v>180</v>
      </c>
      <c r="AC18" s="44" t="s">
        <v>180</v>
      </c>
      <c r="AD18" s="44" t="s">
        <v>180</v>
      </c>
      <c r="AE18" s="44" t="s">
        <v>180</v>
      </c>
      <c r="AF18" s="44">
        <v>3.8336000000000001</v>
      </c>
      <c r="AG18" s="44" t="s">
        <v>180</v>
      </c>
      <c r="AH18" s="44">
        <v>3.5891999999999999</v>
      </c>
      <c r="AI18" s="44" t="s">
        <v>180</v>
      </c>
      <c r="AJ18" s="44">
        <v>6.1095999999999995</v>
      </c>
      <c r="AK18" s="44" t="s">
        <v>180</v>
      </c>
      <c r="AL18" s="44" t="s">
        <v>180</v>
      </c>
      <c r="AM18" s="44" t="s">
        <v>180</v>
      </c>
      <c r="AN18" s="44">
        <v>26.427599999999998</v>
      </c>
      <c r="AO18" s="44" t="s">
        <v>191</v>
      </c>
      <c r="AP18" s="44" t="s">
        <v>180</v>
      </c>
      <c r="AQ18" s="44" t="s">
        <v>180</v>
      </c>
      <c r="AR18" s="44" t="s">
        <v>180</v>
      </c>
      <c r="AS18" s="44" t="s">
        <v>180</v>
      </c>
      <c r="AT18" s="44" t="s">
        <v>180</v>
      </c>
      <c r="AU18" s="44" t="s">
        <v>180</v>
      </c>
      <c r="AV18" s="44" t="s">
        <v>180</v>
      </c>
      <c r="AW18" s="44" t="s">
        <v>180</v>
      </c>
      <c r="AX18" s="44" t="s">
        <v>180</v>
      </c>
      <c r="AY18" s="44" t="s">
        <v>180</v>
      </c>
      <c r="AZ18" s="44" t="s">
        <v>180</v>
      </c>
      <c r="BA18" s="44" t="s">
        <v>180</v>
      </c>
      <c r="BB18" s="44" t="s">
        <v>180</v>
      </c>
      <c r="BC18" s="44" t="s">
        <v>180</v>
      </c>
      <c r="BD18" s="44" t="s">
        <v>180</v>
      </c>
      <c r="BE18" s="44" t="s">
        <v>180</v>
      </c>
      <c r="BF18" s="44" t="s">
        <v>180</v>
      </c>
      <c r="BG18" s="44" t="s">
        <v>180</v>
      </c>
      <c r="BH18" s="44" t="s">
        <v>180</v>
      </c>
      <c r="BI18" s="44" t="s">
        <v>180</v>
      </c>
      <c r="BJ18" s="44" t="s">
        <v>180</v>
      </c>
      <c r="BK18" s="44" t="s">
        <v>180</v>
      </c>
      <c r="BL18" s="44">
        <v>1.5783999999999998</v>
      </c>
      <c r="BM18" s="44" t="s">
        <v>191</v>
      </c>
      <c r="BN18" s="44" t="s">
        <v>180</v>
      </c>
      <c r="BO18" s="44" t="s">
        <v>180</v>
      </c>
      <c r="BP18" s="44" t="s">
        <v>180</v>
      </c>
      <c r="BQ18" s="44" t="s">
        <v>180</v>
      </c>
      <c r="BR18" s="44" t="s">
        <v>180</v>
      </c>
      <c r="BS18" s="44" t="s">
        <v>180</v>
      </c>
      <c r="BT18" s="44" t="s">
        <v>180</v>
      </c>
      <c r="BU18" s="44" t="s">
        <v>180</v>
      </c>
      <c r="BV18" s="44" t="s">
        <v>191</v>
      </c>
    </row>
    <row r="19" spans="1:74" x14ac:dyDescent="0.25">
      <c r="A19" s="35">
        <v>41555</v>
      </c>
      <c r="B19" s="28">
        <f t="shared" si="0"/>
        <v>138</v>
      </c>
      <c r="C19" s="35" t="s">
        <v>192</v>
      </c>
      <c r="D19" s="149">
        <v>1</v>
      </c>
      <c r="E19" s="46">
        <v>87.844666666666669</v>
      </c>
      <c r="F19" s="46">
        <v>59.122666666666667</v>
      </c>
      <c r="G19" s="46">
        <v>95.213333333333324</v>
      </c>
      <c r="H19" s="46">
        <v>57.913199999999989</v>
      </c>
      <c r="I19" s="46">
        <v>25.847466666666666</v>
      </c>
      <c r="J19" s="46">
        <v>6.8974666666666664</v>
      </c>
      <c r="K19" s="46" t="s">
        <v>191</v>
      </c>
      <c r="L19" s="46" t="s">
        <v>180</v>
      </c>
      <c r="M19" s="46" t="s">
        <v>191</v>
      </c>
      <c r="N19" s="46" t="s">
        <v>191</v>
      </c>
      <c r="O19" s="46" t="s">
        <v>180</v>
      </c>
      <c r="P19" s="46" t="s">
        <v>180</v>
      </c>
      <c r="Q19" s="46" t="s">
        <v>180</v>
      </c>
      <c r="R19" s="46" t="s">
        <v>180</v>
      </c>
      <c r="S19" s="46" t="s">
        <v>180</v>
      </c>
      <c r="T19" s="46" t="s">
        <v>180</v>
      </c>
      <c r="U19" s="46" t="s">
        <v>180</v>
      </c>
      <c r="V19" s="46" t="s">
        <v>180</v>
      </c>
      <c r="W19" s="46" t="s">
        <v>180</v>
      </c>
      <c r="X19" s="46" t="s">
        <v>180</v>
      </c>
      <c r="Y19" s="46" t="s">
        <v>180</v>
      </c>
      <c r="Z19" s="46" t="s">
        <v>180</v>
      </c>
      <c r="AA19" s="46" t="s">
        <v>180</v>
      </c>
      <c r="AB19" s="46">
        <v>3.5125333333333333</v>
      </c>
      <c r="AC19" s="46">
        <v>3.0183999999999997</v>
      </c>
      <c r="AD19" s="46" t="s">
        <v>180</v>
      </c>
      <c r="AE19" s="46" t="s">
        <v>180</v>
      </c>
      <c r="AF19" s="46">
        <v>3.6821333333333333</v>
      </c>
      <c r="AG19" s="46" t="s">
        <v>180</v>
      </c>
      <c r="AH19" s="46">
        <v>3.4505999999999997</v>
      </c>
      <c r="AI19" s="46" t="s">
        <v>180</v>
      </c>
      <c r="AJ19" s="46">
        <v>4.4590666666666676</v>
      </c>
      <c r="AK19" s="46" t="s">
        <v>180</v>
      </c>
      <c r="AL19" s="46" t="s">
        <v>180</v>
      </c>
      <c r="AM19" s="46" t="s">
        <v>180</v>
      </c>
      <c r="AN19" s="46">
        <v>32.055199999999999</v>
      </c>
      <c r="AO19" s="46" t="s">
        <v>191</v>
      </c>
      <c r="AP19" s="46" t="s">
        <v>180</v>
      </c>
      <c r="AQ19" s="46" t="s">
        <v>180</v>
      </c>
      <c r="AR19" s="46" t="s">
        <v>180</v>
      </c>
      <c r="AS19" s="46" t="s">
        <v>180</v>
      </c>
      <c r="AT19" s="46" t="s">
        <v>180</v>
      </c>
      <c r="AU19" s="46" t="s">
        <v>180</v>
      </c>
      <c r="AV19" s="46" t="s">
        <v>180</v>
      </c>
      <c r="AW19" s="46" t="s">
        <v>180</v>
      </c>
      <c r="AX19" s="46" t="s">
        <v>180</v>
      </c>
      <c r="AY19" s="46" t="s">
        <v>180</v>
      </c>
      <c r="AZ19" s="46" t="s">
        <v>180</v>
      </c>
      <c r="BA19" s="46" t="s">
        <v>180</v>
      </c>
      <c r="BB19" s="46" t="s">
        <v>180</v>
      </c>
      <c r="BC19" s="46" t="s">
        <v>180</v>
      </c>
      <c r="BD19" s="46" t="s">
        <v>180</v>
      </c>
      <c r="BE19" s="46" t="s">
        <v>180</v>
      </c>
      <c r="BF19" s="46" t="s">
        <v>180</v>
      </c>
      <c r="BG19" s="46" t="s">
        <v>180</v>
      </c>
      <c r="BH19" s="46" t="s">
        <v>180</v>
      </c>
      <c r="BI19" s="46" t="s">
        <v>180</v>
      </c>
      <c r="BJ19" s="46" t="s">
        <v>180</v>
      </c>
      <c r="BK19" s="46" t="s">
        <v>180</v>
      </c>
      <c r="BL19" s="46">
        <v>38.876266666666659</v>
      </c>
      <c r="BM19" s="46" t="s">
        <v>191</v>
      </c>
      <c r="BN19" s="46" t="s">
        <v>180</v>
      </c>
      <c r="BO19" s="46" t="s">
        <v>180</v>
      </c>
      <c r="BP19" s="46" t="s">
        <v>180</v>
      </c>
      <c r="BQ19" s="46" t="s">
        <v>180</v>
      </c>
      <c r="BR19" s="46" t="s">
        <v>180</v>
      </c>
      <c r="BS19" s="46" t="s">
        <v>180</v>
      </c>
      <c r="BT19" s="46" t="s">
        <v>180</v>
      </c>
      <c r="BU19" s="46" t="s">
        <v>180</v>
      </c>
      <c r="BV19" s="46" t="s">
        <v>191</v>
      </c>
    </row>
    <row r="20" spans="1:74" x14ac:dyDescent="0.25">
      <c r="A20" s="35">
        <v>41565</v>
      </c>
      <c r="B20" s="28">
        <f t="shared" si="0"/>
        <v>148</v>
      </c>
      <c r="D20" s="149">
        <v>1</v>
      </c>
    </row>
    <row r="21" spans="1:74" x14ac:dyDescent="0.25">
      <c r="A21" s="35">
        <v>41572</v>
      </c>
      <c r="B21" s="28">
        <f t="shared" si="0"/>
        <v>155</v>
      </c>
      <c r="D21" s="149">
        <v>1</v>
      </c>
    </row>
    <row r="22" spans="1:74" x14ac:dyDescent="0.25">
      <c r="A22" s="35">
        <v>41589</v>
      </c>
      <c r="B22" s="28">
        <f t="shared" si="0"/>
        <v>172</v>
      </c>
      <c r="D22" s="149">
        <v>1</v>
      </c>
    </row>
    <row r="23" spans="1:74" x14ac:dyDescent="0.25">
      <c r="A23" s="35">
        <v>41600</v>
      </c>
      <c r="B23" s="28">
        <f t="shared" si="0"/>
        <v>183</v>
      </c>
      <c r="C23" s="35">
        <v>41744</v>
      </c>
      <c r="D23" s="149">
        <v>1</v>
      </c>
      <c r="E23" s="45">
        <v>94.720399999999984</v>
      </c>
      <c r="F23" s="45">
        <v>56.33959999999999</v>
      </c>
      <c r="G23" s="45">
        <v>99.564399999999992</v>
      </c>
      <c r="H23" s="45">
        <v>61.033199999999994</v>
      </c>
      <c r="I23" s="45">
        <v>33.890799999999999</v>
      </c>
      <c r="J23" s="45">
        <v>9.968</v>
      </c>
      <c r="K23" s="45" t="s">
        <v>191</v>
      </c>
      <c r="L23" s="45" t="s">
        <v>191</v>
      </c>
      <c r="M23" s="45" t="s">
        <v>191</v>
      </c>
      <c r="N23" s="45" t="s">
        <v>191</v>
      </c>
      <c r="O23" s="45" t="s">
        <v>191</v>
      </c>
      <c r="P23" s="45" t="s">
        <v>180</v>
      </c>
      <c r="Q23" s="45" t="s">
        <v>180</v>
      </c>
      <c r="R23" s="45" t="s">
        <v>180</v>
      </c>
      <c r="S23" s="45" t="s">
        <v>180</v>
      </c>
      <c r="T23" s="45" t="s">
        <v>180</v>
      </c>
      <c r="U23" s="45" t="s">
        <v>180</v>
      </c>
      <c r="V23" s="45" t="s">
        <v>180</v>
      </c>
      <c r="W23" s="45" t="s">
        <v>180</v>
      </c>
      <c r="X23" s="45" t="s">
        <v>180</v>
      </c>
      <c r="Y23" s="45" t="s">
        <v>180</v>
      </c>
      <c r="Z23" s="45" t="s">
        <v>180</v>
      </c>
      <c r="AA23" s="45" t="s">
        <v>180</v>
      </c>
      <c r="AB23" s="45">
        <v>4.6387999999999998</v>
      </c>
      <c r="AC23" s="45" t="s">
        <v>180</v>
      </c>
      <c r="AD23" s="45" t="s">
        <v>180</v>
      </c>
      <c r="AE23" s="45" t="s">
        <v>180</v>
      </c>
      <c r="AF23" s="45">
        <v>4.9579999999999993</v>
      </c>
      <c r="AG23" s="45" t="s">
        <v>180</v>
      </c>
      <c r="AH23" s="45">
        <v>3.016</v>
      </c>
      <c r="AI23" s="45" t="s">
        <v>180</v>
      </c>
      <c r="AJ23" s="45">
        <v>6.2283999999999997</v>
      </c>
      <c r="AK23" s="45" t="s">
        <v>180</v>
      </c>
      <c r="AL23" s="45" t="s">
        <v>180</v>
      </c>
      <c r="AM23" s="45" t="s">
        <v>180</v>
      </c>
      <c r="AN23" s="45">
        <v>37.178800000000003</v>
      </c>
      <c r="AO23" s="45" t="s">
        <v>191</v>
      </c>
      <c r="AP23" s="45" t="s">
        <v>180</v>
      </c>
      <c r="AQ23" s="45" t="s">
        <v>180</v>
      </c>
      <c r="AR23" s="45" t="s">
        <v>180</v>
      </c>
      <c r="AS23" s="45" t="s">
        <v>180</v>
      </c>
      <c r="AT23" s="45" t="s">
        <v>180</v>
      </c>
      <c r="AU23" s="45" t="s">
        <v>180</v>
      </c>
      <c r="AV23" s="45" t="s">
        <v>180</v>
      </c>
      <c r="AW23" s="45" t="s">
        <v>180</v>
      </c>
      <c r="AX23" s="45" t="s">
        <v>180</v>
      </c>
      <c r="AY23" s="45" t="s">
        <v>180</v>
      </c>
      <c r="AZ23" s="45" t="s">
        <v>180</v>
      </c>
      <c r="BA23" s="45" t="s">
        <v>180</v>
      </c>
      <c r="BB23" s="45" t="s">
        <v>180</v>
      </c>
      <c r="BC23" s="45" t="s">
        <v>180</v>
      </c>
      <c r="BD23" s="45" t="s">
        <v>180</v>
      </c>
      <c r="BE23" s="45" t="s">
        <v>180</v>
      </c>
      <c r="BF23" s="45" t="s">
        <v>180</v>
      </c>
      <c r="BG23" s="45" t="s">
        <v>180</v>
      </c>
      <c r="BH23" s="45" t="s">
        <v>180</v>
      </c>
      <c r="BI23" s="45" t="s">
        <v>180</v>
      </c>
      <c r="BJ23" s="45" t="s">
        <v>180</v>
      </c>
      <c r="BK23" s="45" t="s">
        <v>180</v>
      </c>
      <c r="BL23" s="45">
        <v>6.9019999999999992</v>
      </c>
      <c r="BM23" s="45" t="s">
        <v>180</v>
      </c>
      <c r="BN23" s="45" t="s">
        <v>180</v>
      </c>
      <c r="BO23" s="45" t="s">
        <v>180</v>
      </c>
      <c r="BP23" s="45" t="s">
        <v>180</v>
      </c>
      <c r="BQ23" s="45" t="s">
        <v>180</v>
      </c>
      <c r="BR23" s="45" t="s">
        <v>180</v>
      </c>
      <c r="BS23" s="45" t="s">
        <v>180</v>
      </c>
      <c r="BT23" s="45" t="s">
        <v>180</v>
      </c>
      <c r="BU23" s="45" t="s">
        <v>180</v>
      </c>
      <c r="BV23" s="45" t="s">
        <v>191</v>
      </c>
    </row>
    <row r="24" spans="1:74" x14ac:dyDescent="0.25">
      <c r="A24" s="35">
        <v>41623</v>
      </c>
      <c r="B24" s="28">
        <f t="shared" si="0"/>
        <v>206</v>
      </c>
      <c r="D24" s="149">
        <v>1</v>
      </c>
    </row>
    <row r="25" spans="1:74" x14ac:dyDescent="0.25">
      <c r="A25" s="35">
        <v>41630</v>
      </c>
      <c r="B25" s="28">
        <f t="shared" si="0"/>
        <v>213</v>
      </c>
      <c r="D25" s="149">
        <v>1</v>
      </c>
    </row>
    <row r="26" spans="1:74" s="63" customFormat="1" x14ac:dyDescent="0.25">
      <c r="A26" s="35">
        <v>41630</v>
      </c>
      <c r="B26" s="28">
        <f t="shared" si="0"/>
        <v>213</v>
      </c>
      <c r="D26" s="149">
        <v>1</v>
      </c>
    </row>
    <row r="27" spans="1:74" s="63" customFormat="1" x14ac:dyDescent="0.25">
      <c r="A27" s="35">
        <v>41656</v>
      </c>
      <c r="B27" s="28">
        <f t="shared" si="0"/>
        <v>239</v>
      </c>
      <c r="D27" s="149">
        <v>1</v>
      </c>
    </row>
    <row r="28" spans="1:74" s="63" customFormat="1" x14ac:dyDescent="0.25">
      <c r="A28" s="35">
        <v>41711</v>
      </c>
      <c r="B28" s="28">
        <f t="shared" si="0"/>
        <v>294</v>
      </c>
      <c r="D28" s="149">
        <v>1</v>
      </c>
    </row>
    <row r="29" spans="1:74" s="63" customFormat="1" x14ac:dyDescent="0.25">
      <c r="A29" s="35">
        <v>41731</v>
      </c>
      <c r="B29" s="28">
        <f t="shared" si="0"/>
        <v>314</v>
      </c>
      <c r="D29" s="149">
        <v>1</v>
      </c>
    </row>
    <row r="30" spans="1:74" s="63" customFormat="1" x14ac:dyDescent="0.25">
      <c r="A30" s="35">
        <v>41745</v>
      </c>
      <c r="B30" s="28">
        <f t="shared" si="0"/>
        <v>328</v>
      </c>
      <c r="D30" s="149">
        <v>1</v>
      </c>
    </row>
    <row r="31" spans="1:74" s="99" customFormat="1" x14ac:dyDescent="0.25">
      <c r="A31" s="35">
        <v>41766</v>
      </c>
      <c r="B31" s="28">
        <f t="shared" si="0"/>
        <v>349</v>
      </c>
      <c r="D31" s="149">
        <v>1</v>
      </c>
    </row>
    <row r="32" spans="1:74" s="99" customFormat="1" x14ac:dyDescent="0.25">
      <c r="A32" s="35">
        <v>41771</v>
      </c>
      <c r="B32" s="28">
        <f t="shared" si="0"/>
        <v>354</v>
      </c>
      <c r="D32" s="149">
        <v>1</v>
      </c>
    </row>
    <row r="33" spans="1:74" s="99" customFormat="1" x14ac:dyDescent="0.25">
      <c r="A33" s="35">
        <v>41791</v>
      </c>
      <c r="B33" s="28">
        <f t="shared" si="0"/>
        <v>374</v>
      </c>
      <c r="D33" s="149">
        <v>1</v>
      </c>
    </row>
    <row r="34" spans="1:74" s="99" customFormat="1" x14ac:dyDescent="0.25">
      <c r="A34" s="35">
        <v>41801</v>
      </c>
      <c r="B34" s="28">
        <f t="shared" si="0"/>
        <v>384</v>
      </c>
      <c r="D34" s="149">
        <v>1</v>
      </c>
    </row>
    <row r="35" spans="1:74" s="99" customFormat="1" x14ac:dyDescent="0.25">
      <c r="A35" s="35">
        <v>41816</v>
      </c>
      <c r="B35" s="28">
        <f t="shared" si="0"/>
        <v>399</v>
      </c>
      <c r="D35" s="149">
        <v>1</v>
      </c>
    </row>
    <row r="36" spans="1:74" x14ac:dyDescent="0.25">
      <c r="A36" s="35">
        <v>41831</v>
      </c>
      <c r="B36" s="28">
        <f t="shared" si="0"/>
        <v>414</v>
      </c>
      <c r="D36" s="149">
        <v>1</v>
      </c>
    </row>
    <row r="37" spans="1:74" x14ac:dyDescent="0.25">
      <c r="A37" s="35">
        <v>41841</v>
      </c>
      <c r="B37" s="28">
        <f t="shared" si="0"/>
        <v>424</v>
      </c>
      <c r="D37" s="149">
        <v>1</v>
      </c>
    </row>
    <row r="38" spans="1:74" x14ac:dyDescent="0.25">
      <c r="A38" s="35">
        <v>41859</v>
      </c>
      <c r="B38" s="28">
        <f t="shared" si="0"/>
        <v>442</v>
      </c>
      <c r="D38" s="149">
        <v>1</v>
      </c>
      <c r="I38" s="143"/>
    </row>
    <row r="39" spans="1:74" x14ac:dyDescent="0.25">
      <c r="A39" s="35">
        <v>41879</v>
      </c>
      <c r="B39" s="28">
        <f t="shared" si="0"/>
        <v>462</v>
      </c>
      <c r="C39" s="139">
        <v>41976</v>
      </c>
      <c r="D39" s="149">
        <v>1</v>
      </c>
      <c r="E39" s="145" t="s">
        <v>191</v>
      </c>
      <c r="F39" s="145">
        <v>57.385199999999998</v>
      </c>
      <c r="G39" s="145">
        <v>93.6</v>
      </c>
      <c r="H39" s="145">
        <v>54.011039999999987</v>
      </c>
      <c r="I39" s="145">
        <v>22.187519999999999</v>
      </c>
      <c r="J39" s="144" t="s">
        <v>191</v>
      </c>
      <c r="K39" s="145" t="s">
        <v>191</v>
      </c>
      <c r="L39" s="145" t="s">
        <v>191</v>
      </c>
      <c r="M39" s="145" t="s">
        <v>180</v>
      </c>
      <c r="N39" s="145" t="s">
        <v>180</v>
      </c>
      <c r="O39" s="145" t="s">
        <v>180</v>
      </c>
      <c r="P39" s="145" t="s">
        <v>180</v>
      </c>
      <c r="Q39" s="145" t="s">
        <v>180</v>
      </c>
      <c r="R39" s="145" t="s">
        <v>180</v>
      </c>
      <c r="S39" s="145" t="s">
        <v>180</v>
      </c>
      <c r="T39" s="145" t="s">
        <v>180</v>
      </c>
      <c r="U39" s="145" t="s">
        <v>180</v>
      </c>
      <c r="V39" s="145" t="s">
        <v>180</v>
      </c>
      <c r="W39" s="145" t="s">
        <v>180</v>
      </c>
      <c r="X39" s="145" t="s">
        <v>180</v>
      </c>
      <c r="Y39" s="145" t="s">
        <v>180</v>
      </c>
      <c r="Z39" s="145" t="s">
        <v>180</v>
      </c>
      <c r="AA39" s="145" t="s">
        <v>180</v>
      </c>
      <c r="AB39" s="145" t="s">
        <v>180</v>
      </c>
      <c r="AC39" s="145" t="s">
        <v>180</v>
      </c>
      <c r="AD39" s="145" t="s">
        <v>180</v>
      </c>
      <c r="AE39" s="145" t="s">
        <v>180</v>
      </c>
      <c r="AF39" s="145">
        <v>2.6648000000000001</v>
      </c>
      <c r="AG39" s="145" t="s">
        <v>180</v>
      </c>
      <c r="AH39" s="144" t="s">
        <v>191</v>
      </c>
      <c r="AI39" s="145" t="s">
        <v>180</v>
      </c>
      <c r="AJ39" s="145">
        <v>2.6132</v>
      </c>
      <c r="AK39" s="145" t="s">
        <v>180</v>
      </c>
      <c r="AL39" s="145" t="s">
        <v>180</v>
      </c>
      <c r="AM39" s="145" t="s">
        <v>180</v>
      </c>
      <c r="AN39" s="145">
        <v>27.790800000000001</v>
      </c>
      <c r="AO39" s="145" t="s">
        <v>180</v>
      </c>
      <c r="AP39" s="145" t="s">
        <v>180</v>
      </c>
      <c r="AQ39" s="145" t="s">
        <v>180</v>
      </c>
      <c r="AR39" s="145" t="s">
        <v>180</v>
      </c>
      <c r="AS39" s="145" t="s">
        <v>180</v>
      </c>
      <c r="AT39" s="145" t="s">
        <v>180</v>
      </c>
      <c r="AU39" s="145" t="s">
        <v>180</v>
      </c>
      <c r="AV39" s="145" t="s">
        <v>180</v>
      </c>
      <c r="AW39" s="145" t="s">
        <v>180</v>
      </c>
      <c r="AX39" s="145" t="s">
        <v>180</v>
      </c>
      <c r="AY39" s="145" t="s">
        <v>180</v>
      </c>
      <c r="AZ39" s="145" t="s">
        <v>180</v>
      </c>
      <c r="BA39" s="145" t="s">
        <v>180</v>
      </c>
      <c r="BB39" s="145" t="s">
        <v>180</v>
      </c>
      <c r="BC39" s="145" t="s">
        <v>180</v>
      </c>
      <c r="BD39" s="145" t="s">
        <v>180</v>
      </c>
      <c r="BE39" s="145" t="s">
        <v>180</v>
      </c>
      <c r="BF39" s="145" t="s">
        <v>180</v>
      </c>
      <c r="BG39" s="145" t="s">
        <v>180</v>
      </c>
      <c r="BH39" s="145" t="s">
        <v>180</v>
      </c>
      <c r="BI39" s="145" t="s">
        <v>180</v>
      </c>
      <c r="BJ39" s="145" t="s">
        <v>180</v>
      </c>
      <c r="BK39" s="145" t="s">
        <v>180</v>
      </c>
      <c r="BL39" s="145" t="s">
        <v>180</v>
      </c>
      <c r="BM39" s="145" t="s">
        <v>191</v>
      </c>
      <c r="BN39" s="145" t="s">
        <v>180</v>
      </c>
      <c r="BO39" s="145" t="s">
        <v>180</v>
      </c>
      <c r="BP39" s="145" t="s">
        <v>180</v>
      </c>
      <c r="BQ39" s="145" t="s">
        <v>180</v>
      </c>
      <c r="BR39" s="145" t="s">
        <v>180</v>
      </c>
      <c r="BS39" s="145" t="s">
        <v>180</v>
      </c>
      <c r="BT39" s="145" t="s">
        <v>180</v>
      </c>
      <c r="BU39" s="145" t="s">
        <v>180</v>
      </c>
      <c r="BV39" s="145" t="s">
        <v>180</v>
      </c>
    </row>
    <row r="40" spans="1:74" x14ac:dyDescent="0.25">
      <c r="A40" s="35"/>
      <c r="B40" s="28"/>
    </row>
    <row r="44" spans="1:74" x14ac:dyDescent="0.25">
      <c r="A44" s="34">
        <v>41417</v>
      </c>
      <c r="B44" s="63" t="s">
        <v>193</v>
      </c>
      <c r="C44" s="35">
        <v>41740</v>
      </c>
      <c r="D44" s="139"/>
      <c r="E44" s="64" t="s">
        <v>180</v>
      </c>
      <c r="F44" s="64" t="s">
        <v>180</v>
      </c>
      <c r="G44" s="64" t="s">
        <v>191</v>
      </c>
      <c r="H44" s="64" t="s">
        <v>191</v>
      </c>
      <c r="I44" s="64" t="s">
        <v>191</v>
      </c>
      <c r="J44" s="64" t="s">
        <v>180</v>
      </c>
      <c r="K44" s="64" t="s">
        <v>180</v>
      </c>
      <c r="L44" s="64" t="s">
        <v>180</v>
      </c>
      <c r="M44" s="64" t="s">
        <v>191</v>
      </c>
      <c r="N44" s="64" t="s">
        <v>180</v>
      </c>
      <c r="O44" s="64" t="s">
        <v>180</v>
      </c>
      <c r="P44" s="64" t="s">
        <v>191</v>
      </c>
      <c r="Q44" s="64" t="s">
        <v>180</v>
      </c>
      <c r="R44" s="64" t="s">
        <v>180</v>
      </c>
      <c r="S44" s="64" t="s">
        <v>180</v>
      </c>
      <c r="T44" s="64" t="s">
        <v>180</v>
      </c>
      <c r="U44" s="64">
        <v>2.8519999999999999</v>
      </c>
      <c r="V44" s="64" t="s">
        <v>180</v>
      </c>
      <c r="W44" s="64" t="s">
        <v>180</v>
      </c>
      <c r="X44" s="64" t="s">
        <v>180</v>
      </c>
      <c r="Y44" s="64" t="s">
        <v>180</v>
      </c>
      <c r="Z44" s="64" t="s">
        <v>180</v>
      </c>
      <c r="AA44" s="64" t="s">
        <v>180</v>
      </c>
      <c r="AB44" s="64" t="s">
        <v>180</v>
      </c>
      <c r="AC44" s="64">
        <v>3.6731999999999996</v>
      </c>
      <c r="AD44" s="64" t="s">
        <v>191</v>
      </c>
      <c r="AE44" s="64" t="s">
        <v>180</v>
      </c>
      <c r="AF44" s="64" t="s">
        <v>180</v>
      </c>
      <c r="AG44" s="64" t="s">
        <v>180</v>
      </c>
      <c r="AH44" s="64" t="s">
        <v>180</v>
      </c>
      <c r="AI44" s="64" t="s">
        <v>180</v>
      </c>
      <c r="AJ44" s="64">
        <v>4.2092000000000001</v>
      </c>
      <c r="AK44" s="64" t="s">
        <v>180</v>
      </c>
      <c r="AL44" s="64" t="s">
        <v>180</v>
      </c>
      <c r="AM44" s="64" t="s">
        <v>180</v>
      </c>
      <c r="AN44" s="64">
        <v>8.8703999999999983</v>
      </c>
      <c r="AO44" s="64" t="s">
        <v>180</v>
      </c>
      <c r="AP44" s="64" t="s">
        <v>180</v>
      </c>
      <c r="AQ44" s="64" t="s">
        <v>180</v>
      </c>
      <c r="AR44" s="64" t="s">
        <v>180</v>
      </c>
      <c r="AS44" s="64" t="s">
        <v>180</v>
      </c>
      <c r="AT44" s="64" t="s">
        <v>180</v>
      </c>
      <c r="AU44" s="64" t="s">
        <v>191</v>
      </c>
      <c r="AV44" s="64" t="s">
        <v>180</v>
      </c>
      <c r="AW44" s="64" t="s">
        <v>180</v>
      </c>
      <c r="AX44" s="64" t="s">
        <v>180</v>
      </c>
      <c r="AY44" s="64" t="s">
        <v>180</v>
      </c>
      <c r="AZ44" s="64" t="s">
        <v>180</v>
      </c>
      <c r="BA44" s="64" t="s">
        <v>180</v>
      </c>
      <c r="BB44" s="64" t="s">
        <v>180</v>
      </c>
      <c r="BC44" s="64" t="s">
        <v>180</v>
      </c>
      <c r="BD44" s="64" t="s">
        <v>180</v>
      </c>
      <c r="BE44" s="64" t="s">
        <v>180</v>
      </c>
      <c r="BF44" s="64" t="s">
        <v>180</v>
      </c>
      <c r="BG44" s="64" t="s">
        <v>180</v>
      </c>
      <c r="BH44" s="64" t="s">
        <v>180</v>
      </c>
      <c r="BI44" s="64" t="s">
        <v>180</v>
      </c>
      <c r="BJ44" s="64" t="s">
        <v>180</v>
      </c>
      <c r="BK44" s="64" t="s">
        <v>180</v>
      </c>
      <c r="BL44" s="64">
        <v>5.6692</v>
      </c>
      <c r="BM44" s="64" t="s">
        <v>180</v>
      </c>
      <c r="BN44" s="64" t="s">
        <v>191</v>
      </c>
      <c r="BO44" s="64" t="s">
        <v>180</v>
      </c>
      <c r="BP44" s="64" t="s">
        <v>180</v>
      </c>
      <c r="BQ44" s="64" t="s">
        <v>180</v>
      </c>
      <c r="BR44" s="64" t="s">
        <v>180</v>
      </c>
      <c r="BS44" s="64" t="s">
        <v>180</v>
      </c>
      <c r="BT44" s="64" t="s">
        <v>180</v>
      </c>
      <c r="BU44" s="64" t="s">
        <v>180</v>
      </c>
      <c r="BV44" s="64" t="s">
        <v>180</v>
      </c>
    </row>
    <row r="46" spans="1:74" s="27" customFormat="1" x14ac:dyDescent="0.25"/>
    <row r="47" spans="1:74" s="27" customFormat="1" x14ac:dyDescent="0.25">
      <c r="A47" s="27" t="s">
        <v>178</v>
      </c>
    </row>
    <row r="49" spans="2:74" x14ac:dyDescent="0.25">
      <c r="B49" s="38" t="s">
        <v>179</v>
      </c>
      <c r="C49" s="35">
        <v>41744</v>
      </c>
      <c r="D49" s="139"/>
      <c r="E49" t="s">
        <v>180</v>
      </c>
      <c r="F49" t="s">
        <v>180</v>
      </c>
      <c r="G49" t="s">
        <v>180</v>
      </c>
      <c r="H49" t="s">
        <v>180</v>
      </c>
      <c r="I49" t="s">
        <v>180</v>
      </c>
      <c r="J49" t="s">
        <v>180</v>
      </c>
      <c r="K49" t="s">
        <v>180</v>
      </c>
      <c r="L49" t="s">
        <v>180</v>
      </c>
      <c r="M49" t="s">
        <v>180</v>
      </c>
      <c r="N49" t="s">
        <v>180</v>
      </c>
      <c r="O49" t="s">
        <v>180</v>
      </c>
      <c r="P49" t="s">
        <v>180</v>
      </c>
      <c r="Q49" t="s">
        <v>180</v>
      </c>
      <c r="R49" t="s">
        <v>180</v>
      </c>
      <c r="S49" t="s">
        <v>180</v>
      </c>
      <c r="T49" t="s">
        <v>180</v>
      </c>
      <c r="U49" t="s">
        <v>180</v>
      </c>
      <c r="V49" t="s">
        <v>180</v>
      </c>
      <c r="W49" t="s">
        <v>180</v>
      </c>
      <c r="X49" t="s">
        <v>180</v>
      </c>
      <c r="Y49" t="s">
        <v>180</v>
      </c>
      <c r="Z49" t="s">
        <v>180</v>
      </c>
      <c r="AA49" t="s">
        <v>180</v>
      </c>
      <c r="AB49" t="s">
        <v>180</v>
      </c>
      <c r="AC49" t="s">
        <v>180</v>
      </c>
      <c r="AD49" t="s">
        <v>180</v>
      </c>
      <c r="AE49" t="s">
        <v>180</v>
      </c>
      <c r="AF49" t="s">
        <v>180</v>
      </c>
      <c r="AG49" t="s">
        <v>180</v>
      </c>
      <c r="AH49" t="s">
        <v>180</v>
      </c>
      <c r="AI49" t="s">
        <v>180</v>
      </c>
      <c r="AJ49" t="s">
        <v>180</v>
      </c>
      <c r="AK49" t="s">
        <v>180</v>
      </c>
      <c r="AL49" t="s">
        <v>180</v>
      </c>
      <c r="AM49" t="s">
        <v>180</v>
      </c>
      <c r="AN49" t="s">
        <v>180</v>
      </c>
      <c r="AO49" t="s">
        <v>180</v>
      </c>
      <c r="AP49" t="s">
        <v>180</v>
      </c>
      <c r="AQ49" t="s">
        <v>180</v>
      </c>
      <c r="AR49" t="s">
        <v>180</v>
      </c>
      <c r="AS49" t="s">
        <v>180</v>
      </c>
      <c r="AT49" t="s">
        <v>180</v>
      </c>
      <c r="AU49" t="s">
        <v>180</v>
      </c>
      <c r="AV49" t="s">
        <v>180</v>
      </c>
      <c r="AW49" t="s">
        <v>180</v>
      </c>
      <c r="AX49" t="s">
        <v>180</v>
      </c>
      <c r="AY49" t="s">
        <v>180</v>
      </c>
      <c r="AZ49" t="s">
        <v>180</v>
      </c>
      <c r="BA49" t="s">
        <v>180</v>
      </c>
      <c r="BB49" t="s">
        <v>180</v>
      </c>
      <c r="BC49" t="s">
        <v>180</v>
      </c>
      <c r="BD49" t="s">
        <v>180</v>
      </c>
      <c r="BE49" t="s">
        <v>180</v>
      </c>
      <c r="BF49" t="s">
        <v>180</v>
      </c>
      <c r="BG49" t="s">
        <v>180</v>
      </c>
      <c r="BH49" t="s">
        <v>180</v>
      </c>
      <c r="BI49" t="s">
        <v>180</v>
      </c>
      <c r="BJ49" t="s">
        <v>180</v>
      </c>
      <c r="BK49" t="s">
        <v>180</v>
      </c>
      <c r="BL49" t="s">
        <v>180</v>
      </c>
      <c r="BM49" t="s">
        <v>180</v>
      </c>
      <c r="BN49" t="s">
        <v>180</v>
      </c>
      <c r="BO49" t="s">
        <v>180</v>
      </c>
      <c r="BP49" t="s">
        <v>180</v>
      </c>
      <c r="BQ49" t="s">
        <v>180</v>
      </c>
      <c r="BR49" t="s">
        <v>180</v>
      </c>
      <c r="BS49" t="s">
        <v>180</v>
      </c>
      <c r="BT49" t="s">
        <v>180</v>
      </c>
      <c r="BU49" t="s">
        <v>180</v>
      </c>
      <c r="BV49" t="s">
        <v>180</v>
      </c>
    </row>
    <row r="50" spans="2:74" x14ac:dyDescent="0.25">
      <c r="B50" s="38" t="s">
        <v>181</v>
      </c>
      <c r="C50" s="35">
        <v>41744</v>
      </c>
      <c r="D50" s="139"/>
      <c r="E50" t="s">
        <v>180</v>
      </c>
      <c r="F50" t="s">
        <v>180</v>
      </c>
      <c r="G50" t="s">
        <v>180</v>
      </c>
      <c r="H50" t="s">
        <v>180</v>
      </c>
      <c r="I50" t="s">
        <v>180</v>
      </c>
      <c r="J50" t="s">
        <v>180</v>
      </c>
      <c r="K50" t="s">
        <v>180</v>
      </c>
      <c r="L50" t="s">
        <v>180</v>
      </c>
      <c r="M50" t="s">
        <v>180</v>
      </c>
      <c r="N50" t="s">
        <v>180</v>
      </c>
      <c r="O50" t="s">
        <v>180</v>
      </c>
      <c r="P50" t="s">
        <v>180</v>
      </c>
      <c r="Q50" t="s">
        <v>180</v>
      </c>
      <c r="R50" t="s">
        <v>180</v>
      </c>
      <c r="S50" t="s">
        <v>180</v>
      </c>
      <c r="T50" t="s">
        <v>180</v>
      </c>
      <c r="U50" t="s">
        <v>180</v>
      </c>
      <c r="V50" t="s">
        <v>180</v>
      </c>
      <c r="W50" t="s">
        <v>180</v>
      </c>
      <c r="X50" t="s">
        <v>180</v>
      </c>
      <c r="Y50" t="s">
        <v>180</v>
      </c>
      <c r="Z50" t="s">
        <v>180</v>
      </c>
      <c r="AA50" t="s">
        <v>180</v>
      </c>
      <c r="AB50" t="s">
        <v>180</v>
      </c>
      <c r="AC50" t="s">
        <v>180</v>
      </c>
      <c r="AD50" t="s">
        <v>180</v>
      </c>
      <c r="AE50" t="s">
        <v>180</v>
      </c>
      <c r="AF50" t="s">
        <v>180</v>
      </c>
      <c r="AG50" t="s">
        <v>180</v>
      </c>
      <c r="AH50" t="s">
        <v>180</v>
      </c>
      <c r="AI50" t="s">
        <v>180</v>
      </c>
      <c r="AJ50" t="s">
        <v>180</v>
      </c>
      <c r="AK50" t="s">
        <v>180</v>
      </c>
      <c r="AL50" t="s">
        <v>180</v>
      </c>
      <c r="AM50" t="s">
        <v>180</v>
      </c>
      <c r="AN50" t="s">
        <v>180</v>
      </c>
      <c r="AO50" t="s">
        <v>180</v>
      </c>
      <c r="AP50" t="s">
        <v>180</v>
      </c>
      <c r="AQ50" t="s">
        <v>180</v>
      </c>
      <c r="AR50" t="s">
        <v>180</v>
      </c>
      <c r="AS50" t="s">
        <v>180</v>
      </c>
      <c r="AT50" t="s">
        <v>180</v>
      </c>
      <c r="AU50" t="s">
        <v>180</v>
      </c>
      <c r="AV50" t="s">
        <v>180</v>
      </c>
      <c r="AW50" t="s">
        <v>180</v>
      </c>
      <c r="AX50" t="s">
        <v>180</v>
      </c>
      <c r="AY50" t="s">
        <v>180</v>
      </c>
      <c r="AZ50" t="s">
        <v>180</v>
      </c>
      <c r="BA50" t="s">
        <v>180</v>
      </c>
      <c r="BB50" t="s">
        <v>180</v>
      </c>
      <c r="BC50" t="s">
        <v>180</v>
      </c>
      <c r="BD50" t="s">
        <v>180</v>
      </c>
      <c r="BE50" t="s">
        <v>180</v>
      </c>
      <c r="BF50" t="s">
        <v>180</v>
      </c>
      <c r="BG50" t="s">
        <v>180</v>
      </c>
      <c r="BH50" t="s">
        <v>180</v>
      </c>
      <c r="BI50" t="s">
        <v>180</v>
      </c>
      <c r="BJ50" t="s">
        <v>180</v>
      </c>
      <c r="BK50" t="s">
        <v>180</v>
      </c>
      <c r="BL50" t="s">
        <v>180</v>
      </c>
      <c r="BM50" t="s">
        <v>180</v>
      </c>
      <c r="BN50" t="s">
        <v>180</v>
      </c>
      <c r="BO50" t="s">
        <v>180</v>
      </c>
      <c r="BP50" t="s">
        <v>180</v>
      </c>
      <c r="BQ50" t="s">
        <v>180</v>
      </c>
      <c r="BR50" t="s">
        <v>180</v>
      </c>
      <c r="BS50" t="s">
        <v>180</v>
      </c>
      <c r="BT50" t="s">
        <v>180</v>
      </c>
      <c r="BU50" t="s">
        <v>180</v>
      </c>
      <c r="BV50" t="s">
        <v>180</v>
      </c>
    </row>
    <row r="51" spans="2:74" x14ac:dyDescent="0.25">
      <c r="B51" s="38" t="s">
        <v>182</v>
      </c>
      <c r="C51" s="35">
        <v>41744</v>
      </c>
      <c r="D51" s="139"/>
      <c r="E51">
        <v>99.550000000000011</v>
      </c>
      <c r="F51">
        <v>104.05000000000001</v>
      </c>
      <c r="G51">
        <v>97.850000000000009</v>
      </c>
      <c r="H51">
        <v>102.13333333333334</v>
      </c>
      <c r="I51">
        <v>97.399999999999991</v>
      </c>
      <c r="J51">
        <v>97.216666666666683</v>
      </c>
      <c r="K51">
        <v>101.68333333333334</v>
      </c>
      <c r="L51">
        <v>96.583333333333329</v>
      </c>
      <c r="M51">
        <v>98.866666666666674</v>
      </c>
      <c r="N51">
        <v>97.55</v>
      </c>
      <c r="O51">
        <v>119.55</v>
      </c>
      <c r="P51" t="s">
        <v>183</v>
      </c>
      <c r="Q51">
        <v>111.60000000000001</v>
      </c>
      <c r="R51" t="s">
        <v>183</v>
      </c>
      <c r="S51">
        <v>105.14999999999999</v>
      </c>
      <c r="T51" t="s">
        <v>183</v>
      </c>
      <c r="U51" t="s">
        <v>184</v>
      </c>
      <c r="V51">
        <v>13.225</v>
      </c>
      <c r="W51" t="s">
        <v>184</v>
      </c>
      <c r="X51" t="s">
        <v>183</v>
      </c>
      <c r="Y51">
        <v>92.40000000000002</v>
      </c>
      <c r="Z51" t="s">
        <v>184</v>
      </c>
      <c r="AA51" t="s">
        <v>183</v>
      </c>
      <c r="AB51" t="s">
        <v>183</v>
      </c>
      <c r="AC51" t="s">
        <v>184</v>
      </c>
      <c r="AD51">
        <v>95.960000000000008</v>
      </c>
      <c r="AE51" t="s">
        <v>183</v>
      </c>
      <c r="AF51" t="s">
        <v>184</v>
      </c>
      <c r="AG51" t="s">
        <v>183</v>
      </c>
      <c r="AH51">
        <v>82.733333333333334</v>
      </c>
      <c r="AI51" t="s">
        <v>183</v>
      </c>
      <c r="AJ51">
        <v>83.333333333333329</v>
      </c>
      <c r="AK51" t="s">
        <v>183</v>
      </c>
      <c r="AL51" t="s">
        <v>184</v>
      </c>
      <c r="AM51">
        <v>82.233333333333334</v>
      </c>
      <c r="AN51">
        <v>105.58333333333333</v>
      </c>
      <c r="AO51" t="s">
        <v>184</v>
      </c>
      <c r="AP51" t="s">
        <v>183</v>
      </c>
      <c r="AQ51" t="s">
        <v>183</v>
      </c>
      <c r="AR51" t="s">
        <v>183</v>
      </c>
      <c r="AS51" t="s">
        <v>183</v>
      </c>
      <c r="AT51" t="s">
        <v>184</v>
      </c>
      <c r="AU51" t="s">
        <v>184</v>
      </c>
      <c r="AV51" t="s">
        <v>183</v>
      </c>
      <c r="AW51" t="s">
        <v>183</v>
      </c>
      <c r="AX51" t="s">
        <v>183</v>
      </c>
      <c r="AY51">
        <v>96.666666666666671</v>
      </c>
      <c r="AZ51" t="s">
        <v>183</v>
      </c>
      <c r="BA51" t="s">
        <v>183</v>
      </c>
      <c r="BB51" t="s">
        <v>183</v>
      </c>
      <c r="BC51" t="s">
        <v>183</v>
      </c>
      <c r="BD51">
        <v>87.433333333333337</v>
      </c>
      <c r="BE51" t="s">
        <v>183</v>
      </c>
      <c r="BF51" t="s">
        <v>183</v>
      </c>
      <c r="BG51" t="s">
        <v>184</v>
      </c>
      <c r="BH51" t="s">
        <v>184</v>
      </c>
      <c r="BI51" t="s">
        <v>184</v>
      </c>
      <c r="BJ51" t="s">
        <v>183</v>
      </c>
      <c r="BK51" t="s">
        <v>183</v>
      </c>
      <c r="BL51">
        <v>95.183333333333337</v>
      </c>
      <c r="BM51" t="s">
        <v>183</v>
      </c>
      <c r="BN51" t="s">
        <v>184</v>
      </c>
      <c r="BO51" t="s">
        <v>183</v>
      </c>
      <c r="BP51" t="s">
        <v>183</v>
      </c>
      <c r="BQ51" t="s">
        <v>183</v>
      </c>
      <c r="BR51" t="s">
        <v>183</v>
      </c>
      <c r="BS51" t="s">
        <v>183</v>
      </c>
      <c r="BT51" t="s">
        <v>183</v>
      </c>
      <c r="BU51" t="s">
        <v>183</v>
      </c>
      <c r="BV51" t="s">
        <v>183</v>
      </c>
    </row>
    <row r="52" spans="2:74" ht="17.25" x14ac:dyDescent="0.25">
      <c r="B52" s="39" t="s">
        <v>185</v>
      </c>
      <c r="C52" s="35">
        <v>41744</v>
      </c>
      <c r="D52" s="139"/>
      <c r="E52">
        <v>0.999</v>
      </c>
      <c r="F52">
        <v>0.998</v>
      </c>
      <c r="G52">
        <v>0.998</v>
      </c>
      <c r="H52">
        <v>0.995</v>
      </c>
      <c r="I52">
        <v>0.999</v>
      </c>
      <c r="J52">
        <v>0.999</v>
      </c>
      <c r="K52">
        <v>0.998</v>
      </c>
      <c r="L52">
        <v>0.999</v>
      </c>
      <c r="M52">
        <v>0.998</v>
      </c>
      <c r="N52">
        <v>1</v>
      </c>
      <c r="O52">
        <v>0.99199999999999999</v>
      </c>
      <c r="P52" t="s">
        <v>183</v>
      </c>
      <c r="Q52">
        <v>0.998</v>
      </c>
      <c r="R52" t="s">
        <v>183</v>
      </c>
      <c r="S52">
        <v>0.997</v>
      </c>
      <c r="T52" t="s">
        <v>183</v>
      </c>
      <c r="U52">
        <v>0.996</v>
      </c>
      <c r="V52">
        <v>0.98899999999999999</v>
      </c>
      <c r="W52">
        <v>0.995</v>
      </c>
      <c r="X52" t="s">
        <v>183</v>
      </c>
      <c r="Y52">
        <v>0.998</v>
      </c>
      <c r="Z52">
        <v>0.97299999999999998</v>
      </c>
      <c r="AA52" t="s">
        <v>183</v>
      </c>
      <c r="AB52">
        <v>0.98699999999999999</v>
      </c>
      <c r="AC52">
        <v>0.999</v>
      </c>
      <c r="AD52">
        <v>0.997</v>
      </c>
      <c r="AE52" t="s">
        <v>183</v>
      </c>
      <c r="AF52">
        <v>0.997</v>
      </c>
      <c r="AG52" t="s">
        <v>183</v>
      </c>
      <c r="AH52">
        <v>0.997</v>
      </c>
      <c r="AI52" t="s">
        <v>183</v>
      </c>
      <c r="AJ52">
        <v>0.999</v>
      </c>
      <c r="AK52" t="s">
        <v>183</v>
      </c>
      <c r="AL52">
        <v>0.997</v>
      </c>
      <c r="AM52">
        <v>0.97799999999999998</v>
      </c>
      <c r="AN52">
        <v>0.99199999999999999</v>
      </c>
      <c r="AO52">
        <v>0.996</v>
      </c>
      <c r="AP52" t="s">
        <v>183</v>
      </c>
      <c r="AQ52" t="s">
        <v>183</v>
      </c>
      <c r="AR52" t="s">
        <v>183</v>
      </c>
      <c r="AS52" t="s">
        <v>183</v>
      </c>
      <c r="AT52">
        <v>0.995</v>
      </c>
      <c r="AU52">
        <v>0.996</v>
      </c>
      <c r="AV52" t="s">
        <v>183</v>
      </c>
      <c r="AW52" t="s">
        <v>183</v>
      </c>
      <c r="AX52" t="s">
        <v>183</v>
      </c>
      <c r="AY52">
        <v>0.999</v>
      </c>
      <c r="AZ52" t="s">
        <v>183</v>
      </c>
      <c r="BA52" t="s">
        <v>183</v>
      </c>
      <c r="BB52" t="s">
        <v>183</v>
      </c>
      <c r="BC52" t="s">
        <v>183</v>
      </c>
      <c r="BD52">
        <v>0.999</v>
      </c>
      <c r="BE52" t="s">
        <v>183</v>
      </c>
      <c r="BF52" t="s">
        <v>183</v>
      </c>
      <c r="BG52">
        <v>0.997</v>
      </c>
      <c r="BH52">
        <v>0.98899999999999999</v>
      </c>
      <c r="BI52">
        <v>0.97799999999999998</v>
      </c>
      <c r="BJ52" t="s">
        <v>183</v>
      </c>
      <c r="BK52" t="s">
        <v>183</v>
      </c>
      <c r="BL52">
        <v>0.998</v>
      </c>
      <c r="BM52" t="s">
        <v>183</v>
      </c>
      <c r="BN52">
        <v>0.99399999999999999</v>
      </c>
      <c r="BO52" t="s">
        <v>183</v>
      </c>
      <c r="BP52" t="s">
        <v>183</v>
      </c>
      <c r="BQ52" t="s">
        <v>183</v>
      </c>
      <c r="BR52" t="s">
        <v>183</v>
      </c>
      <c r="BS52" t="s">
        <v>183</v>
      </c>
      <c r="BT52" t="s">
        <v>183</v>
      </c>
      <c r="BU52" t="s">
        <v>183</v>
      </c>
      <c r="BV52" t="s">
        <v>183</v>
      </c>
    </row>
    <row r="53" spans="2:74" x14ac:dyDescent="0.25">
      <c r="B53" s="8" t="s">
        <v>186</v>
      </c>
      <c r="C53" s="35">
        <v>41744</v>
      </c>
      <c r="D53" s="139"/>
      <c r="E53">
        <v>96.7</v>
      </c>
      <c r="F53">
        <v>98.5</v>
      </c>
      <c r="G53">
        <v>101.5</v>
      </c>
      <c r="H53">
        <v>116.8</v>
      </c>
      <c r="I53">
        <v>98.1</v>
      </c>
      <c r="J53">
        <v>99.9</v>
      </c>
      <c r="K53">
        <v>100.3</v>
      </c>
      <c r="L53">
        <v>99.2</v>
      </c>
      <c r="M53">
        <v>98.7</v>
      </c>
      <c r="N53">
        <v>91.9</v>
      </c>
      <c r="O53">
        <v>108.8</v>
      </c>
      <c r="P53" t="s">
        <v>183</v>
      </c>
      <c r="Q53">
        <v>95.1</v>
      </c>
      <c r="R53" t="s">
        <v>183</v>
      </c>
      <c r="S53">
        <v>102</v>
      </c>
      <c r="T53" t="s">
        <v>183</v>
      </c>
      <c r="U53">
        <v>106.8</v>
      </c>
      <c r="V53">
        <v>93.5</v>
      </c>
      <c r="W53">
        <v>99.5</v>
      </c>
      <c r="X53" t="s">
        <v>183</v>
      </c>
      <c r="Y53">
        <v>99.8</v>
      </c>
      <c r="Z53">
        <v>91.3</v>
      </c>
      <c r="AA53" t="s">
        <v>183</v>
      </c>
      <c r="AB53">
        <v>115.4</v>
      </c>
      <c r="AC53">
        <v>93.3</v>
      </c>
      <c r="AD53">
        <v>84.4</v>
      </c>
      <c r="AE53" t="s">
        <v>183</v>
      </c>
      <c r="AF53">
        <v>81</v>
      </c>
      <c r="AG53" t="s">
        <v>183</v>
      </c>
      <c r="AH53">
        <v>84.1</v>
      </c>
      <c r="AI53" t="s">
        <v>183</v>
      </c>
      <c r="AJ53">
        <v>88.7</v>
      </c>
      <c r="AK53" t="s">
        <v>183</v>
      </c>
      <c r="AL53">
        <v>83.5</v>
      </c>
      <c r="AM53">
        <v>116.3</v>
      </c>
      <c r="AN53">
        <v>104</v>
      </c>
      <c r="AO53">
        <v>99.7</v>
      </c>
      <c r="AP53" t="s">
        <v>183</v>
      </c>
      <c r="AQ53" t="s">
        <v>183</v>
      </c>
      <c r="AR53" t="s">
        <v>183</v>
      </c>
      <c r="AS53" t="s">
        <v>183</v>
      </c>
      <c r="AT53">
        <v>95.3</v>
      </c>
      <c r="AU53">
        <v>113</v>
      </c>
      <c r="AV53" t="s">
        <v>183</v>
      </c>
      <c r="AW53" t="s">
        <v>183</v>
      </c>
      <c r="AX53" t="s">
        <v>183</v>
      </c>
      <c r="AY53">
        <v>104.5</v>
      </c>
      <c r="AZ53" t="s">
        <v>183</v>
      </c>
      <c r="BA53" t="s">
        <v>183</v>
      </c>
      <c r="BB53" t="s">
        <v>183</v>
      </c>
      <c r="BC53" t="s">
        <v>183</v>
      </c>
      <c r="BD53">
        <v>91</v>
      </c>
      <c r="BE53" t="s">
        <v>183</v>
      </c>
      <c r="BF53" t="s">
        <v>183</v>
      </c>
      <c r="BG53">
        <v>91.9</v>
      </c>
      <c r="BH53">
        <v>100</v>
      </c>
      <c r="BI53">
        <v>105.7</v>
      </c>
      <c r="BJ53" t="s">
        <v>183</v>
      </c>
      <c r="BK53" t="s">
        <v>183</v>
      </c>
      <c r="BL53">
        <v>99.4</v>
      </c>
      <c r="BM53" t="s">
        <v>183</v>
      </c>
      <c r="BN53">
        <v>93.2</v>
      </c>
      <c r="BO53" t="s">
        <v>183</v>
      </c>
      <c r="BP53" t="s">
        <v>183</v>
      </c>
      <c r="BQ53" t="s">
        <v>183</v>
      </c>
      <c r="BR53" t="s">
        <v>183</v>
      </c>
      <c r="BS53" t="s">
        <v>183</v>
      </c>
      <c r="BT53" t="s">
        <v>183</v>
      </c>
      <c r="BU53" t="s">
        <v>183</v>
      </c>
      <c r="BV53" t="s">
        <v>183</v>
      </c>
    </row>
    <row r="54" spans="2:74" x14ac:dyDescent="0.25">
      <c r="B54" s="39" t="s">
        <v>187</v>
      </c>
      <c r="C54" s="35">
        <v>41744</v>
      </c>
      <c r="D54" s="139"/>
      <c r="E54" t="s">
        <v>188</v>
      </c>
      <c r="F54" t="s">
        <v>188</v>
      </c>
      <c r="G54" t="s">
        <v>188</v>
      </c>
      <c r="H54" t="s">
        <v>188</v>
      </c>
      <c r="I54" t="s">
        <v>188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183</v>
      </c>
      <c r="Q54" t="s">
        <v>188</v>
      </c>
      <c r="R54" t="s">
        <v>183</v>
      </c>
      <c r="S54" t="s">
        <v>188</v>
      </c>
      <c r="T54" t="s">
        <v>183</v>
      </c>
      <c r="U54" t="s">
        <v>188</v>
      </c>
      <c r="V54" t="s">
        <v>188</v>
      </c>
      <c r="W54" t="s">
        <v>188</v>
      </c>
      <c r="X54" t="s">
        <v>183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183</v>
      </c>
      <c r="AF54" t="s">
        <v>188</v>
      </c>
      <c r="AG54" t="s">
        <v>183</v>
      </c>
      <c r="AH54" t="s">
        <v>188</v>
      </c>
      <c r="AI54" t="s">
        <v>183</v>
      </c>
      <c r="AJ54" t="s">
        <v>188</v>
      </c>
      <c r="AK54" t="s">
        <v>183</v>
      </c>
      <c r="AL54" t="s">
        <v>188</v>
      </c>
      <c r="AM54" t="s">
        <v>188</v>
      </c>
      <c r="AN54" t="s">
        <v>188</v>
      </c>
      <c r="AO54" t="s">
        <v>188</v>
      </c>
      <c r="AP54" t="s">
        <v>183</v>
      </c>
      <c r="AQ54" t="s">
        <v>183</v>
      </c>
      <c r="AR54" t="s">
        <v>183</v>
      </c>
      <c r="AS54" t="s">
        <v>183</v>
      </c>
      <c r="AT54" t="s">
        <v>188</v>
      </c>
      <c r="AU54" t="s">
        <v>188</v>
      </c>
      <c r="AV54" t="s">
        <v>183</v>
      </c>
      <c r="AW54" t="s">
        <v>183</v>
      </c>
      <c r="AX54" t="s">
        <v>183</v>
      </c>
      <c r="AY54" t="s">
        <v>188</v>
      </c>
      <c r="AZ54" t="s">
        <v>183</v>
      </c>
      <c r="BA54" t="s">
        <v>183</v>
      </c>
      <c r="BB54" t="s">
        <v>183</v>
      </c>
      <c r="BC54" t="s">
        <v>183</v>
      </c>
      <c r="BD54" t="s">
        <v>188</v>
      </c>
      <c r="BE54" t="s">
        <v>183</v>
      </c>
      <c r="BF54" t="s">
        <v>183</v>
      </c>
      <c r="BG54" t="s">
        <v>188</v>
      </c>
      <c r="BH54" t="s">
        <v>188</v>
      </c>
      <c r="BI54" t="s">
        <v>188</v>
      </c>
      <c r="BJ54" t="s">
        <v>183</v>
      </c>
      <c r="BK54" t="s">
        <v>183</v>
      </c>
      <c r="BL54" t="s">
        <v>188</v>
      </c>
      <c r="BM54" t="s">
        <v>183</v>
      </c>
      <c r="BN54" t="s">
        <v>188</v>
      </c>
      <c r="BO54" t="s">
        <v>183</v>
      </c>
      <c r="BP54" t="s">
        <v>188</v>
      </c>
      <c r="BQ54" t="s">
        <v>188</v>
      </c>
      <c r="BR54" t="s">
        <v>188</v>
      </c>
      <c r="BS54" t="s">
        <v>188</v>
      </c>
      <c r="BT54" t="s">
        <v>188</v>
      </c>
      <c r="BU54" t="s">
        <v>188</v>
      </c>
      <c r="BV54" t="s">
        <v>188</v>
      </c>
    </row>
    <row r="55" spans="2:74" x14ac:dyDescent="0.25">
      <c r="B55" t="s">
        <v>189</v>
      </c>
      <c r="C55" s="35">
        <v>41744</v>
      </c>
      <c r="D55" s="139"/>
      <c r="E55">
        <v>9.0818632138549518</v>
      </c>
      <c r="F55">
        <v>3.8892027042353705</v>
      </c>
      <c r="G55">
        <v>6.6892595049509112</v>
      </c>
      <c r="H55">
        <v>4.5927243635843444</v>
      </c>
      <c r="I55">
        <v>4.1914927428523985</v>
      </c>
      <c r="J55">
        <v>2.8663710625146859</v>
      </c>
      <c r="K55" t="s">
        <v>190</v>
      </c>
      <c r="L55" t="s">
        <v>190</v>
      </c>
      <c r="M55" t="s">
        <v>190</v>
      </c>
      <c r="N55" t="s">
        <v>190</v>
      </c>
      <c r="O55" t="s">
        <v>190</v>
      </c>
      <c r="P55" t="s">
        <v>190</v>
      </c>
      <c r="Q55" t="s">
        <v>190</v>
      </c>
      <c r="R55" t="s">
        <v>190</v>
      </c>
      <c r="S55" t="s">
        <v>190</v>
      </c>
      <c r="T55" t="s">
        <v>190</v>
      </c>
      <c r="U55" t="s">
        <v>190</v>
      </c>
      <c r="V55" t="s">
        <v>190</v>
      </c>
      <c r="W55" t="s">
        <v>190</v>
      </c>
      <c r="X55" t="s">
        <v>190</v>
      </c>
      <c r="Y55" t="s">
        <v>190</v>
      </c>
      <c r="Z55" t="s">
        <v>190</v>
      </c>
      <c r="AA55" t="s">
        <v>190</v>
      </c>
      <c r="AB55">
        <v>14.782360363249516</v>
      </c>
      <c r="AC55">
        <v>4.0668479066392571</v>
      </c>
      <c r="AD55" t="s">
        <v>190</v>
      </c>
      <c r="AE55" t="s">
        <v>190</v>
      </c>
      <c r="AF55">
        <v>22.116237241428347</v>
      </c>
      <c r="AG55" t="s">
        <v>190</v>
      </c>
      <c r="AH55">
        <v>10.615003554588661</v>
      </c>
      <c r="AI55" t="s">
        <v>190</v>
      </c>
      <c r="AJ55">
        <v>28.064581898404118</v>
      </c>
      <c r="AK55" t="s">
        <v>190</v>
      </c>
      <c r="AL55" t="s">
        <v>190</v>
      </c>
      <c r="AM55" t="s">
        <v>190</v>
      </c>
      <c r="AN55">
        <v>5.6156864007833587</v>
      </c>
      <c r="AO55" t="s">
        <v>190</v>
      </c>
      <c r="AP55" t="s">
        <v>190</v>
      </c>
      <c r="AQ55" t="s">
        <v>190</v>
      </c>
      <c r="AR55" t="s">
        <v>190</v>
      </c>
      <c r="AS55" t="s">
        <v>190</v>
      </c>
      <c r="AT55" t="s">
        <v>190</v>
      </c>
      <c r="AU55" t="s">
        <v>190</v>
      </c>
      <c r="AV55" t="s">
        <v>190</v>
      </c>
      <c r="AW55" t="s">
        <v>190</v>
      </c>
      <c r="AX55" t="s">
        <v>190</v>
      </c>
      <c r="AY55" t="s">
        <v>190</v>
      </c>
      <c r="AZ55" t="s">
        <v>190</v>
      </c>
      <c r="BA55" t="s">
        <v>190</v>
      </c>
      <c r="BB55" t="s">
        <v>190</v>
      </c>
      <c r="BC55" t="s">
        <v>190</v>
      </c>
      <c r="BD55" t="s">
        <v>190</v>
      </c>
      <c r="BE55" t="s">
        <v>190</v>
      </c>
      <c r="BF55" t="s">
        <v>190</v>
      </c>
      <c r="BG55" t="s">
        <v>190</v>
      </c>
      <c r="BH55" t="s">
        <v>190</v>
      </c>
      <c r="BI55" t="s">
        <v>190</v>
      </c>
      <c r="BJ55" t="s">
        <v>190</v>
      </c>
      <c r="BK55" t="s">
        <v>190</v>
      </c>
      <c r="BL55">
        <v>42.27348912286255</v>
      </c>
      <c r="BM55" t="s">
        <v>190</v>
      </c>
      <c r="BN55" t="s">
        <v>190</v>
      </c>
      <c r="BO55" t="s">
        <v>190</v>
      </c>
      <c r="BP55" t="s">
        <v>190</v>
      </c>
      <c r="BQ55" t="s">
        <v>190</v>
      </c>
      <c r="BR55" t="s">
        <v>190</v>
      </c>
      <c r="BS55" t="s">
        <v>190</v>
      </c>
      <c r="BT55" t="s">
        <v>190</v>
      </c>
      <c r="BU55" t="s">
        <v>190</v>
      </c>
      <c r="BV55" t="s">
        <v>190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workbookViewId="0">
      <pane xSplit="3" ySplit="8" topLeftCell="D14" activePane="bottomRight" state="frozen"/>
      <selection pane="topRight" activeCell="D1" sqref="D1"/>
      <selection pane="bottomLeft" activeCell="A9" sqref="A9"/>
      <selection pane="bottomRight" activeCell="F34" sqref="F34"/>
    </sheetView>
    <sheetView workbookViewId="1"/>
  </sheetViews>
  <sheetFormatPr defaultRowHeight="15" x14ac:dyDescent="0.25"/>
  <cols>
    <col min="1" max="1" width="12.140625" bestFit="1" customWidth="1"/>
    <col min="2" max="2" width="27.85546875" customWidth="1"/>
    <col min="3" max="3" width="14.140625" customWidth="1"/>
    <col min="4" max="4" width="14.140625" style="143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7" t="s">
        <v>17</v>
      </c>
      <c r="B1" s="18" t="s">
        <v>176</v>
      </c>
      <c r="C1" s="19" t="s">
        <v>177</v>
      </c>
      <c r="D1" s="19"/>
      <c r="E1" s="20" t="s">
        <v>171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4" x14ac:dyDescent="0.25">
      <c r="A2" s="17" t="s">
        <v>19</v>
      </c>
      <c r="B2" s="21">
        <v>41417</v>
      </c>
      <c r="C2" s="22"/>
      <c r="D2" s="22"/>
      <c r="E2" s="2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4" ht="28.5" customHeight="1" x14ac:dyDescent="0.25">
      <c r="A3" s="17" t="s">
        <v>20</v>
      </c>
      <c r="B3" s="24" t="s">
        <v>21</v>
      </c>
      <c r="C3" s="11" t="s">
        <v>22</v>
      </c>
      <c r="D3" s="10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4" x14ac:dyDescent="0.25">
      <c r="A4" s="17" t="s">
        <v>23</v>
      </c>
      <c r="B4" s="25" t="s">
        <v>24</v>
      </c>
      <c r="C4" s="11" t="s">
        <v>25</v>
      </c>
      <c r="D4" s="10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4" ht="15" customHeight="1" x14ac:dyDescent="0.25">
      <c r="A5" s="17" t="s">
        <v>26</v>
      </c>
      <c r="B5" s="25" t="s">
        <v>27</v>
      </c>
      <c r="C5" s="31" t="s">
        <v>28</v>
      </c>
      <c r="D5" s="31"/>
      <c r="E5" s="3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4" x14ac:dyDescent="0.25">
      <c r="A6" s="11" t="s">
        <v>172</v>
      </c>
      <c r="B6" s="33"/>
      <c r="C6" s="33"/>
      <c r="D6" s="3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x14ac:dyDescent="0.25">
      <c r="A7" s="11"/>
      <c r="B7" s="11"/>
      <c r="C7" s="11"/>
      <c r="D7" s="104"/>
      <c r="E7" s="11" t="s">
        <v>29</v>
      </c>
      <c r="F7" s="28" t="s">
        <v>30</v>
      </c>
      <c r="G7" s="28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11" t="s">
        <v>55</v>
      </c>
      <c r="AF7" s="11" t="s">
        <v>56</v>
      </c>
      <c r="AG7" s="11" t="s">
        <v>57</v>
      </c>
      <c r="AH7" s="11" t="s">
        <v>58</v>
      </c>
      <c r="AI7" s="11" t="s">
        <v>59</v>
      </c>
      <c r="AJ7" s="11" t="s">
        <v>60</v>
      </c>
      <c r="AK7" s="11" t="s">
        <v>61</v>
      </c>
      <c r="AL7" s="11" t="s">
        <v>62</v>
      </c>
      <c r="AM7" s="11" t="s">
        <v>63</v>
      </c>
      <c r="AN7" s="11" t="s">
        <v>64</v>
      </c>
      <c r="AO7" s="11" t="s">
        <v>65</v>
      </c>
      <c r="AP7" s="11" t="s">
        <v>66</v>
      </c>
      <c r="AQ7" s="11" t="s">
        <v>67</v>
      </c>
      <c r="AR7" s="11" t="s">
        <v>68</v>
      </c>
      <c r="AS7" s="11" t="s">
        <v>69</v>
      </c>
      <c r="AT7" s="11" t="s">
        <v>70</v>
      </c>
      <c r="AU7" s="11" t="s">
        <v>71</v>
      </c>
      <c r="AV7" s="11" t="s">
        <v>72</v>
      </c>
      <c r="AW7" s="11" t="s">
        <v>73</v>
      </c>
      <c r="AX7" s="11" t="s">
        <v>74</v>
      </c>
      <c r="AY7" s="11" t="s">
        <v>75</v>
      </c>
      <c r="AZ7" s="11" t="s">
        <v>76</v>
      </c>
      <c r="BA7" s="11" t="s">
        <v>77</v>
      </c>
      <c r="BB7" s="11" t="s">
        <v>78</v>
      </c>
      <c r="BC7" s="11" t="s">
        <v>79</v>
      </c>
      <c r="BD7" s="11" t="s">
        <v>80</v>
      </c>
      <c r="BE7" s="11" t="s">
        <v>81</v>
      </c>
      <c r="BF7" s="11" t="s">
        <v>82</v>
      </c>
      <c r="BG7" s="11" t="s">
        <v>83</v>
      </c>
      <c r="BH7" s="11" t="s">
        <v>84</v>
      </c>
      <c r="BI7" s="11" t="s">
        <v>85</v>
      </c>
      <c r="BJ7" s="11" t="s">
        <v>86</v>
      </c>
      <c r="BK7" s="11" t="s">
        <v>87</v>
      </c>
      <c r="BL7" s="11" t="s">
        <v>88</v>
      </c>
      <c r="BM7" s="11" t="s">
        <v>89</v>
      </c>
      <c r="BN7" s="11" t="s">
        <v>90</v>
      </c>
      <c r="BO7" s="11" t="s">
        <v>91</v>
      </c>
      <c r="BP7" s="11" t="s">
        <v>92</v>
      </c>
      <c r="BQ7" s="11" t="s">
        <v>93</v>
      </c>
      <c r="BR7" s="11" t="s">
        <v>94</v>
      </c>
      <c r="BS7" s="11" t="s">
        <v>95</v>
      </c>
      <c r="BT7" s="11" t="s">
        <v>96</v>
      </c>
      <c r="BU7" s="11" t="s">
        <v>97</v>
      </c>
      <c r="BV7" s="11" t="s">
        <v>98</v>
      </c>
    </row>
    <row r="8" spans="1:74" s="27" customFormat="1" x14ac:dyDescent="0.25">
      <c r="A8" s="22" t="s">
        <v>99</v>
      </c>
      <c r="B8" s="30" t="s">
        <v>12</v>
      </c>
      <c r="C8" s="22" t="s">
        <v>170</v>
      </c>
      <c r="D8" s="22" t="s">
        <v>16</v>
      </c>
      <c r="E8" s="22" t="s">
        <v>100</v>
      </c>
      <c r="F8" s="29" t="s">
        <v>101</v>
      </c>
      <c r="G8" s="22" t="s">
        <v>102</v>
      </c>
      <c r="H8" s="22" t="s">
        <v>103</v>
      </c>
      <c r="I8" s="22" t="s">
        <v>104</v>
      </c>
      <c r="J8" s="22" t="s">
        <v>105</v>
      </c>
      <c r="K8" s="22" t="s">
        <v>106</v>
      </c>
      <c r="L8" s="22" t="s">
        <v>107</v>
      </c>
      <c r="M8" s="22" t="s">
        <v>108</v>
      </c>
      <c r="N8" s="22" t="s">
        <v>109</v>
      </c>
      <c r="O8" s="22" t="s">
        <v>110</v>
      </c>
      <c r="P8" s="22" t="s">
        <v>111</v>
      </c>
      <c r="Q8" s="22" t="s">
        <v>112</v>
      </c>
      <c r="R8" s="22" t="s">
        <v>113</v>
      </c>
      <c r="S8" s="22" t="s">
        <v>114</v>
      </c>
      <c r="T8" s="22" t="s">
        <v>115</v>
      </c>
      <c r="U8" s="22" t="s">
        <v>116</v>
      </c>
      <c r="V8" s="22" t="s">
        <v>117</v>
      </c>
      <c r="W8" s="22" t="s">
        <v>118</v>
      </c>
      <c r="X8" s="22" t="s">
        <v>119</v>
      </c>
      <c r="Y8" s="22" t="s">
        <v>120</v>
      </c>
      <c r="Z8" s="22" t="s">
        <v>121</v>
      </c>
      <c r="AA8" s="22" t="s">
        <v>122</v>
      </c>
      <c r="AB8" s="22" t="s">
        <v>123</v>
      </c>
      <c r="AC8" s="22" t="s">
        <v>124</v>
      </c>
      <c r="AD8" s="22" t="s">
        <v>125</v>
      </c>
      <c r="AE8" s="22" t="s">
        <v>126</v>
      </c>
      <c r="AF8" s="22" t="s">
        <v>127</v>
      </c>
      <c r="AG8" s="22" t="s">
        <v>128</v>
      </c>
      <c r="AH8" s="22" t="s">
        <v>129</v>
      </c>
      <c r="AI8" s="22" t="s">
        <v>130</v>
      </c>
      <c r="AJ8" s="22" t="s">
        <v>131</v>
      </c>
      <c r="AK8" s="22" t="s">
        <v>132</v>
      </c>
      <c r="AL8" s="22" t="s">
        <v>133</v>
      </c>
      <c r="AM8" s="22" t="s">
        <v>134</v>
      </c>
      <c r="AN8" s="22" t="s">
        <v>135</v>
      </c>
      <c r="AO8" s="22" t="s">
        <v>136</v>
      </c>
      <c r="AP8" s="22" t="s">
        <v>137</v>
      </c>
      <c r="AQ8" s="22" t="s">
        <v>138</v>
      </c>
      <c r="AR8" s="22" t="s">
        <v>139</v>
      </c>
      <c r="AS8" s="22" t="s">
        <v>140</v>
      </c>
      <c r="AT8" s="22" t="s">
        <v>141</v>
      </c>
      <c r="AU8" s="22" t="s">
        <v>142</v>
      </c>
      <c r="AV8" s="22" t="s">
        <v>143</v>
      </c>
      <c r="AW8" s="22" t="s">
        <v>144</v>
      </c>
      <c r="AX8" s="22" t="s">
        <v>145</v>
      </c>
      <c r="AY8" s="22" t="s">
        <v>146</v>
      </c>
      <c r="AZ8" s="22" t="s">
        <v>147</v>
      </c>
      <c r="BA8" s="22" t="s">
        <v>148</v>
      </c>
      <c r="BB8" s="22" t="s">
        <v>149</v>
      </c>
      <c r="BC8" s="22" t="s">
        <v>150</v>
      </c>
      <c r="BD8" s="22" t="s">
        <v>151</v>
      </c>
      <c r="BE8" s="22" t="s">
        <v>152</v>
      </c>
      <c r="BF8" s="22" t="s">
        <v>153</v>
      </c>
      <c r="BG8" s="22" t="s">
        <v>154</v>
      </c>
      <c r="BH8" s="22" t="s">
        <v>155</v>
      </c>
      <c r="BI8" s="22" t="s">
        <v>156</v>
      </c>
      <c r="BJ8" s="22" t="s">
        <v>157</v>
      </c>
      <c r="BK8" s="22" t="s">
        <v>158</v>
      </c>
      <c r="BL8" s="22" t="s">
        <v>159</v>
      </c>
      <c r="BM8" s="22" t="s">
        <v>160</v>
      </c>
      <c r="BN8" s="22" t="s">
        <v>161</v>
      </c>
      <c r="BO8" s="22" t="s">
        <v>162</v>
      </c>
      <c r="BP8" s="22" t="s">
        <v>163</v>
      </c>
      <c r="BQ8" s="22" t="s">
        <v>164</v>
      </c>
      <c r="BR8" s="22" t="s">
        <v>165</v>
      </c>
      <c r="BS8" s="22" t="s">
        <v>166</v>
      </c>
      <c r="BT8" s="22" t="s">
        <v>167</v>
      </c>
      <c r="BU8" s="22" t="s">
        <v>168</v>
      </c>
      <c r="BV8" s="22" t="s">
        <v>169</v>
      </c>
    </row>
    <row r="9" spans="1:74" s="32" customFormat="1" x14ac:dyDescent="0.25">
      <c r="A9" s="34">
        <v>41417</v>
      </c>
      <c r="B9" s="28">
        <f>A9-$B$2</f>
        <v>0</v>
      </c>
      <c r="C9" s="75">
        <v>41782</v>
      </c>
      <c r="D9" s="150">
        <v>1</v>
      </c>
      <c r="E9" s="96" t="s">
        <v>180</v>
      </c>
      <c r="F9" s="96">
        <v>30.692000000000004</v>
      </c>
      <c r="G9" s="96">
        <v>83.14</v>
      </c>
      <c r="H9" s="96">
        <v>17.515999999999998</v>
      </c>
      <c r="I9" s="96">
        <v>18.843999999999998</v>
      </c>
      <c r="J9" s="96">
        <v>13.384</v>
      </c>
      <c r="K9" s="96">
        <v>5.847999999999999</v>
      </c>
      <c r="L9" s="96" t="s">
        <v>191</v>
      </c>
      <c r="M9" s="96" t="s">
        <v>191</v>
      </c>
      <c r="N9" s="96" t="s">
        <v>191</v>
      </c>
      <c r="O9" s="96" t="s">
        <v>191</v>
      </c>
      <c r="P9" s="96" t="s">
        <v>180</v>
      </c>
      <c r="Q9" s="96" t="s">
        <v>180</v>
      </c>
      <c r="R9" s="96" t="s">
        <v>180</v>
      </c>
      <c r="S9" s="96" t="s">
        <v>180</v>
      </c>
      <c r="T9" s="96" t="s">
        <v>180</v>
      </c>
      <c r="U9" s="96" t="s">
        <v>180</v>
      </c>
      <c r="V9" s="96" t="s">
        <v>180</v>
      </c>
      <c r="W9" s="96" t="s">
        <v>180</v>
      </c>
      <c r="X9" s="96" t="s">
        <v>180</v>
      </c>
      <c r="Y9" s="96">
        <v>54.211999999999996</v>
      </c>
      <c r="Z9" s="96" t="s">
        <v>191</v>
      </c>
      <c r="AA9" s="96" t="s">
        <v>180</v>
      </c>
      <c r="AB9" s="96" t="s">
        <v>180</v>
      </c>
      <c r="AC9" s="96" t="s">
        <v>191</v>
      </c>
      <c r="AD9" s="96" t="s">
        <v>180</v>
      </c>
      <c r="AE9" s="96" t="s">
        <v>180</v>
      </c>
      <c r="AF9" s="96" t="s">
        <v>191</v>
      </c>
      <c r="AG9" s="96" t="s">
        <v>180</v>
      </c>
      <c r="AH9" s="96" t="s">
        <v>191</v>
      </c>
      <c r="AI9" s="96" t="s">
        <v>180</v>
      </c>
      <c r="AJ9" s="96">
        <v>6.2560000000000002</v>
      </c>
      <c r="AK9" s="96" t="s">
        <v>180</v>
      </c>
      <c r="AL9" s="96" t="s">
        <v>180</v>
      </c>
      <c r="AM9" s="96" t="s">
        <v>180</v>
      </c>
      <c r="AN9" s="96">
        <v>7.8159999999999989</v>
      </c>
      <c r="AO9" s="96" t="s">
        <v>191</v>
      </c>
      <c r="AP9" s="96" t="s">
        <v>180</v>
      </c>
      <c r="AQ9" s="96" t="s">
        <v>180</v>
      </c>
      <c r="AR9" s="96" t="s">
        <v>180</v>
      </c>
      <c r="AS9" s="96" t="s">
        <v>180</v>
      </c>
      <c r="AT9" s="96" t="s">
        <v>180</v>
      </c>
      <c r="AU9" s="96" t="s">
        <v>180</v>
      </c>
      <c r="AV9" s="96" t="s">
        <v>180</v>
      </c>
      <c r="AW9" s="96" t="s">
        <v>180</v>
      </c>
      <c r="AX9" s="96" t="s">
        <v>180</v>
      </c>
      <c r="AY9" s="96" t="s">
        <v>180</v>
      </c>
      <c r="AZ9" s="96" t="s">
        <v>180</v>
      </c>
      <c r="BA9" s="96" t="s">
        <v>180</v>
      </c>
      <c r="BB9" s="96" t="s">
        <v>180</v>
      </c>
      <c r="BC9" s="96" t="s">
        <v>180</v>
      </c>
      <c r="BD9" s="96" t="s">
        <v>191</v>
      </c>
      <c r="BE9" s="96" t="s">
        <v>180</v>
      </c>
      <c r="BF9" s="96" t="s">
        <v>180</v>
      </c>
      <c r="BG9" s="96" t="s">
        <v>180</v>
      </c>
      <c r="BH9" s="96" t="s">
        <v>180</v>
      </c>
      <c r="BI9" s="96" t="s">
        <v>180</v>
      </c>
      <c r="BJ9" s="96" t="s">
        <v>180</v>
      </c>
      <c r="BK9" s="96" t="s">
        <v>180</v>
      </c>
      <c r="BL9" s="96">
        <v>3.8479999999999994</v>
      </c>
      <c r="BM9" s="96" t="s">
        <v>191</v>
      </c>
      <c r="BN9" s="96" t="s">
        <v>191</v>
      </c>
      <c r="BO9" s="96" t="s">
        <v>191</v>
      </c>
      <c r="BP9" s="96" t="s">
        <v>180</v>
      </c>
      <c r="BQ9" s="96" t="s">
        <v>180</v>
      </c>
      <c r="BR9" s="96" t="s">
        <v>180</v>
      </c>
      <c r="BS9" s="96" t="s">
        <v>180</v>
      </c>
      <c r="BT9" s="96" t="s">
        <v>180</v>
      </c>
      <c r="BU9" s="96" t="s">
        <v>180</v>
      </c>
      <c r="BV9" s="96">
        <v>2.3919999999999999</v>
      </c>
    </row>
    <row r="10" spans="1:74" s="32" customFormat="1" x14ac:dyDescent="0.25">
      <c r="A10" s="34">
        <v>41423</v>
      </c>
      <c r="B10" s="28">
        <f t="shared" ref="B10:B38" si="0">A10-$B$2</f>
        <v>6</v>
      </c>
      <c r="C10" s="75"/>
      <c r="D10" s="150">
        <v>1</v>
      </c>
      <c r="E10" s="11"/>
      <c r="F10" s="3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x14ac:dyDescent="0.25">
      <c r="A11" s="35">
        <v>41429</v>
      </c>
      <c r="B11" s="28">
        <f t="shared" si="0"/>
        <v>12</v>
      </c>
      <c r="C11" s="75">
        <v>41782</v>
      </c>
      <c r="D11" s="150">
        <v>1</v>
      </c>
      <c r="E11" s="97">
        <v>105.04</v>
      </c>
      <c r="F11" s="97">
        <v>42.043999999999997</v>
      </c>
      <c r="G11" s="97">
        <v>147.79599999999999</v>
      </c>
      <c r="H11" s="97">
        <v>30.931999999999999</v>
      </c>
      <c r="I11" s="97">
        <v>23.88</v>
      </c>
      <c r="J11" s="97">
        <v>7.5839999999999996</v>
      </c>
      <c r="K11" s="97">
        <v>2.2719999999999998</v>
      </c>
      <c r="L11" s="97" t="s">
        <v>191</v>
      </c>
      <c r="M11" s="97" t="s">
        <v>191</v>
      </c>
      <c r="N11" s="97" t="s">
        <v>191</v>
      </c>
      <c r="O11" s="97" t="s">
        <v>180</v>
      </c>
      <c r="P11" s="97" t="s">
        <v>180</v>
      </c>
      <c r="Q11" s="97" t="s">
        <v>180</v>
      </c>
      <c r="R11" s="97" t="s">
        <v>180</v>
      </c>
      <c r="S11" s="97" t="s">
        <v>180</v>
      </c>
      <c r="T11" s="97" t="s">
        <v>180</v>
      </c>
      <c r="U11" s="97" t="s">
        <v>180</v>
      </c>
      <c r="V11" s="97" t="s">
        <v>180</v>
      </c>
      <c r="W11" s="97" t="s">
        <v>180</v>
      </c>
      <c r="X11" s="97" t="s">
        <v>180</v>
      </c>
      <c r="Y11" s="97" t="s">
        <v>180</v>
      </c>
      <c r="Z11" s="97" t="s">
        <v>180</v>
      </c>
      <c r="AA11" s="97" t="s">
        <v>180</v>
      </c>
      <c r="AB11" s="97" t="s">
        <v>180</v>
      </c>
      <c r="AC11" s="97">
        <v>22.099999999999998</v>
      </c>
      <c r="AD11" s="97" t="s">
        <v>180</v>
      </c>
      <c r="AE11" s="97" t="s">
        <v>180</v>
      </c>
      <c r="AF11" s="97">
        <v>2.02</v>
      </c>
      <c r="AG11" s="97" t="s">
        <v>180</v>
      </c>
      <c r="AH11" s="97">
        <v>2.5840000000000001</v>
      </c>
      <c r="AI11" s="97" t="s">
        <v>180</v>
      </c>
      <c r="AJ11" s="97">
        <v>5.8039999999999994</v>
      </c>
      <c r="AK11" s="97" t="s">
        <v>180</v>
      </c>
      <c r="AL11" s="97" t="s">
        <v>180</v>
      </c>
      <c r="AM11" s="97" t="s">
        <v>180</v>
      </c>
      <c r="AN11" s="97">
        <v>17.044</v>
      </c>
      <c r="AO11" s="97" t="s">
        <v>191</v>
      </c>
      <c r="AP11" s="97" t="s">
        <v>180</v>
      </c>
      <c r="AQ11" s="97" t="s">
        <v>180</v>
      </c>
      <c r="AR11" s="97" t="s">
        <v>180</v>
      </c>
      <c r="AS11" s="97" t="s">
        <v>180</v>
      </c>
      <c r="AT11" s="97" t="s">
        <v>180</v>
      </c>
      <c r="AU11" s="97" t="s">
        <v>180</v>
      </c>
      <c r="AV11" s="97" t="s">
        <v>180</v>
      </c>
      <c r="AW11" s="97" t="s">
        <v>180</v>
      </c>
      <c r="AX11" s="97" t="s">
        <v>180</v>
      </c>
      <c r="AY11" s="97" t="s">
        <v>180</v>
      </c>
      <c r="AZ11" s="97" t="s">
        <v>180</v>
      </c>
      <c r="BA11" s="97" t="s">
        <v>180</v>
      </c>
      <c r="BB11" s="97" t="s">
        <v>180</v>
      </c>
      <c r="BC11" s="97" t="s">
        <v>180</v>
      </c>
      <c r="BD11" s="97" t="s">
        <v>191</v>
      </c>
      <c r="BE11" s="97" t="s">
        <v>180</v>
      </c>
      <c r="BF11" s="97" t="s">
        <v>180</v>
      </c>
      <c r="BG11" s="97" t="s">
        <v>180</v>
      </c>
      <c r="BH11" s="97" t="s">
        <v>180</v>
      </c>
      <c r="BI11" s="97" t="s">
        <v>180</v>
      </c>
      <c r="BJ11" s="97" t="s">
        <v>180</v>
      </c>
      <c r="BK11" s="97" t="s">
        <v>180</v>
      </c>
      <c r="BL11" s="97" t="s">
        <v>191</v>
      </c>
      <c r="BM11" s="97" t="s">
        <v>191</v>
      </c>
      <c r="BN11" s="97" t="s">
        <v>180</v>
      </c>
      <c r="BO11" s="97" t="s">
        <v>180</v>
      </c>
      <c r="BP11" s="97" t="s">
        <v>180</v>
      </c>
      <c r="BQ11" s="97" t="s">
        <v>180</v>
      </c>
      <c r="BR11" s="97" t="s">
        <v>180</v>
      </c>
      <c r="BS11" s="97" t="s">
        <v>180</v>
      </c>
      <c r="BT11" s="97" t="s">
        <v>180</v>
      </c>
      <c r="BU11" s="97" t="s">
        <v>180</v>
      </c>
      <c r="BV11" s="97" t="s">
        <v>191</v>
      </c>
    </row>
    <row r="12" spans="1:74" x14ac:dyDescent="0.25">
      <c r="A12" s="35">
        <v>41436</v>
      </c>
      <c r="B12" s="28">
        <f t="shared" si="0"/>
        <v>19</v>
      </c>
      <c r="D12" s="150">
        <v>1</v>
      </c>
    </row>
    <row r="13" spans="1:74" x14ac:dyDescent="0.25">
      <c r="A13" s="35">
        <v>41443</v>
      </c>
      <c r="B13" s="28">
        <f t="shared" si="0"/>
        <v>26</v>
      </c>
      <c r="C13" s="75">
        <v>41782</v>
      </c>
      <c r="D13" s="150">
        <v>1</v>
      </c>
      <c r="E13" s="98">
        <v>109.78399999999999</v>
      </c>
      <c r="F13" s="98">
        <v>48.98</v>
      </c>
      <c r="G13" s="98">
        <v>177.11599999999999</v>
      </c>
      <c r="H13" s="98">
        <v>32.844000000000001</v>
      </c>
      <c r="I13" s="98">
        <v>26.763999999999996</v>
      </c>
      <c r="J13" s="98">
        <v>10.031999999999998</v>
      </c>
      <c r="K13" s="98">
        <v>2.6999999999999997</v>
      </c>
      <c r="L13" s="98" t="s">
        <v>191</v>
      </c>
      <c r="M13" s="98" t="s">
        <v>191</v>
      </c>
      <c r="N13" s="98" t="s">
        <v>191</v>
      </c>
      <c r="O13" s="98" t="s">
        <v>180</v>
      </c>
      <c r="P13" s="98" t="s">
        <v>180</v>
      </c>
      <c r="Q13" s="98" t="s">
        <v>180</v>
      </c>
      <c r="R13" s="98" t="s">
        <v>180</v>
      </c>
      <c r="S13" s="98" t="s">
        <v>180</v>
      </c>
      <c r="T13" s="98" t="s">
        <v>180</v>
      </c>
      <c r="U13" s="98" t="s">
        <v>180</v>
      </c>
      <c r="V13" s="98" t="s">
        <v>180</v>
      </c>
      <c r="W13" s="98" t="s">
        <v>180</v>
      </c>
      <c r="X13" s="98" t="s">
        <v>180</v>
      </c>
      <c r="Y13" s="98" t="s">
        <v>180</v>
      </c>
      <c r="Z13" s="98" t="s">
        <v>180</v>
      </c>
      <c r="AA13" s="98" t="s">
        <v>180</v>
      </c>
      <c r="AB13" s="98" t="s">
        <v>180</v>
      </c>
      <c r="AC13" s="98">
        <v>26.635999999999999</v>
      </c>
      <c r="AD13" s="98" t="s">
        <v>180</v>
      </c>
      <c r="AE13" s="98" t="s">
        <v>180</v>
      </c>
      <c r="AF13" s="98">
        <v>2.2799999999999998</v>
      </c>
      <c r="AG13" s="98" t="s">
        <v>180</v>
      </c>
      <c r="AH13" s="98">
        <v>2.7680000000000002</v>
      </c>
      <c r="AI13" s="98" t="s">
        <v>180</v>
      </c>
      <c r="AJ13" s="98">
        <v>3.8239999999999998</v>
      </c>
      <c r="AK13" s="98" t="s">
        <v>180</v>
      </c>
      <c r="AL13" s="98" t="s">
        <v>180</v>
      </c>
      <c r="AM13" s="98" t="s">
        <v>180</v>
      </c>
      <c r="AN13" s="98">
        <v>20.788</v>
      </c>
      <c r="AO13" s="98" t="s">
        <v>191</v>
      </c>
      <c r="AP13" s="98" t="s">
        <v>180</v>
      </c>
      <c r="AQ13" s="98" t="s">
        <v>180</v>
      </c>
      <c r="AR13" s="98" t="s">
        <v>180</v>
      </c>
      <c r="AS13" s="98" t="s">
        <v>180</v>
      </c>
      <c r="AT13" s="98" t="s">
        <v>180</v>
      </c>
      <c r="AU13" s="98" t="s">
        <v>180</v>
      </c>
      <c r="AV13" s="98" t="s">
        <v>180</v>
      </c>
      <c r="AW13" s="98" t="s">
        <v>180</v>
      </c>
      <c r="AX13" s="98" t="s">
        <v>180</v>
      </c>
      <c r="AY13" s="98" t="s">
        <v>180</v>
      </c>
      <c r="AZ13" s="98" t="s">
        <v>180</v>
      </c>
      <c r="BA13" s="98" t="s">
        <v>180</v>
      </c>
      <c r="BB13" s="98" t="s">
        <v>180</v>
      </c>
      <c r="BC13" s="98" t="s">
        <v>180</v>
      </c>
      <c r="BD13" s="98" t="s">
        <v>191</v>
      </c>
      <c r="BE13" s="98" t="s">
        <v>180</v>
      </c>
      <c r="BF13" s="98" t="s">
        <v>180</v>
      </c>
      <c r="BG13" s="98" t="s">
        <v>180</v>
      </c>
      <c r="BH13" s="98" t="s">
        <v>180</v>
      </c>
      <c r="BI13" s="98" t="s">
        <v>180</v>
      </c>
      <c r="BJ13" s="98" t="s">
        <v>180</v>
      </c>
      <c r="BK13" s="98" t="s">
        <v>180</v>
      </c>
      <c r="BL13" s="98" t="s">
        <v>180</v>
      </c>
      <c r="BM13" s="98" t="s">
        <v>191</v>
      </c>
      <c r="BN13" s="98" t="s">
        <v>180</v>
      </c>
      <c r="BO13" s="98" t="s">
        <v>180</v>
      </c>
      <c r="BP13" s="98" t="s">
        <v>180</v>
      </c>
      <c r="BQ13" s="98" t="s">
        <v>180</v>
      </c>
      <c r="BR13" s="98" t="s">
        <v>180</v>
      </c>
      <c r="BS13" s="98" t="s">
        <v>180</v>
      </c>
      <c r="BT13" s="98" t="s">
        <v>180</v>
      </c>
      <c r="BU13" s="98" t="s">
        <v>180</v>
      </c>
      <c r="BV13" s="98" t="s">
        <v>191</v>
      </c>
    </row>
    <row r="14" spans="1:74" x14ac:dyDescent="0.25">
      <c r="A14" s="35">
        <v>41452</v>
      </c>
      <c r="B14" s="28">
        <f t="shared" si="0"/>
        <v>35</v>
      </c>
      <c r="D14" s="150">
        <v>1</v>
      </c>
    </row>
    <row r="15" spans="1:74" x14ac:dyDescent="0.25">
      <c r="A15" s="35">
        <v>41458</v>
      </c>
      <c r="B15" s="28">
        <f t="shared" si="0"/>
        <v>41</v>
      </c>
      <c r="D15" s="150">
        <v>1</v>
      </c>
    </row>
    <row r="16" spans="1:74" x14ac:dyDescent="0.25">
      <c r="A16" s="35">
        <v>41465</v>
      </c>
      <c r="B16" s="28">
        <f t="shared" si="0"/>
        <v>48</v>
      </c>
      <c r="D16" s="150">
        <v>1</v>
      </c>
    </row>
    <row r="17" spans="1:74" x14ac:dyDescent="0.25">
      <c r="A17" s="35">
        <v>41471</v>
      </c>
      <c r="B17" s="28">
        <f t="shared" si="0"/>
        <v>54</v>
      </c>
      <c r="D17" s="150">
        <v>1</v>
      </c>
    </row>
    <row r="18" spans="1:74" x14ac:dyDescent="0.25">
      <c r="A18" s="35">
        <v>41479</v>
      </c>
      <c r="B18" s="28">
        <f t="shared" si="0"/>
        <v>62</v>
      </c>
      <c r="C18" s="75">
        <v>41782</v>
      </c>
      <c r="D18" s="150">
        <v>1</v>
      </c>
      <c r="E18" s="99">
        <v>129.46799999999999</v>
      </c>
      <c r="F18" s="99">
        <v>40.529333333333334</v>
      </c>
      <c r="G18" s="99">
        <v>210.67600000000002</v>
      </c>
      <c r="H18" s="99">
        <v>37.973333333333329</v>
      </c>
      <c r="I18" s="99">
        <v>25.281333333333336</v>
      </c>
      <c r="J18" s="99">
        <v>6.1379999999999999</v>
      </c>
      <c r="K18" s="99" t="s">
        <v>191</v>
      </c>
      <c r="L18" s="99" t="s">
        <v>180</v>
      </c>
      <c r="M18" s="99" t="s">
        <v>180</v>
      </c>
      <c r="N18" s="99" t="s">
        <v>180</v>
      </c>
      <c r="O18" s="99" t="s">
        <v>180</v>
      </c>
      <c r="P18" s="99" t="s">
        <v>180</v>
      </c>
      <c r="Q18" s="99" t="s">
        <v>180</v>
      </c>
      <c r="R18" s="99" t="s">
        <v>180</v>
      </c>
      <c r="S18" s="99" t="s">
        <v>180</v>
      </c>
      <c r="T18" s="99" t="s">
        <v>180</v>
      </c>
      <c r="U18" s="99" t="s">
        <v>180</v>
      </c>
      <c r="V18" s="99" t="s">
        <v>180</v>
      </c>
      <c r="W18" s="99" t="s">
        <v>180</v>
      </c>
      <c r="X18" s="99" t="s">
        <v>180</v>
      </c>
      <c r="Y18" s="99" t="s">
        <v>180</v>
      </c>
      <c r="Z18" s="99" t="s">
        <v>191</v>
      </c>
      <c r="AA18" s="99" t="s">
        <v>180</v>
      </c>
      <c r="AB18" s="99" t="s">
        <v>180</v>
      </c>
      <c r="AC18" s="99">
        <v>21.959999999999997</v>
      </c>
      <c r="AD18" s="99" t="s">
        <v>180</v>
      </c>
      <c r="AE18" s="99" t="s">
        <v>180</v>
      </c>
      <c r="AF18" s="99">
        <v>2.7159999999999997</v>
      </c>
      <c r="AG18" s="99" t="s">
        <v>180</v>
      </c>
      <c r="AH18" s="99">
        <v>2.7279999999999998</v>
      </c>
      <c r="AI18" s="99" t="s">
        <v>180</v>
      </c>
      <c r="AJ18" s="99" t="s">
        <v>191</v>
      </c>
      <c r="AK18" s="99" t="s">
        <v>180</v>
      </c>
      <c r="AL18" s="99" t="s">
        <v>180</v>
      </c>
      <c r="AM18" s="99" t="s">
        <v>180</v>
      </c>
      <c r="AN18" s="99">
        <v>24.146666666666665</v>
      </c>
      <c r="AO18" s="99" t="s">
        <v>191</v>
      </c>
      <c r="AP18" s="99" t="s">
        <v>180</v>
      </c>
      <c r="AQ18" s="99" t="s">
        <v>180</v>
      </c>
      <c r="AR18" s="99" t="s">
        <v>180</v>
      </c>
      <c r="AS18" s="99" t="s">
        <v>180</v>
      </c>
      <c r="AT18" s="99" t="s">
        <v>180</v>
      </c>
      <c r="AU18" s="99" t="s">
        <v>191</v>
      </c>
      <c r="AV18" s="99" t="s">
        <v>180</v>
      </c>
      <c r="AW18" s="99" t="s">
        <v>180</v>
      </c>
      <c r="AX18" s="99" t="s">
        <v>180</v>
      </c>
      <c r="AY18" s="99" t="s">
        <v>180</v>
      </c>
      <c r="AZ18" s="99" t="s">
        <v>180</v>
      </c>
      <c r="BA18" s="99" t="s">
        <v>180</v>
      </c>
      <c r="BB18" s="99" t="s">
        <v>180</v>
      </c>
      <c r="BC18" s="99" t="s">
        <v>180</v>
      </c>
      <c r="BD18" s="99" t="s">
        <v>180</v>
      </c>
      <c r="BE18" s="99" t="s">
        <v>180</v>
      </c>
      <c r="BF18" s="99" t="s">
        <v>180</v>
      </c>
      <c r="BG18" s="99" t="s">
        <v>180</v>
      </c>
      <c r="BH18" s="99" t="s">
        <v>180</v>
      </c>
      <c r="BI18" s="99" t="s">
        <v>180</v>
      </c>
      <c r="BJ18" s="99" t="s">
        <v>180</v>
      </c>
      <c r="BK18" s="99" t="s">
        <v>180</v>
      </c>
      <c r="BL18" s="99" t="s">
        <v>180</v>
      </c>
      <c r="BM18" s="99" t="s">
        <v>191</v>
      </c>
      <c r="BN18" s="99" t="s">
        <v>180</v>
      </c>
      <c r="BO18" s="99" t="s">
        <v>180</v>
      </c>
      <c r="BP18" s="99" t="s">
        <v>180</v>
      </c>
      <c r="BQ18" s="99" t="s">
        <v>180</v>
      </c>
      <c r="BR18" s="99" t="s">
        <v>180</v>
      </c>
      <c r="BS18" s="99" t="s">
        <v>180</v>
      </c>
      <c r="BT18" s="99" t="s">
        <v>180</v>
      </c>
      <c r="BU18" s="99" t="s">
        <v>180</v>
      </c>
      <c r="BV18" s="99" t="s">
        <v>180</v>
      </c>
    </row>
    <row r="19" spans="1:74" x14ac:dyDescent="0.25">
      <c r="A19" s="35">
        <v>41555</v>
      </c>
      <c r="B19" s="28">
        <f t="shared" si="0"/>
        <v>138</v>
      </c>
      <c r="C19" s="75">
        <v>41782</v>
      </c>
      <c r="D19" s="150">
        <v>1</v>
      </c>
      <c r="E19" s="100">
        <v>142.36799999999999</v>
      </c>
      <c r="F19" s="100">
        <v>26.472000000000005</v>
      </c>
      <c r="G19" s="100">
        <v>221.23599999999999</v>
      </c>
      <c r="H19" s="100">
        <v>31.448000000000004</v>
      </c>
      <c r="I19" s="100">
        <v>22.603999999999999</v>
      </c>
      <c r="J19" s="100" t="s">
        <v>191</v>
      </c>
      <c r="K19" s="100" t="s">
        <v>180</v>
      </c>
      <c r="L19" s="100" t="s">
        <v>180</v>
      </c>
      <c r="M19" s="100" t="s">
        <v>180</v>
      </c>
      <c r="N19" s="100" t="s">
        <v>180</v>
      </c>
      <c r="O19" s="100" t="s">
        <v>180</v>
      </c>
      <c r="P19" s="100" t="s">
        <v>180</v>
      </c>
      <c r="Q19" s="100" t="s">
        <v>191</v>
      </c>
      <c r="R19" s="100" t="s">
        <v>180</v>
      </c>
      <c r="S19" s="100" t="s">
        <v>180</v>
      </c>
      <c r="T19" s="100" t="s">
        <v>180</v>
      </c>
      <c r="U19" s="100" t="s">
        <v>180</v>
      </c>
      <c r="V19" s="100" t="s">
        <v>180</v>
      </c>
      <c r="W19" s="100" t="s">
        <v>180</v>
      </c>
      <c r="X19" s="100" t="s">
        <v>180</v>
      </c>
      <c r="Y19" s="100" t="s">
        <v>180</v>
      </c>
      <c r="Z19" s="100" t="s">
        <v>180</v>
      </c>
      <c r="AA19" s="100" t="s">
        <v>180</v>
      </c>
      <c r="AB19" s="100" t="s">
        <v>180</v>
      </c>
      <c r="AC19" s="100">
        <v>7.879999999999999</v>
      </c>
      <c r="AD19" s="100" t="s">
        <v>180</v>
      </c>
      <c r="AE19" s="100" t="s">
        <v>180</v>
      </c>
      <c r="AF19" s="100">
        <v>4.7880000000000003</v>
      </c>
      <c r="AG19" s="100" t="s">
        <v>180</v>
      </c>
      <c r="AH19" s="100" t="s">
        <v>180</v>
      </c>
      <c r="AI19" s="100" t="s">
        <v>180</v>
      </c>
      <c r="AJ19" s="100">
        <v>2.6280000000000001</v>
      </c>
      <c r="AK19" s="100" t="s">
        <v>180</v>
      </c>
      <c r="AL19" s="100" t="s">
        <v>180</v>
      </c>
      <c r="AM19" s="100" t="s">
        <v>180</v>
      </c>
      <c r="AN19" s="100">
        <v>24.632000000000001</v>
      </c>
      <c r="AO19" s="100" t="s">
        <v>180</v>
      </c>
      <c r="AP19" s="100" t="s">
        <v>180</v>
      </c>
      <c r="AQ19" s="100" t="s">
        <v>180</v>
      </c>
      <c r="AR19" s="100" t="s">
        <v>180</v>
      </c>
      <c r="AS19" s="100" t="s">
        <v>180</v>
      </c>
      <c r="AT19" s="100" t="s">
        <v>180</v>
      </c>
      <c r="AU19" s="100" t="s">
        <v>180</v>
      </c>
      <c r="AV19" s="100" t="s">
        <v>180</v>
      </c>
      <c r="AW19" s="100" t="s">
        <v>180</v>
      </c>
      <c r="AX19" s="100" t="s">
        <v>180</v>
      </c>
      <c r="AY19" s="100" t="s">
        <v>180</v>
      </c>
      <c r="AZ19" s="100" t="s">
        <v>180</v>
      </c>
      <c r="BA19" s="100" t="s">
        <v>180</v>
      </c>
      <c r="BB19" s="100" t="s">
        <v>180</v>
      </c>
      <c r="BC19" s="100" t="s">
        <v>180</v>
      </c>
      <c r="BD19" s="100" t="s">
        <v>180</v>
      </c>
      <c r="BE19" s="100" t="s">
        <v>180</v>
      </c>
      <c r="BF19" s="100" t="s">
        <v>180</v>
      </c>
      <c r="BG19" s="100" t="s">
        <v>180</v>
      </c>
      <c r="BH19" s="100" t="s">
        <v>180</v>
      </c>
      <c r="BI19" s="100" t="s">
        <v>180</v>
      </c>
      <c r="BJ19" s="100" t="s">
        <v>180</v>
      </c>
      <c r="BK19" s="100" t="s">
        <v>180</v>
      </c>
      <c r="BL19" s="100" t="s">
        <v>180</v>
      </c>
      <c r="BM19" s="100" t="s">
        <v>180</v>
      </c>
      <c r="BN19" s="100" t="s">
        <v>180</v>
      </c>
      <c r="BO19" s="100" t="s">
        <v>180</v>
      </c>
      <c r="BP19" s="100" t="s">
        <v>180</v>
      </c>
      <c r="BQ19" s="100" t="s">
        <v>180</v>
      </c>
      <c r="BR19" s="100" t="s">
        <v>180</v>
      </c>
      <c r="BS19" s="100" t="s">
        <v>180</v>
      </c>
      <c r="BT19" s="100" t="s">
        <v>180</v>
      </c>
      <c r="BU19" s="100" t="s">
        <v>180</v>
      </c>
      <c r="BV19" s="100" t="s">
        <v>180</v>
      </c>
    </row>
    <row r="20" spans="1:74" x14ac:dyDescent="0.25">
      <c r="A20" s="35">
        <v>41565</v>
      </c>
      <c r="B20" s="28">
        <f t="shared" si="0"/>
        <v>148</v>
      </c>
      <c r="D20" s="150">
        <v>1</v>
      </c>
    </row>
    <row r="21" spans="1:74" x14ac:dyDescent="0.25">
      <c r="A21" s="35">
        <v>41572</v>
      </c>
      <c r="B21" s="28">
        <f t="shared" si="0"/>
        <v>155</v>
      </c>
      <c r="D21" s="150">
        <v>1</v>
      </c>
    </row>
    <row r="22" spans="1:74" x14ac:dyDescent="0.25">
      <c r="A22" s="35">
        <v>41589</v>
      </c>
      <c r="B22" s="28">
        <f t="shared" si="0"/>
        <v>172</v>
      </c>
      <c r="D22" s="150">
        <v>1</v>
      </c>
    </row>
    <row r="23" spans="1:74" x14ac:dyDescent="0.25">
      <c r="A23" s="35">
        <v>41600</v>
      </c>
      <c r="B23" s="28">
        <f t="shared" si="0"/>
        <v>183</v>
      </c>
      <c r="C23" s="75">
        <v>41782</v>
      </c>
      <c r="D23" s="150">
        <v>1</v>
      </c>
      <c r="E23" s="101">
        <v>146.12</v>
      </c>
      <c r="F23" s="101">
        <v>49.867999999999995</v>
      </c>
      <c r="G23" s="101">
        <v>182.66399999999999</v>
      </c>
      <c r="H23" s="101">
        <v>33.055999999999997</v>
      </c>
      <c r="I23" s="146">
        <v>11.64</v>
      </c>
      <c r="J23" s="101" t="s">
        <v>191</v>
      </c>
      <c r="K23" s="101" t="s">
        <v>180</v>
      </c>
      <c r="L23" s="101" t="s">
        <v>180</v>
      </c>
      <c r="M23" s="101" t="s">
        <v>191</v>
      </c>
      <c r="N23" s="101" t="s">
        <v>180</v>
      </c>
      <c r="O23" s="101" t="s">
        <v>180</v>
      </c>
      <c r="P23" s="101" t="s">
        <v>180</v>
      </c>
      <c r="Q23" s="101" t="s">
        <v>191</v>
      </c>
      <c r="R23" s="101" t="s">
        <v>180</v>
      </c>
      <c r="S23" s="101" t="s">
        <v>180</v>
      </c>
      <c r="T23" s="101" t="s">
        <v>180</v>
      </c>
      <c r="U23" s="101" t="s">
        <v>180</v>
      </c>
      <c r="V23" s="101" t="s">
        <v>180</v>
      </c>
      <c r="W23" s="101" t="s">
        <v>180</v>
      </c>
      <c r="X23" s="101" t="s">
        <v>180</v>
      </c>
      <c r="Y23" s="101" t="s">
        <v>180</v>
      </c>
      <c r="Z23" s="101" t="s">
        <v>180</v>
      </c>
      <c r="AA23" s="101" t="s">
        <v>180</v>
      </c>
      <c r="AB23" s="101" t="s">
        <v>180</v>
      </c>
      <c r="AC23" s="101" t="s">
        <v>191</v>
      </c>
      <c r="AD23" s="101" t="s">
        <v>180</v>
      </c>
      <c r="AE23" s="101" t="s">
        <v>180</v>
      </c>
      <c r="AF23" s="101">
        <v>2.6320000000000001</v>
      </c>
      <c r="AG23" s="101" t="s">
        <v>180</v>
      </c>
      <c r="AH23" s="101" t="s">
        <v>180</v>
      </c>
      <c r="AI23" s="101" t="s">
        <v>180</v>
      </c>
      <c r="AJ23" s="101" t="s">
        <v>191</v>
      </c>
      <c r="AK23" s="101" t="s">
        <v>180</v>
      </c>
      <c r="AL23" s="101" t="s">
        <v>180</v>
      </c>
      <c r="AM23" s="101" t="s">
        <v>180</v>
      </c>
      <c r="AN23" s="101">
        <v>18.184000000000001</v>
      </c>
      <c r="AO23" s="101" t="s">
        <v>180</v>
      </c>
      <c r="AP23" s="101" t="s">
        <v>180</v>
      </c>
      <c r="AQ23" s="101" t="s">
        <v>180</v>
      </c>
      <c r="AR23" s="101" t="s">
        <v>180</v>
      </c>
      <c r="AS23" s="101" t="s">
        <v>180</v>
      </c>
      <c r="AT23" s="101" t="s">
        <v>180</v>
      </c>
      <c r="AU23" s="101" t="s">
        <v>180</v>
      </c>
      <c r="AV23" s="101" t="s">
        <v>180</v>
      </c>
      <c r="AW23" s="101" t="s">
        <v>180</v>
      </c>
      <c r="AX23" s="101" t="s">
        <v>180</v>
      </c>
      <c r="AY23" s="101" t="s">
        <v>180</v>
      </c>
      <c r="AZ23" s="101" t="s">
        <v>180</v>
      </c>
      <c r="BA23" s="101" t="s">
        <v>180</v>
      </c>
      <c r="BB23" s="101" t="s">
        <v>180</v>
      </c>
      <c r="BC23" s="101" t="s">
        <v>180</v>
      </c>
      <c r="BD23" s="101" t="s">
        <v>180</v>
      </c>
      <c r="BE23" s="101" t="s">
        <v>180</v>
      </c>
      <c r="BF23" s="101" t="s">
        <v>180</v>
      </c>
      <c r="BG23" s="101" t="s">
        <v>180</v>
      </c>
      <c r="BH23" s="101" t="s">
        <v>180</v>
      </c>
      <c r="BI23" s="101" t="s">
        <v>180</v>
      </c>
      <c r="BJ23" s="101" t="s">
        <v>180</v>
      </c>
      <c r="BK23" s="101" t="s">
        <v>180</v>
      </c>
      <c r="BL23" s="101">
        <v>5.0999999999999996</v>
      </c>
      <c r="BM23" s="101" t="s">
        <v>180</v>
      </c>
      <c r="BN23" s="101" t="s">
        <v>191</v>
      </c>
      <c r="BO23" s="101" t="s">
        <v>180</v>
      </c>
      <c r="BP23" s="101" t="s">
        <v>180</v>
      </c>
      <c r="BQ23" s="101" t="s">
        <v>180</v>
      </c>
      <c r="BR23" s="101" t="s">
        <v>180</v>
      </c>
      <c r="BS23" s="101" t="s">
        <v>180</v>
      </c>
      <c r="BT23" s="101" t="s">
        <v>180</v>
      </c>
      <c r="BU23" s="101" t="s">
        <v>180</v>
      </c>
      <c r="BV23" s="101" t="s">
        <v>180</v>
      </c>
    </row>
    <row r="24" spans="1:74" x14ac:dyDescent="0.25">
      <c r="A24" s="35">
        <v>41623</v>
      </c>
      <c r="B24" s="28">
        <f t="shared" si="0"/>
        <v>206</v>
      </c>
      <c r="D24" s="150">
        <v>1</v>
      </c>
    </row>
    <row r="25" spans="1:74" x14ac:dyDescent="0.25">
      <c r="A25" s="35">
        <v>41630</v>
      </c>
      <c r="B25" s="28">
        <f t="shared" si="0"/>
        <v>213</v>
      </c>
      <c r="D25" s="150">
        <v>1</v>
      </c>
    </row>
    <row r="26" spans="1:74" x14ac:dyDescent="0.25">
      <c r="A26" s="35">
        <v>41656</v>
      </c>
      <c r="B26" s="28">
        <f t="shared" si="0"/>
        <v>239</v>
      </c>
      <c r="C26" s="75">
        <v>41782</v>
      </c>
      <c r="D26" s="150">
        <v>1</v>
      </c>
      <c r="E26" s="102">
        <v>127.848</v>
      </c>
      <c r="F26" s="102">
        <v>21.808000000000003</v>
      </c>
      <c r="G26" s="102">
        <v>161.66</v>
      </c>
      <c r="H26" s="102">
        <v>31.024000000000001</v>
      </c>
      <c r="I26" s="146">
        <v>12.795999999999999</v>
      </c>
      <c r="J26" s="102" t="s">
        <v>191</v>
      </c>
      <c r="K26" s="102" t="s">
        <v>191</v>
      </c>
      <c r="L26" s="102" t="s">
        <v>180</v>
      </c>
      <c r="M26" s="102" t="s">
        <v>191</v>
      </c>
      <c r="N26" s="102" t="s">
        <v>180</v>
      </c>
      <c r="O26" s="102" t="s">
        <v>180</v>
      </c>
      <c r="P26" s="102" t="s">
        <v>180</v>
      </c>
      <c r="Q26" s="102" t="s">
        <v>180</v>
      </c>
      <c r="R26" s="102" t="s">
        <v>180</v>
      </c>
      <c r="S26" s="102" t="s">
        <v>180</v>
      </c>
      <c r="T26" s="102" t="s">
        <v>180</v>
      </c>
      <c r="U26" s="102" t="s">
        <v>180</v>
      </c>
      <c r="V26" s="102" t="s">
        <v>180</v>
      </c>
      <c r="W26" s="102" t="s">
        <v>180</v>
      </c>
      <c r="X26" s="102" t="s">
        <v>180</v>
      </c>
      <c r="Y26" s="102" t="s">
        <v>191</v>
      </c>
      <c r="Z26" s="102" t="s">
        <v>180</v>
      </c>
      <c r="AA26" s="102" t="s">
        <v>180</v>
      </c>
      <c r="AB26" s="102" t="s">
        <v>180</v>
      </c>
      <c r="AC26" s="102">
        <v>6.056</v>
      </c>
      <c r="AD26" s="102" t="s">
        <v>180</v>
      </c>
      <c r="AE26" s="102" t="s">
        <v>180</v>
      </c>
      <c r="AF26" s="102" t="s">
        <v>191</v>
      </c>
      <c r="AG26" s="102" t="s">
        <v>180</v>
      </c>
      <c r="AH26" s="102" t="s">
        <v>191</v>
      </c>
      <c r="AI26" s="102" t="s">
        <v>180</v>
      </c>
      <c r="AJ26" s="102" t="s">
        <v>191</v>
      </c>
      <c r="AK26" s="102" t="s">
        <v>180</v>
      </c>
      <c r="AL26" s="102" t="s">
        <v>180</v>
      </c>
      <c r="AM26" s="102" t="s">
        <v>180</v>
      </c>
      <c r="AN26" s="102">
        <v>11.459999999999999</v>
      </c>
      <c r="AO26" s="102" t="s">
        <v>191</v>
      </c>
      <c r="AP26" s="102" t="s">
        <v>180</v>
      </c>
      <c r="AQ26" s="102" t="s">
        <v>180</v>
      </c>
      <c r="AR26" s="102" t="s">
        <v>180</v>
      </c>
      <c r="AS26" s="102" t="s">
        <v>180</v>
      </c>
      <c r="AT26" s="102" t="s">
        <v>180</v>
      </c>
      <c r="AU26" s="102" t="s">
        <v>180</v>
      </c>
      <c r="AV26" s="102" t="s">
        <v>180</v>
      </c>
      <c r="AW26" s="102" t="s">
        <v>180</v>
      </c>
      <c r="AX26" s="102" t="s">
        <v>180</v>
      </c>
      <c r="AY26" s="102" t="s">
        <v>180</v>
      </c>
      <c r="AZ26" s="102" t="s">
        <v>180</v>
      </c>
      <c r="BA26" s="102" t="s">
        <v>180</v>
      </c>
      <c r="BB26" s="102" t="s">
        <v>180</v>
      </c>
      <c r="BC26" s="102" t="s">
        <v>180</v>
      </c>
      <c r="BD26" s="102" t="s">
        <v>180</v>
      </c>
      <c r="BE26" s="102" t="s">
        <v>180</v>
      </c>
      <c r="BF26" s="102" t="s">
        <v>180</v>
      </c>
      <c r="BG26" s="102" t="s">
        <v>180</v>
      </c>
      <c r="BH26" s="102" t="s">
        <v>180</v>
      </c>
      <c r="BI26" s="102" t="s">
        <v>180</v>
      </c>
      <c r="BJ26" s="102" t="s">
        <v>180</v>
      </c>
      <c r="BK26" s="102" t="s">
        <v>180</v>
      </c>
      <c r="BL26" s="102" t="s">
        <v>191</v>
      </c>
      <c r="BM26" s="102" t="s">
        <v>180</v>
      </c>
      <c r="BN26" s="102" t="s">
        <v>191</v>
      </c>
      <c r="BO26" s="102" t="s">
        <v>180</v>
      </c>
      <c r="BP26" s="102" t="s">
        <v>180</v>
      </c>
      <c r="BQ26" s="102" t="s">
        <v>180</v>
      </c>
      <c r="BR26" s="102" t="s">
        <v>180</v>
      </c>
      <c r="BS26" s="102" t="s">
        <v>180</v>
      </c>
      <c r="BT26" s="102" t="s">
        <v>180</v>
      </c>
      <c r="BU26" s="102" t="s">
        <v>180</v>
      </c>
      <c r="BV26" s="102" t="s">
        <v>180</v>
      </c>
    </row>
    <row r="27" spans="1:74" x14ac:dyDescent="0.25">
      <c r="A27" s="35">
        <v>41711</v>
      </c>
      <c r="B27" s="28">
        <f t="shared" si="0"/>
        <v>294</v>
      </c>
      <c r="C27" s="75">
        <v>41782</v>
      </c>
      <c r="D27" s="150">
        <v>1</v>
      </c>
      <c r="E27" s="103">
        <v>146.892</v>
      </c>
      <c r="F27" s="103">
        <v>47.836000000000006</v>
      </c>
      <c r="G27" s="103">
        <v>210.76</v>
      </c>
      <c r="H27" s="103">
        <v>37.86</v>
      </c>
      <c r="I27" s="103">
        <v>16.367999999999999</v>
      </c>
      <c r="J27" s="103" t="s">
        <v>191</v>
      </c>
      <c r="K27" s="103" t="s">
        <v>191</v>
      </c>
      <c r="L27" s="103" t="s">
        <v>180</v>
      </c>
      <c r="M27" s="103" t="s">
        <v>180</v>
      </c>
      <c r="N27" s="103" t="s">
        <v>180</v>
      </c>
      <c r="O27" s="103" t="s">
        <v>180</v>
      </c>
      <c r="P27" s="103" t="s">
        <v>180</v>
      </c>
      <c r="Q27" s="103" t="s">
        <v>180</v>
      </c>
      <c r="R27" s="103" t="s">
        <v>180</v>
      </c>
      <c r="S27" s="103" t="s">
        <v>180</v>
      </c>
      <c r="T27" s="103" t="s">
        <v>180</v>
      </c>
      <c r="U27" s="103" t="s">
        <v>180</v>
      </c>
      <c r="V27" s="103" t="s">
        <v>180</v>
      </c>
      <c r="W27" s="103" t="s">
        <v>180</v>
      </c>
      <c r="X27" s="103" t="s">
        <v>180</v>
      </c>
      <c r="Y27" s="103" t="s">
        <v>180</v>
      </c>
      <c r="Z27" s="103" t="s">
        <v>180</v>
      </c>
      <c r="AA27" s="103" t="s">
        <v>180</v>
      </c>
      <c r="AB27" s="103" t="s">
        <v>180</v>
      </c>
      <c r="AC27" s="103">
        <v>8.1159999999999997</v>
      </c>
      <c r="AD27" s="103" t="s">
        <v>180</v>
      </c>
      <c r="AE27" s="103" t="s">
        <v>180</v>
      </c>
      <c r="AF27" s="103" t="s">
        <v>191</v>
      </c>
      <c r="AG27" s="103" t="s">
        <v>180</v>
      </c>
      <c r="AH27" s="103" t="s">
        <v>180</v>
      </c>
      <c r="AI27" s="103" t="s">
        <v>180</v>
      </c>
      <c r="AJ27" s="103" t="s">
        <v>191</v>
      </c>
      <c r="AK27" s="103" t="s">
        <v>180</v>
      </c>
      <c r="AL27" s="103" t="s">
        <v>180</v>
      </c>
      <c r="AM27" s="103" t="s">
        <v>180</v>
      </c>
      <c r="AN27" s="103">
        <v>16.963999999999999</v>
      </c>
      <c r="AO27" s="103" t="s">
        <v>191</v>
      </c>
      <c r="AP27" s="103" t="s">
        <v>180</v>
      </c>
      <c r="AQ27" s="103" t="s">
        <v>180</v>
      </c>
      <c r="AR27" s="103" t="s">
        <v>180</v>
      </c>
      <c r="AS27" s="103" t="s">
        <v>180</v>
      </c>
      <c r="AT27" s="103" t="s">
        <v>180</v>
      </c>
      <c r="AU27" s="103" t="s">
        <v>180</v>
      </c>
      <c r="AV27" s="103" t="s">
        <v>180</v>
      </c>
      <c r="AW27" s="103" t="s">
        <v>180</v>
      </c>
      <c r="AX27" s="103" t="s">
        <v>180</v>
      </c>
      <c r="AY27" s="103" t="s">
        <v>180</v>
      </c>
      <c r="AZ27" s="103" t="s">
        <v>180</v>
      </c>
      <c r="BA27" s="103" t="s">
        <v>180</v>
      </c>
      <c r="BB27" s="103" t="s">
        <v>180</v>
      </c>
      <c r="BC27" s="103" t="s">
        <v>180</v>
      </c>
      <c r="BD27" s="103" t="s">
        <v>180</v>
      </c>
      <c r="BE27" s="103" t="s">
        <v>180</v>
      </c>
      <c r="BF27" s="103" t="s">
        <v>180</v>
      </c>
      <c r="BG27" s="103" t="s">
        <v>180</v>
      </c>
      <c r="BH27" s="103" t="s">
        <v>180</v>
      </c>
      <c r="BI27" s="103" t="s">
        <v>180</v>
      </c>
      <c r="BJ27" s="103" t="s">
        <v>180</v>
      </c>
      <c r="BK27" s="103" t="s">
        <v>180</v>
      </c>
      <c r="BL27" s="103" t="s">
        <v>191</v>
      </c>
      <c r="BM27" s="103" t="s">
        <v>180</v>
      </c>
      <c r="BN27" s="103" t="s">
        <v>180</v>
      </c>
      <c r="BO27" s="103" t="s">
        <v>180</v>
      </c>
      <c r="BP27" s="103" t="s">
        <v>180</v>
      </c>
      <c r="BQ27" s="103" t="s">
        <v>180</v>
      </c>
      <c r="BR27" s="103" t="s">
        <v>180</v>
      </c>
      <c r="BS27" s="103" t="s">
        <v>180</v>
      </c>
      <c r="BT27" s="103" t="s">
        <v>180</v>
      </c>
      <c r="BU27" s="103" t="s">
        <v>180</v>
      </c>
      <c r="BV27" s="103" t="s">
        <v>180</v>
      </c>
    </row>
    <row r="28" spans="1:74" x14ac:dyDescent="0.25">
      <c r="A28" s="35">
        <v>41731</v>
      </c>
      <c r="B28" s="28">
        <f t="shared" si="0"/>
        <v>314</v>
      </c>
      <c r="D28" s="150">
        <v>1</v>
      </c>
    </row>
    <row r="29" spans="1:74" x14ac:dyDescent="0.25">
      <c r="A29" s="35">
        <v>41745</v>
      </c>
      <c r="B29" s="28">
        <f t="shared" si="0"/>
        <v>328</v>
      </c>
      <c r="C29" s="75">
        <v>41782</v>
      </c>
      <c r="D29" s="150">
        <v>1</v>
      </c>
      <c r="E29" s="104">
        <v>150.61600000000001</v>
      </c>
      <c r="F29" s="104">
        <v>46.187999999999995</v>
      </c>
      <c r="G29" s="104">
        <v>239.22</v>
      </c>
      <c r="H29" s="104">
        <v>40.663999999999994</v>
      </c>
      <c r="I29" s="104">
        <v>19.8</v>
      </c>
      <c r="J29" s="135">
        <v>15.519999999999998</v>
      </c>
      <c r="K29" s="104" t="s">
        <v>180</v>
      </c>
      <c r="L29" s="104" t="s">
        <v>191</v>
      </c>
      <c r="M29" s="104" t="s">
        <v>180</v>
      </c>
      <c r="N29" s="104" t="s">
        <v>180</v>
      </c>
      <c r="O29" s="104" t="s">
        <v>180</v>
      </c>
      <c r="P29" s="104" t="s">
        <v>191</v>
      </c>
      <c r="Q29" s="104" t="s">
        <v>180</v>
      </c>
      <c r="R29" s="104" t="s">
        <v>180</v>
      </c>
      <c r="S29" s="104" t="s">
        <v>180</v>
      </c>
      <c r="T29" s="104" t="s">
        <v>180</v>
      </c>
      <c r="U29" s="104" t="s">
        <v>180</v>
      </c>
      <c r="V29" s="104" t="s">
        <v>180</v>
      </c>
      <c r="W29" s="104" t="s">
        <v>180</v>
      </c>
      <c r="X29" s="104" t="s">
        <v>180</v>
      </c>
      <c r="Y29" s="104" t="s">
        <v>180</v>
      </c>
      <c r="Z29" s="104" t="s">
        <v>180</v>
      </c>
      <c r="AA29" s="104" t="s">
        <v>180</v>
      </c>
      <c r="AB29" s="104" t="s">
        <v>180</v>
      </c>
      <c r="AC29" s="104" t="s">
        <v>191</v>
      </c>
      <c r="AD29" s="104" t="s">
        <v>180</v>
      </c>
      <c r="AE29" s="104" t="s">
        <v>180</v>
      </c>
      <c r="AF29" s="104">
        <v>2.5</v>
      </c>
      <c r="AG29" s="104" t="s">
        <v>180</v>
      </c>
      <c r="AH29" s="104" t="s">
        <v>180</v>
      </c>
      <c r="AI29" s="104" t="s">
        <v>180</v>
      </c>
      <c r="AJ29" s="104" t="s">
        <v>180</v>
      </c>
      <c r="AK29" s="104" t="s">
        <v>180</v>
      </c>
      <c r="AL29" s="104" t="s">
        <v>180</v>
      </c>
      <c r="AM29" s="104" t="s">
        <v>180</v>
      </c>
      <c r="AN29" s="104">
        <v>20.84</v>
      </c>
      <c r="AO29" s="104" t="s">
        <v>180</v>
      </c>
      <c r="AP29" s="104" t="s">
        <v>180</v>
      </c>
      <c r="AQ29" s="104" t="s">
        <v>180</v>
      </c>
      <c r="AR29" s="104" t="s">
        <v>180</v>
      </c>
      <c r="AS29" s="104" t="s">
        <v>180</v>
      </c>
      <c r="AT29" s="104" t="s">
        <v>180</v>
      </c>
      <c r="AU29" s="104" t="s">
        <v>180</v>
      </c>
      <c r="AV29" s="104" t="s">
        <v>180</v>
      </c>
      <c r="AW29" s="104" t="s">
        <v>180</v>
      </c>
      <c r="AX29" s="104" t="s">
        <v>180</v>
      </c>
      <c r="AY29" s="104" t="s">
        <v>180</v>
      </c>
      <c r="AZ29" s="104" t="s">
        <v>180</v>
      </c>
      <c r="BA29" s="104" t="s">
        <v>180</v>
      </c>
      <c r="BB29" s="104" t="s">
        <v>180</v>
      </c>
      <c r="BC29" s="104" t="s">
        <v>180</v>
      </c>
      <c r="BD29" s="104" t="s">
        <v>180</v>
      </c>
      <c r="BE29" s="104" t="s">
        <v>180</v>
      </c>
      <c r="BF29" s="104" t="s">
        <v>180</v>
      </c>
      <c r="BG29" s="104" t="s">
        <v>180</v>
      </c>
      <c r="BH29" s="104" t="s">
        <v>180</v>
      </c>
      <c r="BI29" s="104" t="s">
        <v>180</v>
      </c>
      <c r="BJ29" s="104" t="s">
        <v>180</v>
      </c>
      <c r="BK29" s="104" t="s">
        <v>180</v>
      </c>
      <c r="BL29" s="104" t="s">
        <v>191</v>
      </c>
      <c r="BM29" s="104" t="s">
        <v>180</v>
      </c>
      <c r="BN29" s="104" t="s">
        <v>180</v>
      </c>
      <c r="BO29" s="104" t="s">
        <v>180</v>
      </c>
      <c r="BP29" s="104" t="s">
        <v>180</v>
      </c>
      <c r="BQ29" s="104" t="s">
        <v>180</v>
      </c>
      <c r="BR29" s="104" t="s">
        <v>180</v>
      </c>
      <c r="BS29" s="104" t="s">
        <v>180</v>
      </c>
      <c r="BT29" s="104" t="s">
        <v>180</v>
      </c>
      <c r="BU29" s="104" t="s">
        <v>180</v>
      </c>
      <c r="BV29" s="104" t="s">
        <v>180</v>
      </c>
    </row>
    <row r="30" spans="1:74" x14ac:dyDescent="0.25">
      <c r="A30" s="35">
        <v>41766</v>
      </c>
      <c r="B30" s="28">
        <f t="shared" si="0"/>
        <v>349</v>
      </c>
      <c r="D30" s="150">
        <v>1</v>
      </c>
    </row>
    <row r="31" spans="1:74" x14ac:dyDescent="0.25">
      <c r="A31" s="35">
        <v>41771</v>
      </c>
      <c r="B31" s="28">
        <f t="shared" si="0"/>
        <v>354</v>
      </c>
      <c r="D31" s="150">
        <v>1</v>
      </c>
    </row>
    <row r="32" spans="1:74" x14ac:dyDescent="0.25">
      <c r="A32" s="35">
        <v>41791</v>
      </c>
      <c r="B32" s="28">
        <f t="shared" si="0"/>
        <v>374</v>
      </c>
      <c r="D32" s="150">
        <v>1</v>
      </c>
    </row>
    <row r="33" spans="1:74" x14ac:dyDescent="0.25">
      <c r="A33" s="35">
        <v>41801</v>
      </c>
      <c r="B33" s="28">
        <f t="shared" si="0"/>
        <v>384</v>
      </c>
      <c r="D33" s="150">
        <v>1</v>
      </c>
    </row>
    <row r="34" spans="1:74" s="99" customFormat="1" x14ac:dyDescent="0.25">
      <c r="A34" s="35">
        <v>41816</v>
      </c>
      <c r="B34" s="28">
        <f t="shared" si="0"/>
        <v>399</v>
      </c>
      <c r="D34" s="150">
        <v>1</v>
      </c>
    </row>
    <row r="35" spans="1:74" s="99" customFormat="1" x14ac:dyDescent="0.25">
      <c r="A35" s="35">
        <v>41831</v>
      </c>
      <c r="B35" s="28">
        <f t="shared" si="0"/>
        <v>414</v>
      </c>
      <c r="D35" s="150">
        <v>1</v>
      </c>
    </row>
    <row r="36" spans="1:74" s="99" customFormat="1" x14ac:dyDescent="0.25">
      <c r="A36" s="35">
        <v>41841</v>
      </c>
      <c r="B36" s="28">
        <f t="shared" si="0"/>
        <v>424</v>
      </c>
      <c r="D36" s="150">
        <v>1</v>
      </c>
    </row>
    <row r="37" spans="1:74" s="99" customFormat="1" x14ac:dyDescent="0.25">
      <c r="A37" s="35">
        <v>41859</v>
      </c>
      <c r="B37" s="28">
        <f t="shared" si="0"/>
        <v>442</v>
      </c>
      <c r="D37" s="150">
        <v>1</v>
      </c>
    </row>
    <row r="38" spans="1:74" s="99" customFormat="1" x14ac:dyDescent="0.25">
      <c r="A38" s="35">
        <v>41879</v>
      </c>
      <c r="B38" s="28">
        <f t="shared" si="0"/>
        <v>462</v>
      </c>
      <c r="C38" s="139">
        <v>41976</v>
      </c>
      <c r="D38" s="150">
        <v>1</v>
      </c>
      <c r="E38" s="147">
        <v>140.13679999999999</v>
      </c>
      <c r="F38" s="147" t="s">
        <v>191</v>
      </c>
      <c r="G38" s="147">
        <v>239.89359999999999</v>
      </c>
      <c r="H38" s="147">
        <v>35.9024</v>
      </c>
      <c r="I38" s="146">
        <v>8.6859999999999999</v>
      </c>
      <c r="J38" s="147" t="s">
        <v>191</v>
      </c>
      <c r="K38" s="147" t="s">
        <v>180</v>
      </c>
      <c r="L38" s="147" t="s">
        <v>180</v>
      </c>
      <c r="M38" s="147" t="s">
        <v>180</v>
      </c>
      <c r="N38" s="147" t="s">
        <v>180</v>
      </c>
      <c r="O38" s="147" t="s">
        <v>180</v>
      </c>
      <c r="P38" s="147" t="s">
        <v>180</v>
      </c>
      <c r="Q38" s="147" t="s">
        <v>180</v>
      </c>
      <c r="R38" s="147" t="s">
        <v>180</v>
      </c>
      <c r="S38" s="147" t="s">
        <v>180</v>
      </c>
      <c r="T38" s="147" t="s">
        <v>180</v>
      </c>
      <c r="U38" s="147" t="s">
        <v>180</v>
      </c>
      <c r="V38" s="147" t="s">
        <v>180</v>
      </c>
      <c r="W38" s="147" t="s">
        <v>180</v>
      </c>
      <c r="X38" s="147" t="s">
        <v>180</v>
      </c>
      <c r="Y38" s="147" t="s">
        <v>180</v>
      </c>
      <c r="Z38" s="147" t="s">
        <v>180</v>
      </c>
      <c r="AA38" s="147" t="s">
        <v>180</v>
      </c>
      <c r="AB38" s="147" t="s">
        <v>180</v>
      </c>
      <c r="AC38" s="146" t="s">
        <v>180</v>
      </c>
      <c r="AD38" s="147" t="s">
        <v>180</v>
      </c>
      <c r="AE38" s="147" t="s">
        <v>180</v>
      </c>
      <c r="AF38" s="147">
        <v>2.8224</v>
      </c>
      <c r="AG38" s="147" t="s">
        <v>180</v>
      </c>
      <c r="AH38" s="147" t="s">
        <v>191</v>
      </c>
      <c r="AI38" s="147" t="s">
        <v>180</v>
      </c>
      <c r="AJ38" s="147" t="s">
        <v>191</v>
      </c>
      <c r="AK38" s="147" t="s">
        <v>180</v>
      </c>
      <c r="AL38" s="147" t="s">
        <v>180</v>
      </c>
      <c r="AM38" s="147" t="s">
        <v>180</v>
      </c>
      <c r="AN38" s="147">
        <v>11.2956</v>
      </c>
      <c r="AO38" s="147" t="s">
        <v>180</v>
      </c>
      <c r="AP38" s="147" t="s">
        <v>180</v>
      </c>
      <c r="AQ38" s="147" t="s">
        <v>180</v>
      </c>
      <c r="AR38" s="147" t="s">
        <v>180</v>
      </c>
      <c r="AS38" s="147" t="s">
        <v>180</v>
      </c>
      <c r="AT38" s="147" t="s">
        <v>180</v>
      </c>
      <c r="AU38" s="147" t="s">
        <v>180</v>
      </c>
      <c r="AV38" s="147" t="s">
        <v>180</v>
      </c>
      <c r="AW38" s="147" t="s">
        <v>180</v>
      </c>
      <c r="AX38" s="147" t="s">
        <v>180</v>
      </c>
      <c r="AY38" s="147" t="s">
        <v>180</v>
      </c>
      <c r="AZ38" s="147" t="s">
        <v>180</v>
      </c>
      <c r="BA38" s="147" t="s">
        <v>180</v>
      </c>
      <c r="BB38" s="147" t="s">
        <v>180</v>
      </c>
      <c r="BC38" s="147" t="s">
        <v>180</v>
      </c>
      <c r="BD38" s="147" t="s">
        <v>180</v>
      </c>
      <c r="BE38" s="147" t="s">
        <v>180</v>
      </c>
      <c r="BF38" s="147" t="s">
        <v>180</v>
      </c>
      <c r="BG38" s="147" t="s">
        <v>180</v>
      </c>
      <c r="BH38" s="147" t="s">
        <v>180</v>
      </c>
      <c r="BI38" s="147" t="s">
        <v>180</v>
      </c>
      <c r="BJ38" s="147" t="s">
        <v>180</v>
      </c>
      <c r="BK38" s="147" t="s">
        <v>180</v>
      </c>
      <c r="BL38" s="147" t="s">
        <v>180</v>
      </c>
      <c r="BM38" s="147" t="s">
        <v>180</v>
      </c>
      <c r="BN38" s="147" t="s">
        <v>180</v>
      </c>
      <c r="BO38" s="147" t="s">
        <v>180</v>
      </c>
      <c r="BP38" s="147" t="s">
        <v>180</v>
      </c>
      <c r="BQ38" s="147" t="s">
        <v>180</v>
      </c>
      <c r="BR38" s="147" t="s">
        <v>180</v>
      </c>
      <c r="BS38" s="147" t="s">
        <v>180</v>
      </c>
      <c r="BT38" s="147" t="s">
        <v>180</v>
      </c>
      <c r="BU38" s="147" t="s">
        <v>180</v>
      </c>
      <c r="BV38" s="147" t="s">
        <v>180</v>
      </c>
    </row>
    <row r="40" spans="1:74" s="27" customFormat="1" x14ac:dyDescent="0.25"/>
    <row r="41" spans="1:74" s="27" customFormat="1" x14ac:dyDescent="0.25">
      <c r="A41" s="27" t="s">
        <v>198</v>
      </c>
    </row>
    <row r="42" spans="1:74" s="91" customFormat="1" x14ac:dyDescent="0.25">
      <c r="D42" s="143"/>
    </row>
    <row r="43" spans="1:74" s="91" customFormat="1" x14ac:dyDescent="0.25">
      <c r="B43" s="95" t="s">
        <v>179</v>
      </c>
      <c r="C43" s="75">
        <v>41782</v>
      </c>
      <c r="D43" s="75"/>
      <c r="E43" s="93" t="s">
        <v>180</v>
      </c>
      <c r="F43" s="93" t="s">
        <v>180</v>
      </c>
      <c r="G43" s="93" t="s">
        <v>180</v>
      </c>
      <c r="H43" s="93" t="s">
        <v>180</v>
      </c>
      <c r="I43" s="93" t="s">
        <v>180</v>
      </c>
      <c r="J43" s="93" t="s">
        <v>180</v>
      </c>
      <c r="K43" s="93" t="s">
        <v>180</v>
      </c>
      <c r="L43" s="93" t="s">
        <v>180</v>
      </c>
      <c r="M43" s="93" t="s">
        <v>180</v>
      </c>
      <c r="N43" s="93" t="s">
        <v>180</v>
      </c>
      <c r="O43" s="93" t="s">
        <v>180</v>
      </c>
      <c r="P43" s="93" t="s">
        <v>180</v>
      </c>
      <c r="Q43" s="93" t="s">
        <v>180</v>
      </c>
      <c r="R43" s="93" t="s">
        <v>180</v>
      </c>
      <c r="S43" s="93" t="s">
        <v>180</v>
      </c>
      <c r="T43" s="93" t="s">
        <v>180</v>
      </c>
      <c r="U43" s="93" t="s">
        <v>180</v>
      </c>
      <c r="V43" s="93" t="s">
        <v>180</v>
      </c>
      <c r="W43" s="93" t="s">
        <v>180</v>
      </c>
      <c r="X43" s="93" t="s">
        <v>180</v>
      </c>
      <c r="Y43" s="93" t="s">
        <v>180</v>
      </c>
      <c r="Z43" s="93" t="s">
        <v>180</v>
      </c>
      <c r="AA43" s="93" t="s">
        <v>180</v>
      </c>
      <c r="AB43" s="93" t="s">
        <v>180</v>
      </c>
      <c r="AC43" s="93" t="s">
        <v>180</v>
      </c>
      <c r="AD43" s="93" t="s">
        <v>180</v>
      </c>
      <c r="AE43" s="93" t="s">
        <v>180</v>
      </c>
      <c r="AF43" s="93" t="s">
        <v>180</v>
      </c>
      <c r="AG43" s="93" t="s">
        <v>180</v>
      </c>
      <c r="AH43" s="93" t="s">
        <v>180</v>
      </c>
      <c r="AI43" s="93" t="s">
        <v>180</v>
      </c>
      <c r="AJ43" s="93" t="s">
        <v>180</v>
      </c>
      <c r="AK43" s="93" t="s">
        <v>180</v>
      </c>
      <c r="AL43" s="93" t="s">
        <v>180</v>
      </c>
      <c r="AM43" s="93" t="s">
        <v>180</v>
      </c>
      <c r="AN43" s="93" t="s">
        <v>180</v>
      </c>
      <c r="AO43" s="93" t="s">
        <v>180</v>
      </c>
      <c r="AP43" s="93" t="s">
        <v>180</v>
      </c>
      <c r="AQ43" s="93" t="s">
        <v>180</v>
      </c>
      <c r="AR43" s="93" t="s">
        <v>180</v>
      </c>
      <c r="AS43" s="93" t="s">
        <v>180</v>
      </c>
      <c r="AT43" s="93" t="s">
        <v>180</v>
      </c>
      <c r="AU43" s="93" t="s">
        <v>180</v>
      </c>
      <c r="AV43" s="93" t="s">
        <v>180</v>
      </c>
      <c r="AW43" s="93" t="s">
        <v>180</v>
      </c>
      <c r="AX43" s="93" t="s">
        <v>180</v>
      </c>
      <c r="AY43" s="93" t="s">
        <v>180</v>
      </c>
      <c r="AZ43" s="93" t="s">
        <v>180</v>
      </c>
      <c r="BA43" s="93" t="s">
        <v>180</v>
      </c>
      <c r="BB43" s="93" t="s">
        <v>180</v>
      </c>
      <c r="BC43" s="93" t="s">
        <v>180</v>
      </c>
      <c r="BD43" s="93" t="s">
        <v>180</v>
      </c>
      <c r="BE43" s="93" t="s">
        <v>180</v>
      </c>
      <c r="BF43" s="93" t="s">
        <v>180</v>
      </c>
      <c r="BG43" s="93" t="s">
        <v>180</v>
      </c>
      <c r="BH43" s="93" t="s">
        <v>180</v>
      </c>
      <c r="BI43" s="93" t="s">
        <v>180</v>
      </c>
      <c r="BJ43" s="93" t="s">
        <v>180</v>
      </c>
      <c r="BK43" s="93" t="s">
        <v>180</v>
      </c>
      <c r="BL43" s="93" t="s">
        <v>180</v>
      </c>
      <c r="BM43" s="93" t="s">
        <v>180</v>
      </c>
      <c r="BN43" s="93" t="s">
        <v>180</v>
      </c>
      <c r="BO43" s="93" t="s">
        <v>180</v>
      </c>
      <c r="BP43" s="93" t="s">
        <v>180</v>
      </c>
      <c r="BQ43" s="93" t="s">
        <v>180</v>
      </c>
      <c r="BR43" s="93" t="s">
        <v>180</v>
      </c>
      <c r="BS43" s="93" t="s">
        <v>180</v>
      </c>
      <c r="BT43" s="93" t="s">
        <v>180</v>
      </c>
      <c r="BU43" s="93" t="s">
        <v>180</v>
      </c>
      <c r="BV43" s="93" t="s">
        <v>180</v>
      </c>
    </row>
    <row r="44" spans="1:74" s="91" customFormat="1" x14ac:dyDescent="0.25">
      <c r="B44" s="95" t="s">
        <v>181</v>
      </c>
      <c r="C44" s="75">
        <v>41782</v>
      </c>
      <c r="D44" s="75"/>
      <c r="E44" s="93" t="s">
        <v>180</v>
      </c>
      <c r="F44" s="93" t="s">
        <v>180</v>
      </c>
      <c r="G44" s="93" t="s">
        <v>180</v>
      </c>
      <c r="H44" s="93" t="s">
        <v>180</v>
      </c>
      <c r="I44" s="93" t="s">
        <v>180</v>
      </c>
      <c r="J44" s="93" t="s">
        <v>180</v>
      </c>
      <c r="K44" s="93" t="s">
        <v>180</v>
      </c>
      <c r="L44" s="93" t="s">
        <v>180</v>
      </c>
      <c r="M44" s="93" t="s">
        <v>180</v>
      </c>
      <c r="N44" s="93" t="s">
        <v>180</v>
      </c>
      <c r="O44" s="93" t="s">
        <v>180</v>
      </c>
      <c r="P44" s="93" t="s">
        <v>180</v>
      </c>
      <c r="Q44" s="93" t="s">
        <v>180</v>
      </c>
      <c r="R44" s="93" t="s">
        <v>180</v>
      </c>
      <c r="S44" s="93" t="s">
        <v>180</v>
      </c>
      <c r="T44" s="93" t="s">
        <v>180</v>
      </c>
      <c r="U44" s="93" t="s">
        <v>180</v>
      </c>
      <c r="V44" s="93" t="s">
        <v>180</v>
      </c>
      <c r="W44" s="93" t="s">
        <v>180</v>
      </c>
      <c r="X44" s="93" t="s">
        <v>180</v>
      </c>
      <c r="Y44" s="93" t="s">
        <v>180</v>
      </c>
      <c r="Z44" s="93" t="s">
        <v>180</v>
      </c>
      <c r="AA44" s="93" t="s">
        <v>180</v>
      </c>
      <c r="AB44" s="93" t="s">
        <v>180</v>
      </c>
      <c r="AC44" s="93" t="s">
        <v>180</v>
      </c>
      <c r="AD44" s="93" t="s">
        <v>180</v>
      </c>
      <c r="AE44" s="93" t="s">
        <v>180</v>
      </c>
      <c r="AF44" s="93" t="s">
        <v>180</v>
      </c>
      <c r="AG44" s="93" t="s">
        <v>180</v>
      </c>
      <c r="AH44" s="93" t="s">
        <v>180</v>
      </c>
      <c r="AI44" s="93" t="s">
        <v>180</v>
      </c>
      <c r="AJ44" s="93" t="s">
        <v>180</v>
      </c>
      <c r="AK44" s="93" t="s">
        <v>180</v>
      </c>
      <c r="AL44" s="93" t="s">
        <v>180</v>
      </c>
      <c r="AM44" s="93" t="s">
        <v>180</v>
      </c>
      <c r="AN44" s="93" t="s">
        <v>180</v>
      </c>
      <c r="AO44" s="93" t="s">
        <v>180</v>
      </c>
      <c r="AP44" s="93" t="s">
        <v>180</v>
      </c>
      <c r="AQ44" s="93" t="s">
        <v>180</v>
      </c>
      <c r="AR44" s="93" t="s">
        <v>180</v>
      </c>
      <c r="AS44" s="93" t="s">
        <v>180</v>
      </c>
      <c r="AT44" s="93" t="s">
        <v>180</v>
      </c>
      <c r="AU44" s="93" t="s">
        <v>180</v>
      </c>
      <c r="AV44" s="93" t="s">
        <v>180</v>
      </c>
      <c r="AW44" s="93" t="s">
        <v>180</v>
      </c>
      <c r="AX44" s="93" t="s">
        <v>180</v>
      </c>
      <c r="AY44" s="93" t="s">
        <v>180</v>
      </c>
      <c r="AZ44" s="93" t="s">
        <v>180</v>
      </c>
      <c r="BA44" s="93" t="s">
        <v>180</v>
      </c>
      <c r="BB44" s="93" t="s">
        <v>180</v>
      </c>
      <c r="BC44" s="93" t="s">
        <v>180</v>
      </c>
      <c r="BD44" s="93" t="s">
        <v>180</v>
      </c>
      <c r="BE44" s="93" t="s">
        <v>180</v>
      </c>
      <c r="BF44" s="93" t="s">
        <v>180</v>
      </c>
      <c r="BG44" s="93" t="s">
        <v>180</v>
      </c>
      <c r="BH44" s="93" t="s">
        <v>180</v>
      </c>
      <c r="BI44" s="93" t="s">
        <v>180</v>
      </c>
      <c r="BJ44" s="93" t="s">
        <v>180</v>
      </c>
      <c r="BK44" s="93" t="s">
        <v>180</v>
      </c>
      <c r="BL44" s="93" t="s">
        <v>180</v>
      </c>
      <c r="BM44" s="93" t="s">
        <v>180</v>
      </c>
      <c r="BN44" s="93" t="s">
        <v>180</v>
      </c>
      <c r="BO44" s="93" t="s">
        <v>180</v>
      </c>
      <c r="BP44" s="93" t="s">
        <v>180</v>
      </c>
      <c r="BQ44" s="93" t="s">
        <v>180</v>
      </c>
      <c r="BR44" s="93" t="s">
        <v>180</v>
      </c>
      <c r="BS44" s="93" t="s">
        <v>180</v>
      </c>
      <c r="BT44" s="93" t="s">
        <v>180</v>
      </c>
      <c r="BU44" s="93" t="s">
        <v>180</v>
      </c>
      <c r="BV44" s="93" t="s">
        <v>180</v>
      </c>
    </row>
    <row r="45" spans="1:74" s="91" customFormat="1" x14ac:dyDescent="0.25">
      <c r="B45" s="95" t="s">
        <v>182</v>
      </c>
      <c r="C45" s="75">
        <v>41782</v>
      </c>
      <c r="D45" s="75"/>
      <c r="E45" s="93">
        <v>98.316666666666663</v>
      </c>
      <c r="F45" s="93">
        <v>95.866666666666674</v>
      </c>
      <c r="G45" s="93">
        <v>96.433333333333337</v>
      </c>
      <c r="H45" s="93">
        <v>98.433333333333323</v>
      </c>
      <c r="I45" s="93">
        <v>98.15000000000002</v>
      </c>
      <c r="J45" s="93">
        <v>101.76666666666665</v>
      </c>
      <c r="K45" s="93">
        <v>96.61666666666666</v>
      </c>
      <c r="L45" s="93">
        <v>102.2</v>
      </c>
      <c r="M45" s="93">
        <v>100.63333333333333</v>
      </c>
      <c r="N45" s="93">
        <v>98.949999999999989</v>
      </c>
      <c r="O45" s="93">
        <v>96.399999999999991</v>
      </c>
      <c r="P45" s="92" t="s">
        <v>183</v>
      </c>
      <c r="Q45" s="93">
        <v>86.5</v>
      </c>
      <c r="R45" s="92" t="s">
        <v>183</v>
      </c>
      <c r="S45" s="93">
        <v>87.833333333333329</v>
      </c>
      <c r="T45" s="92" t="s">
        <v>183</v>
      </c>
      <c r="U45" s="93">
        <v>114.01666666666667</v>
      </c>
      <c r="V45" s="93" t="s">
        <v>184</v>
      </c>
      <c r="W45" s="93">
        <v>107.76666666666665</v>
      </c>
      <c r="X45" s="92" t="s">
        <v>183</v>
      </c>
      <c r="Y45" s="93">
        <v>89.15000000000002</v>
      </c>
      <c r="Z45" s="93" t="s">
        <v>184</v>
      </c>
      <c r="AA45" s="92" t="s">
        <v>183</v>
      </c>
      <c r="AB45" s="92" t="s">
        <v>183</v>
      </c>
      <c r="AC45" s="93">
        <v>111.68333333333332</v>
      </c>
      <c r="AD45" s="93">
        <v>103.55000000000001</v>
      </c>
      <c r="AE45" s="92" t="s">
        <v>183</v>
      </c>
      <c r="AF45" s="93">
        <v>79.133333333333326</v>
      </c>
      <c r="AG45" s="92" t="s">
        <v>183</v>
      </c>
      <c r="AH45" s="93">
        <v>85.016666666666666</v>
      </c>
      <c r="AI45" s="92" t="s">
        <v>183</v>
      </c>
      <c r="AJ45" s="93">
        <v>91.716666666666654</v>
      </c>
      <c r="AK45" s="92" t="s">
        <v>183</v>
      </c>
      <c r="AL45" s="93">
        <v>86.833333333333329</v>
      </c>
      <c r="AM45" s="93" t="s">
        <v>184</v>
      </c>
      <c r="AN45" s="93" t="s">
        <v>184</v>
      </c>
      <c r="AO45" s="93" t="s">
        <v>184</v>
      </c>
      <c r="AP45" s="92" t="s">
        <v>183</v>
      </c>
      <c r="AQ45" s="92" t="s">
        <v>183</v>
      </c>
      <c r="AR45" s="92" t="s">
        <v>183</v>
      </c>
      <c r="AS45" s="92" t="s">
        <v>183</v>
      </c>
      <c r="AT45" s="93">
        <v>95.116666666666674</v>
      </c>
      <c r="AU45" s="93" t="s">
        <v>184</v>
      </c>
      <c r="AV45" s="92" t="s">
        <v>183</v>
      </c>
      <c r="AW45" s="92" t="s">
        <v>183</v>
      </c>
      <c r="AX45" s="92" t="s">
        <v>183</v>
      </c>
      <c r="AY45" s="93">
        <v>98.133333333333326</v>
      </c>
      <c r="AZ45" s="92" t="s">
        <v>183</v>
      </c>
      <c r="BA45" s="92" t="s">
        <v>183</v>
      </c>
      <c r="BB45" s="92" t="s">
        <v>183</v>
      </c>
      <c r="BC45" s="92" t="s">
        <v>183</v>
      </c>
      <c r="BD45" s="93">
        <v>94.183333333333337</v>
      </c>
      <c r="BE45" s="92" t="s">
        <v>183</v>
      </c>
      <c r="BF45" s="92" t="s">
        <v>183</v>
      </c>
      <c r="BG45" s="93" t="s">
        <v>184</v>
      </c>
      <c r="BH45" s="93" t="s">
        <v>184</v>
      </c>
      <c r="BI45" s="93" t="s">
        <v>184</v>
      </c>
      <c r="BJ45" s="92" t="s">
        <v>183</v>
      </c>
      <c r="BK45" s="92" t="s">
        <v>183</v>
      </c>
      <c r="BL45" s="93">
        <v>94.833333333333329</v>
      </c>
      <c r="BM45" s="92" t="s">
        <v>183</v>
      </c>
      <c r="BN45" s="93" t="s">
        <v>184</v>
      </c>
      <c r="BO45" s="92" t="s">
        <v>183</v>
      </c>
      <c r="BP45" s="92" t="s">
        <v>183</v>
      </c>
      <c r="BQ45" s="92" t="s">
        <v>183</v>
      </c>
      <c r="BR45" s="92" t="s">
        <v>183</v>
      </c>
      <c r="BS45" s="92" t="s">
        <v>183</v>
      </c>
      <c r="BT45" s="92" t="s">
        <v>183</v>
      </c>
      <c r="BU45" s="92" t="s">
        <v>183</v>
      </c>
      <c r="BV45" s="92" t="s">
        <v>183</v>
      </c>
    </row>
    <row r="46" spans="1:74" s="91" customFormat="1" ht="17.25" x14ac:dyDescent="0.25">
      <c r="B46" s="95" t="s">
        <v>185</v>
      </c>
      <c r="C46" s="75">
        <v>41782</v>
      </c>
      <c r="D46" s="75"/>
      <c r="E46" s="93">
        <v>0.999</v>
      </c>
      <c r="F46" s="93">
        <v>0.999</v>
      </c>
      <c r="G46" s="93">
        <v>1</v>
      </c>
      <c r="H46" s="93">
        <v>0.997</v>
      </c>
      <c r="I46" s="93">
        <v>0.998</v>
      </c>
      <c r="J46" s="93">
        <v>0.998</v>
      </c>
      <c r="K46" s="93">
        <v>0.997</v>
      </c>
      <c r="L46" s="93">
        <v>0.999</v>
      </c>
      <c r="M46" s="93">
        <v>0.999</v>
      </c>
      <c r="N46" s="93">
        <v>0.999</v>
      </c>
      <c r="O46" s="93">
        <v>0.998</v>
      </c>
      <c r="P46" s="92" t="s">
        <v>183</v>
      </c>
      <c r="Q46" s="93">
        <v>0.998</v>
      </c>
      <c r="R46" s="92" t="s">
        <v>183</v>
      </c>
      <c r="S46" s="93">
        <v>0.997</v>
      </c>
      <c r="T46" s="92" t="s">
        <v>183</v>
      </c>
      <c r="U46" s="93">
        <v>0.995</v>
      </c>
      <c r="V46" s="93">
        <v>0.98699999999999999</v>
      </c>
      <c r="W46" s="93">
        <v>0.98699999999999999</v>
      </c>
      <c r="X46" s="92" t="s">
        <v>183</v>
      </c>
      <c r="Y46" s="93">
        <v>0.998</v>
      </c>
      <c r="Z46" s="93">
        <v>0.97799999999999998</v>
      </c>
      <c r="AA46" s="92" t="s">
        <v>183</v>
      </c>
      <c r="AB46" s="93">
        <v>0.998</v>
      </c>
      <c r="AC46" s="93">
        <v>0.998</v>
      </c>
      <c r="AD46" s="93">
        <v>0.98799999999999999</v>
      </c>
      <c r="AE46" s="92" t="s">
        <v>183</v>
      </c>
      <c r="AF46" s="93">
        <v>0.998</v>
      </c>
      <c r="AG46" s="92" t="s">
        <v>183</v>
      </c>
      <c r="AH46" s="93">
        <v>0.998</v>
      </c>
      <c r="AI46" s="92" t="s">
        <v>183</v>
      </c>
      <c r="AJ46" s="93">
        <v>0.996</v>
      </c>
      <c r="AK46" s="92" t="s">
        <v>183</v>
      </c>
      <c r="AL46" s="93">
        <v>0.998</v>
      </c>
      <c r="AM46" s="93">
        <v>0.997</v>
      </c>
      <c r="AN46" s="93">
        <v>0.98</v>
      </c>
      <c r="AO46" s="93">
        <v>0.998</v>
      </c>
      <c r="AP46" s="92" t="s">
        <v>183</v>
      </c>
      <c r="AQ46" s="92" t="s">
        <v>183</v>
      </c>
      <c r="AR46" s="92" t="s">
        <v>183</v>
      </c>
      <c r="AS46" s="92" t="s">
        <v>183</v>
      </c>
      <c r="AT46" s="93">
        <v>0.996</v>
      </c>
      <c r="AU46" s="93">
        <v>0.999</v>
      </c>
      <c r="AV46" s="92" t="s">
        <v>183</v>
      </c>
      <c r="AW46" s="92" t="s">
        <v>183</v>
      </c>
      <c r="AX46" s="92" t="s">
        <v>183</v>
      </c>
      <c r="AY46" s="93">
        <v>0.999</v>
      </c>
      <c r="AZ46" s="92" t="s">
        <v>183</v>
      </c>
      <c r="BA46" s="92" t="s">
        <v>183</v>
      </c>
      <c r="BB46" s="92" t="s">
        <v>183</v>
      </c>
      <c r="BC46" s="92" t="s">
        <v>183</v>
      </c>
      <c r="BD46" s="93">
        <v>0.995</v>
      </c>
      <c r="BE46" s="92" t="s">
        <v>183</v>
      </c>
      <c r="BF46" s="92" t="s">
        <v>183</v>
      </c>
      <c r="BG46" s="93">
        <v>0.999</v>
      </c>
      <c r="BH46" s="93">
        <v>0.998</v>
      </c>
      <c r="BI46" s="93">
        <v>0.998</v>
      </c>
      <c r="BJ46" s="92" t="s">
        <v>183</v>
      </c>
      <c r="BK46" s="92" t="s">
        <v>183</v>
      </c>
      <c r="BL46" s="93">
        <v>1</v>
      </c>
      <c r="BM46" s="92" t="s">
        <v>183</v>
      </c>
      <c r="BN46" s="93">
        <v>0.999</v>
      </c>
      <c r="BO46" s="92" t="s">
        <v>183</v>
      </c>
      <c r="BP46" s="92" t="s">
        <v>183</v>
      </c>
      <c r="BQ46" s="92" t="s">
        <v>183</v>
      </c>
      <c r="BR46" s="92" t="s">
        <v>183</v>
      </c>
      <c r="BS46" s="92" t="s">
        <v>183</v>
      </c>
      <c r="BT46" s="92" t="s">
        <v>183</v>
      </c>
      <c r="BU46" s="92" t="s">
        <v>183</v>
      </c>
      <c r="BV46" s="92" t="s">
        <v>183</v>
      </c>
    </row>
    <row r="47" spans="1:74" s="91" customFormat="1" x14ac:dyDescent="0.25">
      <c r="B47" s="94" t="s">
        <v>186</v>
      </c>
      <c r="C47" s="75">
        <v>41782</v>
      </c>
      <c r="D47" s="75"/>
      <c r="E47" s="93">
        <v>87.6</v>
      </c>
      <c r="F47" s="93">
        <v>85.5</v>
      </c>
      <c r="G47" s="93">
        <v>86.5</v>
      </c>
      <c r="H47" s="93">
        <v>84.2</v>
      </c>
      <c r="I47" s="93">
        <v>84.5</v>
      </c>
      <c r="J47" s="93">
        <v>90.9</v>
      </c>
      <c r="K47" s="93">
        <v>85.5</v>
      </c>
      <c r="L47" s="93">
        <v>87</v>
      </c>
      <c r="M47" s="93">
        <v>88.1</v>
      </c>
      <c r="N47" s="93">
        <v>86.7</v>
      </c>
      <c r="O47" s="93">
        <v>86.2</v>
      </c>
      <c r="P47" s="92" t="s">
        <v>183</v>
      </c>
      <c r="Q47" s="93">
        <v>84.6</v>
      </c>
      <c r="R47" s="92" t="s">
        <v>183</v>
      </c>
      <c r="S47" s="93">
        <v>83.6</v>
      </c>
      <c r="T47" s="92" t="s">
        <v>183</v>
      </c>
      <c r="U47" s="93">
        <v>113.1</v>
      </c>
      <c r="V47" s="93">
        <v>98.8</v>
      </c>
      <c r="W47" s="93">
        <v>102.6</v>
      </c>
      <c r="X47" s="92" t="s">
        <v>183</v>
      </c>
      <c r="Y47" s="93">
        <v>86.9</v>
      </c>
      <c r="Z47" s="93">
        <v>98.4</v>
      </c>
      <c r="AA47" s="92" t="s">
        <v>183</v>
      </c>
      <c r="AB47" s="93">
        <v>99.6</v>
      </c>
      <c r="AC47" s="93">
        <v>96.9</v>
      </c>
      <c r="AD47" s="93">
        <v>80.400000000000006</v>
      </c>
      <c r="AE47" s="92" t="s">
        <v>183</v>
      </c>
      <c r="AF47" s="93">
        <v>82.6</v>
      </c>
      <c r="AG47" s="92" t="s">
        <v>183</v>
      </c>
      <c r="AH47" s="93">
        <v>84</v>
      </c>
      <c r="AI47" s="92" t="s">
        <v>183</v>
      </c>
      <c r="AJ47" s="93">
        <v>83.4</v>
      </c>
      <c r="AK47" s="92" t="s">
        <v>183</v>
      </c>
      <c r="AL47" s="93">
        <v>84.6</v>
      </c>
      <c r="AM47" s="93">
        <v>81.3</v>
      </c>
      <c r="AN47" s="93">
        <v>85.9</v>
      </c>
      <c r="AO47" s="93">
        <v>81.3</v>
      </c>
      <c r="AP47" s="92" t="s">
        <v>183</v>
      </c>
      <c r="AQ47" s="92" t="s">
        <v>183</v>
      </c>
      <c r="AR47" s="92" t="s">
        <v>183</v>
      </c>
      <c r="AS47" s="92" t="s">
        <v>183</v>
      </c>
      <c r="AT47" s="93">
        <v>80.8</v>
      </c>
      <c r="AU47" s="93">
        <v>86.9</v>
      </c>
      <c r="AV47" s="92" t="s">
        <v>183</v>
      </c>
      <c r="AW47" s="92" t="s">
        <v>183</v>
      </c>
      <c r="AX47" s="92" t="s">
        <v>183</v>
      </c>
      <c r="AY47" s="93">
        <v>83.7</v>
      </c>
      <c r="AZ47" s="92" t="s">
        <v>183</v>
      </c>
      <c r="BA47" s="92" t="s">
        <v>183</v>
      </c>
      <c r="BB47" s="92" t="s">
        <v>183</v>
      </c>
      <c r="BC47" s="92" t="s">
        <v>183</v>
      </c>
      <c r="BD47" s="93">
        <v>91.8</v>
      </c>
      <c r="BE47" s="92" t="s">
        <v>183</v>
      </c>
      <c r="BF47" s="92" t="s">
        <v>183</v>
      </c>
      <c r="BG47" s="93">
        <v>84.6</v>
      </c>
      <c r="BH47" s="93">
        <v>82.7</v>
      </c>
      <c r="BI47" s="93">
        <v>82.5</v>
      </c>
      <c r="BJ47" s="92" t="s">
        <v>183</v>
      </c>
      <c r="BK47" s="92" t="s">
        <v>183</v>
      </c>
      <c r="BL47" s="93">
        <v>88.7</v>
      </c>
      <c r="BM47" s="92" t="s">
        <v>183</v>
      </c>
      <c r="BN47" s="93">
        <v>87.3</v>
      </c>
      <c r="BO47" s="92" t="s">
        <v>183</v>
      </c>
      <c r="BP47" s="92" t="s">
        <v>183</v>
      </c>
      <c r="BQ47" s="92" t="s">
        <v>183</v>
      </c>
      <c r="BR47" s="92" t="s">
        <v>183</v>
      </c>
      <c r="BS47" s="92" t="s">
        <v>183</v>
      </c>
      <c r="BT47" s="92" t="s">
        <v>183</v>
      </c>
      <c r="BU47" s="92" t="s">
        <v>183</v>
      </c>
      <c r="BV47" s="92" t="s">
        <v>183</v>
      </c>
    </row>
    <row r="48" spans="1:74" s="91" customFormat="1" x14ac:dyDescent="0.25">
      <c r="B48" s="95" t="s">
        <v>187</v>
      </c>
      <c r="C48" s="75">
        <v>41782</v>
      </c>
      <c r="D48" s="75"/>
      <c r="E48" s="93" t="s">
        <v>188</v>
      </c>
      <c r="F48" s="93" t="s">
        <v>188</v>
      </c>
      <c r="G48" s="93" t="s">
        <v>188</v>
      </c>
      <c r="H48" s="93" t="s">
        <v>188</v>
      </c>
      <c r="I48" s="93" t="s">
        <v>188</v>
      </c>
      <c r="J48" s="93" t="s">
        <v>188</v>
      </c>
      <c r="K48" s="93" t="s">
        <v>188</v>
      </c>
      <c r="L48" s="93" t="s">
        <v>188</v>
      </c>
      <c r="M48" s="93" t="s">
        <v>188</v>
      </c>
      <c r="N48" s="93" t="s">
        <v>188</v>
      </c>
      <c r="O48" s="93" t="s">
        <v>188</v>
      </c>
      <c r="P48" s="92" t="s">
        <v>183</v>
      </c>
      <c r="Q48" s="93" t="s">
        <v>188</v>
      </c>
      <c r="R48" s="92" t="s">
        <v>183</v>
      </c>
      <c r="S48" s="93" t="s">
        <v>188</v>
      </c>
      <c r="T48" s="92" t="s">
        <v>183</v>
      </c>
      <c r="U48" s="93" t="s">
        <v>188</v>
      </c>
      <c r="V48" s="93" t="s">
        <v>188</v>
      </c>
      <c r="W48" s="93" t="s">
        <v>188</v>
      </c>
      <c r="X48" s="92" t="s">
        <v>183</v>
      </c>
      <c r="Y48" s="93" t="s">
        <v>188</v>
      </c>
      <c r="Z48" s="93" t="s">
        <v>188</v>
      </c>
      <c r="AA48" s="93" t="s">
        <v>188</v>
      </c>
      <c r="AB48" s="93" t="s">
        <v>188</v>
      </c>
      <c r="AC48" s="93" t="s">
        <v>188</v>
      </c>
      <c r="AD48" s="93" t="s">
        <v>188</v>
      </c>
      <c r="AE48" s="92" t="s">
        <v>183</v>
      </c>
      <c r="AF48" s="93" t="s">
        <v>188</v>
      </c>
      <c r="AG48" s="92" t="s">
        <v>183</v>
      </c>
      <c r="AH48" s="93" t="s">
        <v>188</v>
      </c>
      <c r="AI48" s="92" t="s">
        <v>183</v>
      </c>
      <c r="AJ48" s="93" t="s">
        <v>188</v>
      </c>
      <c r="AK48" s="92" t="s">
        <v>183</v>
      </c>
      <c r="AL48" s="93" t="s">
        <v>188</v>
      </c>
      <c r="AM48" s="93" t="s">
        <v>188</v>
      </c>
      <c r="AN48" s="93" t="s">
        <v>188</v>
      </c>
      <c r="AO48" s="93" t="s">
        <v>188</v>
      </c>
      <c r="AP48" s="92" t="s">
        <v>183</v>
      </c>
      <c r="AQ48" s="92" t="s">
        <v>183</v>
      </c>
      <c r="AR48" s="92" t="s">
        <v>183</v>
      </c>
      <c r="AS48" s="92" t="s">
        <v>183</v>
      </c>
      <c r="AT48" s="93" t="s">
        <v>188</v>
      </c>
      <c r="AU48" s="93" t="s">
        <v>188</v>
      </c>
      <c r="AV48" s="92" t="s">
        <v>183</v>
      </c>
      <c r="AW48" s="92" t="s">
        <v>183</v>
      </c>
      <c r="AX48" s="92" t="s">
        <v>183</v>
      </c>
      <c r="AY48" s="93" t="s">
        <v>188</v>
      </c>
      <c r="AZ48" s="92" t="s">
        <v>183</v>
      </c>
      <c r="BA48" s="92" t="s">
        <v>183</v>
      </c>
      <c r="BB48" s="92" t="s">
        <v>183</v>
      </c>
      <c r="BC48" s="92" t="s">
        <v>183</v>
      </c>
      <c r="BD48" s="93" t="s">
        <v>188</v>
      </c>
      <c r="BE48" s="92" t="s">
        <v>183</v>
      </c>
      <c r="BF48" s="92" t="s">
        <v>183</v>
      </c>
      <c r="BG48" s="93" t="s">
        <v>188</v>
      </c>
      <c r="BH48" s="93" t="s">
        <v>188</v>
      </c>
      <c r="BI48" s="93" t="s">
        <v>188</v>
      </c>
      <c r="BJ48" s="92" t="s">
        <v>183</v>
      </c>
      <c r="BK48" s="92" t="s">
        <v>183</v>
      </c>
      <c r="BL48" s="93" t="s">
        <v>188</v>
      </c>
      <c r="BM48" s="92" t="s">
        <v>183</v>
      </c>
      <c r="BN48" s="93" t="s">
        <v>188</v>
      </c>
      <c r="BO48" s="92" t="s">
        <v>183</v>
      </c>
      <c r="BP48" s="93" t="s">
        <v>188</v>
      </c>
      <c r="BQ48" s="93" t="s">
        <v>188</v>
      </c>
      <c r="BR48" s="93" t="s">
        <v>188</v>
      </c>
      <c r="BS48" s="93" t="s">
        <v>188</v>
      </c>
      <c r="BT48" s="93" t="s">
        <v>188</v>
      </c>
      <c r="BU48" s="93" t="s">
        <v>188</v>
      </c>
      <c r="BV48" s="93" t="s">
        <v>188</v>
      </c>
    </row>
    <row r="49" spans="2:74" s="91" customFormat="1" x14ac:dyDescent="0.25">
      <c r="B49" s="95" t="s">
        <v>199</v>
      </c>
      <c r="C49" s="75">
        <v>41782</v>
      </c>
      <c r="D49" s="75"/>
      <c r="E49" s="91">
        <v>2.9386358124894301</v>
      </c>
      <c r="F49" s="91">
        <v>10.724696657284955</v>
      </c>
      <c r="G49" s="91">
        <v>6.6824949110205276</v>
      </c>
      <c r="H49" s="91">
        <v>14.056503318899086</v>
      </c>
      <c r="I49" s="91">
        <v>6.5061185889885236</v>
      </c>
      <c r="J49" s="91">
        <v>28.892535145256783</v>
      </c>
      <c r="K49" s="91" t="s">
        <v>190</v>
      </c>
      <c r="L49" s="91" t="s">
        <v>190</v>
      </c>
      <c r="M49" s="91" t="s">
        <v>190</v>
      </c>
      <c r="N49" s="91" t="s">
        <v>190</v>
      </c>
      <c r="O49" s="91" t="s">
        <v>190</v>
      </c>
      <c r="P49" s="91" t="s">
        <v>190</v>
      </c>
      <c r="Q49" s="91" t="s">
        <v>190</v>
      </c>
      <c r="R49" s="91" t="s">
        <v>190</v>
      </c>
      <c r="S49" s="91" t="s">
        <v>190</v>
      </c>
      <c r="T49" s="91" t="s">
        <v>190</v>
      </c>
      <c r="U49" s="91" t="s">
        <v>190</v>
      </c>
      <c r="V49" s="91" t="s">
        <v>190</v>
      </c>
      <c r="W49" s="91" t="s">
        <v>190</v>
      </c>
      <c r="X49" s="91" t="s">
        <v>190</v>
      </c>
      <c r="Y49" s="91" t="s">
        <v>190</v>
      </c>
      <c r="Z49" s="91" t="s">
        <v>190</v>
      </c>
      <c r="AA49" s="91" t="s">
        <v>190</v>
      </c>
      <c r="AB49" s="91" t="s">
        <v>190</v>
      </c>
      <c r="AC49" s="91">
        <v>9.4261019147845797</v>
      </c>
      <c r="AD49" s="91" t="s">
        <v>190</v>
      </c>
      <c r="AE49" s="91" t="s">
        <v>190</v>
      </c>
      <c r="AF49" s="91">
        <v>19.106678048523143</v>
      </c>
      <c r="AG49" s="91" t="s">
        <v>190</v>
      </c>
      <c r="AH49" s="91" t="s">
        <v>190</v>
      </c>
      <c r="AI49" s="91" t="s">
        <v>190</v>
      </c>
      <c r="AJ49" s="91" t="s">
        <v>190</v>
      </c>
      <c r="AK49" s="91" t="s">
        <v>190</v>
      </c>
      <c r="AL49" s="91" t="s">
        <v>190</v>
      </c>
      <c r="AM49" s="91" t="s">
        <v>190</v>
      </c>
      <c r="AN49" s="91">
        <v>13.332903284737025</v>
      </c>
      <c r="AO49" s="91" t="s">
        <v>190</v>
      </c>
      <c r="AP49" s="91" t="s">
        <v>190</v>
      </c>
      <c r="AQ49" s="91" t="s">
        <v>190</v>
      </c>
      <c r="AR49" s="91" t="s">
        <v>190</v>
      </c>
      <c r="AS49" s="91" t="s">
        <v>190</v>
      </c>
      <c r="AT49" s="91" t="s">
        <v>190</v>
      </c>
      <c r="AU49" s="91" t="s">
        <v>190</v>
      </c>
      <c r="AV49" s="91" t="s">
        <v>190</v>
      </c>
      <c r="AW49" s="91" t="s">
        <v>190</v>
      </c>
      <c r="AX49" s="91" t="s">
        <v>190</v>
      </c>
      <c r="AY49" s="91" t="s">
        <v>190</v>
      </c>
      <c r="AZ49" s="91" t="s">
        <v>190</v>
      </c>
      <c r="BA49" s="91" t="s">
        <v>190</v>
      </c>
      <c r="BB49" s="91" t="s">
        <v>190</v>
      </c>
      <c r="BC49" s="91" t="s">
        <v>190</v>
      </c>
      <c r="BD49" s="91" t="s">
        <v>190</v>
      </c>
      <c r="BE49" s="91" t="s">
        <v>190</v>
      </c>
      <c r="BF49" s="91" t="s">
        <v>190</v>
      </c>
      <c r="BG49" s="91" t="s">
        <v>190</v>
      </c>
      <c r="BH49" s="91" t="s">
        <v>190</v>
      </c>
      <c r="BI49" s="91" t="s">
        <v>190</v>
      </c>
      <c r="BJ49" s="91" t="s">
        <v>190</v>
      </c>
      <c r="BK49" s="91" t="s">
        <v>190</v>
      </c>
      <c r="BL49" s="91" t="s">
        <v>190</v>
      </c>
      <c r="BM49" s="91" t="s">
        <v>190</v>
      </c>
      <c r="BN49" s="91" t="s">
        <v>190</v>
      </c>
      <c r="BO49" s="91" t="s">
        <v>190</v>
      </c>
      <c r="BP49" s="91" t="s">
        <v>190</v>
      </c>
      <c r="BQ49" s="91" t="s">
        <v>190</v>
      </c>
      <c r="BR49" s="91" t="s">
        <v>190</v>
      </c>
      <c r="BS49" s="91" t="s">
        <v>190</v>
      </c>
      <c r="BT49" s="91" t="s">
        <v>190</v>
      </c>
      <c r="BU49" s="91" t="s">
        <v>190</v>
      </c>
      <c r="BV49" s="91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"/>
  <sheetViews>
    <sheetView workbookViewId="0">
      <selection activeCell="I22" sqref="I22"/>
    </sheetView>
    <sheetView workbookViewId="1"/>
  </sheetViews>
  <sheetFormatPr defaultRowHeight="15" x14ac:dyDescent="0.25"/>
  <sheetData>
    <row r="1" spans="1:48" s="58" customFormat="1" x14ac:dyDescent="0.25">
      <c r="A1" s="105" t="s">
        <v>200</v>
      </c>
      <c r="B1" s="106">
        <v>41416</v>
      </c>
    </row>
    <row r="2" spans="1:48" s="58" customFormat="1" x14ac:dyDescent="0.25">
      <c r="A2" s="107"/>
      <c r="C2" s="105" t="s">
        <v>99</v>
      </c>
      <c r="D2" s="108"/>
      <c r="E2" s="108"/>
      <c r="F2" s="109">
        <v>41418</v>
      </c>
      <c r="G2" s="109">
        <v>41422</v>
      </c>
      <c r="H2" s="110">
        <v>41423</v>
      </c>
      <c r="I2" s="109">
        <v>41425</v>
      </c>
      <c r="J2" s="111">
        <v>41429</v>
      </c>
      <c r="K2" s="111">
        <v>41430</v>
      </c>
      <c r="L2" s="111">
        <v>41431</v>
      </c>
      <c r="M2" s="111">
        <v>41432</v>
      </c>
      <c r="N2" s="111">
        <v>41437</v>
      </c>
      <c r="O2" s="111">
        <v>41438</v>
      </c>
      <c r="P2" s="111">
        <v>41439</v>
      </c>
      <c r="Q2" s="109">
        <v>41444</v>
      </c>
      <c r="R2" s="109">
        <v>41446</v>
      </c>
      <c r="S2" s="109">
        <v>41449</v>
      </c>
      <c r="T2" s="109">
        <v>41451</v>
      </c>
      <c r="U2" s="109">
        <v>41453</v>
      </c>
      <c r="V2" s="109">
        <v>41458</v>
      </c>
      <c r="W2" s="109">
        <v>41460</v>
      </c>
      <c r="X2" s="109">
        <v>41464</v>
      </c>
      <c r="Y2" s="109">
        <v>41467</v>
      </c>
      <c r="Z2" s="109">
        <v>41471</v>
      </c>
      <c r="AA2" s="109">
        <v>41479</v>
      </c>
      <c r="AB2" s="109">
        <v>41485</v>
      </c>
      <c r="AC2" s="109">
        <v>41488</v>
      </c>
      <c r="AD2" s="109">
        <v>41491</v>
      </c>
      <c r="AE2" s="109">
        <v>41495</v>
      </c>
      <c r="AF2" s="109">
        <v>41501</v>
      </c>
      <c r="AG2" s="109">
        <v>41505</v>
      </c>
      <c r="AH2" s="109">
        <v>41514</v>
      </c>
      <c r="AI2" s="109">
        <v>41521</v>
      </c>
      <c r="AJ2" s="109">
        <v>41530</v>
      </c>
      <c r="AK2" s="109">
        <v>41535</v>
      </c>
      <c r="AL2" s="109">
        <v>41559</v>
      </c>
      <c r="AM2" s="109">
        <v>41565</v>
      </c>
      <c r="AN2" s="109">
        <v>41570</v>
      </c>
      <c r="AO2" s="109">
        <v>41579</v>
      </c>
      <c r="AP2" s="109">
        <v>41587</v>
      </c>
      <c r="AQ2" s="109">
        <v>41623</v>
      </c>
      <c r="AR2" s="109">
        <v>41630</v>
      </c>
      <c r="AS2" s="109">
        <v>41646</v>
      </c>
      <c r="AT2" s="109">
        <v>41702</v>
      </c>
      <c r="AU2" s="109">
        <v>41782</v>
      </c>
      <c r="AV2" s="109">
        <v>41814</v>
      </c>
    </row>
    <row r="3" spans="1:48" s="58" customFormat="1" ht="15.75" thickBot="1" x14ac:dyDescent="0.3">
      <c r="C3" s="112" t="s">
        <v>12</v>
      </c>
      <c r="D3" s="112"/>
      <c r="E3" s="112"/>
      <c r="F3" s="112">
        <f>F2-$B$1</f>
        <v>2</v>
      </c>
      <c r="G3" s="112">
        <f t="shared" ref="G3:AV3" si="0">G2-$B$1</f>
        <v>6</v>
      </c>
      <c r="H3" s="112">
        <f t="shared" si="0"/>
        <v>7</v>
      </c>
      <c r="I3" s="112">
        <f t="shared" si="0"/>
        <v>9</v>
      </c>
      <c r="J3" s="112">
        <f t="shared" si="0"/>
        <v>13</v>
      </c>
      <c r="K3" s="112">
        <f t="shared" si="0"/>
        <v>14</v>
      </c>
      <c r="L3" s="112">
        <f t="shared" si="0"/>
        <v>15</v>
      </c>
      <c r="M3" s="112">
        <f t="shared" si="0"/>
        <v>16</v>
      </c>
      <c r="N3" s="112">
        <f t="shared" si="0"/>
        <v>21</v>
      </c>
      <c r="O3" s="112">
        <f t="shared" si="0"/>
        <v>22</v>
      </c>
      <c r="P3" s="112">
        <f t="shared" si="0"/>
        <v>23</v>
      </c>
      <c r="Q3" s="112">
        <f t="shared" si="0"/>
        <v>28</v>
      </c>
      <c r="R3" s="112">
        <f t="shared" si="0"/>
        <v>30</v>
      </c>
      <c r="S3" s="112">
        <f t="shared" si="0"/>
        <v>33</v>
      </c>
      <c r="T3" s="112">
        <f t="shared" si="0"/>
        <v>35</v>
      </c>
      <c r="U3" s="112">
        <f t="shared" si="0"/>
        <v>37</v>
      </c>
      <c r="V3" s="112">
        <f t="shared" si="0"/>
        <v>42</v>
      </c>
      <c r="W3" s="112">
        <f t="shared" si="0"/>
        <v>44</v>
      </c>
      <c r="X3" s="112">
        <f t="shared" si="0"/>
        <v>48</v>
      </c>
      <c r="Y3" s="112">
        <f t="shared" si="0"/>
        <v>51</v>
      </c>
      <c r="Z3" s="112">
        <f t="shared" si="0"/>
        <v>55</v>
      </c>
      <c r="AA3" s="112">
        <f t="shared" si="0"/>
        <v>63</v>
      </c>
      <c r="AB3" s="112">
        <f t="shared" si="0"/>
        <v>69</v>
      </c>
      <c r="AC3" s="112">
        <f t="shared" si="0"/>
        <v>72</v>
      </c>
      <c r="AD3" s="112">
        <f t="shared" si="0"/>
        <v>75</v>
      </c>
      <c r="AE3" s="112">
        <f t="shared" si="0"/>
        <v>79</v>
      </c>
      <c r="AF3" s="112">
        <f t="shared" si="0"/>
        <v>85</v>
      </c>
      <c r="AG3" s="112">
        <f t="shared" si="0"/>
        <v>89</v>
      </c>
      <c r="AH3" s="112">
        <f t="shared" si="0"/>
        <v>98</v>
      </c>
      <c r="AI3" s="112">
        <f t="shared" si="0"/>
        <v>105</v>
      </c>
      <c r="AJ3" s="112">
        <f t="shared" si="0"/>
        <v>114</v>
      </c>
      <c r="AK3" s="112">
        <f t="shared" si="0"/>
        <v>119</v>
      </c>
      <c r="AL3" s="112">
        <f t="shared" si="0"/>
        <v>143</v>
      </c>
      <c r="AM3" s="112">
        <f t="shared" si="0"/>
        <v>149</v>
      </c>
      <c r="AN3" s="112">
        <f t="shared" si="0"/>
        <v>154</v>
      </c>
      <c r="AO3" s="112">
        <f t="shared" si="0"/>
        <v>163</v>
      </c>
      <c r="AP3" s="112">
        <f t="shared" si="0"/>
        <v>171</v>
      </c>
      <c r="AQ3" s="112">
        <f t="shared" si="0"/>
        <v>207</v>
      </c>
      <c r="AR3" s="112">
        <f t="shared" si="0"/>
        <v>214</v>
      </c>
      <c r="AS3" s="112">
        <f t="shared" si="0"/>
        <v>230</v>
      </c>
      <c r="AT3" s="112">
        <f t="shared" si="0"/>
        <v>286</v>
      </c>
      <c r="AU3" s="112">
        <f t="shared" si="0"/>
        <v>366</v>
      </c>
      <c r="AV3" s="112">
        <f t="shared" si="0"/>
        <v>398</v>
      </c>
    </row>
    <row r="4" spans="1:48" s="58" customFormat="1" ht="39.75" thickBot="1" x14ac:dyDescent="0.3">
      <c r="A4" s="113" t="s">
        <v>201</v>
      </c>
      <c r="B4" s="114" t="s">
        <v>202</v>
      </c>
      <c r="C4" s="115" t="s">
        <v>203</v>
      </c>
      <c r="D4" s="115"/>
      <c r="E4" s="115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</row>
    <row r="5" spans="1:48" s="58" customFormat="1" x14ac:dyDescent="0.25">
      <c r="A5" s="117" t="s">
        <v>204</v>
      </c>
      <c r="B5" s="118" t="s">
        <v>18</v>
      </c>
      <c r="C5" s="119" t="s">
        <v>173</v>
      </c>
      <c r="D5" s="119"/>
      <c r="E5" s="119"/>
      <c r="F5" s="120">
        <v>4.84</v>
      </c>
      <c r="G5" s="120">
        <v>5.53</v>
      </c>
      <c r="H5" s="120">
        <v>5.57</v>
      </c>
      <c r="I5" s="120">
        <v>6.18</v>
      </c>
      <c r="J5" s="121">
        <v>6.35</v>
      </c>
      <c r="K5" s="121">
        <v>6.71</v>
      </c>
      <c r="L5" s="121">
        <v>6.89</v>
      </c>
      <c r="M5" s="121">
        <v>6.61</v>
      </c>
      <c r="N5" s="122">
        <v>6.44</v>
      </c>
      <c r="O5" s="122">
        <v>6.94</v>
      </c>
      <c r="P5" s="122">
        <v>6.9</v>
      </c>
      <c r="Q5" s="123">
        <v>6.91</v>
      </c>
      <c r="R5" s="123">
        <v>6.94</v>
      </c>
      <c r="S5" s="123">
        <v>6.62</v>
      </c>
      <c r="T5" s="123">
        <v>6.57</v>
      </c>
      <c r="U5" s="123">
        <v>6.92</v>
      </c>
      <c r="V5" s="123">
        <v>6.9</v>
      </c>
      <c r="W5" s="123">
        <v>6.91</v>
      </c>
      <c r="X5" s="123">
        <v>6.69</v>
      </c>
      <c r="Y5" s="123">
        <v>7.09</v>
      </c>
      <c r="Z5" s="123">
        <v>6.91</v>
      </c>
      <c r="AA5" s="123">
        <v>6.78</v>
      </c>
      <c r="AB5" s="123">
        <v>6.69</v>
      </c>
      <c r="AC5" s="123">
        <v>7.08</v>
      </c>
      <c r="AD5" s="123">
        <v>7.04</v>
      </c>
      <c r="AE5" s="123">
        <v>7.05</v>
      </c>
      <c r="AF5" s="123">
        <v>7.52</v>
      </c>
      <c r="AG5" s="123">
        <v>7.74</v>
      </c>
      <c r="AH5" s="123">
        <v>7.58</v>
      </c>
      <c r="AI5" s="123">
        <v>7.29</v>
      </c>
      <c r="AJ5" s="123">
        <v>7.77</v>
      </c>
      <c r="AK5" s="123">
        <v>7.77</v>
      </c>
      <c r="AL5" s="123">
        <v>7.87</v>
      </c>
      <c r="AM5" s="123">
        <v>7.85</v>
      </c>
      <c r="AN5" s="123">
        <v>7.85</v>
      </c>
      <c r="AO5" s="123">
        <v>7.96</v>
      </c>
      <c r="AP5" s="123">
        <v>7.88</v>
      </c>
      <c r="AQ5" s="123">
        <v>8.0399999999999991</v>
      </c>
      <c r="AR5" s="123">
        <v>7.88</v>
      </c>
      <c r="AS5" s="123">
        <v>8</v>
      </c>
      <c r="AT5" s="123">
        <v>8.2899999999999991</v>
      </c>
      <c r="AU5" s="123">
        <v>8.25</v>
      </c>
      <c r="AV5" s="123">
        <v>8.5299999999999994</v>
      </c>
    </row>
    <row r="6" spans="1:48" s="58" customFormat="1" x14ac:dyDescent="0.25">
      <c r="A6" s="117" t="s">
        <v>204</v>
      </c>
      <c r="B6" s="124" t="s">
        <v>18</v>
      </c>
      <c r="C6" s="119" t="s">
        <v>174</v>
      </c>
      <c r="D6" s="119"/>
      <c r="E6" s="119"/>
      <c r="F6" s="120">
        <v>4.76</v>
      </c>
      <c r="G6" s="120">
        <v>5.67</v>
      </c>
      <c r="H6" s="120">
        <v>5.62</v>
      </c>
      <c r="I6" s="120">
        <v>5.69</v>
      </c>
      <c r="J6" s="121">
        <v>5.9</v>
      </c>
      <c r="K6" s="121">
        <v>6.41</v>
      </c>
      <c r="L6" s="121">
        <v>6.72</v>
      </c>
      <c r="M6" s="121">
        <v>6.62</v>
      </c>
      <c r="N6" s="122">
        <v>6.39</v>
      </c>
      <c r="O6" s="122">
        <v>6.79</v>
      </c>
      <c r="P6" s="122">
        <v>6.68</v>
      </c>
      <c r="Q6" s="123">
        <v>6.22</v>
      </c>
      <c r="R6" s="123">
        <v>6.72</v>
      </c>
      <c r="S6" s="123">
        <v>6.6</v>
      </c>
      <c r="T6" s="123">
        <v>6.31</v>
      </c>
      <c r="U6" s="123">
        <v>6.56</v>
      </c>
      <c r="V6" s="123">
        <v>6.76</v>
      </c>
      <c r="W6" s="123">
        <v>6.73</v>
      </c>
      <c r="X6" s="123">
        <v>6.91</v>
      </c>
      <c r="Y6" s="123">
        <v>6.88</v>
      </c>
      <c r="Z6" s="123">
        <v>6.85</v>
      </c>
      <c r="AA6" s="123">
        <v>6.93</v>
      </c>
      <c r="AB6" s="123">
        <v>6.9</v>
      </c>
      <c r="AC6" s="123">
        <v>7.15</v>
      </c>
      <c r="AD6" s="123">
        <v>7.4</v>
      </c>
      <c r="AE6" s="123">
        <v>7.36</v>
      </c>
      <c r="AF6" s="123">
        <v>7.1</v>
      </c>
      <c r="AG6" s="123">
        <v>6.82</v>
      </c>
      <c r="AH6" s="123">
        <v>7.41</v>
      </c>
      <c r="AI6" s="123">
        <v>7.49</v>
      </c>
      <c r="AJ6" s="123">
        <v>7.83</v>
      </c>
      <c r="AK6" s="123">
        <v>7.87</v>
      </c>
      <c r="AL6" s="123">
        <v>7.95</v>
      </c>
      <c r="AM6" s="123">
        <v>7.97</v>
      </c>
      <c r="AN6" s="123">
        <v>7.99</v>
      </c>
      <c r="AO6" s="123">
        <v>8.08</v>
      </c>
      <c r="AP6" s="123">
        <v>7.97</v>
      </c>
      <c r="AQ6" s="123">
        <v>8.15</v>
      </c>
      <c r="AR6" s="123">
        <v>8.09</v>
      </c>
      <c r="AS6" s="123">
        <v>8.07</v>
      </c>
      <c r="AT6" s="123">
        <v>8.26</v>
      </c>
      <c r="AU6" s="123">
        <v>8.26</v>
      </c>
      <c r="AV6" s="123">
        <v>8.4499999999999993</v>
      </c>
    </row>
    <row r="7" spans="1:48" s="58" customFormat="1" ht="15.75" customHeight="1" x14ac:dyDescent="0.25">
      <c r="A7" s="117" t="s">
        <v>204</v>
      </c>
      <c r="B7" s="125" t="s">
        <v>171</v>
      </c>
      <c r="C7" s="119" t="s">
        <v>175</v>
      </c>
      <c r="D7" s="119"/>
      <c r="E7" s="119"/>
      <c r="F7" s="120">
        <v>6.24</v>
      </c>
      <c r="G7" s="120"/>
      <c r="H7" s="120">
        <v>4.7</v>
      </c>
      <c r="I7" s="120">
        <v>4.71</v>
      </c>
      <c r="J7" s="121"/>
      <c r="K7" s="121">
        <v>4.72</v>
      </c>
      <c r="L7" s="126"/>
      <c r="M7" s="121"/>
      <c r="N7" s="122"/>
      <c r="O7" s="122"/>
      <c r="P7" s="122"/>
      <c r="Q7" s="127">
        <v>4.9800000000000004</v>
      </c>
      <c r="R7" s="127"/>
      <c r="S7" s="127"/>
      <c r="T7" s="127">
        <v>5.0599999999999996</v>
      </c>
      <c r="U7" s="127"/>
      <c r="V7" s="127">
        <v>5.5</v>
      </c>
      <c r="W7" s="127"/>
      <c r="X7" s="127">
        <v>5.07</v>
      </c>
      <c r="Z7" s="127">
        <v>5.03</v>
      </c>
      <c r="AA7" s="127">
        <v>5.03</v>
      </c>
      <c r="AB7" s="127">
        <v>5.03</v>
      </c>
      <c r="AD7" s="127">
        <v>5.07</v>
      </c>
      <c r="AF7" s="127">
        <v>5.07</v>
      </c>
      <c r="AG7" s="127">
        <v>5.0999999999999996</v>
      </c>
      <c r="AH7" s="127">
        <v>5.08</v>
      </c>
      <c r="AI7" s="127">
        <v>5.08</v>
      </c>
      <c r="AJ7" s="127">
        <v>5.07</v>
      </c>
      <c r="AK7" s="127">
        <v>5.0599999999999996</v>
      </c>
      <c r="AL7" s="127">
        <v>5.0599999999999996</v>
      </c>
      <c r="AM7" s="127">
        <v>5.1100000000000003</v>
      </c>
      <c r="AN7" s="127">
        <v>5.08</v>
      </c>
      <c r="AO7" s="127">
        <v>5.1100000000000003</v>
      </c>
      <c r="AP7" s="127">
        <v>5.09</v>
      </c>
      <c r="AQ7" s="127">
        <v>5.15</v>
      </c>
      <c r="AR7" s="127">
        <v>5.09</v>
      </c>
      <c r="AS7" s="127">
        <v>5.1100000000000003</v>
      </c>
      <c r="AT7" s="127">
        <v>5.36</v>
      </c>
      <c r="AU7" s="127">
        <v>6.02</v>
      </c>
      <c r="AV7" s="127">
        <v>6.03</v>
      </c>
    </row>
    <row r="8" spans="1:48" s="58" customFormat="1" ht="14.25" customHeight="1" thickBot="1" x14ac:dyDescent="0.3">
      <c r="A8" s="117" t="s">
        <v>204</v>
      </c>
      <c r="B8" s="128" t="s">
        <v>171</v>
      </c>
      <c r="C8" s="119" t="s">
        <v>176</v>
      </c>
      <c r="D8" s="129"/>
      <c r="E8" s="129"/>
      <c r="F8" s="130">
        <v>6.44</v>
      </c>
      <c r="G8" s="130"/>
      <c r="H8" s="130">
        <v>4.83</v>
      </c>
      <c r="I8" s="130">
        <v>4.9000000000000004</v>
      </c>
      <c r="J8" s="131"/>
      <c r="K8" s="131">
        <v>4.8899999999999997</v>
      </c>
      <c r="L8" s="131"/>
      <c r="M8" s="131"/>
      <c r="N8" s="132"/>
      <c r="O8" s="132"/>
      <c r="P8" s="132"/>
      <c r="Q8" s="127">
        <v>6.25</v>
      </c>
      <c r="R8" s="127"/>
      <c r="S8" s="127"/>
      <c r="T8" s="127">
        <v>6.41</v>
      </c>
      <c r="U8" s="127"/>
      <c r="V8" s="127">
        <v>6.4</v>
      </c>
      <c r="W8" s="127"/>
      <c r="X8" s="127">
        <v>6.33</v>
      </c>
      <c r="Z8" s="127">
        <v>6.36</v>
      </c>
      <c r="AA8" s="127">
        <v>6.33</v>
      </c>
      <c r="AB8" s="127">
        <v>6.66</v>
      </c>
      <c r="AD8" s="127">
        <v>6.68</v>
      </c>
      <c r="AF8" s="127">
        <v>6.58</v>
      </c>
      <c r="AG8" s="127">
        <v>6.54</v>
      </c>
      <c r="AH8" s="127">
        <v>6.71</v>
      </c>
      <c r="AK8" s="127">
        <v>6.28</v>
      </c>
      <c r="AL8" s="127">
        <v>6.29</v>
      </c>
      <c r="AM8" s="127">
        <v>6.25</v>
      </c>
      <c r="AN8" s="127">
        <v>6.21</v>
      </c>
      <c r="AO8" s="127">
        <v>6.22</v>
      </c>
      <c r="AP8" s="127">
        <v>6.16</v>
      </c>
      <c r="AQ8" s="127">
        <v>6.23</v>
      </c>
      <c r="AR8" s="127">
        <v>6.15</v>
      </c>
      <c r="AS8" s="127">
        <v>7.03</v>
      </c>
      <c r="AT8" s="127">
        <v>6.34</v>
      </c>
      <c r="AU8" s="127">
        <v>6.13</v>
      </c>
      <c r="AV8" s="127">
        <v>6.36</v>
      </c>
    </row>
    <row r="9" spans="1:48" s="58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J20" sqref="J20"/>
    </sheetView>
    <sheetView workbookViewId="1"/>
  </sheetViews>
  <sheetFormatPr defaultRowHeight="15" x14ac:dyDescent="0.25"/>
  <cols>
    <col min="1" max="1" width="21.5703125" customWidth="1"/>
  </cols>
  <sheetData>
    <row r="1" spans="1:71" x14ac:dyDescent="0.25">
      <c r="A1" t="s">
        <v>196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</row>
    <row r="2" spans="1:71" x14ac:dyDescent="0.25">
      <c r="A2" t="s">
        <v>197</v>
      </c>
      <c r="B2">
        <v>59.090543172565511</v>
      </c>
      <c r="C2">
        <v>26.390489082969427</v>
      </c>
      <c r="D2">
        <v>6.8389032918301194</v>
      </c>
      <c r="E2">
        <v>4.1738364714509428</v>
      </c>
      <c r="F2">
        <v>2.986833315314894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 t="s">
        <v>190</v>
      </c>
      <c r="N2">
        <v>2</v>
      </c>
      <c r="O2" t="s">
        <v>190</v>
      </c>
      <c r="P2">
        <v>2</v>
      </c>
      <c r="Q2" t="s">
        <v>190</v>
      </c>
      <c r="R2">
        <v>13.691797623342916</v>
      </c>
      <c r="S2">
        <v>12</v>
      </c>
      <c r="T2">
        <v>12</v>
      </c>
      <c r="U2" t="s">
        <v>190</v>
      </c>
      <c r="V2">
        <v>2</v>
      </c>
      <c r="W2">
        <v>2</v>
      </c>
      <c r="X2" t="s">
        <v>190</v>
      </c>
      <c r="Y2">
        <v>2</v>
      </c>
      <c r="Z2">
        <v>11.919577981929383</v>
      </c>
      <c r="AA2">
        <v>8.2421738162006051</v>
      </c>
      <c r="AB2" t="s">
        <v>190</v>
      </c>
      <c r="AC2">
        <v>2.5843535301282134</v>
      </c>
      <c r="AD2" t="s">
        <v>190</v>
      </c>
      <c r="AE2">
        <v>4.3659505604971365</v>
      </c>
      <c r="AF2" t="s">
        <v>190</v>
      </c>
      <c r="AG2">
        <v>1.91</v>
      </c>
      <c r="AH2" t="s">
        <v>190</v>
      </c>
      <c r="AI2">
        <v>1.93</v>
      </c>
      <c r="AJ2">
        <v>5.0342442482498146</v>
      </c>
      <c r="AK2">
        <v>2</v>
      </c>
      <c r="AL2">
        <v>2</v>
      </c>
      <c r="AM2" t="s">
        <v>190</v>
      </c>
      <c r="AN2" t="s">
        <v>190</v>
      </c>
      <c r="AO2" t="s">
        <v>190</v>
      </c>
      <c r="AP2" t="s">
        <v>190</v>
      </c>
      <c r="AQ2">
        <v>2</v>
      </c>
      <c r="AR2">
        <v>7.9334767421602779</v>
      </c>
      <c r="AS2" t="s">
        <v>190</v>
      </c>
      <c r="AT2" t="s">
        <v>190</v>
      </c>
      <c r="AU2" t="s">
        <v>190</v>
      </c>
      <c r="AV2">
        <v>2</v>
      </c>
      <c r="AW2" t="s">
        <v>190</v>
      </c>
      <c r="AX2" t="s">
        <v>190</v>
      </c>
      <c r="AY2" t="s">
        <v>190</v>
      </c>
      <c r="AZ2" t="s">
        <v>190</v>
      </c>
      <c r="BA2">
        <v>2</v>
      </c>
      <c r="BB2" t="s">
        <v>190</v>
      </c>
      <c r="BC2" t="s">
        <v>190</v>
      </c>
      <c r="BD2">
        <v>1.9359999999999999</v>
      </c>
      <c r="BE2">
        <v>1.944</v>
      </c>
      <c r="BF2">
        <v>1.95</v>
      </c>
      <c r="BG2" t="s">
        <v>190</v>
      </c>
      <c r="BH2" t="s">
        <v>190</v>
      </c>
      <c r="BI2">
        <v>1.944</v>
      </c>
      <c r="BJ2" t="s">
        <v>190</v>
      </c>
      <c r="BK2">
        <v>1.954</v>
      </c>
      <c r="BL2" t="s">
        <v>190</v>
      </c>
      <c r="BM2" t="s">
        <v>190</v>
      </c>
      <c r="BN2" t="s">
        <v>190</v>
      </c>
      <c r="BO2" t="s">
        <v>190</v>
      </c>
      <c r="BP2" t="s">
        <v>190</v>
      </c>
      <c r="BQ2" t="s">
        <v>190</v>
      </c>
      <c r="BR2" t="s">
        <v>190</v>
      </c>
      <c r="BS2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M19" sqref="M19"/>
    </sheetView>
    <sheetView workbookViewId="1"/>
  </sheetViews>
  <sheetFormatPr defaultRowHeight="15" x14ac:dyDescent="0.25"/>
  <cols>
    <col min="1" max="16384" width="9.140625" style="63"/>
  </cols>
  <sheetData>
    <row r="1" spans="1:71" x14ac:dyDescent="0.25">
      <c r="A1" s="63" t="s">
        <v>196</v>
      </c>
      <c r="B1" s="63" t="s">
        <v>29</v>
      </c>
      <c r="C1" s="63" t="s">
        <v>30</v>
      </c>
      <c r="D1" s="63" t="s">
        <v>31</v>
      </c>
      <c r="E1" s="63" t="s">
        <v>32</v>
      </c>
      <c r="F1" s="63" t="s">
        <v>33</v>
      </c>
      <c r="G1" s="63" t="s">
        <v>34</v>
      </c>
      <c r="H1" s="63" t="s">
        <v>35</v>
      </c>
      <c r="I1" s="63" t="s">
        <v>36</v>
      </c>
      <c r="J1" s="63" t="s">
        <v>37</v>
      </c>
      <c r="K1" s="63" t="s">
        <v>38</v>
      </c>
      <c r="L1" s="63" t="s">
        <v>39</v>
      </c>
      <c r="M1" s="63" t="s">
        <v>40</v>
      </c>
      <c r="N1" s="63" t="s">
        <v>41</v>
      </c>
      <c r="O1" s="63" t="s">
        <v>42</v>
      </c>
      <c r="P1" s="63" t="s">
        <v>43</v>
      </c>
      <c r="Q1" s="63" t="s">
        <v>44</v>
      </c>
      <c r="R1" s="63" t="s">
        <v>45</v>
      </c>
      <c r="S1" s="63" t="s">
        <v>46</v>
      </c>
      <c r="T1" s="63" t="s">
        <v>47</v>
      </c>
      <c r="U1" s="63" t="s">
        <v>48</v>
      </c>
      <c r="V1" s="63" t="s">
        <v>49</v>
      </c>
      <c r="W1" s="63" t="s">
        <v>50</v>
      </c>
      <c r="X1" s="63" t="s">
        <v>51</v>
      </c>
      <c r="Y1" s="63" t="s">
        <v>52</v>
      </c>
      <c r="Z1" s="63" t="s">
        <v>53</v>
      </c>
      <c r="AA1" s="63" t="s">
        <v>54</v>
      </c>
      <c r="AB1" s="63" t="s">
        <v>55</v>
      </c>
      <c r="AC1" s="63" t="s">
        <v>56</v>
      </c>
      <c r="AD1" s="63" t="s">
        <v>57</v>
      </c>
      <c r="AE1" s="63" t="s">
        <v>58</v>
      </c>
      <c r="AF1" s="63" t="s">
        <v>59</v>
      </c>
      <c r="AG1" s="63" t="s">
        <v>60</v>
      </c>
      <c r="AH1" s="63" t="s">
        <v>61</v>
      </c>
      <c r="AI1" s="63" t="s">
        <v>62</v>
      </c>
      <c r="AJ1" s="63" t="s">
        <v>63</v>
      </c>
      <c r="AK1" s="63" t="s">
        <v>64</v>
      </c>
      <c r="AL1" s="63" t="s">
        <v>65</v>
      </c>
      <c r="AM1" s="63" t="s">
        <v>66</v>
      </c>
      <c r="AN1" s="63" t="s">
        <v>67</v>
      </c>
      <c r="AO1" s="63" t="s">
        <v>68</v>
      </c>
      <c r="AP1" s="63" t="s">
        <v>69</v>
      </c>
      <c r="AQ1" s="63" t="s">
        <v>70</v>
      </c>
      <c r="AR1" s="63" t="s">
        <v>71</v>
      </c>
      <c r="AS1" s="63" t="s">
        <v>72</v>
      </c>
      <c r="AT1" s="63" t="s">
        <v>73</v>
      </c>
      <c r="AU1" s="63" t="s">
        <v>74</v>
      </c>
      <c r="AV1" s="63" t="s">
        <v>75</v>
      </c>
      <c r="AW1" s="63" t="s">
        <v>76</v>
      </c>
      <c r="AX1" s="63" t="s">
        <v>77</v>
      </c>
      <c r="AY1" s="63" t="s">
        <v>78</v>
      </c>
      <c r="AZ1" s="63" t="s">
        <v>79</v>
      </c>
      <c r="BA1" s="63" t="s">
        <v>80</v>
      </c>
      <c r="BB1" s="63" t="s">
        <v>81</v>
      </c>
      <c r="BC1" s="63" t="s">
        <v>82</v>
      </c>
      <c r="BD1" s="63" t="s">
        <v>83</v>
      </c>
      <c r="BE1" s="63" t="s">
        <v>84</v>
      </c>
      <c r="BF1" s="63" t="s">
        <v>85</v>
      </c>
      <c r="BG1" s="63" t="s">
        <v>86</v>
      </c>
      <c r="BH1" s="63" t="s">
        <v>87</v>
      </c>
      <c r="BI1" s="63" t="s">
        <v>88</v>
      </c>
      <c r="BJ1" s="63" t="s">
        <v>89</v>
      </c>
      <c r="BK1" s="63" t="s">
        <v>90</v>
      </c>
      <c r="BL1" s="63" t="s">
        <v>91</v>
      </c>
      <c r="BM1" s="63" t="s">
        <v>92</v>
      </c>
      <c r="BN1" s="63" t="s">
        <v>93</v>
      </c>
      <c r="BO1" s="63" t="s">
        <v>94</v>
      </c>
      <c r="BP1" s="63" t="s">
        <v>95</v>
      </c>
      <c r="BQ1" s="63" t="s">
        <v>96</v>
      </c>
      <c r="BR1" s="63" t="s">
        <v>97</v>
      </c>
      <c r="BS1" s="63" t="s">
        <v>98</v>
      </c>
    </row>
    <row r="2" spans="1:71" x14ac:dyDescent="0.25">
      <c r="B2" s="67">
        <v>213.98650666666668</v>
      </c>
      <c r="C2" s="67">
        <v>263.9833133333334</v>
      </c>
      <c r="D2" s="67">
        <v>313.98012000000006</v>
      </c>
      <c r="E2" s="67">
        <v>363.97692666666683</v>
      </c>
      <c r="F2" s="67">
        <v>413.97373333333348</v>
      </c>
      <c r="G2" s="67">
        <v>463.97054000000014</v>
      </c>
      <c r="H2" s="67">
        <v>513.96734666666691</v>
      </c>
      <c r="I2" s="67">
        <v>563.96415333333357</v>
      </c>
      <c r="J2" s="67">
        <v>613.96096000000034</v>
      </c>
      <c r="K2" s="67">
        <v>663.957766666667</v>
      </c>
      <c r="L2" s="67">
        <v>713.95457333333366</v>
      </c>
      <c r="M2" s="67">
        <v>763.95138000000031</v>
      </c>
      <c r="N2" s="67">
        <v>813.94818666666708</v>
      </c>
      <c r="O2" s="67">
        <v>863.94499333333374</v>
      </c>
      <c r="P2" s="68">
        <v>913.94180000000051</v>
      </c>
      <c r="Q2" s="69">
        <v>277.99889999999999</v>
      </c>
      <c r="R2" s="67">
        <v>377.99250000000001</v>
      </c>
      <c r="S2" s="67">
        <v>477.9862</v>
      </c>
      <c r="T2" s="68">
        <v>577.97990000000004</v>
      </c>
      <c r="U2" s="70">
        <v>257.99270000000001</v>
      </c>
      <c r="V2" s="67">
        <v>357.98630000000003</v>
      </c>
      <c r="W2" s="67">
        <v>457.97990000000004</v>
      </c>
      <c r="X2" s="67">
        <v>557.97350000000006</v>
      </c>
      <c r="Y2" s="71">
        <v>242.01779999999999</v>
      </c>
      <c r="Z2" s="70">
        <v>342.01139999999998</v>
      </c>
      <c r="AA2" s="70">
        <v>442.005</v>
      </c>
      <c r="AB2" s="72">
        <v>541.99860000000001</v>
      </c>
      <c r="AC2" s="73">
        <v>299.95022503210004</v>
      </c>
      <c r="AD2" s="67">
        <v>349.94712503210002</v>
      </c>
      <c r="AE2" s="67">
        <v>399.94392503210003</v>
      </c>
      <c r="AF2" s="67">
        <v>449.94072503210003</v>
      </c>
      <c r="AG2" s="67">
        <v>499.93752503210004</v>
      </c>
      <c r="AH2" s="67">
        <v>549.93432503209999</v>
      </c>
      <c r="AI2" s="67">
        <v>599.9311250321</v>
      </c>
      <c r="AJ2" s="74">
        <v>327.98160000000001</v>
      </c>
      <c r="AK2" s="69">
        <v>427.97519999999997</v>
      </c>
      <c r="AL2" s="70">
        <v>527.96879999999999</v>
      </c>
      <c r="AM2" s="71">
        <v>356.9717</v>
      </c>
      <c r="AN2" s="70">
        <v>406.968525</v>
      </c>
      <c r="AO2" s="70">
        <v>456.96535</v>
      </c>
      <c r="AP2" s="70">
        <v>506.962175</v>
      </c>
      <c r="AQ2" s="70">
        <v>556.95900000000006</v>
      </c>
      <c r="AR2" s="70">
        <v>370.98739999999998</v>
      </c>
      <c r="AS2" s="70">
        <v>420.98419999999999</v>
      </c>
      <c r="AT2" s="70">
        <v>470.98099999999999</v>
      </c>
      <c r="AU2" s="70">
        <v>520.9778</v>
      </c>
      <c r="AV2" s="70">
        <v>570.97460000000001</v>
      </c>
      <c r="AW2" s="70">
        <v>385.00299999999999</v>
      </c>
      <c r="AX2" s="70">
        <v>434.99982499999999</v>
      </c>
      <c r="AY2" s="70">
        <v>484.99664999999999</v>
      </c>
      <c r="AZ2" s="70">
        <v>534.99347499999999</v>
      </c>
      <c r="BA2" s="70">
        <v>584.99029999999993</v>
      </c>
      <c r="BB2" s="71">
        <v>501.9427</v>
      </c>
      <c r="BC2" s="70">
        <v>601.93629999999996</v>
      </c>
      <c r="BD2" s="67">
        <v>701.92989999999998</v>
      </c>
      <c r="BE2" s="67">
        <v>801.92349999999999</v>
      </c>
      <c r="BF2" s="67">
        <v>901.9171</v>
      </c>
      <c r="BG2" s="71">
        <v>589.99509999999998</v>
      </c>
      <c r="BH2" s="69">
        <v>689.98869999999999</v>
      </c>
      <c r="BI2" s="70">
        <v>789.98230000000001</v>
      </c>
      <c r="BJ2" s="70">
        <v>889.97592499999996</v>
      </c>
      <c r="BK2" s="70">
        <v>989.96955000000003</v>
      </c>
      <c r="BL2" s="70">
        <v>1089.9631749999999</v>
      </c>
      <c r="BM2" s="70">
        <v>1189.9567999999999</v>
      </c>
      <c r="BN2" s="71">
        <v>921.98910000000001</v>
      </c>
      <c r="BO2" s="70">
        <v>1021.9827</v>
      </c>
      <c r="BP2" s="70">
        <v>1121.9763</v>
      </c>
      <c r="BQ2" s="70">
        <v>1221.9699000000001</v>
      </c>
      <c r="BR2" s="70">
        <v>1321.9635000000001</v>
      </c>
      <c r="BS2" s="71">
        <v>1203.9777999999999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Spring Volume</vt:lpstr>
      <vt:lpstr>Methane</vt:lpstr>
      <vt:lpstr>P20 Conc.</vt:lpstr>
      <vt:lpstr>P21 Conc.</vt:lpstr>
      <vt:lpstr>P22 Conc.</vt:lpstr>
      <vt:lpstr>P23 Conc.</vt:lpstr>
      <vt:lpstr>pH</vt:lpstr>
      <vt:lpstr>LOQ</vt:lpstr>
      <vt:lpstr>Molar Mass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Johnsie Ray Lang</dc:creator>
  <cp:lastModifiedBy>Lang, Johnsie</cp:lastModifiedBy>
  <dcterms:created xsi:type="dcterms:W3CDTF">2013-09-03T15:54:52Z</dcterms:created>
  <dcterms:modified xsi:type="dcterms:W3CDTF">2018-10-01T16:01:49Z</dcterms:modified>
</cp:coreProperties>
</file>