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worksheets/wsSortMap1.xml" ContentType="application/vnd.ms-excel.wsSortMap+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505" yWindow="-15" windowWidth="14310" windowHeight="14355" tabRatio="845" activeTab="5"/>
  </bookViews>
  <sheets>
    <sheet name="Contribution data" sheetId="1" r:id="rId1"/>
    <sheet name="Non-OCR contributions" sheetId="9" r:id="rId2"/>
    <sheet name="Soft pledges-other ctrbns 2014" sheetId="5" r:id="rId3"/>
    <sheet name="SRP 2014 funds requested" sheetId="6" r:id="rId4"/>
    <sheet name="Soft pledges-other ctrbns 2015" sheetId="8" r:id="rId5"/>
    <sheet name="SRP 2015 funds requested" sheetId="7" r:id="rId6"/>
    <sheet name="Drop down menus" sheetId="2" r:id="rId7"/>
  </sheets>
  <definedNames>
    <definedName name="_xlnm._FilterDatabase" localSheetId="0" hidden="1">'Contribution data'!$A$2:$W$549</definedName>
    <definedName name="COUNTRIES">'Drop down menus'!$A$1:$A$211</definedName>
    <definedName name="DONORS">'Drop down menus'!$F$1:$F$110</definedName>
    <definedName name="OLE_LINK1" localSheetId="0">'Contribution data'!#REF!</definedName>
    <definedName name="OLE_LINK18" localSheetId="0">'Contribution data'!$I$399</definedName>
    <definedName name="_xlnm.Print_Area" localSheetId="0">'Contribution data'!$A$2:$L$532</definedName>
    <definedName name="_xlnm.Print_Titles" localSheetId="0">'Contribution data'!$1:$2</definedName>
    <definedName name="REGION">'Drop down menus'!$C$1:$C$8</definedName>
    <definedName name="Z_179A2469_74F8_4423_910A_2CAE83AE7545_.wvu.FilterData" localSheetId="0" hidden="1">'Contribution data'!$A$2:$W$225</definedName>
    <definedName name="Z_1951F70C_2EB8_4BD8_AA43_B535F59C3220_.wvu.FilterData" localSheetId="0" hidden="1">'Contribution data'!$A$2:$W$157</definedName>
    <definedName name="Z_1A3C571B_D123_4B60_8391_E984378EDCF2_.wvu.FilterData" localSheetId="0" hidden="1">'Contribution data'!$A$2:$W$154</definedName>
    <definedName name="Z_1E11BED6_F4E9_4E03_9378_51941FD7F404_.wvu.FilterData" localSheetId="0" hidden="1">'Contribution data'!$A$2:$W$203</definedName>
    <definedName name="Z_1E11BED6_F4E9_4E03_9378_51941FD7F404_.wvu.PrintArea" localSheetId="0" hidden="1">'Contribution data'!$A$1:$U$67</definedName>
    <definedName name="Z_1E11BED6_F4E9_4E03_9378_51941FD7F404_.wvu.PrintTitles" localSheetId="0" hidden="1">'Contribution data'!$1:$2</definedName>
    <definedName name="Z_24CE518E_CE52_416F_8BD1_4686BC17D6ED_.wvu.FilterData" localSheetId="0" hidden="1">'Contribution data'!$A$2:$U$113</definedName>
    <definedName name="Z_32DCDF2F_6DC7_4C29_9CEE_6FC6DB911FDA_.wvu.FilterData" localSheetId="0" hidden="1">'Contribution data'!$A$2:$W$260</definedName>
    <definedName name="Z_32DCDF2F_6DC7_4C29_9CEE_6FC6DB911FDA_.wvu.PrintArea" localSheetId="0" hidden="1">'Contribution data'!$A$1:$U$67</definedName>
    <definedName name="Z_32DCDF2F_6DC7_4C29_9CEE_6FC6DB911FDA_.wvu.PrintTitles" localSheetId="0" hidden="1">'Contribution data'!$1:$2</definedName>
    <definedName name="Z_400E0BAC_7772_4431_8A7D_A152CB6CC6EF_.wvu.FilterData" localSheetId="0" hidden="1">'Contribution data'!$A$2:$W$223</definedName>
    <definedName name="Z_443C1E29_C8C3_4948_A3DD_5FAE07F18A83_.wvu.FilterData" localSheetId="0" hidden="1">'Contribution data'!$A$2:$U$110</definedName>
    <definedName name="Z_51DDE148_1667_4E38_BEAC_F35AEF28DB65_.wvu.FilterData" localSheetId="0" hidden="1">'Contribution data'!$A$2:$W$140</definedName>
    <definedName name="Z_53710FA6_9F5C_4097_952C_137AF5B1E52F_.wvu.FilterData" localSheetId="0" hidden="1">'Contribution data'!$A$2:$W$139</definedName>
    <definedName name="Z_597FFDBE_2F0C_4D8F_B160_A635CCFEC2D9_.wvu.FilterData" localSheetId="0" hidden="1">'Contribution data'!$A$2:$W$257</definedName>
    <definedName name="Z_5B394E2F_D7E0_4DCF_9835_27E713058925_.wvu.FilterData" localSheetId="0" hidden="1">'Contribution data'!$A$2:$W$267</definedName>
    <definedName name="Z_5B394E2F_D7E0_4DCF_9835_27E713058925_.wvu.PrintArea" localSheetId="0" hidden="1">'Contribution data'!$A$1:$U$67</definedName>
    <definedName name="Z_5B394E2F_D7E0_4DCF_9835_27E713058925_.wvu.PrintTitles" localSheetId="0" hidden="1">'Contribution data'!$1:$2</definedName>
    <definedName name="Z_706266FF_0340_4315_A773_81803F32C2F0_.wvu.FilterData" localSheetId="0" hidden="1">'Contribution data'!$A$2:$W$265</definedName>
    <definedName name="Z_844795F9_E889_4D56_8401_C7A03514DDC8_.wvu.FilterData" localSheetId="0" hidden="1">'Contribution data'!$A$2:$W$265</definedName>
    <definedName name="Z_8710BC69_A685_40A5_889B_14446644F112_.wvu.FilterData" localSheetId="0" hidden="1">'Contribution data'!$A$2:$W$236</definedName>
    <definedName name="Z_91E053A7_9B1A_4D92_B3A3_C0DE812194D5_.wvu.FilterData" localSheetId="0" hidden="1">'Contribution data'!$A$2:$W$125</definedName>
    <definedName name="Z_94E7FCF4_B25B_4388_9F9B_6A77280681AB_.wvu.FilterData" localSheetId="0" hidden="1">'Contribution data'!$A$2:$W$254</definedName>
    <definedName name="Z_99323A82_5C97_42FE_8152_9F86C0E0C2E0_.wvu.FilterData" localSheetId="0" hidden="1">'Contribution data'!$A$2:$W$225</definedName>
    <definedName name="Z_A5B9A235_20D7_4958_BDF0_A8C11A4A0300_.wvu.FilterData" localSheetId="0" hidden="1">'Contribution data'!$A$2:$U$111</definedName>
    <definedName name="Z_A5B9A235_20D7_4958_BDF0_A8C11A4A0300_.wvu.PrintArea" localSheetId="0" hidden="1">'Contribution data'!$A$1:$U$67</definedName>
    <definedName name="Z_A5B9A235_20D7_4958_BDF0_A8C11A4A0300_.wvu.PrintTitles" localSheetId="0" hidden="1">'Contribution data'!$1:$2</definedName>
    <definedName name="Z_B38C214A_F43A_47A0_971B_66B96E23E9C5_.wvu.FilterData" localSheetId="0" hidden="1">'Contribution data'!$A$2:$W$269</definedName>
    <definedName name="Z_B38C214A_F43A_47A0_971B_66B96E23E9C5_.wvu.PrintArea" localSheetId="0" hidden="1">'Contribution data'!$A$1:$U$67</definedName>
    <definedName name="Z_B38C214A_F43A_47A0_971B_66B96E23E9C5_.wvu.PrintTitles" localSheetId="0" hidden="1">'Contribution data'!$1:$2</definedName>
    <definedName name="Z_BA144EBB_2E24_4EED_AAFE_17563A1BA2FC_.wvu.FilterData" localSheetId="0" hidden="1">'Contribution data'!$A$2:$U$107</definedName>
    <definedName name="Z_BA144EBB_2E24_4EED_AAFE_17563A1BA2FC_.wvu.PrintArea" localSheetId="0" hidden="1">'Contribution data'!$A$1:$U$67</definedName>
    <definedName name="Z_BA144EBB_2E24_4EED_AAFE_17563A1BA2FC_.wvu.PrintTitles" localSheetId="0" hidden="1">'Contribution data'!$1:$2</definedName>
    <definedName name="Z_C4547163_90FB_4440_AE48_B65258E5519E_.wvu.FilterData" localSheetId="0" hidden="1">'Contribution data'!$A$2:$W$242</definedName>
    <definedName name="Z_C4547163_90FB_4440_AE48_B65258E5519E_.wvu.PrintArea" localSheetId="0" hidden="1">'Contribution data'!$A$1:$U$67</definedName>
    <definedName name="Z_C4547163_90FB_4440_AE48_B65258E5519E_.wvu.PrintTitles" localSheetId="0" hidden="1">'Contribution data'!$1:$2</definedName>
    <definedName name="Z_C68EDE1D_6763_468D_B674_9FC30A169844_.wvu.FilterData" localSheetId="0" hidden="1">'Contribution data'!$A$2:$W$265</definedName>
    <definedName name="Z_C68EDE1D_6763_468D_B674_9FC30A169844_.wvu.PrintArea" localSheetId="0" hidden="1">'Contribution data'!$A$1:$P$167</definedName>
    <definedName name="Z_C68EDE1D_6763_468D_B674_9FC30A169844_.wvu.PrintTitles" localSheetId="0" hidden="1">'Contribution data'!$1:$2</definedName>
    <definedName name="Z_D360E501_7F9D_4683_9820_48EC673C848C_.wvu.FilterData" localSheetId="0" hidden="1">'Contribution data'!$A$2:$U$118</definedName>
    <definedName name="Z_D6EE549B_B3C7_47A2_BC34_4991A34EEC79_.wvu.FilterData" localSheetId="0" hidden="1">'Contribution data'!$A$2:$W$225</definedName>
    <definedName name="Z_E4C2DC84_8A9A_4116_8707_1B224AA1D040_.wvu.FilterData" localSheetId="0" hidden="1">'Contribution data'!$A$2:$W$133</definedName>
    <definedName name="Z_EC604D7E_C778_4985_B957_DC4E1EE70016_.wvu.FilterData" localSheetId="0" hidden="1">'Contribution data'!$A$2:$W$188</definedName>
    <definedName name="Z_F6A4B381_1A33_4C4D_B0F1_C02A89FA12EC_.wvu.FilterData" localSheetId="0" hidden="1">'Contribution data'!$A$2:$W$253</definedName>
    <definedName name="Z_F9A35103_3792_4FF9_A7AC_4F0D3AE329D4_.wvu.FilterData" localSheetId="0" hidden="1">'Contribution data'!$A$2:$W$249</definedName>
  </definedNames>
  <calcPr calcId="145621"/>
  <customWorkbookViews>
    <customWorkbookView name="DEVENISH, Susan Jane - Personal View" guid="{A5B9A235-20D7-4958-BDF0-A8C11A4A0300}" mergeInterval="0" personalView="1" maximized="1" windowWidth="1680" windowHeight="797" activeSheetId="1"/>
    <customWorkbookView name="TRETTER, Christine Yvonne - Personal View" guid="{1E11BED6-F4E9-4E03-9378-51941FD7F404}" mergeInterval="0" personalView="1" maximized="1" windowWidth="1606" windowHeight="812" activeSheetId="1"/>
    <customWorkbookView name="CADAG, Merlyn Manogura - Personal View" guid="{C4547163-90FB-4440-AE48-B65258E5519E}" mergeInterval="0" personalView="1" maximized="1" windowWidth="1916" windowHeight="983" activeSheetId="1"/>
    <customWorkbookView name="DIAZ-HERRERA, Cintia - Personal View" guid="{32DCDF2F-6DC7-4C29-9CEE-6FC6DB911FDA}" mergeInterval="0" personalView="1" maximized="1" windowWidth="1557" windowHeight="644" activeSheetId="1"/>
    <customWorkbookView name="SOPER, Pauline - Personal View" guid="{C68EDE1D-6763-468D-B674-9FC30A169844}" mergeInterval="0" personalView="1" maximized="1" windowWidth="1680" windowHeight="825" activeSheetId="1" showComments="commIndAndComment"/>
    <customWorkbookView name="FRECHET, Eric Gilles C. - Personal View" guid="{5B394E2F-D7E0-4DCF-9835-27E713058925}" mergeInterval="0" personalView="1" maximized="1" windowWidth="1916" windowHeight="975" activeSheetId="2" showComments="commIndAndComment"/>
    <customWorkbookView name="JAMENYA, Adisa - Personal View" guid="{B38C214A-F43A-47A0-971B-66B96E23E9C5}" mergeInterval="0" personalView="1" maximized="1" windowWidth="1502" windowHeight="777" activeSheetId="1"/>
  </customWorkbookViews>
</workbook>
</file>

<file path=xl/calcChain.xml><?xml version="1.0" encoding="utf-8"?>
<calcChain xmlns="http://schemas.openxmlformats.org/spreadsheetml/2006/main">
  <c r="Q525" i="1" l="1"/>
  <c r="T525" i="1" s="1"/>
  <c r="Q3" i="9"/>
  <c r="Q424" i="1"/>
  <c r="T424" i="1" s="1"/>
  <c r="Q541" i="1"/>
  <c r="T541" i="1" s="1"/>
  <c r="Q540" i="1"/>
  <c r="T540" i="1" s="1"/>
  <c r="Q537" i="1"/>
  <c r="T537" i="1" s="1"/>
  <c r="Q533" i="1"/>
  <c r="T533" i="1" s="1"/>
  <c r="Q535" i="1"/>
  <c r="T535" i="1" s="1"/>
  <c r="Q538" i="1"/>
  <c r="T538" i="1" s="1"/>
  <c r="Q536" i="1"/>
  <c r="T536" i="1" s="1"/>
  <c r="Q534" i="1"/>
  <c r="T534" i="1" s="1"/>
  <c r="Q532" i="1"/>
  <c r="T532" i="1" s="1"/>
  <c r="Q524" i="1"/>
  <c r="T524" i="1" s="1"/>
  <c r="Q523" i="1"/>
  <c r="T523" i="1" s="1"/>
  <c r="Q522" i="1"/>
  <c r="T522" i="1" s="1"/>
  <c r="Q531" i="1"/>
  <c r="T531" i="1" s="1"/>
  <c r="Q512" i="1"/>
  <c r="T512" i="1" s="1"/>
  <c r="Q513" i="1"/>
  <c r="T513" i="1" s="1"/>
  <c r="Q530" i="1"/>
  <c r="T530" i="1" s="1"/>
  <c r="Q526" i="1"/>
  <c r="T526" i="1" s="1"/>
  <c r="Q529" i="1"/>
  <c r="T529" i="1" s="1"/>
  <c r="Q527" i="1"/>
  <c r="T527" i="1" s="1"/>
  <c r="Q528" i="1"/>
  <c r="T528" i="1" s="1"/>
  <c r="Q521" i="1"/>
  <c r="T521" i="1" s="1"/>
  <c r="Q518" i="1"/>
  <c r="T518" i="1" s="1"/>
  <c r="Q520" i="1"/>
  <c r="T520" i="1" s="1"/>
  <c r="Q517" i="1"/>
  <c r="T517" i="1" s="1"/>
  <c r="Q515" i="1"/>
  <c r="T515" i="1" s="1"/>
  <c r="Q511" i="1"/>
  <c r="T511" i="1" s="1"/>
  <c r="Q514" i="1"/>
  <c r="T514" i="1" s="1"/>
  <c r="Q4" i="1"/>
  <c r="T4" i="1" s="1"/>
  <c r="Q5" i="1"/>
  <c r="T5" i="1" s="1"/>
  <c r="Q6" i="1"/>
  <c r="T6" i="1" s="1"/>
  <c r="Q7" i="1"/>
  <c r="T7" i="1" s="1"/>
  <c r="Q8" i="1"/>
  <c r="T8" i="1" s="1"/>
  <c r="Q9" i="1"/>
  <c r="T9" i="1" s="1"/>
  <c r="Q10" i="1"/>
  <c r="T10" i="1" s="1"/>
  <c r="Q11" i="1"/>
  <c r="T11" i="1" s="1"/>
  <c r="Q12" i="1"/>
  <c r="T12" i="1" s="1"/>
  <c r="Q13" i="1"/>
  <c r="T13" i="1" s="1"/>
  <c r="Q14" i="1"/>
  <c r="T14" i="1" s="1"/>
  <c r="Q15" i="1"/>
  <c r="T15" i="1" s="1"/>
  <c r="Q16" i="1"/>
  <c r="T16" i="1" s="1"/>
  <c r="Q17" i="1"/>
  <c r="T17" i="1" s="1"/>
  <c r="Q18" i="1"/>
  <c r="T18" i="1" s="1"/>
  <c r="Q19" i="1"/>
  <c r="T19" i="1" s="1"/>
  <c r="Q20" i="1"/>
  <c r="T20" i="1" s="1"/>
  <c r="Q21" i="1"/>
  <c r="T21" i="1" s="1"/>
  <c r="Q22" i="1"/>
  <c r="T22" i="1" s="1"/>
  <c r="Q23" i="1"/>
  <c r="T23" i="1" s="1"/>
  <c r="Q24" i="1"/>
  <c r="T24" i="1" s="1"/>
  <c r="Q25" i="1"/>
  <c r="T25" i="1" s="1"/>
  <c r="Q26" i="1"/>
  <c r="T26" i="1" s="1"/>
  <c r="Q27" i="1"/>
  <c r="T27" i="1" s="1"/>
  <c r="Q28" i="1"/>
  <c r="T28" i="1" s="1"/>
  <c r="Q29" i="1"/>
  <c r="T29" i="1" s="1"/>
  <c r="Q30" i="1"/>
  <c r="T30" i="1" s="1"/>
  <c r="Q31" i="1"/>
  <c r="T31" i="1" s="1"/>
  <c r="Q32" i="1"/>
  <c r="T32" i="1" s="1"/>
  <c r="Q33" i="1"/>
  <c r="T33" i="1" s="1"/>
  <c r="Q34" i="1"/>
  <c r="T34" i="1" s="1"/>
  <c r="Q35" i="1"/>
  <c r="T35" i="1" s="1"/>
  <c r="Q36" i="1"/>
  <c r="T36" i="1" s="1"/>
  <c r="Q37" i="1"/>
  <c r="T37" i="1" s="1"/>
  <c r="Q38" i="1"/>
  <c r="T38" i="1" s="1"/>
  <c r="Q39" i="1"/>
  <c r="T39" i="1" s="1"/>
  <c r="Q40" i="1"/>
  <c r="T40" i="1" s="1"/>
  <c r="Q41" i="1"/>
  <c r="T41" i="1" s="1"/>
  <c r="Q42" i="1"/>
  <c r="T42" i="1" s="1"/>
  <c r="Q43" i="1"/>
  <c r="T43" i="1" s="1"/>
  <c r="Q44" i="1"/>
  <c r="T44" i="1" s="1"/>
  <c r="Q45" i="1"/>
  <c r="T45" i="1" s="1"/>
  <c r="Q46" i="1"/>
  <c r="T46" i="1" s="1"/>
  <c r="Q47" i="1"/>
  <c r="T47" i="1" s="1"/>
  <c r="Q48" i="1"/>
  <c r="T48" i="1" s="1"/>
  <c r="Q49" i="1"/>
  <c r="T49" i="1" s="1"/>
  <c r="Q50" i="1"/>
  <c r="T50" i="1" s="1"/>
  <c r="Q51" i="1"/>
  <c r="T51" i="1" s="1"/>
  <c r="Q52" i="1"/>
  <c r="T52" i="1" s="1"/>
  <c r="Q53" i="1"/>
  <c r="T53" i="1" s="1"/>
  <c r="Q54" i="1"/>
  <c r="T54" i="1" s="1"/>
  <c r="Q55" i="1"/>
  <c r="T55" i="1" s="1"/>
  <c r="Q56" i="1"/>
  <c r="T56" i="1" s="1"/>
  <c r="Q57" i="1"/>
  <c r="T57" i="1" s="1"/>
  <c r="Q58" i="1"/>
  <c r="T58" i="1" s="1"/>
  <c r="Q59" i="1"/>
  <c r="T59" i="1" s="1"/>
  <c r="Q60" i="1"/>
  <c r="T60" i="1" s="1"/>
  <c r="Q61" i="1"/>
  <c r="T61" i="1" s="1"/>
  <c r="Q62" i="1"/>
  <c r="T62" i="1" s="1"/>
  <c r="Q63" i="1"/>
  <c r="T63" i="1" s="1"/>
  <c r="Q64" i="1"/>
  <c r="T64" i="1" s="1"/>
  <c r="Q65" i="1"/>
  <c r="T65" i="1" s="1"/>
  <c r="Q66" i="1"/>
  <c r="T66" i="1" s="1"/>
  <c r="Q67" i="1"/>
  <c r="T67" i="1" s="1"/>
  <c r="Q68" i="1"/>
  <c r="T68" i="1" s="1"/>
  <c r="Q69" i="1"/>
  <c r="T69" i="1" s="1"/>
  <c r="Q70" i="1"/>
  <c r="T70" i="1" s="1"/>
  <c r="Q71" i="1"/>
  <c r="T71" i="1" s="1"/>
  <c r="Q72" i="1"/>
  <c r="T72" i="1" s="1"/>
  <c r="Q73" i="1"/>
  <c r="T73" i="1" s="1"/>
  <c r="Q74" i="1"/>
  <c r="T74" i="1" s="1"/>
  <c r="Q75" i="1"/>
  <c r="T75" i="1" s="1"/>
  <c r="Q76" i="1"/>
  <c r="T76" i="1" s="1"/>
  <c r="Q77" i="1"/>
  <c r="T77" i="1" s="1"/>
  <c r="Q78" i="1"/>
  <c r="T78" i="1" s="1"/>
  <c r="Q79" i="1"/>
  <c r="T79" i="1" s="1"/>
  <c r="Q80" i="1"/>
  <c r="T80" i="1" s="1"/>
  <c r="Q81" i="1"/>
  <c r="T81" i="1" s="1"/>
  <c r="Q82" i="1"/>
  <c r="T82" i="1" s="1"/>
  <c r="Q83" i="1"/>
  <c r="T83" i="1" s="1"/>
  <c r="Q84" i="1"/>
  <c r="T84" i="1" s="1"/>
  <c r="Q85" i="1"/>
  <c r="T85" i="1" s="1"/>
  <c r="Q86" i="1"/>
  <c r="T86" i="1" s="1"/>
  <c r="Q87" i="1"/>
  <c r="T87" i="1" s="1"/>
  <c r="Q88" i="1"/>
  <c r="T88" i="1" s="1"/>
  <c r="Q89" i="1"/>
  <c r="T89" i="1" s="1"/>
  <c r="Q90" i="1"/>
  <c r="T90" i="1" s="1"/>
  <c r="Q91" i="1"/>
  <c r="T91" i="1" s="1"/>
  <c r="Q92" i="1"/>
  <c r="T92" i="1" s="1"/>
  <c r="Q93" i="1"/>
  <c r="T93" i="1" s="1"/>
  <c r="Q94" i="1"/>
  <c r="T94" i="1" s="1"/>
  <c r="Q95" i="1"/>
  <c r="T95" i="1" s="1"/>
  <c r="Q96" i="1"/>
  <c r="T96" i="1" s="1"/>
  <c r="Q97" i="1"/>
  <c r="T97" i="1" s="1"/>
  <c r="Q98" i="1"/>
  <c r="T98" i="1" s="1"/>
  <c r="Q99" i="1"/>
  <c r="T99" i="1" s="1"/>
  <c r="Q100" i="1"/>
  <c r="T100" i="1" s="1"/>
  <c r="Q101" i="1"/>
  <c r="T101" i="1" s="1"/>
  <c r="Q102" i="1"/>
  <c r="T102" i="1" s="1"/>
  <c r="Q103" i="1"/>
  <c r="T103" i="1" s="1"/>
  <c r="Q104" i="1"/>
  <c r="T104" i="1" s="1"/>
  <c r="Q105" i="1"/>
  <c r="T105" i="1" s="1"/>
  <c r="Q106" i="1"/>
  <c r="T106" i="1" s="1"/>
  <c r="Q107" i="1"/>
  <c r="T107" i="1" s="1"/>
  <c r="Q108" i="1"/>
  <c r="T108" i="1" s="1"/>
  <c r="Q109" i="1"/>
  <c r="T109" i="1" s="1"/>
  <c r="Q110" i="1"/>
  <c r="T110" i="1" s="1"/>
  <c r="Q111" i="1"/>
  <c r="T111" i="1" s="1"/>
  <c r="Q112" i="1"/>
  <c r="T112" i="1" s="1"/>
  <c r="Q113" i="1"/>
  <c r="T113" i="1" s="1"/>
  <c r="Q114" i="1"/>
  <c r="T114" i="1" s="1"/>
  <c r="Q115" i="1"/>
  <c r="T115" i="1" s="1"/>
  <c r="Q116" i="1"/>
  <c r="T116" i="1" s="1"/>
  <c r="Q117" i="1"/>
  <c r="T117" i="1" s="1"/>
  <c r="Q118" i="1"/>
  <c r="T118" i="1" s="1"/>
  <c r="Q119" i="1"/>
  <c r="T119" i="1" s="1"/>
  <c r="Q120" i="1"/>
  <c r="T120" i="1" s="1"/>
  <c r="Q121" i="1"/>
  <c r="T121" i="1" s="1"/>
  <c r="Q122" i="1"/>
  <c r="T122" i="1" s="1"/>
  <c r="Q123" i="1"/>
  <c r="T123" i="1" s="1"/>
  <c r="Q124" i="1"/>
  <c r="T124" i="1" s="1"/>
  <c r="Q125" i="1"/>
  <c r="T125" i="1" s="1"/>
  <c r="Q126" i="1"/>
  <c r="T126" i="1" s="1"/>
  <c r="Q127" i="1"/>
  <c r="T127" i="1" s="1"/>
  <c r="Q128" i="1"/>
  <c r="T128" i="1" s="1"/>
  <c r="Q129" i="1"/>
  <c r="T129" i="1" s="1"/>
  <c r="Q130" i="1"/>
  <c r="T130" i="1" s="1"/>
  <c r="Q131" i="1"/>
  <c r="T131" i="1" s="1"/>
  <c r="Q132" i="1"/>
  <c r="T132" i="1" s="1"/>
  <c r="Q133" i="1"/>
  <c r="T133" i="1" s="1"/>
  <c r="Q134" i="1"/>
  <c r="T134" i="1" s="1"/>
  <c r="Q135" i="1"/>
  <c r="T135" i="1" s="1"/>
  <c r="Q136" i="1"/>
  <c r="T136" i="1" s="1"/>
  <c r="Q137" i="1"/>
  <c r="T137" i="1" s="1"/>
  <c r="Q138" i="1"/>
  <c r="T138" i="1" s="1"/>
  <c r="Q139" i="1"/>
  <c r="T139" i="1" s="1"/>
  <c r="Q140" i="1"/>
  <c r="T140" i="1" s="1"/>
  <c r="Q141" i="1"/>
  <c r="T141" i="1" s="1"/>
  <c r="Q142" i="1"/>
  <c r="T142" i="1" s="1"/>
  <c r="Q143" i="1"/>
  <c r="T143" i="1" s="1"/>
  <c r="Q144" i="1"/>
  <c r="T144" i="1" s="1"/>
  <c r="Q145" i="1"/>
  <c r="T145" i="1" s="1"/>
  <c r="Q146" i="1"/>
  <c r="T146" i="1" s="1"/>
  <c r="Q147" i="1"/>
  <c r="T147" i="1" s="1"/>
  <c r="Q148" i="1"/>
  <c r="T148" i="1" s="1"/>
  <c r="Q149" i="1"/>
  <c r="T149" i="1" s="1"/>
  <c r="Q150" i="1"/>
  <c r="T150" i="1" s="1"/>
  <c r="Q151" i="1"/>
  <c r="T151" i="1" s="1"/>
  <c r="Q152" i="1"/>
  <c r="T152" i="1" s="1"/>
  <c r="Q153" i="1"/>
  <c r="T153" i="1" s="1"/>
  <c r="Q154" i="1"/>
  <c r="T154" i="1" s="1"/>
  <c r="Q155" i="1"/>
  <c r="T155" i="1" s="1"/>
  <c r="Q156" i="1"/>
  <c r="T156" i="1" s="1"/>
  <c r="Q157" i="1"/>
  <c r="T157" i="1" s="1"/>
  <c r="Q158" i="1"/>
  <c r="T158" i="1" s="1"/>
  <c r="Q159" i="1"/>
  <c r="T159" i="1" s="1"/>
  <c r="Q160" i="1"/>
  <c r="T160" i="1" s="1"/>
  <c r="Q161" i="1"/>
  <c r="T161" i="1" s="1"/>
  <c r="Q162" i="1"/>
  <c r="T162" i="1" s="1"/>
  <c r="Q163" i="1"/>
  <c r="T163" i="1" s="1"/>
  <c r="Q164" i="1"/>
  <c r="T164" i="1" s="1"/>
  <c r="Q165" i="1"/>
  <c r="T165" i="1" s="1"/>
  <c r="Q166" i="1"/>
  <c r="T166" i="1" s="1"/>
  <c r="Q167" i="1"/>
  <c r="T167" i="1" s="1"/>
  <c r="Q168" i="1"/>
  <c r="T168" i="1" s="1"/>
  <c r="Q169" i="1"/>
  <c r="T169" i="1" s="1"/>
  <c r="Q170" i="1"/>
  <c r="T170" i="1" s="1"/>
  <c r="Q171" i="1"/>
  <c r="T171" i="1" s="1"/>
  <c r="Q172" i="1"/>
  <c r="T172" i="1" s="1"/>
  <c r="Q173" i="1"/>
  <c r="T173" i="1" s="1"/>
  <c r="Q174" i="1"/>
  <c r="T174" i="1" s="1"/>
  <c r="Q175" i="1"/>
  <c r="T175" i="1" s="1"/>
  <c r="Q176" i="1"/>
  <c r="T176" i="1" s="1"/>
  <c r="Q177" i="1"/>
  <c r="T177" i="1" s="1"/>
  <c r="Q178" i="1"/>
  <c r="T178" i="1" s="1"/>
  <c r="Q179" i="1"/>
  <c r="T179" i="1" s="1"/>
  <c r="Q180" i="1"/>
  <c r="T180" i="1" s="1"/>
  <c r="Q181" i="1"/>
  <c r="T181" i="1" s="1"/>
  <c r="Q182" i="1"/>
  <c r="T182" i="1" s="1"/>
  <c r="Q183" i="1"/>
  <c r="T183" i="1" s="1"/>
  <c r="Q184" i="1"/>
  <c r="T184" i="1" s="1"/>
  <c r="Q185" i="1"/>
  <c r="T185" i="1" s="1"/>
  <c r="Q186" i="1"/>
  <c r="T186" i="1" s="1"/>
  <c r="Q187" i="1"/>
  <c r="T187" i="1" s="1"/>
  <c r="Q188" i="1"/>
  <c r="T188" i="1" s="1"/>
  <c r="Q189" i="1"/>
  <c r="T189" i="1" s="1"/>
  <c r="Q190" i="1"/>
  <c r="T190" i="1" s="1"/>
  <c r="Q191" i="1"/>
  <c r="T191" i="1" s="1"/>
  <c r="Q192" i="1"/>
  <c r="T192" i="1" s="1"/>
  <c r="Q193" i="1"/>
  <c r="T193" i="1" s="1"/>
  <c r="Q194" i="1"/>
  <c r="T194" i="1" s="1"/>
  <c r="Q195" i="1"/>
  <c r="T195" i="1" s="1"/>
  <c r="Q196" i="1"/>
  <c r="T196" i="1" s="1"/>
  <c r="Q197" i="1"/>
  <c r="T197" i="1" s="1"/>
  <c r="Q198" i="1"/>
  <c r="T198" i="1" s="1"/>
  <c r="Q199" i="1"/>
  <c r="T199" i="1" s="1"/>
  <c r="Q200" i="1"/>
  <c r="T200" i="1" s="1"/>
  <c r="Q201" i="1"/>
  <c r="T201" i="1" s="1"/>
  <c r="Q202" i="1"/>
  <c r="T202" i="1" s="1"/>
  <c r="Q203" i="1"/>
  <c r="T203" i="1" s="1"/>
  <c r="Q204" i="1"/>
  <c r="T204" i="1" s="1"/>
  <c r="Q205" i="1"/>
  <c r="T205" i="1" s="1"/>
  <c r="Q206" i="1"/>
  <c r="T206" i="1" s="1"/>
  <c r="Q207" i="1"/>
  <c r="T207" i="1" s="1"/>
  <c r="Q208" i="1"/>
  <c r="T208" i="1" s="1"/>
  <c r="Q209" i="1"/>
  <c r="T209" i="1" s="1"/>
  <c r="Q210" i="1"/>
  <c r="T210" i="1" s="1"/>
  <c r="Q211" i="1"/>
  <c r="T211" i="1" s="1"/>
  <c r="Q212" i="1"/>
  <c r="T212" i="1" s="1"/>
  <c r="Q213" i="1"/>
  <c r="T213" i="1" s="1"/>
  <c r="Q214" i="1"/>
  <c r="T214" i="1" s="1"/>
  <c r="Q215" i="1"/>
  <c r="T215" i="1" s="1"/>
  <c r="Q216" i="1"/>
  <c r="T216" i="1" s="1"/>
  <c r="Q217" i="1"/>
  <c r="T217" i="1" s="1"/>
  <c r="Q218" i="1"/>
  <c r="T218" i="1" s="1"/>
  <c r="Q219" i="1"/>
  <c r="T219" i="1" s="1"/>
  <c r="Q220" i="1"/>
  <c r="T220" i="1" s="1"/>
  <c r="Q221" i="1"/>
  <c r="T221" i="1" s="1"/>
  <c r="Q222" i="1"/>
  <c r="T222" i="1" s="1"/>
  <c r="Q223" i="1"/>
  <c r="T223" i="1" s="1"/>
  <c r="Q224" i="1"/>
  <c r="T224" i="1" s="1"/>
  <c r="Q225" i="1"/>
  <c r="T225" i="1" s="1"/>
  <c r="Q226" i="1"/>
  <c r="T226" i="1" s="1"/>
  <c r="Q227" i="1"/>
  <c r="T227" i="1" s="1"/>
  <c r="Q228" i="1"/>
  <c r="T228" i="1" s="1"/>
  <c r="Q229" i="1"/>
  <c r="T229" i="1" s="1"/>
  <c r="Q230" i="1"/>
  <c r="T230" i="1" s="1"/>
  <c r="Q231" i="1"/>
  <c r="T231" i="1" s="1"/>
  <c r="Q232" i="1"/>
  <c r="T232" i="1" s="1"/>
  <c r="Q233" i="1"/>
  <c r="T233" i="1" s="1"/>
  <c r="Q234" i="1"/>
  <c r="T234" i="1" s="1"/>
  <c r="Q235" i="1"/>
  <c r="T235" i="1" s="1"/>
  <c r="Q236" i="1"/>
  <c r="T236" i="1" s="1"/>
  <c r="Q237" i="1"/>
  <c r="Q238" i="1"/>
  <c r="T238" i="1" s="1"/>
  <c r="Q239" i="1"/>
  <c r="T239" i="1" s="1"/>
  <c r="Q240" i="1"/>
  <c r="T240" i="1" s="1"/>
  <c r="Q241" i="1"/>
  <c r="T241" i="1" s="1"/>
  <c r="Q242" i="1"/>
  <c r="T242" i="1" s="1"/>
  <c r="Q243" i="1"/>
  <c r="T243" i="1" s="1"/>
  <c r="Q244" i="1"/>
  <c r="T244" i="1" s="1"/>
  <c r="Q245" i="1"/>
  <c r="T245" i="1" s="1"/>
  <c r="Q246" i="1"/>
  <c r="T246" i="1" s="1"/>
  <c r="Q247" i="1"/>
  <c r="T247" i="1" s="1"/>
  <c r="Q248" i="1"/>
  <c r="T248" i="1" s="1"/>
  <c r="Q249" i="1"/>
  <c r="T249" i="1" s="1"/>
  <c r="Q250" i="1"/>
  <c r="T250" i="1" s="1"/>
  <c r="Q251" i="1"/>
  <c r="T251" i="1" s="1"/>
  <c r="Q252" i="1"/>
  <c r="T252" i="1" s="1"/>
  <c r="Q253" i="1"/>
  <c r="T253" i="1" s="1"/>
  <c r="Q254" i="1"/>
  <c r="T254" i="1" s="1"/>
  <c r="Q255" i="1"/>
  <c r="T255" i="1" s="1"/>
  <c r="Q256" i="1"/>
  <c r="T256" i="1" s="1"/>
  <c r="Q257" i="1"/>
  <c r="T257" i="1" s="1"/>
  <c r="Q258" i="1"/>
  <c r="T258" i="1" s="1"/>
  <c r="Q259" i="1"/>
  <c r="T259" i="1" s="1"/>
  <c r="Q260" i="1"/>
  <c r="T260" i="1" s="1"/>
  <c r="Q261" i="1"/>
  <c r="T261" i="1" s="1"/>
  <c r="Q262" i="1"/>
  <c r="T262" i="1" s="1"/>
  <c r="Q263" i="1"/>
  <c r="T263" i="1" s="1"/>
  <c r="Q264" i="1"/>
  <c r="T264" i="1" s="1"/>
  <c r="Q265" i="1"/>
  <c r="T265" i="1" s="1"/>
  <c r="Q266" i="1"/>
  <c r="T266" i="1" s="1"/>
  <c r="Q267" i="1"/>
  <c r="T267" i="1" s="1"/>
  <c r="Q268" i="1"/>
  <c r="T268" i="1" s="1"/>
  <c r="Q269" i="1"/>
  <c r="T269" i="1" s="1"/>
  <c r="Q270" i="1"/>
  <c r="T270" i="1" s="1"/>
  <c r="Q271" i="1"/>
  <c r="T271" i="1" s="1"/>
  <c r="Q272" i="1"/>
  <c r="T272" i="1" s="1"/>
  <c r="Q273" i="1"/>
  <c r="T273" i="1" s="1"/>
  <c r="Q274" i="1"/>
  <c r="T274" i="1" s="1"/>
  <c r="Q275" i="1"/>
  <c r="T275" i="1" s="1"/>
  <c r="Q276" i="1"/>
  <c r="T276" i="1" s="1"/>
  <c r="Q277" i="1"/>
  <c r="T277" i="1" s="1"/>
  <c r="Q278" i="1"/>
  <c r="T278" i="1" s="1"/>
  <c r="Q279" i="1"/>
  <c r="T279" i="1" s="1"/>
  <c r="Q280" i="1"/>
  <c r="T280" i="1" s="1"/>
  <c r="Q281" i="1"/>
  <c r="T281" i="1" s="1"/>
  <c r="Q282" i="1"/>
  <c r="T282" i="1" s="1"/>
  <c r="Q283" i="1"/>
  <c r="T283" i="1" s="1"/>
  <c r="Q284" i="1"/>
  <c r="T284" i="1" s="1"/>
  <c r="Q285" i="1"/>
  <c r="T285" i="1" s="1"/>
  <c r="Q286" i="1"/>
  <c r="T286" i="1" s="1"/>
  <c r="Q287" i="1"/>
  <c r="T287" i="1" s="1"/>
  <c r="Q288" i="1"/>
  <c r="T288" i="1" s="1"/>
  <c r="Q289" i="1"/>
  <c r="T289" i="1" s="1"/>
  <c r="Q290" i="1"/>
  <c r="T290" i="1" s="1"/>
  <c r="Q291" i="1"/>
  <c r="T291" i="1" s="1"/>
  <c r="Q292" i="1"/>
  <c r="T292" i="1" s="1"/>
  <c r="Q293" i="1"/>
  <c r="T293" i="1" s="1"/>
  <c r="Q294" i="1"/>
  <c r="T294" i="1" s="1"/>
  <c r="Q295" i="1"/>
  <c r="T295" i="1" s="1"/>
  <c r="Q296" i="1"/>
  <c r="T296" i="1" s="1"/>
  <c r="Q297" i="1"/>
  <c r="T297" i="1" s="1"/>
  <c r="Q298" i="1"/>
  <c r="T298" i="1" s="1"/>
  <c r="Q299" i="1"/>
  <c r="T299" i="1" s="1"/>
  <c r="Q300" i="1"/>
  <c r="T300" i="1" s="1"/>
  <c r="Q301" i="1"/>
  <c r="T301" i="1" s="1"/>
  <c r="Q302" i="1"/>
  <c r="T302" i="1" s="1"/>
  <c r="Q303" i="1"/>
  <c r="T303" i="1" s="1"/>
  <c r="Q304" i="1"/>
  <c r="T304" i="1" s="1"/>
  <c r="Q305" i="1"/>
  <c r="T305" i="1" s="1"/>
  <c r="Q306" i="1"/>
  <c r="T306" i="1" s="1"/>
  <c r="Q307" i="1"/>
  <c r="T307" i="1" s="1"/>
  <c r="Q308" i="1"/>
  <c r="T308" i="1" s="1"/>
  <c r="Q309" i="1"/>
  <c r="T309" i="1" s="1"/>
  <c r="Q310" i="1"/>
  <c r="T310" i="1" s="1"/>
  <c r="Q311" i="1"/>
  <c r="T311" i="1" s="1"/>
  <c r="Q312" i="1"/>
  <c r="T312" i="1" s="1"/>
  <c r="Q313" i="1"/>
  <c r="T313" i="1" s="1"/>
  <c r="Q314" i="1"/>
  <c r="T314" i="1" s="1"/>
  <c r="Q315" i="1"/>
  <c r="T315" i="1" s="1"/>
  <c r="Q316" i="1"/>
  <c r="T316" i="1" s="1"/>
  <c r="Q317" i="1"/>
  <c r="T317" i="1" s="1"/>
  <c r="Q318" i="1"/>
  <c r="T318" i="1" s="1"/>
  <c r="Q319" i="1"/>
  <c r="T319" i="1" s="1"/>
  <c r="Q320" i="1"/>
  <c r="T320" i="1" s="1"/>
  <c r="Q321" i="1"/>
  <c r="T321" i="1" s="1"/>
  <c r="Q322" i="1"/>
  <c r="T322" i="1" s="1"/>
  <c r="Q323" i="1"/>
  <c r="T323" i="1" s="1"/>
  <c r="Q324" i="1"/>
  <c r="T324" i="1" s="1"/>
  <c r="Q325" i="1"/>
  <c r="T325" i="1" s="1"/>
  <c r="Q326" i="1"/>
  <c r="T326" i="1" s="1"/>
  <c r="Q327" i="1"/>
  <c r="T327" i="1" s="1"/>
  <c r="Q328" i="1"/>
  <c r="T328" i="1" s="1"/>
  <c r="Q329" i="1"/>
  <c r="T329" i="1" s="1"/>
  <c r="Q330" i="1"/>
  <c r="T330" i="1" s="1"/>
  <c r="Q331" i="1"/>
  <c r="T331" i="1" s="1"/>
  <c r="Q332" i="1"/>
  <c r="T332" i="1" s="1"/>
  <c r="Q333" i="1"/>
  <c r="T333" i="1" s="1"/>
  <c r="Q334" i="1"/>
  <c r="T334" i="1" s="1"/>
  <c r="Q335" i="1"/>
  <c r="T335" i="1" s="1"/>
  <c r="Q336" i="1"/>
  <c r="T336" i="1" s="1"/>
  <c r="Q337" i="1"/>
  <c r="T337" i="1" s="1"/>
  <c r="Q338" i="1"/>
  <c r="T338" i="1" s="1"/>
  <c r="Q339" i="1"/>
  <c r="T339" i="1" s="1"/>
  <c r="Q340" i="1"/>
  <c r="T340" i="1" s="1"/>
  <c r="Q341" i="1"/>
  <c r="T341" i="1" s="1"/>
  <c r="Q342" i="1"/>
  <c r="T342" i="1" s="1"/>
  <c r="Q343" i="1"/>
  <c r="T343" i="1" s="1"/>
  <c r="Q344" i="1"/>
  <c r="T344" i="1" s="1"/>
  <c r="Q345" i="1"/>
  <c r="T345" i="1" s="1"/>
  <c r="Q346" i="1"/>
  <c r="T346" i="1" s="1"/>
  <c r="Q347" i="1"/>
  <c r="T347" i="1" s="1"/>
  <c r="Q348" i="1"/>
  <c r="T348" i="1" s="1"/>
  <c r="Q349" i="1"/>
  <c r="T349" i="1" s="1"/>
  <c r="Q350" i="1"/>
  <c r="T350" i="1" s="1"/>
  <c r="Q351" i="1"/>
  <c r="T351" i="1" s="1"/>
  <c r="Q352" i="1"/>
  <c r="T352" i="1" s="1"/>
  <c r="Q353" i="1"/>
  <c r="T353" i="1" s="1"/>
  <c r="Q354" i="1"/>
  <c r="T354" i="1" s="1"/>
  <c r="Q355" i="1"/>
  <c r="T355" i="1" s="1"/>
  <c r="Q356" i="1"/>
  <c r="T356" i="1" s="1"/>
  <c r="Q357" i="1"/>
  <c r="T357" i="1" s="1"/>
  <c r="Q358" i="1"/>
  <c r="T358" i="1" s="1"/>
  <c r="Q359" i="1"/>
  <c r="T359" i="1" s="1"/>
  <c r="Q360" i="1"/>
  <c r="T360" i="1" s="1"/>
  <c r="Q361" i="1"/>
  <c r="T361" i="1" s="1"/>
  <c r="Q362" i="1"/>
  <c r="T362" i="1" s="1"/>
  <c r="Q363" i="1"/>
  <c r="T363" i="1" s="1"/>
  <c r="Q364" i="1"/>
  <c r="T364" i="1" s="1"/>
  <c r="Q365" i="1"/>
  <c r="T365" i="1" s="1"/>
  <c r="Q366" i="1"/>
  <c r="T366" i="1" s="1"/>
  <c r="Q367" i="1"/>
  <c r="T367" i="1" s="1"/>
  <c r="Q368" i="1"/>
  <c r="T368" i="1" s="1"/>
  <c r="Q369" i="1"/>
  <c r="T369" i="1" s="1"/>
  <c r="Q370" i="1"/>
  <c r="T370" i="1" s="1"/>
  <c r="Q395" i="1"/>
  <c r="T395" i="1" s="1"/>
  <c r="Q371" i="1"/>
  <c r="T371" i="1" s="1"/>
  <c r="Q372" i="1"/>
  <c r="T372" i="1" s="1"/>
  <c r="Q373" i="1"/>
  <c r="T373" i="1" s="1"/>
  <c r="Q374" i="1"/>
  <c r="T374" i="1" s="1"/>
  <c r="Q375" i="1"/>
  <c r="T375" i="1" s="1"/>
  <c r="Q376" i="1"/>
  <c r="T376" i="1" s="1"/>
  <c r="Q377" i="1"/>
  <c r="T377" i="1" s="1"/>
  <c r="Q378" i="1"/>
  <c r="T378" i="1" s="1"/>
  <c r="Q379" i="1"/>
  <c r="T379" i="1" s="1"/>
  <c r="Q380" i="1"/>
  <c r="T380" i="1" s="1"/>
  <c r="Q381" i="1"/>
  <c r="T381" i="1" s="1"/>
  <c r="Q382" i="1"/>
  <c r="T382" i="1" s="1"/>
  <c r="Q383" i="1"/>
  <c r="T383" i="1" s="1"/>
  <c r="Q384" i="1"/>
  <c r="T384" i="1" s="1"/>
  <c r="Q385" i="1"/>
  <c r="T385" i="1" s="1"/>
  <c r="Q386" i="1"/>
  <c r="T386" i="1" s="1"/>
  <c r="Q387" i="1"/>
  <c r="T387" i="1" s="1"/>
  <c r="Q388" i="1"/>
  <c r="T388" i="1" s="1"/>
  <c r="Q389" i="1"/>
  <c r="T389" i="1" s="1"/>
  <c r="Q390" i="1"/>
  <c r="T390" i="1" s="1"/>
  <c r="Q391" i="1"/>
  <c r="T391" i="1" s="1"/>
  <c r="Q392" i="1"/>
  <c r="T392" i="1" s="1"/>
  <c r="Q393" i="1"/>
  <c r="T393" i="1" s="1"/>
  <c r="Q394" i="1"/>
  <c r="T394" i="1" s="1"/>
  <c r="Q396" i="1"/>
  <c r="T396" i="1" s="1"/>
  <c r="Q398" i="1"/>
  <c r="T398" i="1" s="1"/>
  <c r="Q399" i="1"/>
  <c r="T399" i="1" s="1"/>
  <c r="Q400" i="1"/>
  <c r="T400" i="1" s="1"/>
  <c r="Q401" i="1"/>
  <c r="T401" i="1" s="1"/>
  <c r="Q402" i="1"/>
  <c r="T402" i="1" s="1"/>
  <c r="Q403" i="1"/>
  <c r="T403" i="1" s="1"/>
  <c r="Q404" i="1"/>
  <c r="T404" i="1" s="1"/>
  <c r="Q405" i="1"/>
  <c r="T405" i="1" s="1"/>
  <c r="Q406" i="1"/>
  <c r="T406" i="1" s="1"/>
  <c r="Q407" i="1"/>
  <c r="T407" i="1" s="1"/>
  <c r="Q408" i="1"/>
  <c r="T408" i="1" s="1"/>
  <c r="Q409" i="1"/>
  <c r="T409" i="1" s="1"/>
  <c r="Q410" i="1"/>
  <c r="T410" i="1" s="1"/>
  <c r="Q411" i="1"/>
  <c r="T411" i="1" s="1"/>
  <c r="Q412" i="1"/>
  <c r="T412" i="1" s="1"/>
  <c r="Q413" i="1"/>
  <c r="T413" i="1" s="1"/>
  <c r="Q414" i="1"/>
  <c r="T414" i="1" s="1"/>
  <c r="Q397" i="1"/>
  <c r="T397" i="1" s="1"/>
  <c r="Q415" i="1"/>
  <c r="T415" i="1" s="1"/>
  <c r="Q416" i="1"/>
  <c r="T416" i="1" s="1"/>
  <c r="Q417" i="1"/>
  <c r="T417" i="1" s="1"/>
  <c r="Q421" i="1"/>
  <c r="T421" i="1" s="1"/>
  <c r="Q422" i="1"/>
  <c r="T422" i="1" s="1"/>
  <c r="Q418" i="1"/>
  <c r="T418" i="1" s="1"/>
  <c r="Q423" i="1"/>
  <c r="T423" i="1" s="1"/>
  <c r="Q419" i="1"/>
  <c r="T419" i="1" s="1"/>
  <c r="Q420" i="1"/>
  <c r="T420" i="1" s="1"/>
  <c r="Q425" i="1"/>
  <c r="Q426" i="1"/>
  <c r="T426" i="1" s="1"/>
  <c r="Q427" i="1"/>
  <c r="T427" i="1" s="1"/>
  <c r="Q428" i="1"/>
  <c r="T428" i="1" s="1"/>
  <c r="Q429" i="1"/>
  <c r="T429" i="1" s="1"/>
  <c r="Q430" i="1"/>
  <c r="T430" i="1" s="1"/>
  <c r="Q431" i="1"/>
  <c r="T431" i="1" s="1"/>
  <c r="Q432" i="1"/>
  <c r="T432" i="1" s="1"/>
  <c r="Q433" i="1"/>
  <c r="T433" i="1" s="1"/>
  <c r="Q434" i="1"/>
  <c r="T434" i="1" s="1"/>
  <c r="Q435" i="1"/>
  <c r="T435" i="1" s="1"/>
  <c r="Q436" i="1"/>
  <c r="T436" i="1" s="1"/>
  <c r="Q437" i="1"/>
  <c r="T437" i="1" s="1"/>
  <c r="Q438" i="1"/>
  <c r="T438" i="1" s="1"/>
  <c r="Q440" i="1"/>
  <c r="T440" i="1" s="1"/>
  <c r="Q441" i="1"/>
  <c r="T441" i="1" s="1"/>
  <c r="Q442" i="1"/>
  <c r="T442" i="1" s="1"/>
  <c r="Q443" i="1"/>
  <c r="T443" i="1" s="1"/>
  <c r="Q439" i="1"/>
  <c r="T439" i="1" s="1"/>
  <c r="Q444" i="1"/>
  <c r="Q445" i="1"/>
  <c r="T445" i="1" s="1"/>
  <c r="Q448" i="1"/>
  <c r="Q446" i="1"/>
  <c r="Q447" i="1"/>
  <c r="T447" i="1" s="1"/>
  <c r="Q450" i="1"/>
  <c r="T450" i="1" s="1"/>
  <c r="Q451" i="1"/>
  <c r="T451" i="1" s="1"/>
  <c r="Q452" i="1"/>
  <c r="T452" i="1" s="1"/>
  <c r="Q453" i="1"/>
  <c r="T453" i="1" s="1"/>
  <c r="Q449" i="1"/>
  <c r="Q454" i="1"/>
  <c r="T454" i="1" s="1"/>
  <c r="Q455" i="1"/>
  <c r="T455" i="1" s="1"/>
  <c r="Q456" i="1"/>
  <c r="T456" i="1" s="1"/>
  <c r="Q457" i="1"/>
  <c r="T457" i="1" s="1"/>
  <c r="Q458" i="1"/>
  <c r="T458" i="1" s="1"/>
  <c r="Q459" i="1"/>
  <c r="T459" i="1" s="1"/>
  <c r="Q460" i="1"/>
  <c r="T460" i="1" s="1"/>
  <c r="Q461" i="1"/>
  <c r="T461" i="1" s="1"/>
  <c r="Q462" i="1"/>
  <c r="T462" i="1" s="1"/>
  <c r="Q463" i="1"/>
  <c r="T463" i="1" s="1"/>
  <c r="Q464" i="1"/>
  <c r="T464" i="1" s="1"/>
  <c r="Q465" i="1"/>
  <c r="T465" i="1" s="1"/>
  <c r="Q466" i="1"/>
  <c r="T466" i="1" s="1"/>
  <c r="Q467" i="1"/>
  <c r="T467" i="1" s="1"/>
  <c r="Q468" i="1"/>
  <c r="T468" i="1" s="1"/>
  <c r="Q471" i="1"/>
  <c r="T471" i="1" s="1"/>
  <c r="Q472" i="1"/>
  <c r="Q473" i="1"/>
  <c r="T473" i="1" s="1"/>
  <c r="Q474" i="1"/>
  <c r="T474" i="1" s="1"/>
  <c r="Q475" i="1"/>
  <c r="T475" i="1" s="1"/>
  <c r="Q469" i="1"/>
  <c r="T469" i="1" s="1"/>
  <c r="Q476" i="1"/>
  <c r="T476" i="1" s="1"/>
  <c r="Q479" i="1"/>
  <c r="T479" i="1" s="1"/>
  <c r="Q480" i="1"/>
  <c r="T480" i="1" s="1"/>
  <c r="Q481" i="1"/>
  <c r="Q482" i="1"/>
  <c r="T482" i="1" s="1"/>
  <c r="Q483" i="1"/>
  <c r="T483" i="1" s="1"/>
  <c r="Q484" i="1"/>
  <c r="T484" i="1" s="1"/>
  <c r="Q485" i="1"/>
  <c r="T485" i="1" s="1"/>
  <c r="Q486" i="1"/>
  <c r="T486" i="1" s="1"/>
  <c r="Q487" i="1"/>
  <c r="T487" i="1" s="1"/>
  <c r="Q490" i="1"/>
  <c r="T490" i="1" s="1"/>
  <c r="Q491" i="1"/>
  <c r="T491" i="1" s="1"/>
  <c r="Q492" i="1"/>
  <c r="T492" i="1" s="1"/>
  <c r="Q493" i="1"/>
  <c r="T493" i="1" s="1"/>
  <c r="Q494" i="1"/>
  <c r="T494" i="1" s="1"/>
  <c r="Q495" i="1"/>
  <c r="T495" i="1" s="1"/>
  <c r="Q496" i="1"/>
  <c r="T496" i="1" s="1"/>
  <c r="Q497" i="1"/>
  <c r="T497" i="1" s="1"/>
  <c r="Q498" i="1"/>
  <c r="T498" i="1" s="1"/>
  <c r="Q499" i="1"/>
  <c r="T499" i="1" s="1"/>
  <c r="Q500" i="1"/>
  <c r="T500" i="1" s="1"/>
  <c r="Q501" i="1"/>
  <c r="T501" i="1" s="1"/>
  <c r="Q488" i="1"/>
  <c r="T488" i="1" s="1"/>
  <c r="Q502" i="1"/>
  <c r="T502" i="1" s="1"/>
  <c r="Q503" i="1"/>
  <c r="T503" i="1" s="1"/>
  <c r="Q504" i="1"/>
  <c r="T504" i="1" s="1"/>
  <c r="Q489" i="1"/>
  <c r="T489" i="1" s="1"/>
  <c r="Q505" i="1"/>
  <c r="T505" i="1" s="1"/>
  <c r="Q509" i="1"/>
  <c r="T509" i="1" s="1"/>
  <c r="Q506" i="1"/>
  <c r="T506" i="1" s="1"/>
  <c r="Q507" i="1"/>
  <c r="T507" i="1" s="1"/>
  <c r="Q508" i="1"/>
  <c r="T508" i="1" s="1"/>
  <c r="Q3" i="1"/>
  <c r="T3" i="1" s="1"/>
  <c r="L477" i="1"/>
  <c r="Q477" i="1" s="1"/>
  <c r="R481" i="1"/>
  <c r="R478" i="1"/>
  <c r="Q478" i="1" s="1"/>
  <c r="T478" i="1" s="1"/>
  <c r="L470" i="1"/>
  <c r="R472" i="1"/>
  <c r="Q470" i="1"/>
  <c r="T470" i="1" s="1"/>
  <c r="R446" i="1"/>
  <c r="T446" i="1" s="1"/>
  <c r="R444" i="1"/>
  <c r="R237" i="1"/>
  <c r="T237" i="1" l="1"/>
  <c r="T481" i="1"/>
  <c r="T472" i="1"/>
  <c r="T444" i="1"/>
</calcChain>
</file>

<file path=xl/sharedStrings.xml><?xml version="1.0" encoding="utf-8"?>
<sst xmlns="http://schemas.openxmlformats.org/spreadsheetml/2006/main" count="5989" uniqueCount="1874">
  <si>
    <t>Region</t>
  </si>
  <si>
    <t>Recipient country</t>
  </si>
  <si>
    <t>Donor</t>
  </si>
  <si>
    <t>Project title</t>
  </si>
  <si>
    <t>Original currency and amount</t>
  </si>
  <si>
    <t>Amount in US$</t>
  </si>
  <si>
    <t>Award number</t>
  </si>
  <si>
    <t>Month award created</t>
  </si>
  <si>
    <t>Remarks</t>
  </si>
  <si>
    <t>Amount of PMR taken</t>
  </si>
  <si>
    <t>Full PMR taken?</t>
  </si>
  <si>
    <t>Mauritania</t>
  </si>
  <si>
    <t>CERF</t>
  </si>
  <si>
    <t>11-WHO-073</t>
  </si>
  <si>
    <t xml:space="preserve">Assistance d'urgence aux enfants sévèrement malnutris dans 4 régions du Gorgol, Guidimakha, Brakna et Assaba </t>
  </si>
  <si>
    <t>No</t>
  </si>
  <si>
    <t>Dem. Rep. Congo</t>
  </si>
  <si>
    <t>12-WHO-001</t>
  </si>
  <si>
    <t>Cholera response for health activities, eastern and western DRC</t>
  </si>
  <si>
    <t>Yes</t>
  </si>
  <si>
    <t>Award includes funds earmarked for NGOs</t>
  </si>
  <si>
    <t>Cameroon</t>
  </si>
  <si>
    <t>12-WHO-002</t>
  </si>
  <si>
    <t>Riposte à l'épidémie de fièvre jaune dans la région du Nord Cameroun</t>
  </si>
  <si>
    <t>Central African Republic</t>
  </si>
  <si>
    <t>Spain</t>
  </si>
  <si>
    <t>Supporting the national Cholera outbreak response plan to improve communicable disease management in the Central African Republic</t>
  </si>
  <si>
    <t>NOT new funding: taken from first contribution from Spain to SHAF</t>
  </si>
  <si>
    <t>NOT new funding: taken from  2nd contribution of Spain to SHAF. Two awards opened to use up rest of first and second contributions.</t>
  </si>
  <si>
    <t xml:space="preserve">Immunisation d'urgence de riposte contre la rougeole des enfants et soins d'urgence des enfants rougeoleux dans 30 zones de santé de 4 provinces (Bandundu, Bas Congo, Nord Kivu, Kinshasa) </t>
  </si>
  <si>
    <t>El Salvador</t>
  </si>
  <si>
    <t>Georgia</t>
  </si>
  <si>
    <t>El Salvador floods</t>
  </si>
  <si>
    <t>IR</t>
  </si>
  <si>
    <t>Inter-country</t>
  </si>
  <si>
    <t>Finland</t>
  </si>
  <si>
    <t>Emergency operations in the Horn of Africa</t>
  </si>
  <si>
    <t>HQ</t>
  </si>
  <si>
    <t xml:space="preserve">3rd contribution to Spanish Humanitarian Assistance Fund </t>
  </si>
  <si>
    <t>HeRAMS check list of standard health services and civil military coordination with stakeholders</t>
  </si>
  <si>
    <t>NOT new funding: taken from US$2 million contribution from Spain to SHAF</t>
  </si>
  <si>
    <t>Libyan Arab Jamahiriya</t>
  </si>
  <si>
    <t>Australia</t>
  </si>
  <si>
    <t>Support to mental health and psycho-social services for the most vulnerable Libyans affected by the conflict</t>
  </si>
  <si>
    <t>Brazil</t>
  </si>
  <si>
    <t>Emergency operations in Libya</t>
  </si>
  <si>
    <t>Russian Federation</t>
  </si>
  <si>
    <t>To provide medical assistance to conflict-affected populations in Libya and fund the post of Mrs Cheremukhina</t>
  </si>
  <si>
    <t>Pakistan</t>
  </si>
  <si>
    <t>Canada</t>
  </si>
  <si>
    <t>2011 Pakistan monsoon rains and floods appeal</t>
  </si>
  <si>
    <t>Somalia</t>
  </si>
  <si>
    <t>Switzerland</t>
  </si>
  <si>
    <t>Famine and Disease Emergency Response</t>
  </si>
  <si>
    <t>Kenya</t>
  </si>
  <si>
    <t>Germany</t>
  </si>
  <si>
    <t>Emergency health activities in Kenya</t>
  </si>
  <si>
    <t>PMR taken on initial award but not on additional amount donated by GIZ.</t>
  </si>
  <si>
    <t>Congo</t>
  </si>
  <si>
    <t>UN Trust Fund for Human Security</t>
  </si>
  <si>
    <t>Joint United Nations Programme for Peace Consolidation, Conflict Prevention and Human Security in the Republic of Congo</t>
  </si>
  <si>
    <t>Pledge made in Dec 2011</t>
  </si>
  <si>
    <t>DPR Korea</t>
  </si>
  <si>
    <t>12-WHO-004</t>
  </si>
  <si>
    <t xml:space="preserve">Strengthening Service Delivery for Improving Maternal and Child Survival in DPRK </t>
  </si>
  <si>
    <t>US$ 1 224 994</t>
  </si>
  <si>
    <t>South Sudan</t>
  </si>
  <si>
    <t>12-WHO-005</t>
  </si>
  <si>
    <t>Sudan</t>
  </si>
  <si>
    <t>SUD-12/H/46812</t>
  </si>
  <si>
    <t>Strengthening national health system emergency preparedness &amp; response capacity and its transition towards early recovery</t>
  </si>
  <si>
    <t>Allocation code:           A1466-V5459-S</t>
  </si>
  <si>
    <t>Allocation code:           A1448-V5442-S</t>
  </si>
  <si>
    <t>SUD-12/WS/47421</t>
  </si>
  <si>
    <t>WASH services to support disease control in vulnerable populations and under-served areas affected by conflict, flood and drought</t>
  </si>
  <si>
    <t>Allocation code:             A1616-V5598-S</t>
  </si>
  <si>
    <t>occupied Palestinian Territory</t>
  </si>
  <si>
    <t>Office of the United Nations Special Coordinator for the Middle East Peace Process (UNSCO)</t>
  </si>
  <si>
    <t>NTF funding for WHO assessments of health needs - area C</t>
  </si>
  <si>
    <t>Funds received in Nov 2011</t>
  </si>
  <si>
    <t>PMR not included in proposal and not pursued by HQ as amount is so small.</t>
  </si>
  <si>
    <t>Yemen</t>
  </si>
  <si>
    <t>Japan</t>
  </si>
  <si>
    <t>Humanitarian Assistance for Yemen</t>
  </si>
  <si>
    <t>WCO included only $24,000 PMR initially. HQ asked the WCO to adjust proposal to reflect full PMR of $169,923; WCO increased PMR to $100,000 and then sent proposal to donor.</t>
  </si>
  <si>
    <t>Chad</t>
  </si>
  <si>
    <t>12-WHO-007</t>
  </si>
  <si>
    <t>Emergency medical intervention for reduction of morbidity and mortality within IDP and local population in east of Chad</t>
  </si>
  <si>
    <t>US$ 350 686</t>
  </si>
  <si>
    <t>Philippines</t>
  </si>
  <si>
    <t>12-WHO-011</t>
  </si>
  <si>
    <t>Ensuring access to essential health care for conflict and natural hazard affected populations in Mindanao.</t>
  </si>
  <si>
    <t>Haiti</t>
  </si>
  <si>
    <t>12-WHO-012</t>
  </si>
  <si>
    <t>Response to cholera outbreak in Haiti</t>
  </si>
  <si>
    <t>US$ 477 297</t>
  </si>
  <si>
    <t>12-WHO-013</t>
  </si>
  <si>
    <t>Emergency Primary Health Care including disease control and outbreak response for IDPs in camps focusing on filling the gaps/unmet life-saving needs in the health response</t>
  </si>
  <si>
    <t>US$ 357 633</t>
  </si>
  <si>
    <t>Côte d'Ivoire</t>
  </si>
  <si>
    <t>12-WHO-015</t>
  </si>
  <si>
    <t>Appui à l'amélioration de l'accès aux soins et services de santé de base de qualité y compris maternels et infantiles pour les populations vulnérables à l'Ouest de la Côte d'Ivoire</t>
  </si>
  <si>
    <t>12-WHO-017</t>
  </si>
  <si>
    <t>Emergency response to diphtheria outbreak in North Darfur</t>
  </si>
  <si>
    <t>US$ 1 615 578</t>
  </si>
  <si>
    <t>Eritrea</t>
  </si>
  <si>
    <t>12-WHO-019</t>
  </si>
  <si>
    <t>Emergency Health and Nutrition interventions  in remote areas affected by malnutrition, volcano eruption and drought</t>
  </si>
  <si>
    <t xml:space="preserve">US$ 801 237  </t>
  </si>
  <si>
    <t>Almost the full amount taken. Exact sum should be $68,074.</t>
  </si>
  <si>
    <t>Burkina Faso</t>
  </si>
  <si>
    <t>12-WHO-020</t>
  </si>
  <si>
    <t>Provision of basic health care services to Malians refugees and host communities in Burkina Faso</t>
  </si>
  <si>
    <t>US$ 105 607</t>
  </si>
  <si>
    <t>Amount is MORE than the 10% PMR</t>
  </si>
  <si>
    <t>12-WHO-022</t>
  </si>
  <si>
    <t>Water Quality Monitoring, Improvement and environmental surveillance</t>
  </si>
  <si>
    <t>US$ 310 140</t>
  </si>
  <si>
    <t>12-WHO-023</t>
  </si>
  <si>
    <t>Emergency Rapid Primary Health Care Response including disease control and outbreak response for increasing IDP population of “Jalozai” camp (Nowshera district, Khyber Pakhtunkhwa province, Pakistan) focusing on filling the gaps/unmet life-saving needs in the health response</t>
  </si>
  <si>
    <t xml:space="preserve">US$ 1 177 058 </t>
  </si>
  <si>
    <t>12-WHO-024</t>
  </si>
  <si>
    <t>Child mortality reduction through a national measles/vitamin A and polio campaign.</t>
  </si>
  <si>
    <t xml:space="preserve">US$ 2 564 985 </t>
  </si>
  <si>
    <t>Amount deducted from supplies and from the first budget line, after negotiations with the WCO.</t>
  </si>
  <si>
    <t>Gambia</t>
  </si>
  <si>
    <t>12-WHO-025</t>
  </si>
  <si>
    <t>Health interventions to prevent disease outbreaks and deaths related to food scarcity due to crop failure</t>
  </si>
  <si>
    <t>12-WHO-026</t>
  </si>
  <si>
    <t>Medical assistance to populations affected by the humanitarian crisis in the Far North and Northern regions of Cameroon</t>
  </si>
  <si>
    <t>US$ 578 236</t>
  </si>
  <si>
    <t>EOL No. 50078/51</t>
  </si>
  <si>
    <t>Philippines: Tropical Storm Washi - Support to Information Management and Disease Surveillance</t>
  </si>
  <si>
    <t xml:space="preserve">AAR prepared by WPRO. HQ agreed not to take its share of the PMR on this award - all PMR to go towards funding NPO post in WPRO. </t>
  </si>
  <si>
    <t>ERF/YEM/0483/29</t>
  </si>
  <si>
    <t>Provision of primary health care and life-saving medical assistance to vulnerable IDPs and host communities in Saadah Governorate, Yemen.</t>
  </si>
  <si>
    <t>WCO did not include in project proposal. HQ has asked them to include PMR from now on.</t>
  </si>
  <si>
    <t>HTI-12/H/45448</t>
  </si>
  <si>
    <t>Coordination of Health Services for the Disaster Affected Population</t>
  </si>
  <si>
    <t>EUR 500 000</t>
  </si>
  <si>
    <t>KEN-12/H/45693/122</t>
  </si>
  <si>
    <t xml:space="preserve">Emergency response for drought, disease outbreaks, floods among others in Kenya </t>
  </si>
  <si>
    <t>EUR 800 000</t>
  </si>
  <si>
    <t xml:space="preserve">EUR 1 000 000 </t>
  </si>
  <si>
    <t>Support for emergency operations</t>
  </si>
  <si>
    <t>EUR 700 000</t>
  </si>
  <si>
    <t>USAID</t>
  </si>
  <si>
    <t>Provision of essential medicines needed for maternal, newborn and child health care to fill the gaps in supply chain</t>
  </si>
  <si>
    <t>Contribution negotiated at  country level.</t>
  </si>
  <si>
    <t>Denmark</t>
  </si>
  <si>
    <t>Contribution to WHO health pipeline in South Sudan</t>
  </si>
  <si>
    <t xml:space="preserve"> Contribution negotiated at  country level.</t>
  </si>
  <si>
    <t>Innovation Norway</t>
  </si>
  <si>
    <t>Contribution to strengthen emergency health stocks for the year 2012</t>
  </si>
  <si>
    <t>12-WHO-008</t>
  </si>
  <si>
    <t>Promoting integrated management of childhood illness (IMCI), emergency obstetric care (EMOC) and meningitis cases control  in conflict affected health prefectures of northern and southern region of the Central African Republic</t>
  </si>
  <si>
    <t>Djibouti</t>
  </si>
  <si>
    <t>12-WHO-009</t>
  </si>
  <si>
    <t>Ensuring life-saving interventions to vulnerable populations affected by the drought</t>
  </si>
  <si>
    <t>Nepal</t>
  </si>
  <si>
    <t>12-WHO-014</t>
  </si>
  <si>
    <t>Priority action for life-saving response through integrated nutrition, WASH and health interventions</t>
  </si>
  <si>
    <t>12-WHO-016</t>
  </si>
  <si>
    <t>Reducing morbidity and mortality in children affected by the post-election crisis through community management of acute malnutrition</t>
  </si>
  <si>
    <t>12-WHO-018</t>
  </si>
  <si>
    <t>Amélioration de l’accès aux paquets de soins et services essentiels de santé pour la survie des groupes vulnérables dans les populations du département de la Likouala</t>
  </si>
  <si>
    <t>12-WHO-021</t>
  </si>
  <si>
    <t>Assistance d’urgence aux enfants sévèrement malnutris dans les camps de réfugiés du Hodh Echargui</t>
  </si>
  <si>
    <t>Senegal</t>
  </si>
  <si>
    <t>12-WHO-027</t>
  </si>
  <si>
    <t>Appui à la prise en charge d'urgence des cas de malnutrition aigüe sévère (MAS) et des complications médicales associées dans les deux régions de Matam et de Diourbel touchées par la crise alimentaire et nutritionelle</t>
  </si>
  <si>
    <t>Ethiopia</t>
  </si>
  <si>
    <t>12-WHO-028</t>
  </si>
  <si>
    <t xml:space="preserve">Management of meningitis outbreak </t>
  </si>
  <si>
    <t>Niger</t>
  </si>
  <si>
    <t>12-WHO-029</t>
  </si>
  <si>
    <t>Emergency rapid response to basic health needs of populations of four districts hosting Malian refugees and affected by the food crisis in Tillaberi and Tahoua regions in Niger</t>
  </si>
  <si>
    <t>US$ 632 667</t>
  </si>
  <si>
    <t>Entire amount of PMR retained at HQ in part-payment of $126,000 loan from RRA to cover Dr Nzeyimana's salary costs.</t>
  </si>
  <si>
    <t>12-WHO-030</t>
  </si>
  <si>
    <t>Provision of life saving and Primary Health Care services package to new IDPs</t>
  </si>
  <si>
    <t>12-WHO-031</t>
  </si>
  <si>
    <t>Réponse sanitaire aux situations d’urgences complexes suite à la catastrophe post explosion du dépôt de munition et d’arme de Mpila à Brazzaville</t>
  </si>
  <si>
    <t>Guinea</t>
  </si>
  <si>
    <t>12-WHO-032</t>
  </si>
  <si>
    <t>Cholera Emergency Response in Guinea – Health</t>
  </si>
  <si>
    <t>12-WHO-033</t>
  </si>
  <si>
    <t>Reduction of mortality related to severe acute malnutrition with medical complication in ten regions</t>
  </si>
  <si>
    <t>US$ 184 858</t>
  </si>
  <si>
    <t>Syrian Arab Republic</t>
  </si>
  <si>
    <t>12-WHO-034</t>
  </si>
  <si>
    <t>Provide critical medical interventions and strengthen trauma and referral management of affected population in unrest areas.</t>
  </si>
  <si>
    <t>US$ 1 012 967</t>
  </si>
  <si>
    <t>SSD-12-H/46336</t>
  </si>
  <si>
    <t>Enhancing emergency preparedness and response, health cluster coordination at national, state and country level</t>
  </si>
  <si>
    <t>Strengthen epidemic preparedness and response capacity in high-risk areas in South Sudan</t>
  </si>
  <si>
    <t>Enhancing surgical and mass casualty management capacities of hospitals in South Sudan</t>
  </si>
  <si>
    <t>Afghanistan</t>
  </si>
  <si>
    <t>USAID macro grant for 2012</t>
  </si>
  <si>
    <t>Full PMR amount was not included in budget submitted by WCO</t>
  </si>
  <si>
    <t>Measles outbreak response</t>
  </si>
  <si>
    <t>Health in Somalia</t>
  </si>
  <si>
    <t>Health in South Sudan</t>
  </si>
  <si>
    <t>Sliding scale applied: 10% for first $1.5 million, 5% thereafter.</t>
  </si>
  <si>
    <t>Peru</t>
  </si>
  <si>
    <t>12-WHO-035</t>
  </si>
  <si>
    <t>Improve access to safe water and proper sanitation for the population affected by the floods in Loreto</t>
  </si>
  <si>
    <t>12-WHO-036</t>
  </si>
  <si>
    <t>Reduce the impact on the health of the people affected by the floods in Loreto</t>
  </si>
  <si>
    <t>Comoros</t>
  </si>
  <si>
    <t>12-WHO-037</t>
  </si>
  <si>
    <t>Provision of emergency curative and preventive health care services to flood affected population of Comoros</t>
  </si>
  <si>
    <t>Jordan</t>
  </si>
  <si>
    <t>12-WHO-039</t>
  </si>
  <si>
    <t>Supporting the Ministry of Health/Jordan in responding to the health needs of displaced Syrians</t>
  </si>
  <si>
    <t>US$ 288 900</t>
  </si>
  <si>
    <t>CHF-DMA-0489-330</t>
  </si>
  <si>
    <t>Response to and control of communicable disease outbreaks in informal and temporary settlements in Somalia, and provision of access to health services in under-served areas.</t>
  </si>
  <si>
    <t>PMR is not included in the budgets of CHF grants for Somalia (Chisha e-mail of 8.5.2012).</t>
  </si>
  <si>
    <t>CHF-DMA-0489-336</t>
  </si>
  <si>
    <t>Provision of a coordinated response for the delivery of essential health services to famine affected and vulnerable</t>
  </si>
  <si>
    <t>HRF/ETH/0313/344</t>
  </si>
  <si>
    <t>Meningitis outbreak response in: SNNP Region</t>
  </si>
  <si>
    <t xml:space="preserve">WCO rationale: PMR was included in the first project for the meningitis outbreak and should not be taken from the second award too. </t>
  </si>
  <si>
    <t>Lebanon</t>
  </si>
  <si>
    <t>12-WHO-042</t>
  </si>
  <si>
    <t>Emergency health support to displaced Syrians in Lebanon</t>
  </si>
  <si>
    <t xml:space="preserve">US$ 149 800 </t>
  </si>
  <si>
    <t>Rwanda</t>
  </si>
  <si>
    <t>12-WHO-043</t>
  </si>
  <si>
    <t>Health emergency assistance to new Congolese refugees in Rwanda for the prevention and control of diseases</t>
  </si>
  <si>
    <t>US$ 218 950</t>
  </si>
  <si>
    <t>Angola</t>
  </si>
  <si>
    <t>12-WHO-044</t>
  </si>
  <si>
    <t>Lifesaving nutrition interventions in 3 most drought affected provinces in Angola</t>
  </si>
  <si>
    <t>US$ 752 052</t>
  </si>
  <si>
    <t>ERF/YEM/0483/47</t>
  </si>
  <si>
    <t>Supporting Primary Healthcare, emergency medical services and mass casualty management in Abyan governorate as a response to the Lowder crisis</t>
  </si>
  <si>
    <t>US$ 248 775</t>
  </si>
  <si>
    <t>League of Arab States</t>
  </si>
  <si>
    <t>WHO and LAS joint health humanitarian support to Syria</t>
  </si>
  <si>
    <t>WHO and LAS joint health humanitarian support to Yemen</t>
  </si>
  <si>
    <t>No PMR in proposal budget and, according to EMR, donor has not accepted to pay PMR.</t>
  </si>
  <si>
    <t>Mali</t>
  </si>
  <si>
    <t>12-WHO-040</t>
  </si>
  <si>
    <t>Appui médical d’urgence aux populations victimes du  conflit armé et de la crise de sécurité alimentaire au Mali.</t>
  </si>
  <si>
    <t>US$ 531 343</t>
  </si>
  <si>
    <t>12-WHO-041</t>
  </si>
  <si>
    <t>Réponses du cluster WASH dans les régions nord et les sites des déplacés internes</t>
  </si>
  <si>
    <t>US$ 136 440</t>
  </si>
  <si>
    <t>Uganda</t>
  </si>
  <si>
    <t>12-WHO-045</t>
  </si>
  <si>
    <t>Strengthening the delivery of life saving basic health services to refugees in Uganda</t>
  </si>
  <si>
    <t>US$ 156 418</t>
  </si>
  <si>
    <t>12-WHO-046</t>
  </si>
  <si>
    <t>Réponse immédiate pour la prise en charge de l'épidémie de Rougeole, la malnutrition sévère, la crise alimentaire et les urgences medico-obstétricales affectant la population de Oundja dans la Vakaga au nord-est de la RCA</t>
  </si>
  <si>
    <t>US$ 104 222</t>
  </si>
  <si>
    <t>Proposal includes funds earmarked for NGOs (not subject to PMR)</t>
  </si>
  <si>
    <t>12-WHO-047</t>
  </si>
  <si>
    <t>Améliorer l’accès aux soins de base et d’urgence  aux populations déplacées dans les  zones de santé des provinces du Nord Kivu et du  Sud Kivu suites aux conflits armés.</t>
  </si>
  <si>
    <t>US$ 987 629</t>
  </si>
  <si>
    <t>Paraguay</t>
  </si>
  <si>
    <t>12-WHO-048</t>
  </si>
  <si>
    <t>Humanitarian Health Relief to support the vulnerable families affected by the floods in the Paraguayan Chaco</t>
  </si>
  <si>
    <t>US$ 177 513</t>
  </si>
  <si>
    <t>WCO included only $9,000 and not full PMR ($15,081)</t>
  </si>
  <si>
    <t>12-WHO-049</t>
  </si>
  <si>
    <t>12-WHO-051</t>
  </si>
  <si>
    <t>Filling the gaps of basic primary health care package</t>
  </si>
  <si>
    <t>AID-OFDA-IO-12-0041</t>
  </si>
  <si>
    <t>Supporting effective disease surveillance warning system (DEWS) in identified high disaster-prone districts (floods, IDP, conflicts etc.) in Pakistan.</t>
  </si>
  <si>
    <t>ECHO</t>
  </si>
  <si>
    <t>Strengthening epidemic preparedness and response to reduce excess morbidity and mortality among the emergency affected populations of South Sudan</t>
  </si>
  <si>
    <t>EUR 900 000</t>
  </si>
  <si>
    <t>DRC-12/SKV/HEA/1/ WHO/0005</t>
  </si>
  <si>
    <t>Appui d'urgence à l'organisation des accélérations vaccinales dans les zones affectées par les mouvements de ppoulations à Kaniola, Kalionge et Bunyakiri au Sud Kivu</t>
  </si>
  <si>
    <t>Preparedness and response to epidemics in Afghanistan</t>
  </si>
  <si>
    <t>Humanitarian health response focusing on strengthening DEWS and Nutrition Stabilization Centres</t>
  </si>
  <si>
    <t xml:space="preserve">EUR 2 000 000 </t>
  </si>
  <si>
    <t>NORAD</t>
  </si>
  <si>
    <t>PAL-12/0058, 12/06145</t>
  </si>
  <si>
    <t>WHO CAP 2012 oPt</t>
  </si>
  <si>
    <t>Irish Aid</t>
  </si>
  <si>
    <t>WHO 12 01</t>
  </si>
  <si>
    <t>WHO's response to the humanitarian emergency in the Sahel Region</t>
  </si>
  <si>
    <t>EUR 300 000</t>
  </si>
  <si>
    <t>12-WHO-056</t>
  </si>
  <si>
    <t>US$ 844 551</t>
  </si>
  <si>
    <t>Myanmar</t>
  </si>
  <si>
    <t>12-WHO-057</t>
  </si>
  <si>
    <t>Addressing priority health needs of the IDP population in Siitwe, Rakhine State</t>
  </si>
  <si>
    <t>US$ 89 827</t>
  </si>
  <si>
    <t>Finland - Ministry of Foreign Affairs</t>
  </si>
  <si>
    <t>AFRO</t>
  </si>
  <si>
    <t>United Nations Central Emergency Response Fund</t>
  </si>
  <si>
    <t>Algeria</t>
  </si>
  <si>
    <t>Spain - Ministry of Foreign Affairs</t>
  </si>
  <si>
    <t>AMRO</t>
  </si>
  <si>
    <t>Australian - Australian Agency for International Development</t>
  </si>
  <si>
    <t xml:space="preserve">HQ </t>
  </si>
  <si>
    <t>Armenia</t>
  </si>
  <si>
    <t xml:space="preserve">IR </t>
  </si>
  <si>
    <t>Azerbaijan</t>
  </si>
  <si>
    <t>Canada International Development Agency</t>
  </si>
  <si>
    <t>Bahrain</t>
  </si>
  <si>
    <t>Switzerland - Swiss Development Cooperation Agency</t>
  </si>
  <si>
    <t>Bangladesh</t>
  </si>
  <si>
    <t>United Nations Trust Fund for Human Security</t>
  </si>
  <si>
    <t>Benin</t>
  </si>
  <si>
    <t>Bhutan</t>
  </si>
  <si>
    <t>Botswana</t>
  </si>
  <si>
    <t>Burundi</t>
  </si>
  <si>
    <t>Cambodia</t>
  </si>
  <si>
    <t>Germany - Deutsche Gesellschaft fur Internat</t>
  </si>
  <si>
    <t>UNSCO</t>
  </si>
  <si>
    <t>Office of the United Nations Special Coordinator for the Middle East Peace Process</t>
  </si>
  <si>
    <t>Cape Verde</t>
  </si>
  <si>
    <t>United States Agency for International Development</t>
  </si>
  <si>
    <t>Denmark - Ministry of Foreign Affairs</t>
  </si>
  <si>
    <t>Chile</t>
  </si>
  <si>
    <t>Colombia</t>
  </si>
  <si>
    <t>Ireland - Irish Aid</t>
  </si>
  <si>
    <t>European Commission Humanitarian Aid Office</t>
  </si>
  <si>
    <t>Norwegian Agency for Development Cooperation</t>
  </si>
  <si>
    <t>Egypt</t>
  </si>
  <si>
    <t>EMRO</t>
  </si>
  <si>
    <t>Equatorial Guinea</t>
  </si>
  <si>
    <t>EURO</t>
  </si>
  <si>
    <t>Gabon</t>
  </si>
  <si>
    <t>Ghana</t>
  </si>
  <si>
    <t>Guatemala</t>
  </si>
  <si>
    <t>Guinea-Bissau</t>
  </si>
  <si>
    <t>Honduras</t>
  </si>
  <si>
    <t>India</t>
  </si>
  <si>
    <t>Indonesia</t>
  </si>
  <si>
    <t>Inter-regional</t>
  </si>
  <si>
    <t>Iran</t>
  </si>
  <si>
    <t>Iraq</t>
  </si>
  <si>
    <t>Kazakhstan</t>
  </si>
  <si>
    <t>Kyrgyzstan</t>
  </si>
  <si>
    <t>Lesotho</t>
  </si>
  <si>
    <t>Liberia</t>
  </si>
  <si>
    <t>Lithuania</t>
  </si>
  <si>
    <t>Madagascar</t>
  </si>
  <si>
    <t>Malawi</t>
  </si>
  <si>
    <t>Malaysia</t>
  </si>
  <si>
    <t>Maldives</t>
  </si>
  <si>
    <t>Mexico</t>
  </si>
  <si>
    <t>Morocco</t>
  </si>
  <si>
    <t>Mozambique</t>
  </si>
  <si>
    <t>Namibia</t>
  </si>
  <si>
    <t>Nicaragua</t>
  </si>
  <si>
    <t>Nigeria</t>
  </si>
  <si>
    <t>Oman</t>
  </si>
  <si>
    <t>Sao Tome and Principe</t>
  </si>
  <si>
    <t>SEARO</t>
  </si>
  <si>
    <t>Sierra Leone</t>
  </si>
  <si>
    <t>Sri Lanka</t>
  </si>
  <si>
    <t>Swaziland</t>
  </si>
  <si>
    <t>Tajikistan</t>
  </si>
  <si>
    <t>Tanzania</t>
  </si>
  <si>
    <t>Thailand</t>
  </si>
  <si>
    <t>Togo</t>
  </si>
  <si>
    <t>Tunisia</t>
  </si>
  <si>
    <t>Turkey</t>
  </si>
  <si>
    <t>Turkmenistan</t>
  </si>
  <si>
    <t>Uzbekistan</t>
  </si>
  <si>
    <t>WPRO</t>
  </si>
  <si>
    <t>Zambia</t>
  </si>
  <si>
    <t>Zimbabwe</t>
  </si>
  <si>
    <t>Supporting primary health care: emergency medical services and respond to disease outbreaks in Abyan and neighbouring governorates</t>
  </si>
  <si>
    <t>RR</t>
  </si>
  <si>
    <t>Reinforcement of the emergency rapid response to cholera outbreak in Sierra Leone</t>
  </si>
  <si>
    <t>US$ 812 221</t>
  </si>
  <si>
    <t>12-WHO-053</t>
  </si>
  <si>
    <t>Enhancing cholera detection, reporting, case and data management in five regions with cholera outbreak in Ghana</t>
  </si>
  <si>
    <t>US$ 111 280</t>
  </si>
  <si>
    <t>Strengthening Human Security in the Border Communities of Turkana, Kenya</t>
  </si>
  <si>
    <t>Health and coordination Sudan (three areas)</t>
  </si>
  <si>
    <t>US$ 1 000 000</t>
  </si>
  <si>
    <t>Health in Sudan (Darfur)</t>
  </si>
  <si>
    <t>US$ 2 000 000</t>
  </si>
  <si>
    <t>12-WHO-058</t>
  </si>
  <si>
    <t>Life Saving Emergency Health Response to Floods in DPRK</t>
  </si>
  <si>
    <t>12-WHO-054</t>
  </si>
  <si>
    <t>Response to the health effects of food shortage crisis in Lesotho</t>
  </si>
  <si>
    <t>US$ 369 490</t>
  </si>
  <si>
    <t>US$ 800 002</t>
  </si>
  <si>
    <t>UF</t>
  </si>
  <si>
    <t>AID-OFDA-IO-12-00023</t>
  </si>
  <si>
    <t>AID/OFDA/IO/12/00023: Modification 01</t>
  </si>
  <si>
    <t>SYR-12/003</t>
  </si>
  <si>
    <t>NOK 10 000 000</t>
  </si>
  <si>
    <t xml:space="preserve">Amount was returned to the CERF, since diphtheria outbreak was much milder than anticipated and had almost ended by the time the funds were received. </t>
  </si>
  <si>
    <t>Norway</t>
  </si>
  <si>
    <t>Ministry of Health and Care Services</t>
  </si>
  <si>
    <t>12-WHO-055</t>
  </si>
  <si>
    <t>Response against the epidemic of cholera in the sanitary districts Adiaké and Aboisso in the South East of  Côte d'Ivoire and  in Abidjan</t>
  </si>
  <si>
    <t>12-WHO-052</t>
  </si>
  <si>
    <t>Réponse rapide d’urgence à l’épidémie de cholera au Niger</t>
  </si>
  <si>
    <t>12-WHO-059</t>
  </si>
  <si>
    <t>Italy</t>
  </si>
  <si>
    <t>Ebola haemorrhagic fever outbreak response</t>
  </si>
  <si>
    <t>NV 2099</t>
  </si>
  <si>
    <t>SIMFER S.A.</t>
  </si>
  <si>
    <t>Rapid response to the escalation of unrest events in Damascus and Rural Damascus</t>
  </si>
  <si>
    <t>US$ 251 985</t>
  </si>
  <si>
    <t>ERF-DMA-0511-017</t>
  </si>
  <si>
    <t>ERF-DMA-0511-018</t>
  </si>
  <si>
    <t>Filling the gaps: Provision of Essential Blood Transfusion Kits</t>
  </si>
  <si>
    <t>US$ 250 380</t>
  </si>
  <si>
    <t>Provision of critical life-saving health services in areas affected by the conflict in the Syrian Arab Republic</t>
  </si>
  <si>
    <t>Support to the cholera epidemic control, N. Kaback Forecariah Prefecture 2012</t>
  </si>
  <si>
    <t>US$ 649 586</t>
  </si>
  <si>
    <t xml:space="preserve">Amount includes $100,000 for an NGO. WCO included only $33,619 PMR in budget. (Full amount of PMR should be $46,694.) </t>
  </si>
  <si>
    <t>12-WHO-066</t>
  </si>
  <si>
    <t>Improved access to emergency nutrition care for severely malnourished children with medical complications</t>
  </si>
  <si>
    <t>US$ 194 825</t>
  </si>
  <si>
    <t>12-WHO-065</t>
  </si>
  <si>
    <t>Reduce avoidable child mortality through nationwide measles/polio/Vitamin A campaign</t>
  </si>
  <si>
    <t>US$ 1 003 788</t>
  </si>
  <si>
    <t>12-WHO-067</t>
  </si>
  <si>
    <t>Public health emergency response to communicable disease in refugees, displaced and host community</t>
  </si>
  <si>
    <t>US$ 500 000</t>
  </si>
  <si>
    <t>Type of appeal issued</t>
  </si>
  <si>
    <t>Appeal project code</t>
  </si>
  <si>
    <t>CAP 2012</t>
  </si>
  <si>
    <t>N/A</t>
  </si>
  <si>
    <t>Other joint appeal 2012</t>
  </si>
  <si>
    <t>CAP 2013</t>
  </si>
  <si>
    <t>Regional Response Plan 2012</t>
  </si>
  <si>
    <t>Regional Response Plan 2013</t>
  </si>
  <si>
    <t>Humanitarian Action Plan for the Democratic Republic of the Congo 2012</t>
  </si>
  <si>
    <t>Response Plan for a Food Security and Nutrition Crisis in the Sahel 2012</t>
  </si>
  <si>
    <t xml:space="preserve">Emergency Humanitarian Response Plan for Kenya 2012+
Amount in three annual instalments: </t>
  </si>
  <si>
    <t>Humanitarian Action Plan for Philippines (Mindanao) 2012</t>
  </si>
  <si>
    <t>UN and Partners Work Plan for Sudan 2012</t>
  </si>
  <si>
    <t>UN and Partners Work Plan for Sudan 2012
Modification to macro grant for 2012</t>
  </si>
  <si>
    <t>Syria Humanitarian Response Plan.</t>
  </si>
  <si>
    <t>Humanitarian Response Plan for Yemen 2012</t>
  </si>
  <si>
    <t>Humanitarian Response Plan for Yemen 2012.
Funds raised by EMR, award created by HQ at EMR's request.</t>
  </si>
  <si>
    <t>Donor reference</t>
  </si>
  <si>
    <t>SSD-12-H/46367/122</t>
  </si>
  <si>
    <t>SSD-12-H/46378/122</t>
  </si>
  <si>
    <t>AFG-12/H/46482</t>
  </si>
  <si>
    <t>AFG-12/H/45268</t>
  </si>
  <si>
    <t>Access to emergency health services for communities affected by natural disasters and conflict, with an emphasis on reproductive and child health</t>
  </si>
  <si>
    <t>AFG-12/H/51290/R</t>
  </si>
  <si>
    <t>MRT-12/H/49964/122</t>
  </si>
  <si>
    <t>Funding outside the CAP 2012 (money allocated by the CERF in 2011)</t>
  </si>
  <si>
    <t>CAF-12/H/44378/R/122</t>
  </si>
  <si>
    <t>CAF-12/H/44304/R/122</t>
  </si>
  <si>
    <t>CAF-12/H/44850/R</t>
  </si>
  <si>
    <t>BFA-12/H/49759/122</t>
  </si>
  <si>
    <t>CHD-12/H/44679</t>
  </si>
  <si>
    <t>CIV-12/H/47087</t>
  </si>
  <si>
    <t>CIV-12/H/47079</t>
  </si>
  <si>
    <t>CIV-12/H/47349/R</t>
  </si>
  <si>
    <t>DJI-12/H/47832/R ($325,512)
DJI-12/H/47835/R ($20,029)
DJI-12/H/47940/R ($28,041)</t>
  </si>
  <si>
    <t>YEM-12/H50190/R</t>
  </si>
  <si>
    <t>YEM-12/H/51692</t>
  </si>
  <si>
    <t>YEM-12/H/46622</t>
  </si>
  <si>
    <t>SYR-12/H/51467/R</t>
  </si>
  <si>
    <t>SYR-12/H/51470/R</t>
  </si>
  <si>
    <t>Syria Regional Response Plan. In FTS, funds are shown against "other humanitarian funding (to projects not listed in the appeal)". ("Appeal" refers to the Humanitarian Assistance Response Plan for Syria (SHARP))</t>
  </si>
  <si>
    <t>BFA-12/H/49757</t>
  </si>
  <si>
    <t xml:space="preserve">HTI-12/H/45149 
HTI-12/H/45438 
HTI-12/H/45446 </t>
  </si>
  <si>
    <t>KEN-12/H/45693</t>
  </si>
  <si>
    <t>NIG-12/H/46661</t>
  </si>
  <si>
    <t>NIG-12/H/49599</t>
  </si>
  <si>
    <t>OPT-12/H/43591
OPT-12/H/43588</t>
  </si>
  <si>
    <t>OPT-H/12/43588</t>
  </si>
  <si>
    <t>MLI/12/H/50696</t>
  </si>
  <si>
    <t>MLI/12-H/50698</t>
  </si>
  <si>
    <t>No PMR taken on funds earmarked for NGOs</t>
  </si>
  <si>
    <t>Award created by WCO</t>
  </si>
  <si>
    <t>Donor does not accept the PMR</t>
  </si>
  <si>
    <t xml:space="preserve">No PMR charged on supplies </t>
  </si>
  <si>
    <t>Reason (if full PMR not taken)</t>
  </si>
  <si>
    <t>Other PMR remarks</t>
  </si>
  <si>
    <t>Other</t>
  </si>
  <si>
    <t xml:space="preserve"> According to WCO, it was unable to justify the PMR with the donor.</t>
  </si>
  <si>
    <t>Partial PMR negotiated by HQ</t>
  </si>
  <si>
    <t>Proposal submitted to donor without HQ review</t>
  </si>
  <si>
    <t>WCO did not agree to the PMR</t>
  </si>
  <si>
    <t>PHI-12/H/44564</t>
  </si>
  <si>
    <t>PHI-12/H/49364</t>
  </si>
  <si>
    <t>SOM-12/H/48302/R</t>
  </si>
  <si>
    <t>SOM-12/H/48424/R</t>
  </si>
  <si>
    <t>SOM-12/H/48509</t>
  </si>
  <si>
    <t>DRC-12/H/49392</t>
  </si>
  <si>
    <t>DRC-12/H/50940/R</t>
  </si>
  <si>
    <t>DRC-12/H/51714</t>
  </si>
  <si>
    <t>DRC-12/H/51644</t>
  </si>
  <si>
    <t>WCO submitted to donor without HQ review</t>
  </si>
  <si>
    <t>WHO 12 02</t>
  </si>
  <si>
    <t>WHO's response to the humanitarian emergency in Syria</t>
  </si>
  <si>
    <t>AID-OFDA-IO-12-00061</t>
  </si>
  <si>
    <t>US$ 1 300 000</t>
  </si>
  <si>
    <t>Public Health Response to the Syria crisis</t>
  </si>
  <si>
    <t>SYR-12/H/51471/R</t>
  </si>
  <si>
    <t>12-WHO-060</t>
  </si>
  <si>
    <t>US$ 259 211</t>
  </si>
  <si>
    <t>Support to improve access for vulnerable population to basic care (including reproductive health) and malaria outbreak control in seven cyclone and floods affected districts in two south-eastern regions of Madagascar</t>
  </si>
  <si>
    <t>12-WHO-069</t>
  </si>
  <si>
    <t>Projet de riposte à l'épidémie de Fièvre hémorragique virale Ebola dans la Province Orientale</t>
  </si>
  <si>
    <t>US$ 489 515</t>
  </si>
  <si>
    <t>12-WHO-062</t>
  </si>
  <si>
    <t>Promote water and sanitation activities in the targeted camps in Darfur 700,000 existing and new IDPs and conflict affected population in the most vulnerable IDP locations in Darfur</t>
  </si>
  <si>
    <t>US$ 462 657</t>
  </si>
  <si>
    <t>12-WHO-061</t>
  </si>
  <si>
    <t>Urgent support to health services in Darfur</t>
  </si>
  <si>
    <t>US$ 2 138 393</t>
  </si>
  <si>
    <t>12-WHO-063</t>
  </si>
  <si>
    <t>Projet d’appui dürgence à l’accès aux soins de santé de base et au renforcement de l’immunité des enfants de moins de 5 ans aprmi les populations déplacées des Territoires de Manono, Mitwaba et Pweto</t>
  </si>
  <si>
    <t>US$ 200 510</t>
  </si>
  <si>
    <t>HQ/ERM portion only</t>
  </si>
  <si>
    <t>S-PRMCO-12-VC-1160</t>
  </si>
  <si>
    <t>US$ 2 800 000</t>
  </si>
  <si>
    <t>12-WHO-071</t>
  </si>
  <si>
    <t>Réponse sanitaire d'urgence aux inondations au Niger</t>
  </si>
  <si>
    <t>US$ 699 901</t>
  </si>
  <si>
    <t>12-WHO-064</t>
  </si>
  <si>
    <t>Appui d'urgence à la mise en place d'un paquet minimum d'activités dans les zones de santé de conflits au Sud Kivu, RDC</t>
  </si>
  <si>
    <t>US$ 1 150 978</t>
  </si>
  <si>
    <t>12-WHO-068</t>
  </si>
  <si>
    <t>Ensure life-saving health services and clean water are available for populations affected by internal conflict in Colombia</t>
  </si>
  <si>
    <t>US$ 712 999</t>
  </si>
  <si>
    <t>NIG-12/H/46661/122</t>
  </si>
  <si>
    <t xml:space="preserve">US State Dept </t>
  </si>
  <si>
    <t>GHA-G-00-09-00003
Modification 10</t>
  </si>
  <si>
    <t>SUD-12/H/47458</t>
  </si>
  <si>
    <t>SUD-12/WS/47421/122</t>
  </si>
  <si>
    <t>Improving access of vulnerable Iraqis in neighbouring countries to quality health services</t>
  </si>
  <si>
    <t>12-WHO-070</t>
  </si>
  <si>
    <t>Medical Assistance to Victims of Flood in the North and Far North regions</t>
  </si>
  <si>
    <t>US$ 899 999</t>
  </si>
  <si>
    <t>Withdrawal of health kits from the UNHRD to assist the Syrian population hosted in refugee camps at the Turkish border (Gazientep)</t>
  </si>
  <si>
    <t>NV2319</t>
  </si>
  <si>
    <t>To support the revised Syria Humanitarian Response Plan</t>
  </si>
  <si>
    <t>Withdrawal from Bilateral Emergency Fund</t>
  </si>
  <si>
    <t>Humanitarian Action Plan for the Democratic Republic of the Congo 2012. Withdrawal from Bilateral Emergency Fund</t>
  </si>
  <si>
    <t>To be funded by a contribution from the Italian MOFA's Directorate General for Political Affairs</t>
  </si>
  <si>
    <t>12-WHO-072</t>
  </si>
  <si>
    <t>Support delivery of life-saving health services to displaced population</t>
  </si>
  <si>
    <t>US$ 274 825</t>
  </si>
  <si>
    <t>CHF12_ER_21</t>
  </si>
  <si>
    <t>Support south Sudanese communities living in open air at departure points in Khartoum</t>
  </si>
  <si>
    <t>12-WHO-075</t>
  </si>
  <si>
    <t>Emergency Health Assistance to Flood Affected Population of Flood 2012</t>
  </si>
  <si>
    <t>US$ 696 142</t>
  </si>
  <si>
    <t>12-WHO-076</t>
  </si>
  <si>
    <t>Health emergency interventions to populations affected by flood in Chad</t>
  </si>
  <si>
    <t>US$ 413 635</t>
  </si>
  <si>
    <t>12-WHO-078</t>
  </si>
  <si>
    <t>Rapid response in order to ensure life-saving health services and clean water are available for populations affected by recent floods and internal armed conflict in department of Putumayo</t>
  </si>
  <si>
    <t>US$ 550 000</t>
  </si>
  <si>
    <t>OCHA/181/PF/9/2012</t>
  </si>
  <si>
    <t>Riposte à l'épidémie de fièvre hémorragique virus Ebola dans la Province Orientale (project multiagence avec UNICEF).</t>
  </si>
  <si>
    <t>US$ 618 451</t>
  </si>
  <si>
    <t>CHF12_ER_13</t>
  </si>
  <si>
    <t>Meningitis Reactive vaccination campaign in Umdokhon, west (central) Darfur</t>
  </si>
  <si>
    <t>US$ 122 878</t>
  </si>
  <si>
    <t>P-CF-IBE-002</t>
  </si>
  <si>
    <t>L'aid urgence pour le renforcement de la surveillance epidemiologique du cholera</t>
  </si>
  <si>
    <t>US$ 945 000</t>
  </si>
  <si>
    <t>African Development Bank</t>
  </si>
  <si>
    <t>12-WHO-073</t>
  </si>
  <si>
    <t>WASH interventions for flood affected populations in 5 districts (focusing on lifesaving interventions of WASH response).</t>
  </si>
  <si>
    <t>US$ 275 001</t>
  </si>
  <si>
    <t>12-WHO-074</t>
  </si>
  <si>
    <t>Emergency Life-Saving Nutrition Services for Flood affected districts in Sindh, punjab and Balochistan</t>
  </si>
  <si>
    <t>US$ 75 757</t>
  </si>
  <si>
    <t>GCM/dt n°655</t>
  </si>
  <si>
    <t>EUR 150 000</t>
  </si>
  <si>
    <t>GEN7067-100</t>
  </si>
  <si>
    <t>WHO's emergency operations in Syria</t>
  </si>
  <si>
    <t>EUR 397 418</t>
  </si>
  <si>
    <t>12-WHO-079</t>
  </si>
  <si>
    <t>Response to hygienic-sanitary emergency caused by damage left in the wake of Hurricane Sandy in  Cuba</t>
  </si>
  <si>
    <t>US$ 549 912</t>
  </si>
  <si>
    <t>Cuba</t>
  </si>
  <si>
    <t>France</t>
  </si>
  <si>
    <t>Projet d'appui d'urgence pour améliorer l'accès des populations des régions de Gao et Tombouctou aux soins de santé de qualité</t>
  </si>
  <si>
    <t>FCFA 100,000,000</t>
  </si>
  <si>
    <t>Programme d'Investissement et de Développement rural des Régions du Nord Mali (PIDRN)</t>
  </si>
  <si>
    <t>PIDRN</t>
  </si>
  <si>
    <t>AWARD WRONGLY OPENED AS VCS. AFRO TO CANCEL AND RECREATE AS OCR. AS OF 14.11.2012, AWARD IS ON HOLD. REMINDER E-MAIL SENT AFRO.</t>
  </si>
  <si>
    <t>FCFA 77,495,000</t>
  </si>
  <si>
    <t>Programme intégré de Développement rural de la Région de Kidal (PIDRK)</t>
  </si>
  <si>
    <t>PIDRK</t>
  </si>
  <si>
    <t>Soutenir des interventions humanitaires de santé au Yémen</t>
  </si>
  <si>
    <t>Projet d'appui d'urgence pour ameliorer l'acces des populations de la region de Kidal aux soins de qualité</t>
  </si>
  <si>
    <t>Response to Marburg outbreak in Uganda</t>
  </si>
  <si>
    <t>UNOCHA</t>
  </si>
  <si>
    <t>AAR prepared by WCO Uganda. No PMR or PSC (funds from OCHA's regular budget)</t>
  </si>
  <si>
    <t>SSD-12/H/46367/R/122</t>
  </si>
  <si>
    <t>African Devt Bank</t>
  </si>
  <si>
    <t>Russia</t>
  </si>
  <si>
    <t xml:space="preserve">UN TF for Hum.Sec. </t>
  </si>
  <si>
    <t>US State Department</t>
  </si>
  <si>
    <t>12-WHO-080</t>
  </si>
  <si>
    <t>Addressing priority health needs of the IDP population in nine additional townships in Rakhine State</t>
  </si>
  <si>
    <t>US$ 140 108</t>
  </si>
  <si>
    <t>12-WHO-081</t>
  </si>
  <si>
    <t>Yellow Fever outbreak in Darfur</t>
  </si>
  <si>
    <t>US$ 2 576 108</t>
  </si>
  <si>
    <t>Taken from 3rd contribution from Spain under the SHAF (see award 59199 above)</t>
  </si>
  <si>
    <t>SSD-12/H/46367</t>
  </si>
  <si>
    <t>YEM-12H/50532R</t>
  </si>
  <si>
    <t>NV 390/12</t>
  </si>
  <si>
    <t>Support to WHO's emergency and humanitarian activities in the Maldives following Cyclone Nilam</t>
  </si>
  <si>
    <t>USD 10 000</t>
  </si>
  <si>
    <t>Promoting integrated management of childhood illness (IMCI) and strengthening routine immunization in northern and southern regions of Central African Republic</t>
  </si>
  <si>
    <t>GC/2012/055</t>
  </si>
  <si>
    <t>USD 2 107 000</t>
  </si>
  <si>
    <t>Saudi Arabia</t>
  </si>
  <si>
    <t>12-WHO-083</t>
  </si>
  <si>
    <t>Appui à la riposte à l'épidémie de FVR en Mauritanie en 2012</t>
  </si>
  <si>
    <t>USD 445 108</t>
  </si>
  <si>
    <t>12-WHO-082</t>
  </si>
  <si>
    <t>Ensuring cholera response in areas affected by Hurricane Sandy in Haiti</t>
  </si>
  <si>
    <t>USD 159 747</t>
  </si>
  <si>
    <t>12-WHO-077</t>
  </si>
  <si>
    <t>Prise en charge des cas de maladies des refugiés dans le district de Tandjoaré au Togo</t>
  </si>
  <si>
    <t>USD 89 562</t>
  </si>
  <si>
    <t>CHF-DMA-0489-395</t>
  </si>
  <si>
    <t>Extension of emergency health care and life-saving services, including emergency surgical procedures with focus on Bay, Bakool, Lower Juba, Gedo and Hiran regions of Somalia, including conflict affected communities</t>
  </si>
  <si>
    <t>USD 901 620</t>
  </si>
  <si>
    <t>CHF-DMA-0489-396</t>
  </si>
  <si>
    <t>Surveillance, response to and control of communicable disease outbreaks in IDP camps and settlements in Somalia with strengthened coordination</t>
  </si>
  <si>
    <t>USD 847 842</t>
  </si>
  <si>
    <t>NV 2247/2752</t>
  </si>
  <si>
    <t>AID-OFDA-IO-12-00023 Modification 2</t>
  </si>
  <si>
    <t>Modification to Macro grant</t>
  </si>
  <si>
    <t>YEM-12H/46622</t>
  </si>
  <si>
    <t>Delivery of essential package of life saving health care services and revitalization of health services for IDPs, host and other affected communities in Yemen</t>
  </si>
  <si>
    <t>US$ 1 926 000</t>
  </si>
  <si>
    <t>EUR 750 000</t>
  </si>
  <si>
    <t>USD 48 016</t>
  </si>
  <si>
    <t>12-WHO-084</t>
  </si>
  <si>
    <t>Establishment and maintenance of basic living, sanitary conditions and health procedures in temporary shelters for populations affected by  the earthquake in Guatemala</t>
  </si>
  <si>
    <t>USD 85 001</t>
  </si>
  <si>
    <t>United Nations Assistance Mission for Iraq (UNAMI)</t>
  </si>
  <si>
    <t>Provision of wheelchairs to persons with special needs.</t>
  </si>
  <si>
    <t>12-WHO-085</t>
  </si>
  <si>
    <t>Nutrition and immunization</t>
  </si>
  <si>
    <t>Strengthening the management and capacity building of the Esteqal Hospital in Kabul and Heral Paediatric Hospital</t>
  </si>
  <si>
    <t>Improving Syrian refugees' access to quality health services in Jordan</t>
  </si>
  <si>
    <t>NV 2782</t>
  </si>
  <si>
    <t>NV 2873</t>
  </si>
  <si>
    <t>Support for WHO operations in Syria</t>
  </si>
  <si>
    <t>SYR/BUD/2012/91018</t>
  </si>
  <si>
    <t>Response to health needs in Syria</t>
  </si>
  <si>
    <t>AF/BUD/2012/91046</t>
  </si>
  <si>
    <t>Yellow fever outbreak response in Sudan</t>
  </si>
  <si>
    <t>Award originally for EUR 1,500,000. Amount increased to EUR 2 million - amendment n° 1 of Dec 2012 refers.</t>
  </si>
  <si>
    <t>AF/BUD/2012/91027</t>
  </si>
  <si>
    <t>AS/BUD/2012/91006</t>
  </si>
  <si>
    <t>PAK/BUD/2012/91016</t>
  </si>
  <si>
    <t>Social cohesion and peacebuilding program to the refugees affected and hosting areas adjacent to the Peshawar Torkham Express Way</t>
  </si>
  <si>
    <t>PMR taken on individual awards created under the umbrella award</t>
  </si>
  <si>
    <t xml:space="preserve">Amendment of existing award. </t>
  </si>
  <si>
    <t>Programme to secure vaccines, medicines and medical supplies for displaced Syrian families inside Syria</t>
  </si>
  <si>
    <t>Establishment of stabilization centres for the treatment of severe acute malnutrition in vulnerable community in Yemen</t>
  </si>
  <si>
    <t>AID-OFDA-IO-12-00061
Modification 01</t>
  </si>
  <si>
    <t>United Kingdom Department for International Development</t>
  </si>
  <si>
    <t>United Kingdom</t>
  </si>
  <si>
    <t>Support to yellow fever campaign in Darfur, Sudan</t>
  </si>
  <si>
    <t>GBP 1 800 000</t>
  </si>
  <si>
    <t>Award created by EMRO</t>
  </si>
  <si>
    <t>Amendment of ECHO contract (AS BUD 2012 91006) to increase budget by EUR500,000. New award opened to take account of different exchange rate. Linked to award 59851.</t>
  </si>
  <si>
    <t>US$ 606 420</t>
  </si>
  <si>
    <t>with NGO componentt</t>
  </si>
  <si>
    <t xml:space="preserve">CO relayed that the proposal budget was reduced by the CERF secretariat, therefore the funds for activities were also reduced </t>
  </si>
  <si>
    <t>Republic of Korea</t>
  </si>
  <si>
    <t>KGV/8/2013</t>
  </si>
  <si>
    <t>Support to WHO's emergency health activities in Sudan in response to the yellow fever outbreak</t>
  </si>
  <si>
    <t>US$ 100 000</t>
  </si>
  <si>
    <t>HRF/OPT/0355/120</t>
  </si>
  <si>
    <t>Procuring vaccines for epidemic disease H1N1 for West Bank</t>
  </si>
  <si>
    <t>US$ 215 070</t>
  </si>
  <si>
    <t>Modification to existing grant. Existing award increased.</t>
  </si>
  <si>
    <t>Provision of emergency health services to flood affected populations</t>
  </si>
  <si>
    <t>13-WHO-001</t>
  </si>
  <si>
    <t>Emergency health care, prevention and response to flood affected population in Nigeria</t>
  </si>
  <si>
    <t>US$ 719 489</t>
  </si>
  <si>
    <t>13-WHO-002</t>
  </si>
  <si>
    <t>Health sector response to the Gaza crisis through procurement of drugs and medical supplies</t>
  </si>
  <si>
    <t>US$ 1 206 178</t>
  </si>
  <si>
    <t>US$ 75 468</t>
  </si>
  <si>
    <t>13-WHO-004</t>
  </si>
  <si>
    <t>Emergency health support to Lebanese host communities in the context of the Syrian Crisis in Lebanon</t>
  </si>
  <si>
    <t>US$ 151 111</t>
  </si>
  <si>
    <t>SYR-12/H/51468/R/122</t>
  </si>
  <si>
    <t>SYR-12/H/51467/R/122</t>
  </si>
  <si>
    <t>SUD-13/H/54396</t>
  </si>
  <si>
    <t>OPT-13/H/57530/R</t>
  </si>
  <si>
    <t>OPT-13/H/52117</t>
  </si>
  <si>
    <t>PHI-13/H/57141/R/122</t>
  </si>
  <si>
    <t>HTI-12/H/45446/</t>
  </si>
  <si>
    <t>No project codes in RRP</t>
  </si>
  <si>
    <t>AFG-12/H/45268/R</t>
  </si>
  <si>
    <t>MRT-13/H/54563/122</t>
  </si>
  <si>
    <t>CHF13_ER_1</t>
  </si>
  <si>
    <t>SUD-13/H/54396/122</t>
  </si>
  <si>
    <t>Procurement of yellow fever vaccines (1.477 million doses) to be used in phase 2 yellow fever campaign in Darfur</t>
  </si>
  <si>
    <t>Support access to quality health services including communicable diseases control and prevention</t>
  </si>
  <si>
    <t>EMSG#:  SUD.1/29</t>
  </si>
  <si>
    <t>Allocation code: A1657-V5637-S</t>
  </si>
  <si>
    <t>Funds are to cover costs of Monitoring and Reporting Officer for EHA</t>
  </si>
  <si>
    <t>Overall contribution was EUR 2 million (US$ 2,621,232). Amount in column K ($ equivalent) decreased as and when new sub-awards are opened. Four awards created (for South Sudan (60325), Yemen (60368), CAR (60369) and Sahel (60602).</t>
  </si>
  <si>
    <t>Fourth award created under the 3rd contribution from the Spain-WHO Humanitarian Assistance Fund.</t>
  </si>
  <si>
    <t>Response to the food and nutrition crisis in Chad and the Sahel region</t>
  </si>
  <si>
    <t>US$ 385 080</t>
  </si>
  <si>
    <t>ERF/Yemen/0483/71</t>
  </si>
  <si>
    <t>US$ 80 000</t>
  </si>
  <si>
    <t>13-WHO-005</t>
  </si>
  <si>
    <t>Re-establishment of basic health services in flood affected areas of Gaza Province</t>
  </si>
  <si>
    <t>US$ 500 591</t>
  </si>
  <si>
    <t>Maintaining the Disease Early Warning and Response System in Pakistan</t>
  </si>
  <si>
    <t>United Nations Development Programme CHF</t>
  </si>
  <si>
    <t>United Nations Office for the Coordination of Humanitarian Affairs ERF</t>
  </si>
  <si>
    <t>Some funds be given to Red Cross</t>
  </si>
  <si>
    <t>AID-OFDA-IO-12-00041 Modification 01</t>
  </si>
  <si>
    <t>Increase to the original award 59876 (modification of macro grant for 2012)</t>
  </si>
  <si>
    <t>AID-OFDA-IO-13-00011</t>
  </si>
  <si>
    <t>US$ 700 000</t>
  </si>
  <si>
    <t>Macro Grant 2013 - Emergency readiness (global) - ERM's proposal on surge and readiness</t>
  </si>
  <si>
    <t xml:space="preserve">Macro Grant 2013 </t>
  </si>
  <si>
    <t>Macro Grant 2013</t>
  </si>
  <si>
    <t>Support access to quality health services including communicable disease control and prevention</t>
  </si>
  <si>
    <t>US$ 2 220 000</t>
  </si>
  <si>
    <t>13-WHO-007</t>
  </si>
  <si>
    <t>Prise en charge des besoins prioritaires en santé des réfugiées Maliens en Mauritanie</t>
  </si>
  <si>
    <t>US$ 174 165</t>
  </si>
  <si>
    <t>Allocation Code:  A1663-V5643-S</t>
  </si>
  <si>
    <t>13-WHO-003</t>
  </si>
  <si>
    <t>Reprogrammed and amended from       12-WHO-086 to 13-WHO-003</t>
  </si>
  <si>
    <t>13-WHO-012</t>
  </si>
  <si>
    <t>Support delivery of life-saving basic health services to refugees in Uganda</t>
  </si>
  <si>
    <t>US$ 50 000</t>
  </si>
  <si>
    <t>Emergency Health and Nutrition response in disaster affected parts of Ethiopia</t>
  </si>
  <si>
    <t>US$ 1 500 000</t>
  </si>
  <si>
    <t>US$ 3 700 000</t>
  </si>
  <si>
    <t>Award 60669 is being replaced by Award 60721</t>
  </si>
  <si>
    <t>EUR1 519 896</t>
  </si>
  <si>
    <t>US$ 2 199 991</t>
  </si>
  <si>
    <t xml:space="preserve">US$ 750 000 </t>
  </si>
  <si>
    <t>US$ 380 000</t>
  </si>
  <si>
    <t>US$ 71 439</t>
  </si>
  <si>
    <t>AUD100 000</t>
  </si>
  <si>
    <t>US$ 98 588.20</t>
  </si>
  <si>
    <t xml:space="preserve">NOK6 000 000 </t>
  </si>
  <si>
    <t>US$ 382 354</t>
  </si>
  <si>
    <t>US$ 4 693 057</t>
  </si>
  <si>
    <t>US$ 2 003 280</t>
  </si>
  <si>
    <t>US$ 114 114</t>
  </si>
  <si>
    <t>US$ 383 906</t>
  </si>
  <si>
    <t>US$ 1 340 410</t>
  </si>
  <si>
    <t>US$ 40 000</t>
  </si>
  <si>
    <t>EUR 2 000 000</t>
  </si>
  <si>
    <t>US$ 60 000</t>
  </si>
  <si>
    <t>AUD 1 000 000</t>
  </si>
  <si>
    <t>US$ 220 000</t>
  </si>
  <si>
    <t>CAD 1 000 000</t>
  </si>
  <si>
    <t>CHF 750 000</t>
  </si>
  <si>
    <t>EUR 544 551</t>
  </si>
  <si>
    <t>US$ 324 959</t>
  </si>
  <si>
    <t>US$ 15 000</t>
  </si>
  <si>
    <t>US$ 390 013</t>
  </si>
  <si>
    <t>US$ 63 910</t>
  </si>
  <si>
    <t>US$ 240 969</t>
  </si>
  <si>
    <t>US$ 1 013 447</t>
  </si>
  <si>
    <t>DDK 15 000 000</t>
  </si>
  <si>
    <t>NOK 7 000 000</t>
  </si>
  <si>
    <t>US$ 935 400</t>
  </si>
  <si>
    <t>US$ 400 582</t>
  </si>
  <si>
    <t>US$ 297 353</t>
  </si>
  <si>
    <t>US$ 146 635</t>
  </si>
  <si>
    <t>US$ 211 237</t>
  </si>
  <si>
    <t>US$ 192 611</t>
  </si>
  <si>
    <t>US$ 266 430</t>
  </si>
  <si>
    <t>US$ 2 949 770</t>
  </si>
  <si>
    <t>US$ 796 709</t>
  </si>
  <si>
    <t>US$ 336 434</t>
  </si>
  <si>
    <t>US$ 347 772</t>
  </si>
  <si>
    <t>US$ 299 980</t>
  </si>
  <si>
    <t>US$ 250 006</t>
  </si>
  <si>
    <t>US$ 399 966</t>
  </si>
  <si>
    <t>US$ 200 000</t>
  </si>
  <si>
    <t>US$ 2 500 000</t>
  </si>
  <si>
    <t>US$ 379 111</t>
  </si>
  <si>
    <t>US$ 157 719</t>
  </si>
  <si>
    <t>US$ 339 912</t>
  </si>
  <si>
    <t>US$ 539 480</t>
  </si>
  <si>
    <t>US$ 219 457</t>
  </si>
  <si>
    <t>US$ 428 038</t>
  </si>
  <si>
    <t>US$ 480 000</t>
  </si>
  <si>
    <t>US$ 899 998</t>
  </si>
  <si>
    <t>US$ 1 600 000</t>
  </si>
  <si>
    <t>US$ 996 170</t>
  </si>
  <si>
    <t>US$ 495 618</t>
  </si>
  <si>
    <t>US$ 83 213</t>
  </si>
  <si>
    <t>EUR 191 972</t>
  </si>
  <si>
    <t>EUR 214 000</t>
  </si>
  <si>
    <t>US$ 324 946</t>
  </si>
  <si>
    <t>US $835 000</t>
  </si>
  <si>
    <t>US$ 25 000</t>
  </si>
  <si>
    <t>US$ 662 497</t>
  </si>
  <si>
    <t>EUR 400 000</t>
  </si>
  <si>
    <t>EUR 775 000</t>
  </si>
  <si>
    <t>US$ 1 574 113</t>
  </si>
  <si>
    <t>EM/WHO/102</t>
  </si>
  <si>
    <t>US$ 3 000 000</t>
  </si>
  <si>
    <t>SSD-13/H/55471</t>
  </si>
  <si>
    <t>SYR-13/H/57673/122</t>
  </si>
  <si>
    <t>SOM-13/H/56715</t>
  </si>
  <si>
    <t>NIG-13/H/54824
($494,000)
NIG-13/H/54827
($1,011,400)
NIG-13/H/54834
($1,644,600)
NIG-13/H/54589
($550,000)</t>
  </si>
  <si>
    <t>Rapid response for health emergency in Niger</t>
  </si>
  <si>
    <t xml:space="preserve">Supporting primary health care, emergency medical services and mass casualty management and responding to disease outbreaks in Abyan and neighbouring Governorates </t>
  </si>
  <si>
    <t>YEM-13/H/53769</t>
  </si>
  <si>
    <t>Disease surveillance and response to epidemics, prevention and control of epidemic and endemic communicable diseases through establishment of eDEWS and provide therapeutic nutrition interventions for severely malnourished under 5 girls and boys in the affected areas of southern governorates of Yemen</t>
  </si>
  <si>
    <t>Awaiting information from the WHO country office</t>
  </si>
  <si>
    <t>GEN7079-49</t>
  </si>
  <si>
    <t>Emergency health operations</t>
  </si>
  <si>
    <t>13-WHO-010</t>
  </si>
  <si>
    <t>establishment and expansion of an integrated treatment of severe acute malnourished children in 9 conflict affected provinces of South East Afghanistan</t>
  </si>
  <si>
    <t>US$ 250 070</t>
  </si>
  <si>
    <t>13-WHO-016</t>
  </si>
  <si>
    <t>US$ 2 070 001</t>
  </si>
  <si>
    <t>13-WHO-008</t>
  </si>
  <si>
    <t>Responding to health needs of host communities and Ivorian refugees living outside the camps</t>
  </si>
  <si>
    <t>US$ 127 359</t>
  </si>
  <si>
    <t>13-WHO-014</t>
  </si>
  <si>
    <t>Ensure rapid detection and provision of timely and quality response to cholera outbreaks in chronically affected areas</t>
  </si>
  <si>
    <t>US$ 549 298</t>
  </si>
  <si>
    <t>13-WHO-006</t>
  </si>
  <si>
    <t>Strengthening life-saving health care, sanitation and nutrition services for improving survival of vulnerable population of DPR Korea</t>
  </si>
  <si>
    <t>US$ 950 002</t>
  </si>
  <si>
    <t>13-WHO-009</t>
  </si>
  <si>
    <t>Reduce and mitigate the immediate health consequences of the drought on the vulnerable population affected by the drought</t>
  </si>
  <si>
    <t>US$ 404 099</t>
  </si>
  <si>
    <t>13-WHO-013</t>
  </si>
  <si>
    <t>Health and nutrition interventions targeting vulnerable populations in remote and hard to reach areas</t>
  </si>
  <si>
    <t>US$ 494 816</t>
  </si>
  <si>
    <t>13-WHO-015</t>
  </si>
  <si>
    <t>Management of meningitis outbreaks</t>
  </si>
  <si>
    <t>US$ 1 250 001</t>
  </si>
  <si>
    <t>13-WHO-019</t>
  </si>
  <si>
    <t>Supporting life-saving Primary Health Care/Emergency Medical Services and Mass Casualty Management and responding to disease outbreaks in the affected southern and northern Governorates, with focus to Abyan, Saada and Hajjah</t>
  </si>
  <si>
    <t>US$ 1 391 439</t>
  </si>
  <si>
    <t>13-WHO-017</t>
  </si>
  <si>
    <t>Emergency nutrition activities</t>
  </si>
  <si>
    <t>US$ 300 753</t>
  </si>
  <si>
    <t xml:space="preserve">Core pipeline to support continued access to quality health services
</t>
  </si>
  <si>
    <t xml:space="preserve">Nutrition Support for high risk States  (Red Sea and Blue Nile)    </t>
  </si>
  <si>
    <t>US$ 760 000</t>
  </si>
  <si>
    <t>Allocation Code:  A1796-V5775-S</t>
  </si>
  <si>
    <t>Allocation Code:  A1779-V5756-S</t>
  </si>
  <si>
    <t>£ 1 880 000</t>
  </si>
  <si>
    <t>Emergency food and nutrition support to most vulnerable populations of Afghanistan</t>
  </si>
  <si>
    <t>To ensure the delivery of health care services to the Cuban population affected by Hurricane Sandy in 2012</t>
  </si>
  <si>
    <t>Amendment of ECHO contract SYR BUD 2012 91018 to extend project for 3 months and increase amount by EUR 2 million. See award 60527</t>
  </si>
  <si>
    <t>13-WHO-011</t>
  </si>
  <si>
    <t>Access to essential emergency life-saving health services for 680,000 people affected by natural disasters, conflict, and IDPs/returnees/deportees</t>
  </si>
  <si>
    <t>Support to emergency and recovery WASH interventions with focus on vector control</t>
  </si>
  <si>
    <t>13-WHO-020</t>
  </si>
  <si>
    <t>Fighting diarrhoeal diseases through an emergency WASH response to conflict-affected population</t>
  </si>
  <si>
    <t>n/a</t>
  </si>
  <si>
    <t>SUD-13/H / 54396</t>
  </si>
  <si>
    <t>HT-13/H/57738/R (US$ 399,298 for WHO project)
HT – 13/H/57554/R (US$ 150,000 for MDM project)</t>
  </si>
  <si>
    <t>DJI -13/H/57066/5109</t>
  </si>
  <si>
    <t xml:space="preserve">YEM 13/H/53769 </t>
  </si>
  <si>
    <t>SUD-13/H/53719</t>
  </si>
  <si>
    <t>Month pledge received</t>
  </si>
  <si>
    <t>No projects in 2013 CAP</t>
  </si>
  <si>
    <t>HT – 13/H/57554/R (US$ 150,000 for MDM project)</t>
  </si>
  <si>
    <t>SUD-13/WS/54913 (50%)
SUD-13/H/54396 (50%)</t>
  </si>
  <si>
    <t>NV 557</t>
  </si>
  <si>
    <t>Replenishment of the Bilateral Emergency Fund for 2013</t>
  </si>
  <si>
    <t>13-WHO-018</t>
  </si>
  <si>
    <t>US$ 499 996</t>
  </si>
  <si>
    <t>US$ 112 350</t>
  </si>
  <si>
    <t>YEM‑13/H/53769</t>
  </si>
  <si>
    <t>YEM-13/H/53769 
($2.4 million)
YEM-13/H/53787 
($600,000)</t>
  </si>
  <si>
    <t>EUR 850 000</t>
  </si>
  <si>
    <t>Amendment n° 1 - linked to award 59774</t>
  </si>
  <si>
    <t>Filling the gap of the Albumin shortage in Syrian Hospitals</t>
  </si>
  <si>
    <t>ERF-DMA-9511-045</t>
  </si>
  <si>
    <t xml:space="preserve">SYR-13/H/57247 </t>
  </si>
  <si>
    <t>13-WHO-021</t>
  </si>
  <si>
    <t>Renforcement de la surveillance épidémiologique et la lutte contre les épidémies dans les régions du nord du Mali et renforcement des services de santé de la reproduction pour les régions affectées par le conflit.</t>
  </si>
  <si>
    <t>US$ 500 003</t>
  </si>
  <si>
    <t>US$ 555 678</t>
  </si>
  <si>
    <t>US$ 3 744 124</t>
  </si>
  <si>
    <t>13-WHO-022</t>
  </si>
  <si>
    <t>13-WHO-023</t>
  </si>
  <si>
    <t>Critical treatment and care of trauma cases</t>
  </si>
  <si>
    <t>US$ 736 363</t>
  </si>
  <si>
    <t>Support primary health care delivery</t>
  </si>
  <si>
    <t>US$ 1 541 845</t>
  </si>
  <si>
    <t>US$ 682 604</t>
  </si>
  <si>
    <t>Provision of essential medicines and medical equipment for operating theatres and life-saving surgeries</t>
  </si>
  <si>
    <t>13-WHO-024</t>
  </si>
  <si>
    <t>13-WHO-025</t>
  </si>
  <si>
    <t>Réponse urgente à l’épidémie de cholera dans le département de Pointe Noire</t>
  </si>
  <si>
    <t>US$ 328 659</t>
  </si>
  <si>
    <t>M 88/2013</t>
  </si>
  <si>
    <t>Emergency health operations in Syria</t>
  </si>
  <si>
    <t>Kuwait</t>
  </si>
  <si>
    <t>Réponse sanitaire d'urgence aux épidemies dans le District de la Tshopo en province Orientale, DRC</t>
  </si>
  <si>
    <t xml:space="preserve">US$ 276 307 </t>
  </si>
  <si>
    <t>DRC-12/POR/HEA/1/WHO/0029</t>
  </si>
  <si>
    <t>13-WHO-027</t>
  </si>
  <si>
    <t>Urgent support to health services in Blue Nile state</t>
  </si>
  <si>
    <t>US$ 300 000</t>
  </si>
  <si>
    <t>EUR 15 000</t>
  </si>
  <si>
    <t>13-WHO-029</t>
  </si>
  <si>
    <t>13-WHO-026</t>
  </si>
  <si>
    <t>Addressing Life Saving/Emergency Health Needs of the IDP Population in 5 townships for the upcoming monsoon season/Response to the priority Sexual and reproductive Health Needs of IDP female population in three townships in Rakhine State</t>
  </si>
  <si>
    <t>US$ 150 453</t>
  </si>
  <si>
    <t>NOK 20 000 000</t>
  </si>
  <si>
    <t>Provision of WASH services to Internally Displaced Persons (IDPs) living in camps, host communities/hosting communities in Khyber Pakhtunkhwar (KP) and Federally Administered Tribal Areas (FATA)</t>
  </si>
  <si>
    <t xml:space="preserve">SYR-13/H/54242 </t>
  </si>
  <si>
    <t>Agreement No.: 50078/70</t>
  </si>
  <si>
    <t xml:space="preserve">United Nations Syria Humanitarian Humanitarian Assistance Response Plan, January – June 2013. </t>
  </si>
  <si>
    <t>AUD 3 000 000</t>
  </si>
  <si>
    <t>51/2013</t>
  </si>
  <si>
    <t>US$ 49 980</t>
  </si>
  <si>
    <t>13-WHO-028</t>
  </si>
  <si>
    <t>Strengthening a prompt initial response to health consequences of armed conflict with support to the promotion of integrated management of childhood illnesses and mass campaign against new measles outbreak in conflict affected health districts of CAR</t>
  </si>
  <si>
    <t>US$ 875 000</t>
  </si>
  <si>
    <t>Hungary</t>
  </si>
  <si>
    <t>MLI-13/WS/53420/123</t>
  </si>
  <si>
    <t>SUD-13/WS/54913</t>
  </si>
  <si>
    <t>CAF-13/H/55854</t>
  </si>
  <si>
    <t>MLI-13/H/53744($343,011)
MLI-13/H/53806 ($102,903)
MLI-13/H/53867 ($109,764)</t>
  </si>
  <si>
    <t>Contribution to WHO's operations in Syria</t>
  </si>
  <si>
    <t>Support to the WHO response to the Syrian refugee crisis in Syria and the region</t>
  </si>
  <si>
    <t>PMR taken on budget for Syria only, after negotiations with the WCO</t>
  </si>
  <si>
    <t>SOM-13/H/56710</t>
  </si>
  <si>
    <t>13/03236</t>
  </si>
  <si>
    <t>Support for the Somalia Consolidated Appeal 2013.</t>
  </si>
  <si>
    <t>ERF/DMA/0511/073</t>
  </si>
  <si>
    <t>Leishmaniasis management and prevention</t>
  </si>
  <si>
    <t>MLI-13/H/53867
MLI-13/H/53806
MLI-13/H/53744
MLI-13/H/53629</t>
  </si>
  <si>
    <t>Awaiting info from WCO about how to distribute contribution among the four CAP project codes.</t>
  </si>
  <si>
    <t>13-WHO-032</t>
  </si>
  <si>
    <t>Improve and increase access to primary and secondary health services for newly arrived refugees from CAR and for the local host population outside of camps in the provinces of Equateur and Orientale of DRC</t>
  </si>
  <si>
    <t>US$ 503 721</t>
  </si>
  <si>
    <t>Appui à la prise en charge d'urgence des cas de malnutrition aigüe sévère (MAS) et ses complications médicales associées dans les régions Fatick, Kaffrine, Kédougou, Kolda, Sédhiou, Tambacounda affectées par la crise nutritionelle</t>
  </si>
  <si>
    <t>US$ 208 050</t>
  </si>
  <si>
    <t>AID-OFDA-IO-13-00011 Modification 01</t>
  </si>
  <si>
    <t>13-WHO-034</t>
  </si>
  <si>
    <t>Responding to health related emergencies in populations of humanitarian concern in the Republic of South Sudan: Strengthening surgical capacity and referral system in Jonglei State and surrounding areas</t>
  </si>
  <si>
    <t>US$ 1 766 640</t>
  </si>
  <si>
    <t>Promoting and advocating for health as a human right for all</t>
  </si>
  <si>
    <t>2013/104309/NOREPS/lager</t>
  </si>
  <si>
    <t>Contribution to strengthen WHO emergency health stocks in 2013</t>
  </si>
  <si>
    <t>13-WHO-036</t>
  </si>
  <si>
    <t xml:space="preserve">Yellow Fever Outbreak response  </t>
  </si>
  <si>
    <t>US$ 1 255 769</t>
  </si>
  <si>
    <t>EUR 200 000</t>
  </si>
  <si>
    <t>Lutte contre l'épidemie de cholera en Guinée Bissau</t>
  </si>
  <si>
    <t>ECHO/DRF/BUD/2012/93019</t>
  </si>
  <si>
    <t>SYR/13-0001</t>
  </si>
  <si>
    <t>Total of $4.5 million for Sudan under modif 01 to macro grant. Funds to be divided as follows:
Health in Darfur, Sudan: $3,500,000
Health in three areas, Sudan: US$1 million</t>
  </si>
  <si>
    <t>Support access to quality health services including communicable disease control and prevention in Darfur, Sudan</t>
  </si>
  <si>
    <t>Support access to quality health services including communicable disease control and prevention in the Three areas, Khartoum and White Nile</t>
  </si>
  <si>
    <t>Total of $4.5 million for Sudan under modif 01 to macro grant. Funds divided among 3 separate awards.</t>
  </si>
  <si>
    <t>Contribution of the Swiss Government for International Development Partners (IDP) to conduct an evaluation of the Right to Health Advocacy project in oPt</t>
  </si>
  <si>
    <t>13-WHO-031</t>
  </si>
  <si>
    <t>Provision of emergency primary healthc are and life-saving nutrition services for new influx of IDPs from Tirah valley focusing on filling the gaps</t>
  </si>
  <si>
    <t>US$ 384 539</t>
  </si>
  <si>
    <t>13-WHO-035</t>
  </si>
  <si>
    <t>Emergency measles campaign in Equateur, Province Orientale, Nord and Sud Kivu</t>
  </si>
  <si>
    <t xml:space="preserve">US$ 898 433 </t>
  </si>
  <si>
    <t>WHO's response in Syria under the SHARP</t>
  </si>
  <si>
    <t>13-WHO-037</t>
  </si>
  <si>
    <t>US$ 179 662</t>
  </si>
  <si>
    <t>Donor did not agree to PMR but agreed to pay 13% PSC of which 6% should go to OPT for office costs</t>
  </si>
  <si>
    <t>PAL-13/0030</t>
  </si>
  <si>
    <t>Support for WHO's activities</t>
  </si>
  <si>
    <t>NOK 6 000 000</t>
  </si>
  <si>
    <t>AID-OFDA-IO-13-00034</t>
  </si>
  <si>
    <t>Access to life-saving emergency health services for the communities affected by natural disasters and conflict with emphasis on reproductive and child health and access to emergency nutrition inpatient care for severely malnourished children with complications</t>
  </si>
  <si>
    <t>Health emergency assistance to new Congolese refugees located in Nkamira Transit Center</t>
  </si>
  <si>
    <t>13-WHO-038</t>
  </si>
  <si>
    <t>US$ 921 495</t>
  </si>
  <si>
    <t>Emergency Response to the Acute Wild Polio Virus Outbreak in Kenya</t>
  </si>
  <si>
    <t>Funds received outside the 2012 appeal - increase of existing award</t>
  </si>
  <si>
    <t>Created from umbrella award (see award 60916)</t>
  </si>
  <si>
    <t>SPRMCO-13-VC-1063</t>
  </si>
  <si>
    <t>Syria RRP -5</t>
  </si>
  <si>
    <t>AID-OFDA-IO-13-00011-2</t>
  </si>
  <si>
    <t>Sweden</t>
  </si>
  <si>
    <t>SIDA</t>
  </si>
  <si>
    <t>13-RR-WHO-039</t>
  </si>
  <si>
    <t>Riposte à l'épidémie de fièvre jaune dans 13 districts de santé de la région du Littoral, Cameroun</t>
  </si>
  <si>
    <t>US$ 1 200 078</t>
  </si>
  <si>
    <t>Support to WHO''s needs as defined in the Syria RRP 5 - Turkey</t>
  </si>
  <si>
    <t>7f-08199.02/81018451</t>
  </si>
  <si>
    <t>Continuation of Integrated Community Case Management in South Central Somalia</t>
  </si>
  <si>
    <t>CHF 250 000</t>
  </si>
  <si>
    <t>13-WHO-040</t>
  </si>
  <si>
    <t>Réponse sanitaire d'urgence à l'épidémie de choléra au Niger en 2013</t>
  </si>
  <si>
    <t>US$ 650 000</t>
  </si>
  <si>
    <t>Funds for replenishment of BEF</t>
  </si>
  <si>
    <t xml:space="preserve">US$ 400 000 </t>
  </si>
  <si>
    <t>US$ 19 260 000</t>
  </si>
  <si>
    <t>NOK 1 500 000</t>
  </si>
  <si>
    <t>NOK 15 000 000</t>
  </si>
  <si>
    <t>US$ 499 998</t>
  </si>
  <si>
    <t>US$ 1 477 024</t>
  </si>
  <si>
    <t>EUR 1 000 000</t>
  </si>
  <si>
    <t>SHARP 2012</t>
  </si>
  <si>
    <t>SHARP 2013</t>
  </si>
  <si>
    <t>US$ 1 340 526</t>
  </si>
  <si>
    <t>13-RR-WHO-042</t>
  </si>
  <si>
    <t>Risk reduction of polio disease through house to house vaccination in the highest risk areas including in particular the refugees/migrants areas</t>
  </si>
  <si>
    <t>US$ 1 742 087</t>
  </si>
  <si>
    <t>£ 7 850 000</t>
  </si>
  <si>
    <t>£ 1 290 000</t>
  </si>
  <si>
    <t>£ 107 338</t>
  </si>
  <si>
    <t>Jordan: no projects in RRP</t>
  </si>
  <si>
    <t xml:space="preserve">Amount distributed as follows:
UK£7,850,000 for Syria  
UK£1,290,000 for Jordan
UK£107,338 for HQ                                                                                                           </t>
  </si>
  <si>
    <t>GEN7W0006-26</t>
  </si>
  <si>
    <t>AID-OFDA-IO-13-00047</t>
  </si>
  <si>
    <t>US$ 127 905</t>
  </si>
  <si>
    <t>Emergency health data management capacity for Mali</t>
  </si>
  <si>
    <t xml:space="preserve">YEM-13/H/53787
</t>
  </si>
  <si>
    <t>NIG-13/H/54834</t>
  </si>
  <si>
    <r>
      <rPr>
        <sz val="9"/>
        <color theme="1"/>
        <rFont val="Calibri"/>
        <family val="2"/>
        <scheme val="minor"/>
      </rPr>
      <t>MLI-13/H/53744</t>
    </r>
    <r>
      <rPr>
        <sz val="9"/>
        <color rgb="FFFF0000"/>
        <rFont val="Calibri"/>
        <family val="2"/>
        <scheme val="minor"/>
      </rPr>
      <t xml:space="preserve">
</t>
    </r>
  </si>
  <si>
    <t>SYR-13/H/57244 ($505,000)
SYR-13/H/57245 ($940,942)
SYR-13/H/57246 ($554,058)</t>
  </si>
  <si>
    <t xml:space="preserve">SYR-13/H/57246 </t>
  </si>
  <si>
    <t xml:space="preserve">SYR-13/H/57245 </t>
  </si>
  <si>
    <t>ECHO/PAK/BUD/2013/91010</t>
  </si>
  <si>
    <t xml:space="preserve">Life-saving response focused on provision of critical emergency treatment to severely malnourished children with complications in Pakistan </t>
  </si>
  <si>
    <t>ECHO/-AS/BUD/2013/91013</t>
  </si>
  <si>
    <t>Response to health emergencies in Afghanistan</t>
  </si>
  <si>
    <t>ERF-DMA-0487-174</t>
  </si>
  <si>
    <t>Provision of essential medicine supplies for health cluster members to respond to emergency health needs in disaster affected areas across Pakistan in 2013</t>
  </si>
  <si>
    <t>US$ 249 952</t>
  </si>
  <si>
    <t>SOM-13/H/56710/122</t>
  </si>
  <si>
    <t>SOM-13/H/56780/R/122</t>
  </si>
  <si>
    <t>US$ 12 000 000</t>
  </si>
  <si>
    <t>YEM-12/H/46622/R/122</t>
  </si>
  <si>
    <t>Lao PDR</t>
  </si>
  <si>
    <t>13-RR-WHO-044</t>
  </si>
  <si>
    <t>Support for surge capacity for clinical management and vector control for dengue epidemic response in Lao PDR</t>
  </si>
  <si>
    <t>US$ 753 504</t>
  </si>
  <si>
    <t>13-RR-WHO-046</t>
  </si>
  <si>
    <t>Emergency support to newly displaced population in Darfur</t>
  </si>
  <si>
    <t>US$ 279 999</t>
  </si>
  <si>
    <t>Funds retained by ERM/HQ for IMMAP</t>
  </si>
  <si>
    <t>13-UF-WHO-047</t>
  </si>
  <si>
    <t>Enhancing life-saving health and nutrition services for improving survival of vulnerable population of DPR Korea</t>
  </si>
  <si>
    <t>US$ 999 946</t>
  </si>
  <si>
    <t>ECHO/SYR/BUD/2013/91025</t>
  </si>
  <si>
    <t>Strengthening the health humanitarian response in the Syria crisis</t>
  </si>
  <si>
    <t>13-RR-WHO-043</t>
  </si>
  <si>
    <t>Medical assistance to Nigerian refugees in Cameroon</t>
  </si>
  <si>
    <t>US$ 783 480</t>
  </si>
  <si>
    <t>CHF-DMA-0489-521</t>
  </si>
  <si>
    <t>Provision of life-saving child health services to vulnerable and newly accessible populations in Somalia, through Child Health days, in accessible districts of South and Central Somalia</t>
  </si>
  <si>
    <t>US$ 349 980</t>
  </si>
  <si>
    <t>CHF-DMA-0489-518</t>
  </si>
  <si>
    <t>Response to, control of communicable diseases outbreaks and provision of access to essental quality medicines for populations in newly accessible areas and both informal and formal internally displaced peoples settlements in designated priority areas of Somalia</t>
  </si>
  <si>
    <t>US$ 283 000</t>
  </si>
  <si>
    <t>OCHA/057/PF/06/2013</t>
  </si>
  <si>
    <t>Projet d'alerte précoce et d'appui à la lutte contre les épidémies et aux soins de santé de base dans les Territoire de Malemba, Mitwaba et Pweto</t>
  </si>
  <si>
    <t>US$ 999 863</t>
  </si>
  <si>
    <t>OCHA/055/PF/06/2013</t>
  </si>
  <si>
    <t>Appui à la mise en place d'un paquet minimum d'activités en faveur des dèplacées et retournés dans les zones de santé de territories de Punia et Pangi</t>
  </si>
  <si>
    <t>US$ 447 630</t>
  </si>
  <si>
    <t>OCHA/056/PF/06/2013</t>
  </si>
  <si>
    <t>Accès aux soins de santé de base des expulsès congolais, dans les ZS d'accueil des provinces du Bandundu, Bas Congo, Kasai Occidental et Oriental</t>
  </si>
  <si>
    <t>US$ 750 001</t>
  </si>
  <si>
    <t>13-RR-WHO-045</t>
  </si>
  <si>
    <t>Provide and maintain basic WASH lifesaving services for recently displaced and conflict affected population at the most vulnerable IDP locations in Darfur Region</t>
  </si>
  <si>
    <t>Modification 02 to the macro grant for 2013: $300,000 for "registration and coordination of foreign medical teams"</t>
  </si>
  <si>
    <t xml:space="preserve">US$ 300 000 </t>
  </si>
  <si>
    <t>Actual HQ staff cost</t>
  </si>
  <si>
    <t>GLOBAL</t>
  </si>
  <si>
    <t>NV1710</t>
  </si>
  <si>
    <t>Prestocking of the UNHRD-Brindisi</t>
  </si>
  <si>
    <t>13-WHO-052</t>
  </si>
  <si>
    <t>Provide timely and adequate medical response to cholera-affected patients</t>
  </si>
  <si>
    <t xml:space="preserve">US$ 1 000 116 </t>
  </si>
  <si>
    <t>13-WHO-050</t>
  </si>
  <si>
    <t>Water Quality Monitoring, Improvement and environmental surveillance, focusing on lifesaving interventions of WASH response</t>
  </si>
  <si>
    <t>US$ 298 487</t>
  </si>
  <si>
    <t>13-WHO-057</t>
  </si>
  <si>
    <t>Support for immediate health, water and sanitation needs of population in floods affected areas of DPR Korea</t>
  </si>
  <si>
    <t>US$ 922 349</t>
  </si>
  <si>
    <t>13-WHO-048</t>
  </si>
  <si>
    <t>Provision of life saving Primary Health Care to the displaced population focusing on filling gaps and unmet needs in health service delivery</t>
  </si>
  <si>
    <t>US$ 865 000</t>
  </si>
  <si>
    <t>Improving children's and women's health in the DPRK</t>
  </si>
  <si>
    <t>WHO's emergency response to the floods in Sudan</t>
  </si>
  <si>
    <t>13-WHO-053</t>
  </si>
  <si>
    <t>Support efforts to ensure access to basic health services for the refugees in Kyangwali Refugee Settlement in Hoima district</t>
  </si>
  <si>
    <t>US$ 148 819</t>
  </si>
  <si>
    <t xml:space="preserve">SYR-13/H/57245                          SYR-13/H/57246 </t>
  </si>
  <si>
    <t>SYR-13/H/57245                          SYR-13/WS/27241</t>
  </si>
  <si>
    <t>SYR-13/H/572447</t>
  </si>
  <si>
    <t>13-WHO-063</t>
  </si>
  <si>
    <t>Ensuring that life threatening health needs, including reproductive health and nutrition for Syrian Refugees that arrived in the country since 15 August 2013 are met</t>
  </si>
  <si>
    <t>US$ 1 200 000</t>
  </si>
  <si>
    <t>13-WHO-033</t>
  </si>
  <si>
    <t>Amendment 2: Additional UK£ 184 137 to the existing contribution</t>
  </si>
  <si>
    <t>UK£ 184 137</t>
  </si>
  <si>
    <t>13-UF-WHO-049</t>
  </si>
  <si>
    <t>US$ 99 952</t>
  </si>
  <si>
    <t>13-UF-WHO-059</t>
  </si>
  <si>
    <t>Surveillance et riposte à l'excès de morbidité et de mortalité maternelles dans trois régions du Sud et du Sud-Est de Madagascar menacées par la crise alimentaire</t>
  </si>
  <si>
    <t>US$ 200 002</t>
  </si>
  <si>
    <t>Emergency Life-Saving Nutrition Services for conflict affected internally displaced persons (IDPS) and hosting communities in district Hangu of Khyber Pakhtunkhwa Province</t>
  </si>
  <si>
    <t>CHF</t>
  </si>
  <si>
    <t>CHF13/SA2/WHO/MB/20</t>
  </si>
  <si>
    <t>Responding to health-related emergencies in populations of humanitarian concern in the Republic of South Sudan</t>
  </si>
  <si>
    <t>13-WHO-065</t>
  </si>
  <si>
    <t>Access to Syrian refugees and vulnerable Jordanian host communities to emergency life saving medicines and supplies</t>
  </si>
  <si>
    <t>US$ 597 060</t>
  </si>
  <si>
    <t>13-UF-WHO-054</t>
  </si>
  <si>
    <t>US$ 700 001</t>
  </si>
  <si>
    <t>13-UF-WHO-061</t>
  </si>
  <si>
    <t>Improving access to primary health care services and addressing life-threatening conditions relateed to communicable diseases and reproductive health</t>
  </si>
  <si>
    <t xml:space="preserve">Emergency health response to malaria and diphtheria outbreaks in Niger </t>
  </si>
  <si>
    <t>US$ 99 778</t>
  </si>
  <si>
    <t>13-UF-WHO-055</t>
  </si>
  <si>
    <t>Intervention immédiate/multisectorielle de prise en charge de la malnutrition aigüe chez les enfants de 0-5 ans, les femmes enceintes et allaitantes dans les 4 wilayas les plus affectées par la crise alimentaire et nutritionelle</t>
  </si>
  <si>
    <t>US$ 151 851</t>
  </si>
  <si>
    <t>US$ 205 442</t>
  </si>
  <si>
    <t>Renforcer la fourniture de soins de santé essentiels d'urgence au niveau de 05 wilayas les plus affectées par la crise en mettant l'accent sur les groupes les plus vulnérables</t>
  </si>
  <si>
    <t>13-UF-WHO-060</t>
  </si>
  <si>
    <t>13-UF-WHO-056</t>
  </si>
  <si>
    <t>Provide life-saving emergency response to ensure basic health care services and access to water apt for human consumption for IDP, confined and vulnerable populations in Cauca, Nariño and Choco</t>
  </si>
  <si>
    <t>D-000224</t>
  </si>
  <si>
    <t>RRP</t>
  </si>
  <si>
    <t>13-RR-WHO-069</t>
  </si>
  <si>
    <t>Support critical medical interventions</t>
  </si>
  <si>
    <t>US$ 1 279 328</t>
  </si>
  <si>
    <t>US$ 6 046 831</t>
  </si>
  <si>
    <t>13-UF-WHO-062</t>
  </si>
  <si>
    <t xml:space="preserve">Emergency medical  intervention for saving lives of severely malnourished children </t>
  </si>
  <si>
    <t>US$ 449 550</t>
  </si>
  <si>
    <t>13-RR-WHO-070</t>
  </si>
  <si>
    <t>Building up the buffering stocks of healthcare facilities in the Rural Damascus area for supply of clean drinking water in case of potential emergencies</t>
  </si>
  <si>
    <t>US$ 202 658</t>
  </si>
  <si>
    <t>13-UF-WHO-058</t>
  </si>
  <si>
    <t>US$ 1 607 902</t>
  </si>
  <si>
    <t>Saving lives through essential primary and secondary health care services, including basic and comprehensive obstetric care, and mass casualty and trauma management</t>
  </si>
  <si>
    <t>AID/OFDA/IO/13/00034-01</t>
  </si>
  <si>
    <t xml:space="preserve">Access to lifesaving emergency health services for the communities affected by natural disasters and conflict with emphasis on reproductive and child health. </t>
  </si>
  <si>
    <t>US$ 455 000</t>
  </si>
  <si>
    <t>Additional amount</t>
  </si>
  <si>
    <t>13-UF-WHO-051</t>
  </si>
  <si>
    <t>US$ 164 043</t>
  </si>
  <si>
    <t>13-UF-WHO-064</t>
  </si>
  <si>
    <t>Responding to drought health needs and emergencies</t>
  </si>
  <si>
    <t>US$ 263 680</t>
  </si>
  <si>
    <t>13-RR-WHO-071</t>
  </si>
  <si>
    <t>Provision of life saving health services to conflict-affected populations in Zamboanga city</t>
  </si>
  <si>
    <t>US$ 199 983</t>
  </si>
  <si>
    <t>13-RR-WHO-067</t>
  </si>
  <si>
    <t>Health emergency support to populations affected by floods</t>
  </si>
  <si>
    <t>US$ 472 102</t>
  </si>
  <si>
    <t>13-RR-WHO.068</t>
  </si>
  <si>
    <t xml:space="preserve">Provide and maintain basic WASH lifesaving services for displaced populations affected by the recent heavy rain and flash flood, in the 14 most vulnerable states across Sudan </t>
  </si>
  <si>
    <t>US$ 1 045 892</t>
  </si>
  <si>
    <t>CDN $2 500 000</t>
  </si>
  <si>
    <t>Response to the Syrian crisis - Jordan</t>
  </si>
  <si>
    <t>Response to the Syrian crisis - Egypt</t>
  </si>
  <si>
    <t>Response to the Syrian crisis - Lebanon</t>
  </si>
  <si>
    <t>Response to the Syrian crisis - Iraq</t>
  </si>
  <si>
    <t>CDN $1 000 000</t>
  </si>
  <si>
    <t>CDN $200 000</t>
  </si>
  <si>
    <t>CDN $500 000</t>
  </si>
  <si>
    <t>Response to the Syrian crisis - Syria</t>
  </si>
  <si>
    <t>ERF-DMA-0487-192 ALST 1093</t>
  </si>
  <si>
    <t>Provision of contingency/emergency stocks of essential medicines kits for Health Cluster members to respond to emergency health needs in disaster-affected areas across Pakistan in 2013-14</t>
  </si>
  <si>
    <t>ERF-DMA-0487-192 ALST 1092</t>
  </si>
  <si>
    <t>Provision of contingency/ emergency stocks of diarrhoeal and essential medicines kits for health cluster members to respond to emergency health needs in disaster-affected areas across Pakistan in 2013-2014</t>
  </si>
  <si>
    <t>ERF-YEM-0483/95</t>
  </si>
  <si>
    <t>Strengthening role of Haradh hospital providing essential life-saving health services for IDPs, refugees, stranded migrant and host community in Haradh district, Hajjah governorate, Yemen</t>
  </si>
  <si>
    <t>US$ 249 930.60</t>
  </si>
  <si>
    <t>US$ 499 684</t>
  </si>
  <si>
    <t xml:space="preserve">Modification 1 - Additional fund </t>
  </si>
  <si>
    <t>Amendment 2 - Additional fund</t>
  </si>
  <si>
    <t>Funds to other department - PHE</t>
  </si>
  <si>
    <t>13-WHO-066</t>
  </si>
  <si>
    <t>Health preparedness for massive influx of displaced Syrians into Lebanon</t>
  </si>
  <si>
    <t>US$ 599 463</t>
  </si>
  <si>
    <t>Bolivia</t>
  </si>
  <si>
    <t>Provide access to essential health care services and nutritional attention to drought-affected families in Bolivia</t>
  </si>
  <si>
    <t>US$ 143 042</t>
  </si>
  <si>
    <t>Provide access to basic health services for the Rwandan returnees expelled from Tanzania</t>
  </si>
  <si>
    <t>US$ 99 831</t>
  </si>
  <si>
    <t>WHO's emergency operations in Pakistan</t>
  </si>
  <si>
    <t>US$ 249 995.87</t>
  </si>
  <si>
    <t>Provision of emergency health services to earthquake affected populations</t>
  </si>
  <si>
    <t>US$ 799 906</t>
  </si>
  <si>
    <t>The provision of emergency health services to populations affected by Typhoon Haiyan.</t>
  </si>
  <si>
    <t>AUS$ 3 000 000</t>
  </si>
  <si>
    <t>13-RR-WHO-076</t>
  </si>
  <si>
    <t>Provision of emergency health services to populations affected by Typhoon Yolanda</t>
  </si>
  <si>
    <t>US$ 1 691 761</t>
  </si>
  <si>
    <t>PHI-13/0008</t>
  </si>
  <si>
    <t>Assistance to Typhoon Haiyan affected populations</t>
  </si>
  <si>
    <t>NOK 3 000 000</t>
  </si>
  <si>
    <t>Includes $500,000 for disease control in humanitarian emergencies (HSE cluster)</t>
  </si>
  <si>
    <t>Replenishment of Brindisi funds</t>
  </si>
  <si>
    <t>EM/WHO/499</t>
  </si>
  <si>
    <t>Emergency grant aid for the Philippines in response to the typhoon disaster</t>
  </si>
  <si>
    <t>ERF-DMA-0511-136</t>
  </si>
  <si>
    <t>ERF-DMA-0511-137</t>
  </si>
  <si>
    <t>Project for the provision of hemodialysis sessions hospitals and health facilities in Aleppo, Damascus, Homs, Idleb and Lattakia</t>
  </si>
  <si>
    <t>US$ 499 915.65</t>
  </si>
  <si>
    <t>To fill the gap of Intravenous (IV) fluid shortage in Syrian hospitals</t>
  </si>
  <si>
    <t>Provision of primary care services to conflict affected populations</t>
  </si>
  <si>
    <t>204351-101</t>
  </si>
  <si>
    <t>Humanitarian support in response to Typhoon Haiyan, Philippines</t>
  </si>
  <si>
    <t>UK£ 2 000 000</t>
  </si>
  <si>
    <t>DMA-ERF-0483-0483/102</t>
  </si>
  <si>
    <t>Reduction of child mortality through a national polio campaign in target governorates in Yemen</t>
  </si>
  <si>
    <t>US$ 499 875</t>
  </si>
  <si>
    <t>D-000477</t>
  </si>
  <si>
    <t>Philippines: Typhoon Haiyan Action Plan</t>
  </si>
  <si>
    <t>CDN $800 000</t>
  </si>
  <si>
    <t>US$ 499 896.57</t>
  </si>
  <si>
    <t>Provision of support for the healthcare system</t>
  </si>
  <si>
    <t>Support of primary health care</t>
  </si>
  <si>
    <t>Monaco</t>
  </si>
  <si>
    <t>22.1 4 / 22.7 -201303 622</t>
  </si>
  <si>
    <t>Support to WHO's activities in response to Typhoon Haiyan</t>
  </si>
  <si>
    <t>China</t>
  </si>
  <si>
    <t>Support for Syrian refugees in Lebanon</t>
  </si>
  <si>
    <t>US$ 600 000</t>
  </si>
  <si>
    <t>AUS$ 2 000 000</t>
  </si>
  <si>
    <t>KGV/245/2013</t>
  </si>
  <si>
    <t>Support for WHO's humanitarian response to Typhoon Haiyan in the Philippines</t>
  </si>
  <si>
    <t>Earthquake Bohol</t>
  </si>
  <si>
    <t>ERF-DMA-0511-131</t>
  </si>
  <si>
    <t>US$ 498,887.50</t>
  </si>
  <si>
    <t>EUR 100 000</t>
  </si>
  <si>
    <t>CAF-14/H/63793</t>
  </si>
  <si>
    <t>Reducing (under 5) malaria related morbidity and mortality by strengthening of malaria case management in all conflict affected areas in CAR</t>
  </si>
  <si>
    <t>Providing emergency health interventions to populations affected by the crisis in Central African Republic</t>
  </si>
  <si>
    <t>US$ 487 632</t>
  </si>
  <si>
    <t>Reduce excess of maternal and new-born morbidity and mortality through the provision of MISP and basic health services  to the most affected areas in Central African Republic</t>
  </si>
  <si>
    <t>US$ 246 101</t>
  </si>
  <si>
    <t>Additional funding for Typhoon Haiyan response</t>
  </si>
  <si>
    <t>13-WHO-078</t>
  </si>
  <si>
    <t>14-WHO-001</t>
  </si>
  <si>
    <t>13-WHO-075</t>
  </si>
  <si>
    <t>13-WHO-074</t>
  </si>
  <si>
    <t>13-WHO-073</t>
  </si>
  <si>
    <t>Syria Humanitarian assistance response plan (SHARP) 2013/14</t>
  </si>
  <si>
    <t>SYR-13/0001, 13/04355</t>
  </si>
  <si>
    <t>Additonal funding for SHARP 2014</t>
  </si>
  <si>
    <t>Support a polio vaccination campaign in Syria</t>
  </si>
  <si>
    <t>ECHO/SYR/BUD/2013/91025 amendment 01</t>
  </si>
  <si>
    <t>Amendment to extend project by 4 months and increase funding by EUR 8.5 million</t>
  </si>
  <si>
    <t>203216-138 amendment 03</t>
  </si>
  <si>
    <t>203216-138 amendment 02</t>
  </si>
  <si>
    <t>Amendment 3: Additional UK£ 5,778 to cover transport costs of in-kind donation of auto-injectors</t>
  </si>
  <si>
    <t>Emergency health response to the Syria crisis</t>
  </si>
  <si>
    <t>Total amount of contribution: $35 million. Total amount allocated under award 60916: 15,740,000. Total amount of US$19,260,000 allocated to separate award for Syria (61024).</t>
  </si>
  <si>
    <t>OCHA/120/PF/12/2013</t>
  </si>
  <si>
    <t>Projet d'appui d'urgence à la lutte contre la rougeole dans 13 zones de santé de la Province Katanga</t>
  </si>
  <si>
    <t>US$ 250 000</t>
  </si>
  <si>
    <t>US$  918 769</t>
  </si>
  <si>
    <t>US$ 7 526 633</t>
  </si>
  <si>
    <t>US$ 243 233</t>
  </si>
  <si>
    <t>US$ 401 333</t>
  </si>
  <si>
    <t>US$ 4 638 984</t>
  </si>
  <si>
    <t>US$ 2011 048</t>
  </si>
  <si>
    <t>CERF project/pooled fund type</t>
  </si>
  <si>
    <t>Biennium in which income received/ recorded</t>
  </si>
  <si>
    <t>ERF</t>
  </si>
  <si>
    <t>Social cohesion &amp; peace bldg prog</t>
  </si>
  <si>
    <t>UNDP-CHF</t>
  </si>
  <si>
    <t>UNDP-Social cohesion &amp; peace bldg prog</t>
  </si>
  <si>
    <t>distributed fully in 2014</t>
  </si>
  <si>
    <t>distributed P in 2013</t>
  </si>
  <si>
    <t>ERF-DMA-0511-130</t>
  </si>
  <si>
    <t>Filling the gap of anti-hemophilia medicine (Factor VIII) shortage in Syrian hospitals</t>
  </si>
  <si>
    <t>US$ 498 799.05</t>
  </si>
  <si>
    <t>SUD-14/SSP/H/UN//999</t>
  </si>
  <si>
    <t xml:space="preserve">Core pipeline to support continued access to quality health services </t>
  </si>
  <si>
    <t>Support and provision of quality life-saving health services among vulnerable groups, including emergency surgical care, health-related emergencies and response to communicable disease outbreaks</t>
  </si>
  <si>
    <t>EUR  8 500 000</t>
  </si>
  <si>
    <t>US$ 1 550 000</t>
  </si>
  <si>
    <t>SSD-14/H/60573</t>
  </si>
  <si>
    <t>Projet d'équipement médical de l'hôpital de Surobi</t>
  </si>
  <si>
    <t>EUR 47 904</t>
  </si>
  <si>
    <t>14-WHO-002</t>
  </si>
  <si>
    <t>Ensuring provision of safe water to IDPs according to Iraqi Drinking Water Quality Standards</t>
  </si>
  <si>
    <t>US$ 151 605</t>
  </si>
  <si>
    <t>14-WHO-003</t>
  </si>
  <si>
    <t>14-WHO-004</t>
  </si>
  <si>
    <t>US$ 375 000</t>
  </si>
  <si>
    <t>US$ 258 182</t>
  </si>
  <si>
    <t>Emergency health response to the refugee influx from South Sudan</t>
  </si>
  <si>
    <t>Emergency response to most critical health needs of the population affected by Anbar crisis</t>
  </si>
  <si>
    <t>AF</t>
  </si>
  <si>
    <t>AM</t>
  </si>
  <si>
    <t>EM</t>
  </si>
  <si>
    <t>EU</t>
  </si>
  <si>
    <t>SE</t>
  </si>
  <si>
    <t>WP</t>
  </si>
  <si>
    <t>14-WHO-005</t>
  </si>
  <si>
    <t>Appui à la surveillance épidemiologique y compris le labaratoire et l'évaluation de la campagne</t>
  </si>
  <si>
    <t>US$ 85 827</t>
  </si>
  <si>
    <t>SPRMCO14VC1021</t>
  </si>
  <si>
    <t>Support to the Syria Regional Response Plan (RRP) - Turkey</t>
  </si>
  <si>
    <t>M-73/2014</t>
  </si>
  <si>
    <t>14-WHO-009</t>
  </si>
  <si>
    <t>US$ 562 101</t>
  </si>
  <si>
    <t>14-WHO-007</t>
  </si>
  <si>
    <t>Measles and health emergency response to influx of refugees into Turkana County and immediate host communities</t>
  </si>
  <si>
    <t>US$ 251 352</t>
  </si>
  <si>
    <t>14-WHO-006</t>
  </si>
  <si>
    <t>Emergency health care to conflict affected population in transit centres in Chad</t>
  </si>
  <si>
    <t>US$ 199 984</t>
  </si>
  <si>
    <t>E-81020069</t>
  </si>
  <si>
    <t>Midwife training centre Kutum North-Darfur</t>
  </si>
  <si>
    <t>CHF 280 000</t>
  </si>
  <si>
    <t>Support to WHO's humanitarian and assistance activities in Somalia</t>
  </si>
  <si>
    <t>US$ 125 000</t>
  </si>
  <si>
    <t xml:space="preserve">Support to WHO's humanitarian and assistance activities in the Philippines </t>
  </si>
  <si>
    <t>EM/WHO/100</t>
  </si>
  <si>
    <t>Recovery and Rehabilitation Post-Typhoon Haiyan (Yolanda)</t>
  </si>
  <si>
    <t>Relief to children affacted by the Typhoon Haiyan in the Philippines</t>
  </si>
  <si>
    <t>EM/WHO/076</t>
  </si>
  <si>
    <t>Strengthening the provision of quality PHC/lifesavingservcies in the Southern governorates of Yemen</t>
  </si>
  <si>
    <t>US$ 3 500 000</t>
  </si>
  <si>
    <t>SRP</t>
  </si>
  <si>
    <t>Psychosocial Support in the Mass Casualty Context of Typhoon Haiyan in the Philippines</t>
  </si>
  <si>
    <t>UK£ 1 000 000</t>
  </si>
  <si>
    <t>UK£ 5 778</t>
  </si>
  <si>
    <t>AWARD 61148</t>
  </si>
  <si>
    <t>Japan Private Kindergarten Association</t>
  </si>
  <si>
    <t>DONOR PLEDGES AND CONTRIBUTIONS</t>
  </si>
  <si>
    <t>EM/WHO/043</t>
  </si>
  <si>
    <t>Malaria outbreak preparedness in the context of drought in Djibouti</t>
  </si>
  <si>
    <t>Public Health Emergency Response in Ethiopia</t>
  </si>
  <si>
    <t>US$ 1,100,000</t>
  </si>
  <si>
    <t>D-000677</t>
  </si>
  <si>
    <t>Typhoon Haiyan (Yolanda) Strategic Response Plan: The Philippines, 2013-2014</t>
  </si>
  <si>
    <t>CAD 1 200 000</t>
  </si>
  <si>
    <t>Strengthening Service Delivery to help improve Maternal and Child Survival in North Hamgyong and Ryanggang Provinces of DPR Korea</t>
  </si>
  <si>
    <t>Integral health emergency response to the floods in Bolivia</t>
  </si>
  <si>
    <t>US$ 141 326</t>
  </si>
  <si>
    <t>AID-OFDA-IO-14-00013</t>
  </si>
  <si>
    <t>US 1 000 000</t>
  </si>
  <si>
    <t>Darfur: Health</t>
  </si>
  <si>
    <t>US$ 13 000 000</t>
  </si>
  <si>
    <t>€ 1 000 000</t>
  </si>
  <si>
    <t>World Bank</t>
  </si>
  <si>
    <t>Reinforcement of the response to cholera outbreaks in all Departments mainly in those considered high priority and support to to the national coordination for cholera response in the Ministry of Health</t>
  </si>
  <si>
    <t>US$ 1 604 979</t>
  </si>
  <si>
    <t>Addressing Life Saving/Emergency Health Needs and Improving Access to Reproductive Health Services in IDP Camps and Remote Villages in Rakhine and Kachin States</t>
  </si>
  <si>
    <t>US$ 173 023</t>
  </si>
  <si>
    <t>WASH humanitarian response for returnees at return points and in areas of return</t>
  </si>
  <si>
    <t>US$ 107 429</t>
  </si>
  <si>
    <t>Health emergency response to refugees from Democratic Republic of Congo</t>
  </si>
  <si>
    <t>US$ 200 030</t>
  </si>
  <si>
    <t>D-000570</t>
  </si>
  <si>
    <t>2014 Syria Humanitarian Assistance Response Plan (SHARP)</t>
  </si>
  <si>
    <t>Emergency health response with focus on critical gaps in health services delivery focusing on most vulnerable groups such as women, children, persons with disabilities and elderly, affected by crisis in Khyber Pakhtunkhwa and FATA</t>
  </si>
  <si>
    <t>US$ 800 000</t>
  </si>
  <si>
    <t>Health emergency response in South Sudan</t>
  </si>
  <si>
    <t>Health emergency response in Mali</t>
  </si>
  <si>
    <t>Health emergency response in Central African Republic</t>
  </si>
  <si>
    <t>14-WHO-011</t>
  </si>
  <si>
    <t>14-WHO-026</t>
  </si>
  <si>
    <t>14-WHO-008</t>
  </si>
  <si>
    <t>14-WHO-010</t>
  </si>
  <si>
    <t>14-WHO-017</t>
  </si>
  <si>
    <t>14-WHO-018</t>
  </si>
  <si>
    <t>14-WHO-015</t>
  </si>
  <si>
    <t>14-WHO-012</t>
  </si>
  <si>
    <t>Life-saving emergency health interventions for severely malnourished children</t>
  </si>
  <si>
    <t>US$ 399 506</t>
  </si>
  <si>
    <t>NV0900</t>
  </si>
  <si>
    <t>Ebola virus outbreak response, Guinea</t>
  </si>
  <si>
    <t>United Arab Emirates</t>
  </si>
  <si>
    <t>MICAD/MO/2014/139</t>
  </si>
  <si>
    <t>Priority needs of the affected and displaced population inside Syria</t>
  </si>
  <si>
    <t>Health: North Sudan</t>
  </si>
  <si>
    <t>Supporting  nutrition life-saving services at therapeutic feeding Centres for malnourished cases</t>
  </si>
  <si>
    <t>US$ 340 463</t>
  </si>
  <si>
    <t>14-WHO-014</t>
  </si>
  <si>
    <t>5% PMR</t>
  </si>
  <si>
    <t>14-WHO-022</t>
  </si>
  <si>
    <t>Improved access to quality PHC services, including emergency reproductive health and control of outbreaks for extremely vulnerable communities (IDPs, and conflict affected host communities) in darfur, Protocol Areas and East Sudan</t>
  </si>
  <si>
    <t>US$ 640 028</t>
  </si>
  <si>
    <t>14-WHO-021</t>
  </si>
  <si>
    <t>Multisectoral Emergency Response to Nutrition Crisis in Sudan</t>
  </si>
  <si>
    <t>US$ 161 693</t>
  </si>
  <si>
    <t>14-WHO-019</t>
  </si>
  <si>
    <t>Helath response to outbreaks and malnutrition for the most vulnerable</t>
  </si>
  <si>
    <t>US$  500 225</t>
  </si>
  <si>
    <t>14-WHO-016</t>
  </si>
  <si>
    <t>Emergency life-saving nutrition services for conflict affected Internally Displaced Persons (IDPs) children and women from Federally Administered Tribal Areas (FATA) in hosting communities of Khyber Pkhtunkhwa Province (Kohat, Tank and Hangu) and return</t>
  </si>
  <si>
    <t>US$ 100 002</t>
  </si>
  <si>
    <t>14-WHO-025</t>
  </si>
  <si>
    <t>Access to primary health care and Severe Acute Malnutrition services in high risk states of South Kassala and Red Sea</t>
  </si>
  <si>
    <t>US$ 272 771</t>
  </si>
  <si>
    <t>Health emergency response in Syria</t>
  </si>
  <si>
    <t xml:space="preserve">£ 500 000 </t>
  </si>
  <si>
    <t>Amendment no. 4, 2014</t>
  </si>
  <si>
    <t>14-WHO-031</t>
  </si>
  <si>
    <t>Responding to health-related emergency needs of the displaced and community in populatuins affected by the current conflict in the states of Jonglei, Upper Nile, Unity, Lakes and Central Equatorial in the Republic of South Sudan</t>
  </si>
  <si>
    <t>US$ 3 293 800</t>
  </si>
  <si>
    <t xml:space="preserve">Amendment 4: Support to the WHO response to the Syrian refugee crisis in Syria and the region </t>
  </si>
  <si>
    <t>M140-2014</t>
  </si>
  <si>
    <t>Emergency health operations for the Syrian crisis</t>
  </si>
  <si>
    <t>14-WHO-013</t>
  </si>
  <si>
    <t>Supporting life-saving Primary Health Care/Emergency Medical Services and reducing morbidity and mortality in high-risk governorates affected by conflict, population displacement and high disease burden</t>
  </si>
  <si>
    <t>US$ 1 797 300</t>
  </si>
  <si>
    <t>Increase and sustain access to critical lifesaving WASH services for conflict affected populations and new IDPS in Darfur region and eastern states</t>
  </si>
  <si>
    <t>14-WHO-024</t>
  </si>
  <si>
    <t>14-WHO-033</t>
  </si>
  <si>
    <t>Support for provision of emergency critical lifesaving WASH interventions for South Sudanese refugees</t>
  </si>
  <si>
    <t>US$ 125 507</t>
  </si>
  <si>
    <t>US$ 82 790</t>
  </si>
  <si>
    <t>Global Information management and Surge Capacity</t>
  </si>
  <si>
    <t>Global</t>
  </si>
  <si>
    <t>Health: South Sudan</t>
  </si>
  <si>
    <t xml:space="preserve">Health: Yemen </t>
  </si>
  <si>
    <t>14-WHO-032</t>
  </si>
  <si>
    <t>Provision of primary health care services including maternal and child health care to South Sudanese refugees</t>
  </si>
  <si>
    <t>US$ 220 224</t>
  </si>
  <si>
    <t>14-WHO-020</t>
  </si>
  <si>
    <t>Renforcement de l'accès aux soins, de la lutte contre les épidémies, les infections associées aux soins et de la santé de la reproduction au Mali</t>
  </si>
  <si>
    <t>US$ 699 862</t>
  </si>
  <si>
    <t>JPY 30 696  662</t>
  </si>
  <si>
    <t>14-WHO-027</t>
  </si>
  <si>
    <t>Increase access of conflict-affected communities to lifesaving emergency response to ensure basic health care services in Arauca, Cauca, Caquetá, Chocó and Nariño</t>
  </si>
  <si>
    <t>US$ 387 087</t>
  </si>
  <si>
    <t>14-WHO-028</t>
  </si>
  <si>
    <t>Increase access of conflict-affected communities to safe water in Arauca, Cauca, Caquetá, Chocó and Nariño</t>
  </si>
  <si>
    <t>US$ 299 835</t>
  </si>
  <si>
    <t>AID-OFDA-IO-13-00038.01</t>
  </si>
  <si>
    <t>Modification 01: Effectiveness of focussed psychosocial support o improve wekk-being and functioning of adults affected by humanitarian crisis</t>
  </si>
  <si>
    <t>US$ 326 350</t>
  </si>
  <si>
    <t>AID-OFDA-IO-14-00026</t>
  </si>
  <si>
    <t>Emergency assistance to displaced and conflict affected populations in Central African Republic</t>
  </si>
  <si>
    <t>14-WHO-030</t>
  </si>
  <si>
    <t>Medical Assistance to Central African Republic Refugees in Cameroon</t>
  </si>
  <si>
    <t>US$ 501 020</t>
  </si>
  <si>
    <t>14-WHO-034</t>
  </si>
  <si>
    <t>Projet de riposte à l'épidémie de Fièvre hémorragique virale Ebola en Guinée</t>
  </si>
  <si>
    <t>US$ 519 313</t>
  </si>
  <si>
    <t>ERF-DMA-0511-161</t>
  </si>
  <si>
    <t>Strengthening health services delivery to ensure life saving for Syrian Refugees in Kurdistan/Iraq</t>
  </si>
  <si>
    <t>US$ 497 764</t>
  </si>
  <si>
    <t>Assistance sanitaire aux réfugiés de la République centrafricaine dans le département de la Likouala par l’amélioration de l’accès aux paquets de soins et services essentiels de santé pour la survie des groupes vulnérables</t>
  </si>
  <si>
    <t>14-WHO-029</t>
  </si>
  <si>
    <t>14-WHO-023</t>
  </si>
  <si>
    <t>US$ 800 229</t>
  </si>
  <si>
    <t>US$ 212 992</t>
  </si>
  <si>
    <t>14-WHO-035</t>
  </si>
  <si>
    <t>Scaling prevention efforts towards the elimination of cholera in Haiti through the implementation of an oral cholera vaccination campaign</t>
  </si>
  <si>
    <t>US$ 1 677 386</t>
  </si>
  <si>
    <t>Nutrition surveilllance and early warning system</t>
  </si>
  <si>
    <t>US$ 423 912.40</t>
  </si>
  <si>
    <t>ERF-DMA-0483-119</t>
  </si>
  <si>
    <t>ORC/HC/Protocol/14/076</t>
  </si>
  <si>
    <t>US$ 285 000</t>
  </si>
  <si>
    <t>ORC/HC/Protocol/14/072</t>
  </si>
  <si>
    <t>Enhance access to quality health services focusing on vulnerable population (men/women and children) needs</t>
  </si>
  <si>
    <t>US$ 1 543 642.35</t>
  </si>
  <si>
    <t>Access to essential health and referral services for the new IDPs in North Darfur</t>
  </si>
  <si>
    <t>South Africa</t>
  </si>
  <si>
    <t>Support to WHO's humanitarian operations in oPt</t>
  </si>
  <si>
    <t xml:space="preserve">ZAR  1 000 000 </t>
  </si>
  <si>
    <t>P.001/001</t>
  </si>
  <si>
    <t>AID-OFDA-IO-14-00034</t>
  </si>
  <si>
    <t>Equitable and timely access to critical health services for the communities affected by conflict and outbreaks</t>
  </si>
  <si>
    <t>Solomon Islands</t>
  </si>
  <si>
    <t>14-WHO-037</t>
  </si>
  <si>
    <t>Provision of emergency health services to flash flood affected areas</t>
  </si>
  <si>
    <t>US$ 626 433</t>
  </si>
  <si>
    <t>AFG/2014/S1/H/UN/236</t>
  </si>
  <si>
    <t>Effective emergency health response in high risk provinces including provision of children and women's special needs</t>
  </si>
  <si>
    <t>US$ 3 713 951.27</t>
  </si>
  <si>
    <t>L3 or priority country in 2014</t>
  </si>
  <si>
    <t>L3</t>
  </si>
  <si>
    <t>CHF-DMA-0489-572</t>
  </si>
  <si>
    <t>US$ 648 861</t>
  </si>
  <si>
    <t>CHF-DMA-0489-546</t>
  </si>
  <si>
    <t>Health cluster support to regional health cluster focal agencies for cluster coordination and reporting, moniting and assessment missions</t>
  </si>
  <si>
    <t>CHF-DMA-0489-573</t>
  </si>
  <si>
    <t>Extension of access to emergency health care and life-saving services, including emergency surgical procedures through direct service delivery, strengthening the referral networks, scaling up health facilities, training of health workers, and improving access to quality assured blood transfusion servcies</t>
  </si>
  <si>
    <t>US$ 671 966.88</t>
  </si>
  <si>
    <t>Serbia</t>
  </si>
  <si>
    <t>SRB-14/0026</t>
  </si>
  <si>
    <t>WHO's response to the floods in Serbia</t>
  </si>
  <si>
    <t>NOK 5 000 000</t>
  </si>
  <si>
    <t>SOFT PLEDGES AND OTHER CONTRIBUTIONS</t>
  </si>
  <si>
    <t xml:space="preserve">African Public Health Emergency Fund </t>
  </si>
  <si>
    <t>Status</t>
  </si>
  <si>
    <t>Contribution</t>
  </si>
  <si>
    <t>Soft pledge</t>
  </si>
  <si>
    <t>In-kind donation</t>
  </si>
  <si>
    <t>SRP 2014</t>
  </si>
  <si>
    <t>US$ 68,000</t>
  </si>
  <si>
    <t>L2</t>
  </si>
  <si>
    <t>US$ 523 200</t>
  </si>
  <si>
    <t>US$ 5 848 599</t>
  </si>
  <si>
    <t>Health programmes in Syria</t>
  </si>
  <si>
    <t>Rotary International</t>
  </si>
  <si>
    <t>Comments</t>
  </si>
  <si>
    <t>Crisis</t>
  </si>
  <si>
    <t>Amount requested by WHO (US$)</t>
  </si>
  <si>
    <t>Philippines: Typhoon Haiyan SRP</t>
  </si>
  <si>
    <t>Syria crisis: Regional Response Plan 2014</t>
  </si>
  <si>
    <t>Central African Republic: SRP 2014</t>
  </si>
  <si>
    <t>Democratic Republic of the Congo: SRP 2014</t>
  </si>
  <si>
    <t>Haiti: Humanitarian Action Plan 2014</t>
  </si>
  <si>
    <t>Mali: SRP 2014</t>
  </si>
  <si>
    <t>Myanmar: SRP 2014</t>
  </si>
  <si>
    <t>Somalia: SRP 2014</t>
  </si>
  <si>
    <t>South Sudan: Crisis Response Plan 2014</t>
  </si>
  <si>
    <t>Syria crisis: SHARP 2014</t>
  </si>
  <si>
    <t>Yemen: SRP 2014</t>
  </si>
  <si>
    <t>Afghanistan: SRP 2014</t>
  </si>
  <si>
    <t>Priority</t>
  </si>
  <si>
    <t>Sudan: Humanitarian Work Plan 2014</t>
  </si>
  <si>
    <t>Emergency health operations for the Syrian crisis - Turkey</t>
  </si>
  <si>
    <t>Emergency health operations for the Syrian crisis - Jordan</t>
  </si>
  <si>
    <t>Emergency health operations for the Syrian crisis - Iraq</t>
  </si>
  <si>
    <t>14-WHO-036</t>
  </si>
  <si>
    <t>Management and treatment of acute malnutrition in Guatemala</t>
  </si>
  <si>
    <t>US$ 214 193</t>
  </si>
  <si>
    <t>Early detection/Surveillance and response to communicable diseases outbreaks in targeted or isolated populations in regions of conern</t>
  </si>
  <si>
    <t>50% PMR to EMST</t>
  </si>
  <si>
    <t>14-WHO-038</t>
  </si>
  <si>
    <t>Anbar Polio Outbreak Response</t>
  </si>
  <si>
    <t>Philippines: Earthquake Bohol</t>
  </si>
  <si>
    <t>ECHO/-AS/BUD/2014/91008</t>
  </si>
  <si>
    <t>EUR 1 150 000</t>
  </si>
  <si>
    <t>US$ 279 723</t>
  </si>
  <si>
    <t>14-WHO-039</t>
  </si>
  <si>
    <t>Life-saving health interventions, access to essential health services and emergency public health actions for flood affected communities in Serbia</t>
  </si>
  <si>
    <t>US$ 236 115</t>
  </si>
  <si>
    <t>14-WHO-040</t>
  </si>
  <si>
    <t>Response to Ebola Virus Disease Outbreak in Sierra Leone</t>
  </si>
  <si>
    <t>US$ 103 608</t>
  </si>
  <si>
    <t>Iraq: SRP 2014</t>
  </si>
  <si>
    <t>14-WHO-041</t>
  </si>
  <si>
    <t>Emergency Cholera Response - South Sudan</t>
  </si>
  <si>
    <t>US$ 1 402 840</t>
  </si>
  <si>
    <t>Provision fo vaccines for internally displaced people and refugees in northern Iraq</t>
  </si>
  <si>
    <t>SYR-14/0011</t>
  </si>
  <si>
    <t>WHO Health Services in Syria</t>
  </si>
  <si>
    <t>OCHA Emergency Cash Grant: Sierra Leone - Ebola Outbreak</t>
  </si>
  <si>
    <t>US$ 49 269</t>
  </si>
  <si>
    <t>14-WHO-042</t>
  </si>
  <si>
    <t>2014/80100001</t>
  </si>
  <si>
    <t>Support for the strengthening of WHO Emergency Health Stocks 2014/80100001</t>
  </si>
  <si>
    <t>NOK 2 500 000</t>
  </si>
  <si>
    <t>SPRMCO14VC1021.001</t>
  </si>
  <si>
    <t>Support to WHO's Interagency Appeal for CAR Regional Response Plan</t>
  </si>
  <si>
    <t>US$ 1 100 000</t>
  </si>
  <si>
    <t>NV1751</t>
  </si>
  <si>
    <t>Supporting health care services for Internally Displaced Persons in Kurdistan Regiona in Iraq</t>
  </si>
  <si>
    <t>Croatia</t>
  </si>
  <si>
    <t>New Zealand</t>
  </si>
  <si>
    <t>2014/253</t>
  </si>
  <si>
    <t>WHO's health response to the flooding in Croatia</t>
  </si>
  <si>
    <t>NZ$ 50 000</t>
  </si>
  <si>
    <t>204813-101</t>
  </si>
  <si>
    <t>WHO Health Cluster Coordination for Displaced People in KRG, Iraq</t>
  </si>
  <si>
    <t>UK£ 500 000</t>
  </si>
  <si>
    <t>IRQ-14/H/68275/R</t>
  </si>
  <si>
    <t>Humanitarian health response in Syria</t>
  </si>
  <si>
    <t>Original requirements</t>
  </si>
  <si>
    <t>yes</t>
  </si>
  <si>
    <t>14-WHO-047</t>
  </si>
  <si>
    <t>Measles outbreak response campaign</t>
  </si>
  <si>
    <t>Emergency health response to basic health needs of population affected by the Nigeria crisis in the Diffa region</t>
  </si>
  <si>
    <t>14-WHO-053</t>
  </si>
  <si>
    <t>14-WHO-043</t>
  </si>
  <si>
    <t>Response to Ebola Virus Disease (EVD) outbreak in Liberia</t>
  </si>
  <si>
    <t>US$  547 540</t>
  </si>
  <si>
    <t xml:space="preserve">US$ 311 200 </t>
  </si>
  <si>
    <t>14-WHO-051</t>
  </si>
  <si>
    <t>Restoring safe water and adequate sanitation and hygiene in flood-affected department of Asuncion and Alto Paraguay</t>
  </si>
  <si>
    <t>US$ 715 190</t>
  </si>
  <si>
    <t>M 305/2014</t>
  </si>
  <si>
    <t>Support to WHO's humanitarian operations to alleviate the suffering of Iraqis displaced by the recent violence in their country.</t>
  </si>
  <si>
    <t>14-WHO-049</t>
  </si>
  <si>
    <t>WASH Emergency Response for IDPs of North Waziristan Agency</t>
  </si>
  <si>
    <t>US$ 102 639</t>
  </si>
  <si>
    <t>14-WHO-050</t>
  </si>
  <si>
    <t>Emergency lifesaving health response through timely provision of Primary Health Care (PHC) including essential life-saving medicines to reduce morbidity and mortality associated with the epidemic prone diseases among displaced population from North Waziristan Agency</t>
  </si>
  <si>
    <t>US$ 460 000</t>
  </si>
  <si>
    <t>14-WHO-052</t>
  </si>
  <si>
    <t>US$ 314 366</t>
  </si>
  <si>
    <t>$375,000 PMR to EMST</t>
  </si>
  <si>
    <t>SYR-14/0005</t>
  </si>
  <si>
    <t>WHO's emergency response operations from Southern Turkey within the context of the Syria crisis including polio outbreak response</t>
  </si>
  <si>
    <t>NV1873</t>
  </si>
  <si>
    <t>Ensuring urgent provision of medicines, medical consumables, supplies and referral care for the population affected by the current humanitarian crisis in the Gaza strip</t>
  </si>
  <si>
    <t xml:space="preserve">US$ 1 500 000 </t>
  </si>
  <si>
    <t>Procurement of essential drugs and referrals in Gaza</t>
  </si>
  <si>
    <t>occupied Palestinian territory: SRP 2014</t>
  </si>
  <si>
    <t>US$ 699 205</t>
  </si>
  <si>
    <t xml:space="preserve">US$ 588 500 </t>
  </si>
  <si>
    <t>14/04848-1</t>
  </si>
  <si>
    <t>Medical assistance to Gaza. Support to WHO's humanitarian appeal</t>
  </si>
  <si>
    <t>US$ 750 626</t>
  </si>
  <si>
    <t>US$ 33 201 000</t>
  </si>
  <si>
    <t>Prevention, detection and control of diseases</t>
  </si>
  <si>
    <t>US 12 694 500</t>
  </si>
  <si>
    <t>Preventing and addressing medical complications of malnutrition</t>
  </si>
  <si>
    <t>Access to essential health services for IDPs and host communities</t>
  </si>
  <si>
    <t>US$ 2 929 500</t>
  </si>
  <si>
    <t>US$ 347 750</t>
  </si>
  <si>
    <t>NV 508</t>
  </si>
  <si>
    <t>Strengthening WHO Emergency Preparedness and Response</t>
  </si>
  <si>
    <t>EUR 4,500,000</t>
  </si>
  <si>
    <t>ERM-DMA-O511-167</t>
  </si>
  <si>
    <t>Project to support a vaccination campaign in Syria (Deir-ez-Zor, Hasakeh, Aleppo and Hama)</t>
  </si>
  <si>
    <t>US$ 528 443.04</t>
  </si>
  <si>
    <t>US$2 130 150</t>
  </si>
  <si>
    <t>AID-OFDA-IO-14-00042</t>
  </si>
  <si>
    <t>Supporting life-saving Primary Health Care/Emergency Medical Services and monitoring and responding to public health risks with focus to malnutrition and communicable diseases in the affected Governorates of Amran, Al-Jawf and Al-Hodeida</t>
  </si>
  <si>
    <t>ERM-DDA-3477-188</t>
  </si>
  <si>
    <t>Enhancing Access to safe drinking water for the inhabitants in Damascus City suburbs (Rural Damascus)</t>
  </si>
  <si>
    <t>CHF-DMA-0489-613ER</t>
  </si>
  <si>
    <t>US$ 153 750</t>
  </si>
  <si>
    <t>AID-OFDA-IO-14-00041</t>
  </si>
  <si>
    <t>Emergency cholera response in South Sudan</t>
  </si>
  <si>
    <t>US$ 748 085.15</t>
  </si>
  <si>
    <t>Ukraine: WHO Appeal 2014</t>
  </si>
  <si>
    <t>Ukraine</t>
  </si>
  <si>
    <t>None</t>
  </si>
  <si>
    <t>ECHO/-AF/BUD/2014/91035</t>
  </si>
  <si>
    <t>ORC/HC/OCHARS/24/161</t>
  </si>
  <si>
    <t>CHF Reserve Allocation - Provision of primary health care services in Guido - Jabel Mara, Central Darfur State</t>
  </si>
  <si>
    <t>SUD-14/R/H/UN/1045</t>
  </si>
  <si>
    <t>Life-saving response to contain the Ebola Virus Disease outbreak in Lagos, Nigeria</t>
  </si>
  <si>
    <t>Purchasing medical equipment to improve current situation in Ukraine and cover urgent medical needs</t>
  </si>
  <si>
    <t>US$40,223</t>
  </si>
  <si>
    <t>Israel</t>
  </si>
  <si>
    <t>CHF14/SA2/WHO/IK/38</t>
  </si>
  <si>
    <t>US$1,000,000</t>
  </si>
  <si>
    <t>US$2,000,000</t>
  </si>
  <si>
    <t>AID-OFDA-IO-14-00013 modification 01</t>
  </si>
  <si>
    <t>Procurement of esssential pharmaaceuticals and supplies to the health sector to respond to most urgent humanitarian needs in OPT.</t>
  </si>
  <si>
    <t>GEN7M0013-139</t>
  </si>
  <si>
    <t>Response to the urgent and immediate needs in West Africa (Guinea, Liberia and Sierra Leone) affected by Ebola</t>
  </si>
  <si>
    <t>Improving Women's and Children's Health in the Democratic People's Republic of Korea</t>
  </si>
  <si>
    <t>Emergency response to refugees in Afghanistan</t>
  </si>
  <si>
    <t>US$ 163 164</t>
  </si>
  <si>
    <t>Projet d’appui à l’arrêt de la transmission du virus Ebola dans les zones touches et prévenir la propagation de lépidémie à de nouvelles zones en Guinée</t>
  </si>
  <si>
    <t>US$ 554 766</t>
  </si>
  <si>
    <t>NV2397</t>
  </si>
  <si>
    <r>
      <t xml:space="preserve">Official/ </t>
    </r>
    <r>
      <rPr>
        <b/>
        <sz val="9"/>
        <color rgb="FFFF0000"/>
        <rFont val="Calibri"/>
        <family val="2"/>
      </rPr>
      <t>Not Official</t>
    </r>
    <r>
      <rPr>
        <b/>
        <sz val="9"/>
        <color theme="1"/>
        <rFont val="Calibri"/>
        <family val="2"/>
      </rPr>
      <t xml:space="preserve">  exchange rate</t>
    </r>
  </si>
  <si>
    <t>IRP</t>
  </si>
  <si>
    <t>USD 1 063 443</t>
  </si>
  <si>
    <t>US$ 1 461 305</t>
  </si>
  <si>
    <t>14-WHO-068</t>
  </si>
  <si>
    <t>14-WHO-066</t>
  </si>
  <si>
    <t>14-WHO-071</t>
  </si>
  <si>
    <t>14-WHO-054</t>
  </si>
  <si>
    <t>14-WHO-055</t>
  </si>
  <si>
    <t>14-WHO-070</t>
  </si>
  <si>
    <t>Delivery  of primary health care services through emergency mobile units in IDP concentration areas</t>
  </si>
  <si>
    <t>US$ 500 487</t>
  </si>
  <si>
    <t>EU 1 090 000</t>
  </si>
  <si>
    <t>ERF-DDA-3420/150</t>
  </si>
  <si>
    <t>Provision of essential equipment for Amran General Hospital</t>
  </si>
  <si>
    <t xml:space="preserve">US$ 499 921 10 </t>
  </si>
  <si>
    <t>14-WHO-069</t>
  </si>
  <si>
    <t>Riposte à l'épidémie de la Maladie Virale Ébola dans la Province de l'Équateur, en RDC</t>
  </si>
  <si>
    <t>US$ 1 419 887</t>
  </si>
  <si>
    <t>14-WHO-057</t>
  </si>
  <si>
    <t>Medical assistance to local communities and refugees in response to ongoing nutritional crisis, cholera and measles outbreaks</t>
  </si>
  <si>
    <t>US$ 1 410 774</t>
  </si>
  <si>
    <t>14.WHO-056</t>
  </si>
  <si>
    <t>Appui à la prise en charge des malnutritions aiguës sévères (MAS) compliquées dans les hõpitaux de la Région du Sahel, Burkina Faso</t>
  </si>
  <si>
    <t>US$ 450 000</t>
  </si>
  <si>
    <t>World Food Programme</t>
  </si>
  <si>
    <t xml:space="preserve">Aide d’Urgence pour la Sécurité Alimentaire des Ménages Vulnérables affectés par la Crise Politico-Militaire de Mars 2013 </t>
  </si>
  <si>
    <t>US$ 121 576.87</t>
  </si>
  <si>
    <t>DDA-ERF-3420/137</t>
  </si>
  <si>
    <t xml:space="preserve">Rehabilitation and equipment of target health facilities in priority areas in Hajjah, Sana'a and Al-Hodeida governorates, to ensure service availability and readiness to vulnerable populations </t>
  </si>
  <si>
    <t xml:space="preserve">US$ 399 998.10 </t>
  </si>
  <si>
    <t>14-WHO-060</t>
  </si>
  <si>
    <t>Réduction de la morbidité et la mortalité liées à la malnutrition aigüe sévère avec complications médicales graves chez les enfants de moins de cinq ans dans six CRENI non appuyés</t>
  </si>
  <si>
    <t>US$ 112 231</t>
  </si>
  <si>
    <t>14-WHO-059</t>
  </si>
  <si>
    <t>Réponse sanitaire d’urgence aux épidémies de choléra dans les régions de Tillaberi, Niamey, Tahoua, Maradi, Zinder et Diffa</t>
  </si>
  <si>
    <t>US$ 500 303</t>
  </si>
  <si>
    <t>14-WHO-063</t>
  </si>
  <si>
    <t>Response to drought emergency and disease epidemics in northern Kenya</t>
  </si>
  <si>
    <t>US$ 309 551</t>
  </si>
  <si>
    <t>US$ 6 306 322</t>
  </si>
  <si>
    <t>only 3% allowed by WCO</t>
  </si>
  <si>
    <t>WHO Ebola Response Road Map</t>
  </si>
  <si>
    <t>SEK 20 000 000</t>
  </si>
  <si>
    <t>14-WHO-058</t>
  </si>
  <si>
    <t>To protect the affected population from excess morbidity and mortality from communicable diseases</t>
  </si>
  <si>
    <t>US$ 397 997</t>
  </si>
  <si>
    <t>14-WHO-065</t>
  </si>
  <si>
    <t>Health and nutrition for emergency</t>
  </si>
  <si>
    <t>US$ 449 823</t>
  </si>
  <si>
    <t>ECHO/SYR/BUD/2014/91031</t>
  </si>
  <si>
    <t>14-WHO-064</t>
  </si>
  <si>
    <t>Public Health Emeregency response to food insecure and nutrition priority Woredas</t>
  </si>
  <si>
    <t>US$ 649 998</t>
  </si>
  <si>
    <t>14-WHO-067</t>
  </si>
  <si>
    <t>14-WHO-061</t>
  </si>
  <si>
    <t>US$ 237 268</t>
  </si>
  <si>
    <t>Strengthening preparedness &amp; emergency response to epidemic prone diseases through early warning systems among IDPs &amp; host communities in North East Nigeria</t>
  </si>
  <si>
    <t>Interventions immediates multisectorielles de prise en charge  de la malnutrition aigue chez enfants de 0-5 ans les femmes enceintes et allaitantes dans … Mauritanie</t>
  </si>
  <si>
    <t>US$ 182 432</t>
  </si>
  <si>
    <t>US$ 1 407 050</t>
  </si>
  <si>
    <t>US$  5 526 550</t>
  </si>
  <si>
    <t>UN preliminary response plan for Ukraine</t>
  </si>
  <si>
    <t>CAD 600 000</t>
  </si>
  <si>
    <t>ECHO/UKR/BUD/2014/01003</t>
  </si>
  <si>
    <t>Delivery of emergency primary health services to internally displaced and returnees in East and South Ukraine</t>
  </si>
  <si>
    <t>14-WHO-075</t>
  </si>
  <si>
    <t>Prevention and promotion of adequate nutritional practices and care at community level in 17 municipalities of the Dry Corridor</t>
  </si>
  <si>
    <t>USD$ 83 248</t>
  </si>
  <si>
    <t>Projet d'appui d'urgence à la lutte contre le choléra et à l'accès aux soins de santé de base en faveur des populations déplacées des territoires de Malemba Nkulu et Manono</t>
  </si>
  <si>
    <t>US$ 990 640</t>
  </si>
  <si>
    <t>14-WHO-074</t>
  </si>
  <si>
    <t>Strengthening the health response to face drought emergency</t>
  </si>
  <si>
    <t>US$ 271 273</t>
  </si>
  <si>
    <t>Health cluster coordination for effective delivery of essential health services in Somalia</t>
  </si>
  <si>
    <t>CHF-DDA-3485-643 SR</t>
  </si>
  <si>
    <t>Saving lives through essential primary and secondary health care services, including basic and comprehensive obstetric</t>
  </si>
  <si>
    <t>CHF-DDA-3485-644 SR</t>
  </si>
  <si>
    <t xml:space="preserve">US$ 449 945 </t>
  </si>
  <si>
    <t>US$ 199 995</t>
  </si>
  <si>
    <t>Theorical PMR</t>
  </si>
  <si>
    <t>Lost</t>
  </si>
  <si>
    <t>Code</t>
  </si>
  <si>
    <t>NGO</t>
  </si>
  <si>
    <t>NR</t>
  </si>
  <si>
    <t>SUP</t>
  </si>
  <si>
    <t>sup</t>
  </si>
  <si>
    <t>ngo</t>
  </si>
  <si>
    <t>Full PMR taken</t>
  </si>
  <si>
    <t>Sliding scale</t>
  </si>
  <si>
    <t>Award created/managed  by WCO</t>
  </si>
  <si>
    <t>NV 2666</t>
  </si>
  <si>
    <t xml:space="preserve">2014 Contribution for the bilateral emergency fund </t>
  </si>
  <si>
    <t xml:space="preserve">WHO Ebola respons reoadmap -2014 Contribution for the bilateral emergency fund </t>
  </si>
  <si>
    <t>EUR 758 000</t>
  </si>
  <si>
    <t>EUR 242 000</t>
  </si>
  <si>
    <t>5% PMR-ERM only</t>
  </si>
  <si>
    <t>KGV/330/2014</t>
  </si>
  <si>
    <t>Support for displaced people in northern Iraq</t>
  </si>
  <si>
    <t>US$1 000 000</t>
  </si>
  <si>
    <t>ECHO/PAK/BUD/2014/91013</t>
  </si>
  <si>
    <t>Access to health care to conflict-affected populations by strengthening the health service provision in district Bannu, Khyber Pakhtunkhwa province</t>
  </si>
  <si>
    <t>AFG-14/SA2/N/UN/287</t>
  </si>
  <si>
    <t>US$ 644 606.52</t>
  </si>
  <si>
    <t>HSE</t>
  </si>
  <si>
    <t>Spain/AECID</t>
  </si>
  <si>
    <t>2014/SPE/000400028</t>
  </si>
  <si>
    <t>Contribution for Ebola Response SPAIN-WHO Humanitarian Fund 2014</t>
  </si>
  <si>
    <t>SUP code is used but not meant for supplies</t>
  </si>
  <si>
    <t>AFG-14/ER/H/UN/288</t>
  </si>
  <si>
    <t>Emergency response to the needs of populations affected by extreme winter in three high risk provinces</t>
  </si>
  <si>
    <t>US$ 165 951.66</t>
  </si>
  <si>
    <t>14-WHO-078</t>
  </si>
  <si>
    <t>Emergency health response for South Sudan refugees in Kenya</t>
  </si>
  <si>
    <t>US$ 500 103</t>
  </si>
  <si>
    <t>SUP code is used but not meant for supplies - ECHO</t>
  </si>
  <si>
    <t xml:space="preserve">Amendment </t>
  </si>
  <si>
    <t>PMR already taken</t>
  </si>
  <si>
    <t>14-WHO-073</t>
  </si>
  <si>
    <t>US$ 131 451</t>
  </si>
  <si>
    <t>Emergency WASH response to vulnerable new IDPs in 5 localities of North and South Darfur in Sudan</t>
  </si>
  <si>
    <t>NV 3074</t>
  </si>
  <si>
    <t>Replenishment of the WHO/Italy stockpiles of emergency relief items at the UNHRD-Brindisi - 2014</t>
  </si>
  <si>
    <t>GEN7M0013-175</t>
  </si>
  <si>
    <t>Response to urgent and immediate needs as outlined in the Yemen Humanitarian Response Plan (CAP) 2014</t>
  </si>
  <si>
    <t>Response to urgent and immediate needs as outlined in the SHARP 2014</t>
  </si>
  <si>
    <t>Estonia</t>
  </si>
  <si>
    <t>To alleviate the suffering of the population affected by the conflict including IDPs</t>
  </si>
  <si>
    <t>EUR 50 000</t>
  </si>
  <si>
    <t>Support to WHO's humanitarian relief activities</t>
  </si>
  <si>
    <t>Essential preparedness for prevention and containment of  Ebola Virus Disease</t>
  </si>
  <si>
    <t>SUD-14/R/H/UN/1046</t>
  </si>
  <si>
    <t>ORC/HC/OCHARS/14/248</t>
  </si>
  <si>
    <t>US$ 892 900</t>
  </si>
  <si>
    <t>14-WHO-072</t>
  </si>
  <si>
    <t>US$ 876 003</t>
  </si>
  <si>
    <t>Access to timely and quality health care and referral services with a focus on maternal and child health for the newly displaced people in North, South and Central Darfur states</t>
  </si>
  <si>
    <t>14-WHO-079</t>
  </si>
  <si>
    <t>Emergency health response to refugees from South Sudan</t>
  </si>
  <si>
    <t>US$ 163 627</t>
  </si>
  <si>
    <t>Emergency health care to conflict affected population in transit centers in Chad</t>
  </si>
  <si>
    <t>14-WHO-082</t>
  </si>
  <si>
    <t>Provision of essential WASH support to South Sudanese in White Nile and South Kordofan</t>
  </si>
  <si>
    <t>14-WHO-080</t>
  </si>
  <si>
    <t>Provision of life-saving health services to reduce avoidable morbidities and mortalities among the newly displaced population in Central Iraq</t>
  </si>
  <si>
    <t>14-WHO-084</t>
  </si>
  <si>
    <t>US$ 860 169</t>
  </si>
  <si>
    <t>Avoiding death from acute malnutrition and associated health problems in areas affected by devastating and prolonged dry spell in Guatemala</t>
  </si>
  <si>
    <t>14-WHO-086</t>
  </si>
  <si>
    <t>US$ 388 357</t>
  </si>
  <si>
    <t>14-WHO-081</t>
  </si>
  <si>
    <t>Provision of life-saving primary health care services and vital public health interventions for the South Sudanese refugees in Sudan</t>
  </si>
  <si>
    <t>14-WHO.083</t>
  </si>
  <si>
    <t>Scaling up of life-saving health services in Bentiu</t>
  </si>
  <si>
    <t>US$ 350 003</t>
  </si>
  <si>
    <t>14-WHO-087</t>
  </si>
  <si>
    <t>Providing integrated primary and secondary health care delivery to vulnerable population in the most affected areas in Central African Republic</t>
  </si>
  <si>
    <t>US$ 599 905</t>
  </si>
  <si>
    <t>14-WHO-088</t>
  </si>
  <si>
    <t>US$ 110 525</t>
  </si>
  <si>
    <t>14-WHO-085</t>
  </si>
  <si>
    <t>Support medical care for the Central African refugees and the host population in the East and Adamaoua regions in Cameroon</t>
  </si>
  <si>
    <t>US$ 1 104 181</t>
  </si>
  <si>
    <t>14-WHO-089</t>
  </si>
  <si>
    <t>Provision of life-saving health services in Libya</t>
  </si>
  <si>
    <t>US$ 677 693</t>
  </si>
  <si>
    <t>US$ 1 019 000</t>
  </si>
  <si>
    <t>Afghanistan: SRP 2015</t>
  </si>
  <si>
    <t>Central African Republic: SRP 2015</t>
  </si>
  <si>
    <t>Democratic Republic of the Congo: SRP 2015</t>
  </si>
  <si>
    <t>Iraq: SRP 2015</t>
  </si>
  <si>
    <t>Myanmar: SRP 2015</t>
  </si>
  <si>
    <t>occupied Palestinian territory: SRP 2015</t>
  </si>
  <si>
    <t>Somalia: SRP 2015</t>
  </si>
  <si>
    <t>South Sudan: SRP 2015</t>
  </si>
  <si>
    <t>Ukraine: SRP 2015</t>
  </si>
  <si>
    <t>Yemen: SRP 2015</t>
  </si>
  <si>
    <t>Syria: SRP 2015</t>
  </si>
  <si>
    <t>Syria: regional refugee and resilience plan 2015</t>
  </si>
  <si>
    <t>US$743,570</t>
  </si>
  <si>
    <t>Libya 2015 (no appeal issued)</t>
  </si>
  <si>
    <t>KGV/351/2014</t>
  </si>
  <si>
    <t>Sudan: SRP 2015</t>
  </si>
  <si>
    <t>Préparation et réponse aux urgences sanitaires majeurs (ebola, choléra et conséquences de la crise nigériane) au Niger</t>
  </si>
  <si>
    <t>US$ 2 113 000</t>
  </si>
  <si>
    <t>ERF-DDA-3420-166</t>
  </si>
  <si>
    <t>Continuation of provision of essential Primary Health Care services, essential medical services, mass casualty management and monitoring/responding to potential communciable disease outbreaks in affected governorates in the South and Central regions of Yemen</t>
  </si>
  <si>
    <t>US$ 399 995.96</t>
  </si>
  <si>
    <t>ERF-DDA-3420-175</t>
  </si>
  <si>
    <t>Maintenance of life-saving, preventive and curative health service provision to affected and vulnerable populations in the northern governorates of Hajjah (Haradh) and Saada</t>
  </si>
  <si>
    <t>US$ 495 741.70</t>
  </si>
  <si>
    <t>Spain contribution to SPAIN-WHO Humanitarian Fund 2014 - FMT Ebola 2014</t>
  </si>
  <si>
    <t>US$ 960 000</t>
  </si>
  <si>
    <t>6% PMR</t>
  </si>
  <si>
    <t>Libya Humanitarian Appeal 2014</t>
  </si>
  <si>
    <t>South Sudan Regional Refugee Response Plan 2014</t>
  </si>
  <si>
    <t>UK£800,000</t>
  </si>
  <si>
    <t>Malawi and Mozambique floods 2015 (no appeal issued)</t>
  </si>
  <si>
    <t>For the provision of medical supplies to the people of Libya</t>
  </si>
  <si>
    <t>SSD-15/SA1/H/UN/255</t>
  </si>
  <si>
    <t>Provision of life-saving emergency medical supplies through the core pipeline to improve the primary health care sevices for the populations of humanitarian concern in high risk areas</t>
  </si>
  <si>
    <t>US$ 800 095.71</t>
  </si>
  <si>
    <t>SSD-15/SA1/H/UN/356</t>
  </si>
  <si>
    <t xml:space="preserve">Provision of immediate health services among vulenrable groups, and response to communicable disease outbreaks and other health related emergencies in the frontline counties </t>
  </si>
  <si>
    <t>US$ 300 007.24</t>
  </si>
  <si>
    <t>US$68,871</t>
  </si>
  <si>
    <t>ORC/HC/OCHARS/14/267</t>
  </si>
  <si>
    <t>Support access to emergency health services for the new IDPs and conflict affected communities in East Darfur and South Kordofan States</t>
  </si>
  <si>
    <t>US$ 324 300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</si>
</sst>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3" formatCode="_-* #,##0.00_-;\-* #,##0.00_-;_-* &quot;-&quot;??_-;_-@_-"/>
    <numFmt numFmtId="164" formatCode="_-* #,##0_-;\-* #,##0_-;_-* &quot;-&quot;??_-;_-@_-"/>
    <numFmt numFmtId="165" formatCode="0.000000"/>
    <numFmt numFmtId="166" formatCode="0.0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font>
    <font>
      <b/>
      <sz val="9"/>
      <color theme="1"/>
      <name val="Calibri"/>
      <family val="2"/>
    </font>
    <font>
      <sz val="10"/>
      <name val="Arial"/>
      <family val="2"/>
    </font>
    <font>
      <b/>
      <sz val="9"/>
      <name val="Arial"/>
      <family val="2"/>
    </font>
    <font>
      <sz val="9"/>
      <name val="Arial"/>
      <family val="2"/>
    </font>
    <font>
      <sz val="9"/>
      <name val="Calibri"/>
      <family val="2"/>
      <scheme val="minor"/>
    </font>
    <font>
      <sz val="9"/>
      <color theme="1"/>
      <name val="Calibri"/>
      <family val="2"/>
      <scheme val="minor"/>
    </font>
    <font>
      <b/>
      <sz val="9"/>
      <color rgb="FFFF0000"/>
      <name val="Calibri"/>
      <family val="2"/>
      <scheme val="minor"/>
    </font>
    <font>
      <sz val="9"/>
      <name val="Calibri"/>
      <family val="2"/>
      <scheme val="minor"/>
    </font>
    <font>
      <sz val="10"/>
      <name val="Arial"/>
      <family val="2"/>
    </font>
    <font>
      <sz val="9"/>
      <color rgb="FFFF0000"/>
      <name val="Calibri"/>
      <family val="2"/>
      <scheme val="minor"/>
    </font>
    <font>
      <sz val="10"/>
      <name val="Arial"/>
      <family val="2"/>
    </font>
    <font>
      <b/>
      <sz val="9"/>
      <name val="Calibri"/>
      <family val="2"/>
      <scheme val="minor"/>
    </font>
    <font>
      <sz val="10"/>
      <name val="Arial"/>
      <family val="2"/>
    </font>
    <font>
      <b/>
      <sz val="10"/>
      <name val="Arial"/>
      <family val="2"/>
    </font>
    <font>
      <sz val="10"/>
      <name val="Calibri"/>
      <family val="2"/>
      <scheme val="minor"/>
    </font>
    <font>
      <b/>
      <sz val="9"/>
      <color rgb="FFFF0000"/>
      <name val="Calibri"/>
      <family val="2"/>
    </font>
    <font>
      <sz val="8"/>
      <color rgb="FF000000"/>
      <name val="Tahoma"/>
      <family val="2"/>
    </font>
    <font>
      <b/>
      <sz val="11"/>
      <name val="Arial"/>
      <family val="2"/>
    </font>
    <font>
      <sz val="10"/>
      <color rgb="FFFF0000"/>
      <name val="Arial"/>
      <family val="2"/>
    </font>
    <font>
      <sz val="9"/>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6">
    <xf numFmtId="0" fontId="0" fillId="0" borderId="0"/>
    <xf numFmtId="0" fontId="4" fillId="0" borderId="0"/>
    <xf numFmtId="0" fontId="7" fillId="0" borderId="0"/>
    <xf numFmtId="0" fontId="14" fillId="0" borderId="0"/>
    <xf numFmtId="0" fontId="3" fillId="0" borderId="0"/>
    <xf numFmtId="0" fontId="16" fillId="0" borderId="0"/>
    <xf numFmtId="0" fontId="3" fillId="0" borderId="0"/>
    <xf numFmtId="0" fontId="7" fillId="0" borderId="0"/>
    <xf numFmtId="43" fontId="18" fillId="0" borderId="0" applyFont="0" applyFill="0" applyBorder="0" applyAlignment="0" applyProtection="0"/>
    <xf numFmtId="0" fontId="2" fillId="0" borderId="0"/>
    <xf numFmtId="0" fontId="1" fillId="0" borderId="0"/>
    <xf numFmtId="0" fontId="1" fillId="0" borderId="0"/>
    <xf numFmtId="0" fontId="7" fillId="0" borderId="0"/>
    <xf numFmtId="0" fontId="1" fillId="0" borderId="0"/>
    <xf numFmtId="43" fontId="7" fillId="0" borderId="0" applyFont="0" applyFill="0" applyBorder="0" applyAlignment="0" applyProtection="0"/>
    <xf numFmtId="0" fontId="1" fillId="0" borderId="0"/>
  </cellStyleXfs>
  <cellXfs count="168">
    <xf numFmtId="0" fontId="0" fillId="0" borderId="0" xfId="0"/>
    <xf numFmtId="0" fontId="7" fillId="0" borderId="0" xfId="0" applyFont="1"/>
    <xf numFmtId="0" fontId="0" fillId="0" borderId="0" xfId="0" applyAlignment="1">
      <alignment vertical="top"/>
    </xf>
    <xf numFmtId="0" fontId="6" fillId="0" borderId="1" xfId="0" applyFont="1" applyFill="1" applyBorder="1" applyAlignment="1" applyProtection="1">
      <alignment horizontal="center" vertical="top" wrapText="1"/>
    </xf>
    <xf numFmtId="0" fontId="5" fillId="0" borderId="0" xfId="0" applyFont="1" applyBorder="1" applyAlignment="1" applyProtection="1">
      <alignment horizontal="center" vertical="top" wrapText="1"/>
    </xf>
    <xf numFmtId="17" fontId="6" fillId="0" borderId="1" xfId="0" applyNumberFormat="1" applyFont="1" applyFill="1" applyBorder="1" applyAlignment="1" applyProtection="1">
      <alignment horizontal="center" vertical="top" wrapText="1"/>
    </xf>
    <xf numFmtId="0" fontId="5" fillId="0" borderId="1" xfId="0" applyFont="1" applyBorder="1" applyAlignment="1" applyProtection="1">
      <alignment horizontal="center" vertical="top" wrapText="1"/>
    </xf>
    <xf numFmtId="3" fontId="5" fillId="0" borderId="1" xfId="0" applyNumberFormat="1" applyFont="1" applyBorder="1" applyAlignment="1" applyProtection="1">
      <alignment horizontal="center" vertical="top" wrapText="1"/>
    </xf>
    <xf numFmtId="17" fontId="5" fillId="0" borderId="1" xfId="0" applyNumberFormat="1" applyFont="1" applyBorder="1" applyAlignment="1" applyProtection="1">
      <alignment horizontal="center" vertical="top" wrapText="1"/>
    </xf>
    <xf numFmtId="0" fontId="9" fillId="0" borderId="0" xfId="0" applyFont="1" applyAlignment="1" applyProtection="1">
      <alignment wrapText="1"/>
    </xf>
    <xf numFmtId="17" fontId="10" fillId="0" borderId="1" xfId="0" applyNumberFormat="1" applyFont="1" applyBorder="1" applyAlignment="1" applyProtection="1">
      <alignment vertical="top" wrapText="1"/>
    </xf>
    <xf numFmtId="0" fontId="10" fillId="0" borderId="1" xfId="0" applyNumberFormat="1" applyFont="1" applyBorder="1" applyAlignment="1" applyProtection="1">
      <alignment vertical="top" wrapText="1"/>
    </xf>
    <xf numFmtId="0" fontId="10" fillId="0" borderId="1" xfId="0" applyNumberFormat="1" applyFont="1" applyBorder="1" applyAlignment="1" applyProtection="1">
      <alignment horizontal="center" vertical="top" wrapText="1"/>
    </xf>
    <xf numFmtId="3" fontId="10" fillId="0" borderId="1" xfId="0" applyNumberFormat="1" applyFont="1" applyBorder="1" applyAlignment="1" applyProtection="1">
      <alignment horizontal="center" vertical="top" wrapText="1"/>
    </xf>
    <xf numFmtId="0" fontId="10" fillId="0" borderId="0" xfId="0" applyNumberFormat="1" applyFont="1" applyAlignment="1" applyProtection="1">
      <alignment vertical="top" wrapText="1"/>
    </xf>
    <xf numFmtId="0" fontId="9" fillId="0" borderId="0" xfId="0" applyFont="1" applyAlignment="1" applyProtection="1">
      <alignment horizontal="center" wrapText="1"/>
    </xf>
    <xf numFmtId="0" fontId="9" fillId="0" borderId="0" xfId="0" applyFont="1" applyAlignment="1" applyProtection="1">
      <alignment horizontal="center" vertical="top" wrapText="1"/>
    </xf>
    <xf numFmtId="0" fontId="0" fillId="0" borderId="0" xfId="0" applyProtection="1"/>
    <xf numFmtId="0" fontId="7" fillId="0" borderId="0" xfId="0" applyFont="1" applyProtection="1"/>
    <xf numFmtId="0" fontId="0" fillId="0" borderId="0" xfId="0" applyAlignment="1" applyProtection="1">
      <alignment vertical="top"/>
    </xf>
    <xf numFmtId="0" fontId="7" fillId="0" borderId="0" xfId="0" applyFont="1" applyAlignment="1" applyProtection="1">
      <alignment vertical="top" wrapText="1"/>
    </xf>
    <xf numFmtId="0" fontId="10" fillId="0" borderId="1" xfId="0" applyFont="1" applyBorder="1" applyAlignment="1" applyProtection="1">
      <alignment horizontal="center" vertical="top" wrapText="1"/>
    </xf>
    <xf numFmtId="0" fontId="10" fillId="0" borderId="1" xfId="0" applyFont="1" applyBorder="1" applyAlignment="1" applyProtection="1">
      <alignment horizontal="center" wrapText="1"/>
    </xf>
    <xf numFmtId="0" fontId="10" fillId="0" borderId="1" xfId="0" applyFont="1" applyBorder="1" applyAlignment="1" applyProtection="1">
      <alignment vertical="top" wrapText="1"/>
    </xf>
    <xf numFmtId="1" fontId="6" fillId="0" borderId="1" xfId="0" applyNumberFormat="1" applyFont="1" applyFill="1" applyBorder="1" applyAlignment="1" applyProtection="1">
      <alignment horizontal="center" vertical="top" wrapText="1"/>
    </xf>
    <xf numFmtId="1" fontId="10" fillId="0" borderId="1" xfId="0" applyNumberFormat="1" applyFont="1" applyBorder="1" applyAlignment="1" applyProtection="1">
      <alignment horizontal="center" vertical="top" wrapText="1"/>
    </xf>
    <xf numFmtId="17" fontId="10" fillId="0" borderId="1" xfId="0" applyNumberFormat="1" applyFont="1" applyBorder="1" applyAlignment="1" applyProtection="1">
      <alignment horizontal="center" vertical="top" wrapText="1"/>
    </xf>
    <xf numFmtId="3" fontId="5" fillId="0" borderId="0" xfId="0" applyNumberFormat="1" applyFont="1" applyBorder="1" applyAlignment="1" applyProtection="1">
      <alignment horizontal="center" vertical="top" wrapText="1"/>
    </xf>
    <xf numFmtId="3" fontId="6" fillId="0" borderId="1" xfId="0" applyNumberFormat="1" applyFont="1" applyFill="1" applyBorder="1" applyAlignment="1" applyProtection="1">
      <alignment horizontal="center" vertical="top" wrapText="1"/>
    </xf>
    <xf numFmtId="3" fontId="9" fillId="0" borderId="0" xfId="0" applyNumberFormat="1" applyFont="1" applyAlignment="1" applyProtection="1">
      <alignment horizontal="center" wrapText="1"/>
    </xf>
    <xf numFmtId="0" fontId="0" fillId="0" borderId="0" xfId="0" applyAlignment="1">
      <alignment wrapText="1"/>
    </xf>
    <xf numFmtId="0" fontId="7" fillId="0" borderId="0" xfId="0" applyFont="1" applyAlignment="1">
      <alignment wrapText="1"/>
    </xf>
    <xf numFmtId="0" fontId="0" fillId="0" borderId="0" xfId="0" applyAlignment="1" applyProtection="1">
      <alignment wrapText="1"/>
    </xf>
    <xf numFmtId="0" fontId="7" fillId="0" borderId="0" xfId="0" applyFont="1" applyAlignment="1" applyProtection="1">
      <alignment wrapText="1"/>
    </xf>
    <xf numFmtId="0" fontId="7" fillId="0" borderId="0" xfId="0" applyFont="1" applyAlignment="1">
      <alignment vertical="top"/>
    </xf>
    <xf numFmtId="0" fontId="7" fillId="0" borderId="0" xfId="0" applyFont="1" applyAlignment="1" applyProtection="1">
      <alignment vertical="top"/>
    </xf>
    <xf numFmtId="0" fontId="10" fillId="0" borderId="0" xfId="0" applyFont="1" applyAlignment="1" applyProtection="1">
      <alignment wrapText="1"/>
    </xf>
    <xf numFmtId="0" fontId="10" fillId="0" borderId="1" xfId="0" applyFont="1" applyFill="1" applyBorder="1" applyAlignment="1" applyProtection="1">
      <alignment horizontal="center" vertical="top" wrapText="1"/>
      <protection locked="0"/>
    </xf>
    <xf numFmtId="3" fontId="10" fillId="0" borderId="1" xfId="0" applyNumberFormat="1" applyFont="1" applyFill="1" applyBorder="1" applyAlignment="1" applyProtection="1">
      <alignment horizontal="center" vertical="top" wrapText="1"/>
      <protection locked="0"/>
    </xf>
    <xf numFmtId="0" fontId="10" fillId="0" borderId="1" xfId="0" applyFont="1" applyBorder="1" applyAlignment="1">
      <alignment horizontal="center" vertical="top" wrapText="1"/>
    </xf>
    <xf numFmtId="0" fontId="0" fillId="2" borderId="0" xfId="0" applyFill="1" applyAlignment="1" applyProtection="1">
      <alignment wrapText="1"/>
    </xf>
    <xf numFmtId="0" fontId="0" fillId="2" borderId="0" xfId="0" applyFill="1" applyProtection="1"/>
    <xf numFmtId="0" fontId="7" fillId="0" borderId="0" xfId="0" applyFont="1" applyFill="1" applyAlignment="1" applyProtection="1">
      <alignment vertical="top"/>
    </xf>
    <xf numFmtId="0" fontId="7" fillId="2" borderId="0" xfId="0" applyFont="1" applyFill="1" applyAlignment="1" applyProtection="1">
      <alignment vertical="top"/>
    </xf>
    <xf numFmtId="0" fontId="7" fillId="2" borderId="0" xfId="0" applyFont="1" applyFill="1" applyAlignment="1" applyProtection="1">
      <alignment wrapText="1"/>
    </xf>
    <xf numFmtId="0" fontId="7" fillId="0" borderId="0" xfId="0" applyFont="1" applyFill="1" applyAlignment="1" applyProtection="1">
      <alignment wrapText="1"/>
    </xf>
    <xf numFmtId="0" fontId="0" fillId="0" borderId="0" xfId="0" applyFill="1" applyProtection="1"/>
    <xf numFmtId="0" fontId="7" fillId="0" borderId="0" xfId="0" applyFont="1" applyAlignment="1" applyProtection="1"/>
    <xf numFmtId="0" fontId="0" fillId="0" borderId="0" xfId="0" applyFill="1" applyAlignment="1" applyProtection="1">
      <alignment vertical="top"/>
    </xf>
    <xf numFmtId="0" fontId="13" fillId="0" borderId="1" xfId="0" applyFont="1" applyBorder="1" applyAlignment="1">
      <alignment horizontal="center" vertical="top" wrapText="1"/>
    </xf>
    <xf numFmtId="0" fontId="5" fillId="0" borderId="0" xfId="0" applyFont="1" applyFill="1" applyBorder="1" applyAlignment="1" applyProtection="1">
      <alignment horizontal="center" vertical="top" wrapText="1"/>
    </xf>
    <xf numFmtId="0" fontId="10" fillId="0" borderId="1" xfId="0" applyFont="1" applyFill="1" applyBorder="1" applyAlignment="1" applyProtection="1">
      <alignment horizontal="center" vertical="top" wrapText="1"/>
    </xf>
    <xf numFmtId="0" fontId="9" fillId="0" borderId="0" xfId="0" applyFont="1" applyFill="1" applyAlignment="1" applyProtection="1">
      <alignment horizontal="center" wrapText="1"/>
    </xf>
    <xf numFmtId="3" fontId="10" fillId="0" borderId="1" xfId="0" applyNumberFormat="1" applyFont="1" applyFill="1" applyBorder="1" applyAlignment="1" applyProtection="1">
      <alignment horizontal="center" vertical="top" wrapText="1"/>
    </xf>
    <xf numFmtId="3" fontId="5" fillId="0" borderId="0" xfId="0" applyNumberFormat="1" applyFont="1" applyFill="1" applyBorder="1" applyAlignment="1" applyProtection="1">
      <alignment horizontal="center" vertical="top" wrapText="1"/>
    </xf>
    <xf numFmtId="3" fontId="10" fillId="0" borderId="5" xfId="0" applyNumberFormat="1" applyFont="1" applyFill="1" applyBorder="1" applyAlignment="1" applyProtection="1">
      <alignment horizontal="center" vertical="top" wrapText="1"/>
    </xf>
    <xf numFmtId="3" fontId="9" fillId="0" borderId="0" xfId="0" applyNumberFormat="1" applyFont="1" applyFill="1" applyAlignment="1" applyProtection="1">
      <alignment horizontal="center" wrapText="1"/>
    </xf>
    <xf numFmtId="1" fontId="5" fillId="0" borderId="0" xfId="0" applyNumberFormat="1" applyFont="1" applyFill="1" applyBorder="1" applyAlignment="1" applyProtection="1">
      <alignment horizontal="center" vertical="top" wrapText="1"/>
    </xf>
    <xf numFmtId="1" fontId="9" fillId="0" borderId="0" xfId="0" applyNumberFormat="1" applyFont="1" applyFill="1" applyAlignment="1" applyProtection="1">
      <alignment horizontal="center" wrapText="1"/>
    </xf>
    <xf numFmtId="0" fontId="10" fillId="0" borderId="0" xfId="0" applyFont="1" applyBorder="1" applyAlignment="1" applyProtection="1">
      <alignment horizontal="center" vertical="top" wrapText="1"/>
    </xf>
    <xf numFmtId="0" fontId="10" fillId="0" borderId="1" xfId="0" applyFont="1" applyFill="1" applyBorder="1" applyAlignment="1" applyProtection="1">
      <alignment horizontal="center" vertical="top"/>
      <protection locked="0"/>
    </xf>
    <xf numFmtId="0" fontId="10" fillId="0" borderId="3" xfId="0" applyFont="1" applyBorder="1" applyAlignment="1" applyProtection="1">
      <alignment horizontal="center" vertical="top" wrapText="1"/>
    </xf>
    <xf numFmtId="0" fontId="10" fillId="0" borderId="6" xfId="0" applyFont="1" applyFill="1" applyBorder="1" applyAlignment="1" applyProtection="1">
      <alignment horizontal="center" vertical="top" wrapText="1"/>
    </xf>
    <xf numFmtId="0" fontId="10" fillId="0" borderId="1" xfId="0" applyFont="1" applyBorder="1" applyAlignment="1" applyProtection="1">
      <alignment horizontal="right" vertical="top" wrapText="1"/>
    </xf>
    <xf numFmtId="0" fontId="5" fillId="0" borderId="1" xfId="0" applyFont="1" applyBorder="1" applyAlignment="1">
      <alignment horizontal="center" vertical="top"/>
    </xf>
    <xf numFmtId="0" fontId="15" fillId="0" borderId="1" xfId="2" applyFont="1" applyBorder="1" applyAlignment="1" applyProtection="1">
      <alignment horizontal="center" vertical="top" wrapText="1"/>
    </xf>
    <xf numFmtId="17" fontId="10" fillId="0" borderId="1" xfId="0" applyNumberFormat="1" applyFont="1" applyFill="1" applyBorder="1" applyAlignment="1" applyProtection="1">
      <alignment horizontal="center" vertical="top" wrapText="1"/>
    </xf>
    <xf numFmtId="0" fontId="10" fillId="0" borderId="0" xfId="0" applyFont="1" applyFill="1" applyAlignment="1" applyProtection="1">
      <alignment wrapText="1"/>
    </xf>
    <xf numFmtId="17" fontId="10" fillId="0" borderId="1" xfId="5" applyNumberFormat="1" applyFont="1" applyBorder="1" applyAlignment="1" applyProtection="1">
      <alignment vertical="top" wrapText="1"/>
    </xf>
    <xf numFmtId="3" fontId="10" fillId="0" borderId="1" xfId="5" applyNumberFormat="1" applyFont="1" applyBorder="1" applyAlignment="1" applyProtection="1">
      <alignment horizontal="center" vertical="top" wrapText="1"/>
    </xf>
    <xf numFmtId="0" fontId="10" fillId="0" borderId="1" xfId="5" applyFont="1" applyBorder="1" applyAlignment="1" applyProtection="1">
      <alignment horizontal="center" vertical="top" wrapText="1"/>
    </xf>
    <xf numFmtId="0" fontId="10" fillId="0" borderId="1" xfId="5" applyFont="1" applyBorder="1" applyAlignment="1" applyProtection="1">
      <alignment vertical="top" wrapText="1"/>
    </xf>
    <xf numFmtId="17" fontId="10" fillId="0" borderId="1" xfId="5" applyNumberFormat="1" applyFont="1" applyBorder="1" applyAlignment="1" applyProtection="1">
      <alignment horizontal="center" vertical="top" wrapText="1"/>
    </xf>
    <xf numFmtId="0" fontId="10" fillId="0" borderId="1" xfId="5" applyFont="1" applyFill="1" applyBorder="1" applyAlignment="1" applyProtection="1">
      <alignment horizontal="center" vertical="top" wrapText="1"/>
    </xf>
    <xf numFmtId="3" fontId="10" fillId="0" borderId="1" xfId="5" applyNumberFormat="1" applyFont="1" applyFill="1" applyBorder="1" applyAlignment="1" applyProtection="1">
      <alignment horizontal="center" vertical="top" wrapText="1"/>
    </xf>
    <xf numFmtId="0" fontId="10" fillId="0" borderId="3" xfId="0" applyFont="1" applyFill="1" applyBorder="1" applyAlignment="1" applyProtection="1">
      <alignment horizontal="center" vertical="top" wrapText="1"/>
    </xf>
    <xf numFmtId="0" fontId="5" fillId="0" borderId="2" xfId="0" applyFont="1" applyBorder="1" applyAlignment="1" applyProtection="1">
      <alignment horizontal="center" vertical="top" wrapText="1"/>
    </xf>
    <xf numFmtId="3" fontId="10" fillId="0" borderId="4" xfId="0" applyNumberFormat="1" applyFont="1" applyFill="1" applyBorder="1" applyAlignment="1" applyProtection="1">
      <alignment horizontal="center" vertical="top" wrapText="1"/>
    </xf>
    <xf numFmtId="0" fontId="10" fillId="0" borderId="4" xfId="0" applyFont="1" applyBorder="1" applyAlignment="1" applyProtection="1">
      <alignment horizontal="center" vertical="top" wrapText="1"/>
    </xf>
    <xf numFmtId="17" fontId="10" fillId="0" borderId="4" xfId="0" applyNumberFormat="1" applyFont="1" applyBorder="1" applyAlignment="1" applyProtection="1">
      <alignment horizontal="center" vertical="top" wrapText="1"/>
    </xf>
    <xf numFmtId="1" fontId="5" fillId="0" borderId="1" xfId="0" applyNumberFormat="1" applyFont="1" applyBorder="1" applyAlignment="1" applyProtection="1">
      <alignment horizontal="center" vertical="top" wrapText="1"/>
    </xf>
    <xf numFmtId="1" fontId="5" fillId="0" borderId="0" xfId="0" applyNumberFormat="1" applyFont="1" applyBorder="1" applyAlignment="1" applyProtection="1">
      <alignment horizontal="center" vertical="top" wrapText="1"/>
    </xf>
    <xf numFmtId="1" fontId="9" fillId="0" borderId="0" xfId="0" applyNumberFormat="1" applyFont="1" applyAlignment="1" applyProtection="1">
      <alignment horizontal="center" wrapText="1"/>
    </xf>
    <xf numFmtId="0" fontId="10" fillId="0" borderId="0" xfId="0" applyFont="1" applyFill="1" applyBorder="1" applyAlignment="1" applyProtection="1">
      <alignment horizontal="center" vertical="top" wrapText="1"/>
    </xf>
    <xf numFmtId="0" fontId="10" fillId="0" borderId="3" xfId="0" applyNumberFormat="1" applyFont="1" applyBorder="1" applyAlignment="1" applyProtection="1">
      <alignment horizontal="center" vertical="top" wrapText="1"/>
    </xf>
    <xf numFmtId="0" fontId="10" fillId="0" borderId="5" xfId="0" applyFont="1" applyFill="1" applyBorder="1" applyAlignment="1" applyProtection="1">
      <alignment horizontal="center" vertical="top" wrapText="1"/>
    </xf>
    <xf numFmtId="0" fontId="17" fillId="0" borderId="1" xfId="0" applyFont="1" applyBorder="1" applyAlignment="1" applyProtection="1">
      <alignment horizontal="center" vertical="top" wrapText="1"/>
    </xf>
    <xf numFmtId="0" fontId="19" fillId="0" borderId="0" xfId="0" applyFont="1"/>
    <xf numFmtId="0" fontId="0" fillId="0" borderId="1" xfId="0" applyBorder="1"/>
    <xf numFmtId="0" fontId="19" fillId="0" borderId="1" xfId="0" applyFont="1" applyBorder="1" applyAlignment="1">
      <alignment horizontal="center" vertical="top" wrapText="1"/>
    </xf>
    <xf numFmtId="0" fontId="7" fillId="0" borderId="0" xfId="0" applyFont="1" applyAlignment="1">
      <alignment horizontal="center" vertical="top"/>
    </xf>
    <xf numFmtId="0" fontId="20" fillId="0" borderId="1" xfId="0" applyFont="1" applyBorder="1" applyAlignment="1" applyProtection="1">
      <alignment horizontal="left" vertical="top" wrapText="1"/>
    </xf>
    <xf numFmtId="0" fontId="20" fillId="0" borderId="1" xfId="0" applyFont="1" applyBorder="1" applyAlignment="1" applyProtection="1">
      <alignment horizontal="center" vertical="top" wrapText="1"/>
    </xf>
    <xf numFmtId="164" fontId="20" fillId="0" borderId="1" xfId="8" applyNumberFormat="1" applyFont="1" applyBorder="1" applyAlignment="1">
      <alignment vertical="top"/>
    </xf>
    <xf numFmtId="0" fontId="10" fillId="0" borderId="6" xfId="0" applyFont="1" applyBorder="1" applyAlignment="1" applyProtection="1">
      <alignment horizontal="center" vertical="top" wrapText="1"/>
    </xf>
    <xf numFmtId="165" fontId="10" fillId="0" borderId="1" xfId="0" applyNumberFormat="1" applyFont="1" applyBorder="1" applyAlignment="1" applyProtection="1">
      <alignment horizontal="center" vertical="top" wrapText="1"/>
    </xf>
    <xf numFmtId="165" fontId="15" fillId="0" borderId="1" xfId="0" applyNumberFormat="1" applyFont="1" applyBorder="1" applyAlignment="1" applyProtection="1">
      <alignment horizontal="center" vertical="top" wrapText="1"/>
    </xf>
    <xf numFmtId="165" fontId="5" fillId="0" borderId="0" xfId="0" applyNumberFormat="1" applyFont="1" applyBorder="1" applyAlignment="1" applyProtection="1">
      <alignment horizontal="center" vertical="top" wrapText="1"/>
    </xf>
    <xf numFmtId="165" fontId="6" fillId="0" borderId="1" xfId="0" applyNumberFormat="1" applyFont="1" applyFill="1" applyBorder="1" applyAlignment="1" applyProtection="1">
      <alignment horizontal="center" vertical="top" wrapText="1"/>
    </xf>
    <xf numFmtId="165" fontId="9" fillId="0" borderId="0" xfId="0" applyNumberFormat="1" applyFont="1" applyAlignment="1" applyProtection="1">
      <alignment horizontal="center" wrapText="1"/>
    </xf>
    <xf numFmtId="1" fontId="10" fillId="0" borderId="1" xfId="5" applyNumberFormat="1" applyFont="1" applyBorder="1" applyAlignment="1">
      <alignment horizontal="center" wrapText="1"/>
    </xf>
    <xf numFmtId="1" fontId="10" fillId="0" borderId="0" xfId="5" applyNumberFormat="1" applyFont="1" applyBorder="1" applyAlignment="1">
      <alignment horizontal="center" vertical="center" wrapText="1"/>
    </xf>
    <xf numFmtId="1" fontId="10" fillId="0" borderId="1" xfId="0" applyNumberFormat="1" applyFont="1" applyFill="1" applyBorder="1" applyAlignment="1" applyProtection="1">
      <alignment horizontal="center" vertical="top" wrapText="1"/>
      <protection locked="0"/>
    </xf>
    <xf numFmtId="1" fontId="10" fillId="0" borderId="3" xfId="0" applyNumberFormat="1" applyFont="1" applyFill="1" applyBorder="1" applyAlignment="1" applyProtection="1">
      <alignment horizontal="center" vertical="top" wrapText="1"/>
      <protection locked="0"/>
    </xf>
    <xf numFmtId="1" fontId="10" fillId="0" borderId="3" xfId="0" applyNumberFormat="1" applyFont="1" applyFill="1" applyBorder="1" applyAlignment="1" applyProtection="1">
      <alignment horizontal="center" vertical="top"/>
      <protection locked="0"/>
    </xf>
    <xf numFmtId="1" fontId="10" fillId="0" borderId="0" xfId="0" applyNumberFormat="1" applyFont="1" applyBorder="1" applyAlignment="1" applyProtection="1">
      <alignment horizontal="center" wrapText="1"/>
    </xf>
    <xf numFmtId="1" fontId="10" fillId="0" borderId="1" xfId="0" applyNumberFormat="1" applyFont="1" applyBorder="1" applyAlignment="1">
      <alignment horizontal="center" wrapText="1"/>
    </xf>
    <xf numFmtId="1" fontId="10" fillId="0" borderId="1" xfId="0" applyNumberFormat="1" applyFont="1" applyBorder="1" applyAlignment="1" applyProtection="1">
      <alignment horizontal="center" wrapText="1"/>
    </xf>
    <xf numFmtId="1" fontId="10" fillId="0" borderId="5" xfId="0" applyNumberFormat="1" applyFont="1" applyBorder="1" applyAlignment="1" applyProtection="1">
      <alignment horizontal="center" vertical="top" wrapText="1"/>
    </xf>
    <xf numFmtId="1" fontId="10" fillId="0" borderId="0" xfId="0" applyNumberFormat="1" applyFont="1" applyBorder="1" applyAlignment="1" applyProtection="1">
      <alignment horizontal="center" vertical="top" wrapText="1"/>
    </xf>
    <xf numFmtId="1" fontId="10" fillId="0" borderId="1" xfId="0" applyNumberFormat="1" applyFont="1" applyFill="1" applyBorder="1" applyAlignment="1" applyProtection="1">
      <alignment horizontal="center" vertical="top" wrapText="1"/>
    </xf>
    <xf numFmtId="0" fontId="10" fillId="3" borderId="1" xfId="0" applyFont="1" applyFill="1" applyBorder="1" applyAlignment="1" applyProtection="1">
      <alignment horizontal="center" vertical="top" wrapText="1"/>
    </xf>
    <xf numFmtId="0" fontId="10" fillId="2" borderId="1" xfId="0" applyFont="1" applyFill="1" applyBorder="1" applyAlignment="1" applyProtection="1">
      <alignment horizontal="center" vertical="top" wrapText="1"/>
    </xf>
    <xf numFmtId="0" fontId="6" fillId="4" borderId="1" xfId="0" applyFont="1" applyFill="1" applyBorder="1" applyAlignment="1" applyProtection="1">
      <alignment horizontal="center" vertical="top" wrapText="1"/>
    </xf>
    <xf numFmtId="0" fontId="0" fillId="0" borderId="0" xfId="0" applyFill="1"/>
    <xf numFmtId="0" fontId="0" fillId="5" borderId="0" xfId="0" applyFill="1"/>
    <xf numFmtId="0" fontId="8" fillId="0" borderId="0" xfId="0" applyFont="1" applyAlignment="1">
      <alignment horizontal="center"/>
    </xf>
    <xf numFmtId="0" fontId="9" fillId="0" borderId="1" xfId="0" applyFont="1" applyBorder="1" applyAlignment="1" applyProtection="1">
      <alignment horizontal="center" vertical="top" wrapText="1"/>
    </xf>
    <xf numFmtId="0" fontId="5" fillId="0" borderId="1" xfId="0" quotePrefix="1" applyFont="1" applyBorder="1" applyAlignment="1" applyProtection="1">
      <alignment horizontal="center" vertical="top" wrapText="1"/>
    </xf>
    <xf numFmtId="0" fontId="5" fillId="0" borderId="1" xfId="0" applyFont="1" applyFill="1" applyBorder="1" applyAlignment="1" applyProtection="1">
      <alignment horizontal="center" vertical="top" wrapText="1"/>
    </xf>
    <xf numFmtId="0" fontId="12" fillId="0" borderId="1" xfId="0" applyFont="1" applyBorder="1" applyAlignment="1" applyProtection="1">
      <alignment horizontal="center" vertical="top" wrapText="1"/>
    </xf>
    <xf numFmtId="0" fontId="10" fillId="0" borderId="0" xfId="0" applyFont="1" applyBorder="1" applyAlignment="1" applyProtection="1">
      <alignment horizontal="center" wrapText="1"/>
    </xf>
    <xf numFmtId="0" fontId="5" fillId="0" borderId="1" xfId="0" applyFont="1" applyBorder="1" applyAlignment="1">
      <alignment horizontal="center" vertical="top" wrapText="1"/>
    </xf>
    <xf numFmtId="0" fontId="10" fillId="0" borderId="1" xfId="0" applyFont="1" applyBorder="1" applyAlignment="1" applyProtection="1">
      <alignment horizontal="center" wrapText="1"/>
      <protection locked="0"/>
    </xf>
    <xf numFmtId="0" fontId="10" fillId="0" borderId="1" xfId="0" applyFont="1" applyBorder="1" applyAlignment="1" applyProtection="1">
      <alignment horizontal="center" vertical="top" wrapText="1"/>
      <protection locked="0"/>
    </xf>
    <xf numFmtId="0" fontId="5" fillId="0" borderId="1" xfId="0" applyFont="1" applyBorder="1" applyAlignment="1">
      <alignment horizontal="center" wrapText="1"/>
    </xf>
    <xf numFmtId="0" fontId="10" fillId="0" borderId="5" xfId="0" applyFont="1" applyBorder="1" applyAlignment="1" applyProtection="1">
      <alignment horizontal="center" vertical="top" wrapText="1"/>
    </xf>
    <xf numFmtId="0" fontId="10" fillId="0" borderId="1" xfId="5" applyFont="1" applyBorder="1" applyAlignment="1">
      <alignment horizontal="center" wrapText="1"/>
    </xf>
    <xf numFmtId="0" fontId="10" fillId="0" borderId="1" xfId="5" applyFont="1" applyBorder="1" applyAlignment="1">
      <alignment horizontal="center" vertical="center" wrapText="1"/>
    </xf>
    <xf numFmtId="0" fontId="10" fillId="0" borderId="1" xfId="0" applyFont="1" applyBorder="1" applyAlignment="1">
      <alignment horizontal="center" wrapText="1"/>
    </xf>
    <xf numFmtId="0" fontId="5" fillId="0" borderId="1" xfId="0" applyFont="1" applyBorder="1" applyAlignment="1">
      <alignment horizontal="center" vertical="center" wrapText="1"/>
    </xf>
    <xf numFmtId="9" fontId="10" fillId="0" borderId="1" xfId="0" applyNumberFormat="1" applyFont="1" applyBorder="1" applyAlignment="1" applyProtection="1">
      <alignment horizontal="center" vertical="top" wrapText="1"/>
    </xf>
    <xf numFmtId="6" fontId="10" fillId="0" borderId="1" xfId="0" applyNumberFormat="1" applyFont="1" applyBorder="1" applyAlignment="1" applyProtection="1">
      <alignment horizontal="center" vertical="top" wrapText="1"/>
    </xf>
    <xf numFmtId="0" fontId="5" fillId="0" borderId="3" xfId="0" applyFont="1" applyFill="1" applyBorder="1" applyAlignment="1" applyProtection="1">
      <alignment horizontal="center" vertical="top" wrapText="1"/>
      <protection locked="0"/>
    </xf>
    <xf numFmtId="0" fontId="5" fillId="0" borderId="1" xfId="0" applyFont="1" applyFill="1" applyBorder="1" applyAlignment="1" applyProtection="1">
      <alignment horizontal="center" vertical="top"/>
      <protection locked="0"/>
    </xf>
    <xf numFmtId="0" fontId="23" fillId="0" borderId="1" xfId="0" applyFont="1" applyFill="1" applyBorder="1" applyAlignment="1" applyProtection="1">
      <alignment horizontal="center" vertical="top"/>
      <protection locked="0"/>
    </xf>
    <xf numFmtId="0" fontId="5" fillId="0" borderId="1" xfId="0" applyFont="1" applyFill="1" applyBorder="1" applyAlignment="1" applyProtection="1">
      <alignment horizontal="center" vertical="top" wrapText="1"/>
      <protection locked="0"/>
    </xf>
    <xf numFmtId="0" fontId="24" fillId="0" borderId="0" xfId="0" applyFont="1" applyFill="1"/>
    <xf numFmtId="0" fontId="7" fillId="0" borderId="0" xfId="0" applyFont="1" applyFill="1"/>
    <xf numFmtId="0" fontId="5" fillId="0" borderId="0" xfId="0" applyFont="1" applyBorder="1" applyAlignment="1">
      <alignment horizontal="center" vertical="center" wrapText="1"/>
    </xf>
    <xf numFmtId="3" fontId="5" fillId="0" borderId="1" xfId="0" applyNumberFormat="1" applyFont="1" applyFill="1" applyBorder="1" applyAlignment="1" applyProtection="1">
      <alignment horizontal="center" vertical="top" wrapText="1"/>
    </xf>
    <xf numFmtId="166" fontId="10" fillId="0" borderId="1" xfId="0" applyNumberFormat="1" applyFont="1" applyFill="1" applyBorder="1" applyAlignment="1" applyProtection="1">
      <alignment horizontal="center" vertical="top" wrapText="1"/>
    </xf>
    <xf numFmtId="166" fontId="10" fillId="0" borderId="1" xfId="0" applyNumberFormat="1" applyFont="1" applyBorder="1" applyAlignment="1" applyProtection="1">
      <alignment horizontal="center" vertical="top" wrapText="1"/>
    </xf>
    <xf numFmtId="166" fontId="11" fillId="0" borderId="1" xfId="0" applyNumberFormat="1" applyFont="1" applyBorder="1" applyAlignment="1" applyProtection="1">
      <alignment horizontal="center" vertical="top" wrapText="1"/>
    </xf>
    <xf numFmtId="166" fontId="10" fillId="0" borderId="1" xfId="0" applyNumberFormat="1" applyFont="1" applyFill="1" applyBorder="1" applyAlignment="1" applyProtection="1">
      <alignment horizontal="center" vertical="top"/>
      <protection locked="0"/>
    </xf>
    <xf numFmtId="166" fontId="10" fillId="0" borderId="1" xfId="0" applyNumberFormat="1" applyFont="1" applyBorder="1" applyAlignment="1" applyProtection="1">
      <alignment horizontal="center" wrapText="1"/>
    </xf>
    <xf numFmtId="166" fontId="5" fillId="0" borderId="1" xfId="0" applyNumberFormat="1" applyFont="1" applyBorder="1" applyAlignment="1">
      <alignment horizontal="center" vertical="center" wrapText="1"/>
    </xf>
    <xf numFmtId="0" fontId="23" fillId="0" borderId="5" xfId="0" applyFont="1" applyFill="1" applyBorder="1" applyAlignment="1" applyProtection="1">
      <alignment horizontal="center" vertical="top"/>
      <protection locked="0"/>
    </xf>
    <xf numFmtId="0" fontId="25" fillId="0" borderId="0" xfId="0" applyFont="1" applyBorder="1" applyAlignment="1">
      <alignment wrapText="1"/>
    </xf>
    <xf numFmtId="0" fontId="5" fillId="0" borderId="1" xfId="0"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top"/>
      <protection locked="0"/>
    </xf>
    <xf numFmtId="0" fontId="5" fillId="0" borderId="3" xfId="0" applyFont="1" applyFill="1" applyBorder="1" applyAlignment="1" applyProtection="1">
      <alignment horizontal="left" vertical="top" wrapText="1"/>
      <protection locked="0"/>
    </xf>
    <xf numFmtId="17" fontId="10" fillId="0" borderId="1" xfId="0" applyNumberFormat="1" applyFont="1" applyBorder="1" applyAlignment="1" applyProtection="1">
      <alignment horizontal="center" wrapText="1"/>
    </xf>
    <xf numFmtId="0" fontId="10" fillId="0" borderId="0" xfId="0" applyFont="1" applyAlignment="1" applyProtection="1">
      <alignment horizontal="center" wrapText="1"/>
    </xf>
    <xf numFmtId="17" fontId="12" fillId="0" borderId="1" xfId="0" applyNumberFormat="1" applyFont="1" applyBorder="1" applyAlignment="1" applyProtection="1">
      <alignment horizontal="center" wrapText="1"/>
    </xf>
    <xf numFmtId="0" fontId="12" fillId="0" borderId="1" xfId="0" applyFont="1" applyBorder="1" applyAlignment="1" applyProtection="1">
      <alignment horizontal="center" wrapText="1"/>
    </xf>
    <xf numFmtId="1" fontId="12" fillId="0" borderId="1" xfId="0" applyNumberFormat="1" applyFont="1" applyFill="1" applyBorder="1" applyAlignment="1" applyProtection="1">
      <alignment horizontal="center" vertical="top" wrapText="1"/>
      <protection locked="0"/>
    </xf>
    <xf numFmtId="3" fontId="12" fillId="0" borderId="1" xfId="0" applyNumberFormat="1" applyFont="1" applyFill="1" applyBorder="1" applyAlignment="1" applyProtection="1">
      <alignment horizontal="center" vertical="top" wrapText="1"/>
    </xf>
    <xf numFmtId="0" fontId="12" fillId="0" borderId="1" xfId="0" applyFont="1" applyFill="1" applyBorder="1" applyAlignment="1" applyProtection="1">
      <alignment horizontal="center" vertical="top" wrapText="1"/>
    </xf>
    <xf numFmtId="3" fontId="12" fillId="0" borderId="1" xfId="0" applyNumberFormat="1" applyFont="1" applyBorder="1" applyAlignment="1" applyProtection="1">
      <alignment horizontal="center" vertical="top" wrapText="1"/>
    </xf>
    <xf numFmtId="0" fontId="12" fillId="0" borderId="0" xfId="0" applyFont="1" applyAlignment="1" applyProtection="1">
      <alignment horizontal="center" wrapText="1"/>
    </xf>
    <xf numFmtId="3" fontId="0" fillId="0" borderId="0" xfId="0" applyNumberFormat="1"/>
    <xf numFmtId="3" fontId="19" fillId="0" borderId="1" xfId="0" applyNumberFormat="1" applyFont="1" applyBorder="1" applyAlignment="1">
      <alignment horizontal="center" vertical="top" wrapText="1"/>
    </xf>
    <xf numFmtId="3" fontId="20" fillId="0" borderId="1" xfId="8" applyNumberFormat="1" applyFont="1" applyBorder="1" applyAlignment="1">
      <alignment vertical="top"/>
    </xf>
    <xf numFmtId="3" fontId="7" fillId="0" borderId="0" xfId="0" applyNumberFormat="1" applyFont="1"/>
    <xf numFmtId="3" fontId="5" fillId="3" borderId="1" xfId="0" applyNumberFormat="1" applyFont="1" applyFill="1" applyBorder="1" applyAlignment="1" applyProtection="1">
      <alignment horizontal="center" vertical="top" wrapText="1"/>
    </xf>
    <xf numFmtId="0" fontId="20" fillId="0" borderId="1" xfId="0" applyFont="1" applyFill="1" applyBorder="1" applyAlignment="1" applyProtection="1">
      <alignment horizontal="left" vertical="top" wrapText="1"/>
    </xf>
    <xf numFmtId="3" fontId="20" fillId="0" borderId="1" xfId="14" applyNumberFormat="1" applyFont="1" applyBorder="1" applyAlignment="1">
      <alignment vertical="top"/>
    </xf>
  </cellXfs>
  <cellStyles count="16">
    <cellStyle name="Comma" xfId="8" builtinId="3"/>
    <cellStyle name="Comma 2" xfId="14"/>
    <cellStyle name="Normal" xfId="0" builtinId="0"/>
    <cellStyle name="Normal 2" xfId="2"/>
    <cellStyle name="Normal 3" xfId="3"/>
    <cellStyle name="Normal 3 2" xfId="7"/>
    <cellStyle name="Normal 4" xfId="1"/>
    <cellStyle name="Normal 4 2" xfId="6"/>
    <cellStyle name="Normal 4 2 2" xfId="13"/>
    <cellStyle name="Normal 4 3" xfId="10"/>
    <cellStyle name="Normal 5" xfId="5"/>
    <cellStyle name="Normal 5 2" xfId="12"/>
    <cellStyle name="Normal 6" xfId="4"/>
    <cellStyle name="Normal 6 2" xfId="11"/>
    <cellStyle name="Normal 7" xfId="9"/>
    <cellStyle name="Normal 7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3</a:t>
              </a:r>
            </a:p>
          </xdr:txBody>
        </xdr:sp>
        <xdr:clientData/>
      </xdr:twoCellAnchor>
    </mc:Choice>
    <mc:Fallback/>
  </mc:AlternateContent>
  <xdr:twoCellAnchor editAs="oneCell">
    <xdr:from>
      <xdr:col>6</xdr:col>
      <xdr:colOff>9525</xdr:colOff>
      <xdr:row>2</xdr:row>
      <xdr:rowOff>0</xdr:rowOff>
    </xdr:from>
    <xdr:to>
      <xdr:col>6</xdr:col>
      <xdr:colOff>609600</xdr:colOff>
      <xdr:row>2</xdr:row>
      <xdr:rowOff>0</xdr:rowOff>
    </xdr:to>
    <xdr:sp macro="" textlink="">
      <xdr:nvSpPr>
        <xdr:cNvPr id="1031" name="Check Box 7" hidden="1">
          <a:extLst>
            <a:ext uri="{63B3BB69-23CF-44E3-9099-C40C66FF867C}">
              <a14:compatExt xmlns:a14="http://schemas.microsoft.com/office/drawing/2010/main"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 name="Check Box -1022" hidden="1">
              <a:extLst>
                <a:ext uri="{63B3BB69-23CF-44E3-9099-C40C66FF867C}">
                  <a14:compatExt spid="_x0000_s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3"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59" name="Check Box 35" hidden="1">
              <a:extLst>
                <a:ext uri="{63B3BB69-23CF-44E3-9099-C40C66FF867C}">
                  <a14:compatExt spid="_x0000_s1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0" name="Check Box 36" hidden="1">
              <a:extLst>
                <a:ext uri="{63B3BB69-23CF-44E3-9099-C40C66FF867C}">
                  <a14:compatExt spid="_x0000_s1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1" name="Check Box 37" hidden="1">
              <a:extLst>
                <a:ext uri="{63B3BB69-23CF-44E3-9099-C40C66FF867C}">
                  <a14:compatExt spid="_x0000_s1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2" name="Check Box 38" hidden="1">
              <a:extLst>
                <a:ext uri="{63B3BB69-23CF-44E3-9099-C40C66FF867C}">
                  <a14:compatExt spid="_x0000_s10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3" name="Check Box 39" hidden="1">
              <a:extLst>
                <a:ext uri="{63B3BB69-23CF-44E3-9099-C40C66FF867C}">
                  <a14:compatExt spid="_x0000_s10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4" name="Check Box 40" hidden="1">
              <a:extLst>
                <a:ext uri="{63B3BB69-23CF-44E3-9099-C40C66FF867C}">
                  <a14:compatExt spid="_x0000_s10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5" name="Check Box 41" hidden="1">
              <a:extLst>
                <a:ext uri="{63B3BB69-23CF-44E3-9099-C40C66FF867C}">
                  <a14:compatExt spid="_x0000_s1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6" name="Check Box 42" hidden="1">
              <a:extLst>
                <a:ext uri="{63B3BB69-23CF-44E3-9099-C40C66FF867C}">
                  <a14:compatExt spid="_x0000_s10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69" name="Check Box 45" hidden="1">
              <a:extLst>
                <a:ext uri="{63B3BB69-23CF-44E3-9099-C40C66FF867C}">
                  <a14:compatExt spid="_x0000_s10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0" name="Check Box 46" hidden="1">
              <a:extLst>
                <a:ext uri="{63B3BB69-23CF-44E3-9099-C40C66FF867C}">
                  <a14:compatExt spid="_x0000_s10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7" name="Check Box 53" hidden="1">
              <a:extLst>
                <a:ext uri="{63B3BB69-23CF-44E3-9099-C40C66FF867C}">
                  <a14:compatExt spid="_x0000_s1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9" Type="http://schemas.openxmlformats.org/officeDocument/2006/relationships/ctrlProp" Target="../ctrlProps/ctrlProp29.xml"/><Relationship Id="rId21" Type="http://schemas.openxmlformats.org/officeDocument/2006/relationships/ctrlProp" Target="../ctrlProps/ctrlProp11.xml"/><Relationship Id="rId34" Type="http://schemas.openxmlformats.org/officeDocument/2006/relationships/ctrlProp" Target="../ctrlProps/ctrlProp24.xml"/><Relationship Id="rId42" Type="http://schemas.openxmlformats.org/officeDocument/2006/relationships/ctrlProp" Target="../ctrlProps/ctrlProp32.xml"/><Relationship Id="rId47" Type="http://schemas.openxmlformats.org/officeDocument/2006/relationships/ctrlProp" Target="../ctrlProps/ctrlProp37.xml"/><Relationship Id="rId50" Type="http://schemas.openxmlformats.org/officeDocument/2006/relationships/ctrlProp" Target="../ctrlProps/ctrlProp40.xml"/><Relationship Id="rId55" Type="http://schemas.openxmlformats.org/officeDocument/2006/relationships/ctrlProp" Target="../ctrlProps/ctrlProp45.xml"/><Relationship Id="rId63" Type="http://schemas.openxmlformats.org/officeDocument/2006/relationships/ctrlProp" Target="../ctrlProps/ctrlProp53.xml"/><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41" Type="http://schemas.openxmlformats.org/officeDocument/2006/relationships/ctrlProp" Target="../ctrlProps/ctrlProp31.xml"/><Relationship Id="rId54" Type="http://schemas.openxmlformats.org/officeDocument/2006/relationships/ctrlProp" Target="../ctrlProps/ctrlProp44.xml"/><Relationship Id="rId62" Type="http://schemas.openxmlformats.org/officeDocument/2006/relationships/ctrlProp" Target="../ctrlProps/ctrlProp52.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24" Type="http://schemas.openxmlformats.org/officeDocument/2006/relationships/ctrlProp" Target="../ctrlProps/ctrlProp14.xml"/><Relationship Id="rId32" Type="http://schemas.openxmlformats.org/officeDocument/2006/relationships/ctrlProp" Target="../ctrlProps/ctrlProp22.xml"/><Relationship Id="rId37" Type="http://schemas.openxmlformats.org/officeDocument/2006/relationships/ctrlProp" Target="../ctrlProps/ctrlProp27.xml"/><Relationship Id="rId40" Type="http://schemas.openxmlformats.org/officeDocument/2006/relationships/ctrlProp" Target="../ctrlProps/ctrlProp30.xml"/><Relationship Id="rId45" Type="http://schemas.openxmlformats.org/officeDocument/2006/relationships/ctrlProp" Target="../ctrlProps/ctrlProp35.xml"/><Relationship Id="rId53" Type="http://schemas.openxmlformats.org/officeDocument/2006/relationships/ctrlProp" Target="../ctrlProps/ctrlProp43.xml"/><Relationship Id="rId58" Type="http://schemas.openxmlformats.org/officeDocument/2006/relationships/ctrlProp" Target="../ctrlProps/ctrlProp48.xml"/><Relationship Id="rId66" Type="http://schemas.microsoft.com/office/2006/relationships/wsSortMap" Target="wsSortMap1.xml"/><Relationship Id="rId5" Type="http://schemas.openxmlformats.org/officeDocument/2006/relationships/printerSettings" Target="../printerSettings/printerSettings5.bin"/><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36" Type="http://schemas.openxmlformats.org/officeDocument/2006/relationships/ctrlProp" Target="../ctrlProps/ctrlProp26.xml"/><Relationship Id="rId49" Type="http://schemas.openxmlformats.org/officeDocument/2006/relationships/ctrlProp" Target="../ctrlProps/ctrlProp39.xml"/><Relationship Id="rId57" Type="http://schemas.openxmlformats.org/officeDocument/2006/relationships/ctrlProp" Target="../ctrlProps/ctrlProp47.xml"/><Relationship Id="rId61" Type="http://schemas.openxmlformats.org/officeDocument/2006/relationships/ctrlProp" Target="../ctrlProps/ctrlProp51.xml"/><Relationship Id="rId10" Type="http://schemas.openxmlformats.org/officeDocument/2006/relationships/vmlDrawing" Target="../drawings/vmlDrawing1.vml"/><Relationship Id="rId19" Type="http://schemas.openxmlformats.org/officeDocument/2006/relationships/ctrlProp" Target="../ctrlProps/ctrlProp9.xml"/><Relationship Id="rId31" Type="http://schemas.openxmlformats.org/officeDocument/2006/relationships/ctrlProp" Target="../ctrlProps/ctrlProp21.xml"/><Relationship Id="rId44" Type="http://schemas.openxmlformats.org/officeDocument/2006/relationships/ctrlProp" Target="../ctrlProps/ctrlProp34.xml"/><Relationship Id="rId52" Type="http://schemas.openxmlformats.org/officeDocument/2006/relationships/ctrlProp" Target="../ctrlProps/ctrlProp42.xml"/><Relationship Id="rId60" Type="http://schemas.openxmlformats.org/officeDocument/2006/relationships/ctrlProp" Target="../ctrlProps/ctrlProp50.xml"/><Relationship Id="rId65" Type="http://schemas.openxmlformats.org/officeDocument/2006/relationships/ctrlProp" Target="../ctrlProps/ctrlProp55.x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 Id="rId35" Type="http://schemas.openxmlformats.org/officeDocument/2006/relationships/ctrlProp" Target="../ctrlProps/ctrlProp25.xml"/><Relationship Id="rId43" Type="http://schemas.openxmlformats.org/officeDocument/2006/relationships/ctrlProp" Target="../ctrlProps/ctrlProp33.xml"/><Relationship Id="rId48" Type="http://schemas.openxmlformats.org/officeDocument/2006/relationships/ctrlProp" Target="../ctrlProps/ctrlProp38.xml"/><Relationship Id="rId56" Type="http://schemas.openxmlformats.org/officeDocument/2006/relationships/ctrlProp" Target="../ctrlProps/ctrlProp46.xml"/><Relationship Id="rId64" Type="http://schemas.openxmlformats.org/officeDocument/2006/relationships/ctrlProp" Target="../ctrlProps/ctrlProp54.xml"/><Relationship Id="rId8" Type="http://schemas.openxmlformats.org/officeDocument/2006/relationships/printerSettings" Target="../printerSettings/printerSettings8.bin"/><Relationship Id="rId51" Type="http://schemas.openxmlformats.org/officeDocument/2006/relationships/ctrlProp" Target="../ctrlProps/ctrlProp41.xml"/><Relationship Id="rId3" Type="http://schemas.openxmlformats.org/officeDocument/2006/relationships/printerSettings" Target="../printerSettings/printerSettings3.bin"/><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33" Type="http://schemas.openxmlformats.org/officeDocument/2006/relationships/ctrlProp" Target="../ctrlProps/ctrlProp23.xml"/><Relationship Id="rId38" Type="http://schemas.openxmlformats.org/officeDocument/2006/relationships/ctrlProp" Target="../ctrlProps/ctrlProp28.xml"/><Relationship Id="rId46" Type="http://schemas.openxmlformats.org/officeDocument/2006/relationships/ctrlProp" Target="../ctrlProps/ctrlProp36.xml"/><Relationship Id="rId59" Type="http://schemas.openxmlformats.org/officeDocument/2006/relationships/ctrlProp" Target="../ctrlProps/ctrlProp4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X655"/>
  <sheetViews>
    <sheetView zoomScaleNormal="100" workbookViewId="0">
      <pane ySplit="2" topLeftCell="A181" activePane="bottomLeft" state="frozen"/>
      <selection pane="bottomLeft" activeCell="D536" sqref="D536"/>
    </sheetView>
  </sheetViews>
  <sheetFormatPr defaultColWidth="8.85546875" defaultRowHeight="12" x14ac:dyDescent="0.2"/>
  <cols>
    <col min="1" max="1" width="8.42578125" style="15" customWidth="1"/>
    <col min="2" max="2" width="4.85546875" style="15" customWidth="1"/>
    <col min="3" max="3" width="14.28515625" style="15" customWidth="1"/>
    <col min="4" max="4" width="10.5703125" style="15" customWidth="1"/>
    <col min="5" max="5" width="9.42578125" style="16" customWidth="1"/>
    <col min="6" max="6" width="17.140625" style="52" customWidth="1"/>
    <col min="7" max="7" width="22" style="15" customWidth="1"/>
    <col min="8" max="8" width="15.42578125" style="15" customWidth="1"/>
    <col min="9" max="9" width="49.7109375" style="15" customWidth="1"/>
    <col min="10" max="10" width="13.85546875" style="99" customWidth="1"/>
    <col min="11" max="11" width="13" style="21" customWidth="1"/>
    <col min="12" max="12" width="17.28515625" style="56" customWidth="1"/>
    <col min="13" max="13" width="9.85546875" style="58" bestFit="1" customWidth="1"/>
    <col min="14" max="14" width="9.140625" style="15" bestFit="1" customWidth="1"/>
    <col min="15" max="15" width="13.5703125" style="82" customWidth="1"/>
    <col min="16" max="17" width="14.7109375" style="15" customWidth="1"/>
    <col min="18" max="18" width="8.85546875" style="29"/>
    <col min="19" max="20" width="8.85546875" style="15"/>
    <col min="21" max="21" width="43" style="15" customWidth="1"/>
    <col min="22" max="22" width="22.7109375" style="15" customWidth="1"/>
    <col min="23" max="23" width="36.140625" style="15" customWidth="1"/>
    <col min="24" max="16384" width="8.85546875" style="9"/>
  </cols>
  <sheetData>
    <row r="1" spans="1:23" ht="21" customHeight="1" x14ac:dyDescent="0.2">
      <c r="A1" s="116" t="s">
        <v>1345</v>
      </c>
      <c r="B1" s="4"/>
      <c r="C1" s="4"/>
      <c r="D1" s="4"/>
      <c r="E1" s="4"/>
      <c r="F1" s="50"/>
      <c r="G1" s="4"/>
      <c r="H1" s="4"/>
      <c r="I1" s="4"/>
      <c r="J1" s="97"/>
      <c r="L1" s="54"/>
      <c r="M1" s="57"/>
      <c r="N1" s="4"/>
      <c r="O1" s="81"/>
      <c r="P1" s="4"/>
      <c r="Q1" s="4"/>
      <c r="R1" s="27"/>
      <c r="S1" s="4"/>
      <c r="T1" s="4"/>
      <c r="U1" s="4"/>
      <c r="V1" s="4"/>
    </row>
    <row r="2" spans="1:23" ht="48" x14ac:dyDescent="0.2">
      <c r="A2" s="5" t="s">
        <v>875</v>
      </c>
      <c r="B2" s="3" t="s">
        <v>0</v>
      </c>
      <c r="C2" s="3" t="s">
        <v>1</v>
      </c>
      <c r="D2" s="3" t="s">
        <v>2</v>
      </c>
      <c r="E2" s="3" t="s">
        <v>1279</v>
      </c>
      <c r="F2" s="3" t="s">
        <v>441</v>
      </c>
      <c r="G2" s="3" t="s">
        <v>424</v>
      </c>
      <c r="H2" s="3" t="s">
        <v>425</v>
      </c>
      <c r="I2" s="3" t="s">
        <v>3</v>
      </c>
      <c r="J2" s="98" t="s">
        <v>1665</v>
      </c>
      <c r="K2" s="86" t="s">
        <v>4</v>
      </c>
      <c r="L2" s="28" t="s">
        <v>5</v>
      </c>
      <c r="M2" s="24" t="s">
        <v>6</v>
      </c>
      <c r="N2" s="3" t="s">
        <v>7</v>
      </c>
      <c r="O2" s="24" t="s">
        <v>1280</v>
      </c>
      <c r="P2" s="3" t="s">
        <v>8</v>
      </c>
      <c r="Q2" s="113" t="s">
        <v>1745</v>
      </c>
      <c r="R2" s="28" t="s">
        <v>9</v>
      </c>
      <c r="S2" s="3" t="s">
        <v>10</v>
      </c>
      <c r="T2" s="113" t="s">
        <v>1746</v>
      </c>
      <c r="U2" s="3" t="s">
        <v>478</v>
      </c>
      <c r="V2" s="113" t="s">
        <v>1747</v>
      </c>
      <c r="W2" s="3" t="s">
        <v>479</v>
      </c>
    </row>
    <row r="3" spans="1:23" ht="64.5" customHeight="1" x14ac:dyDescent="0.2">
      <c r="A3" s="8">
        <v>40909</v>
      </c>
      <c r="B3" s="6" t="s">
        <v>1307</v>
      </c>
      <c r="C3" s="6" t="s">
        <v>16</v>
      </c>
      <c r="D3" s="6" t="s">
        <v>12</v>
      </c>
      <c r="E3" s="6" t="s">
        <v>371</v>
      </c>
      <c r="F3" s="6" t="s">
        <v>17</v>
      </c>
      <c r="G3" s="6" t="s">
        <v>428</v>
      </c>
      <c r="H3" s="6" t="s">
        <v>490</v>
      </c>
      <c r="I3" s="6" t="s">
        <v>18</v>
      </c>
      <c r="J3" s="6"/>
      <c r="K3" s="21" t="s">
        <v>755</v>
      </c>
      <c r="L3" s="7">
        <v>4693057</v>
      </c>
      <c r="M3" s="6">
        <v>59235</v>
      </c>
      <c r="N3" s="8">
        <v>40940</v>
      </c>
      <c r="O3" s="80">
        <v>2012</v>
      </c>
      <c r="P3" s="6" t="s">
        <v>432</v>
      </c>
      <c r="Q3" s="53">
        <f t="shared" ref="Q3:Q66" si="0">IF(AND(D3="CERF",P3="5% PMR"),(L3/1.07*0.05/1.05),IF(V3="NGO",R3,IF(V3="SUP",R3,(L3/1.07*0.1/1.1))))</f>
        <v>200440</v>
      </c>
      <c r="R3" s="7">
        <v>200440</v>
      </c>
      <c r="S3" s="6" t="s">
        <v>19</v>
      </c>
      <c r="T3" s="7">
        <f t="shared" ref="T3:T66" si="1">Q3-R3</f>
        <v>0</v>
      </c>
      <c r="U3" s="6" t="s">
        <v>474</v>
      </c>
      <c r="V3" s="6" t="s">
        <v>1748</v>
      </c>
      <c r="W3" s="117"/>
    </row>
    <row r="4" spans="1:23" ht="17.25" customHeight="1" x14ac:dyDescent="0.2">
      <c r="A4" s="8">
        <v>40909</v>
      </c>
      <c r="B4" s="6" t="s">
        <v>1307</v>
      </c>
      <c r="C4" s="6" t="s">
        <v>21</v>
      </c>
      <c r="D4" s="6" t="s">
        <v>12</v>
      </c>
      <c r="E4" s="6" t="s">
        <v>371</v>
      </c>
      <c r="F4" s="6" t="s">
        <v>22</v>
      </c>
      <c r="G4" s="6" t="s">
        <v>427</v>
      </c>
      <c r="H4" s="6"/>
      <c r="I4" s="6" t="s">
        <v>23</v>
      </c>
      <c r="J4" s="6"/>
      <c r="K4" s="21" t="s">
        <v>756</v>
      </c>
      <c r="L4" s="7">
        <v>2003280</v>
      </c>
      <c r="M4" s="6">
        <v>59214</v>
      </c>
      <c r="N4" s="8">
        <v>40940</v>
      </c>
      <c r="O4" s="80">
        <v>2012</v>
      </c>
      <c r="P4" s="6"/>
      <c r="Q4" s="53">
        <f t="shared" si="0"/>
        <v>170202.20900594731</v>
      </c>
      <c r="R4" s="7">
        <v>170202</v>
      </c>
      <c r="S4" s="6" t="s">
        <v>19</v>
      </c>
      <c r="T4" s="7">
        <f t="shared" si="1"/>
        <v>0.20900594731210731</v>
      </c>
      <c r="U4" s="6"/>
      <c r="V4" s="6" t="s">
        <v>1749</v>
      </c>
      <c r="W4" s="117"/>
    </row>
    <row r="5" spans="1:23" ht="37.5" customHeight="1" x14ac:dyDescent="0.2">
      <c r="A5" s="8">
        <v>40909</v>
      </c>
      <c r="B5" s="6" t="s">
        <v>1307</v>
      </c>
      <c r="C5" s="6" t="s">
        <v>24</v>
      </c>
      <c r="D5" s="6" t="s">
        <v>25</v>
      </c>
      <c r="E5" s="6"/>
      <c r="F5" s="6"/>
      <c r="G5" s="6" t="s">
        <v>426</v>
      </c>
      <c r="H5" s="6" t="s">
        <v>452</v>
      </c>
      <c r="I5" s="6" t="s">
        <v>26</v>
      </c>
      <c r="J5" s="6"/>
      <c r="K5" s="21" t="s">
        <v>757</v>
      </c>
      <c r="L5" s="7">
        <v>114114</v>
      </c>
      <c r="M5" s="6">
        <v>59308</v>
      </c>
      <c r="N5" s="8">
        <v>40969</v>
      </c>
      <c r="O5" s="80">
        <v>2012</v>
      </c>
      <c r="P5" s="6" t="s">
        <v>27</v>
      </c>
      <c r="Q5" s="53">
        <f t="shared" si="0"/>
        <v>9695.3271028037379</v>
      </c>
      <c r="R5" s="7">
        <v>9694</v>
      </c>
      <c r="S5" s="6" t="s">
        <v>19</v>
      </c>
      <c r="T5" s="7">
        <f t="shared" si="1"/>
        <v>1.3271028037379438</v>
      </c>
      <c r="U5" s="6"/>
      <c r="V5" s="6" t="s">
        <v>1749</v>
      </c>
      <c r="W5" s="117"/>
    </row>
    <row r="6" spans="1:23" ht="48" customHeight="1" x14ac:dyDescent="0.2">
      <c r="A6" s="8">
        <v>40909</v>
      </c>
      <c r="B6" s="6" t="s">
        <v>1307</v>
      </c>
      <c r="C6" s="6" t="s">
        <v>24</v>
      </c>
      <c r="D6" s="6" t="s">
        <v>25</v>
      </c>
      <c r="E6" s="6"/>
      <c r="F6" s="6"/>
      <c r="G6" s="6" t="s">
        <v>426</v>
      </c>
      <c r="H6" s="6" t="s">
        <v>452</v>
      </c>
      <c r="I6" s="6" t="s">
        <v>26</v>
      </c>
      <c r="J6" s="6"/>
      <c r="K6" s="21" t="s">
        <v>758</v>
      </c>
      <c r="L6" s="7">
        <v>383906</v>
      </c>
      <c r="M6" s="6">
        <v>59309</v>
      </c>
      <c r="N6" s="8">
        <v>40969</v>
      </c>
      <c r="O6" s="80">
        <v>2012</v>
      </c>
      <c r="P6" s="6" t="s">
        <v>28</v>
      </c>
      <c r="Q6" s="53">
        <f t="shared" si="0"/>
        <v>32617.332200509769</v>
      </c>
      <c r="R6" s="7">
        <v>32617</v>
      </c>
      <c r="S6" s="6" t="s">
        <v>19</v>
      </c>
      <c r="T6" s="7">
        <f t="shared" si="1"/>
        <v>0.3322005097688816</v>
      </c>
      <c r="U6" s="6"/>
      <c r="V6" s="6" t="s">
        <v>1749</v>
      </c>
      <c r="W6" s="117"/>
    </row>
    <row r="7" spans="1:23" ht="60" x14ac:dyDescent="0.2">
      <c r="A7" s="8">
        <v>40909</v>
      </c>
      <c r="B7" s="6" t="s">
        <v>1307</v>
      </c>
      <c r="C7" s="6" t="s">
        <v>16</v>
      </c>
      <c r="D7" s="12" t="s">
        <v>1283</v>
      </c>
      <c r="E7" s="6" t="s">
        <v>1119</v>
      </c>
      <c r="F7" s="6"/>
      <c r="G7" s="6" t="s">
        <v>428</v>
      </c>
      <c r="H7" s="6"/>
      <c r="I7" s="118" t="s">
        <v>29</v>
      </c>
      <c r="J7" s="118"/>
      <c r="K7" s="21" t="s">
        <v>759</v>
      </c>
      <c r="L7" s="7">
        <v>1340410</v>
      </c>
      <c r="M7" s="6">
        <v>59224</v>
      </c>
      <c r="N7" s="8">
        <v>40940</v>
      </c>
      <c r="O7" s="80">
        <v>2012</v>
      </c>
      <c r="P7" s="6" t="s">
        <v>432</v>
      </c>
      <c r="Q7" s="53">
        <f t="shared" si="0"/>
        <v>113883.60237892947</v>
      </c>
      <c r="R7" s="7">
        <v>113884</v>
      </c>
      <c r="S7" s="6" t="s">
        <v>19</v>
      </c>
      <c r="T7" s="7">
        <f t="shared" si="1"/>
        <v>-0.39762107052956708</v>
      </c>
      <c r="U7" s="6"/>
      <c r="V7" s="6" t="s">
        <v>1749</v>
      </c>
      <c r="W7" s="117"/>
    </row>
    <row r="8" spans="1:23" ht="17.25" customHeight="1" x14ac:dyDescent="0.2">
      <c r="A8" s="8">
        <v>40909</v>
      </c>
      <c r="B8" s="6" t="s">
        <v>1309</v>
      </c>
      <c r="C8" s="6" t="s">
        <v>51</v>
      </c>
      <c r="D8" s="6" t="s">
        <v>52</v>
      </c>
      <c r="E8" s="6"/>
      <c r="F8" s="6"/>
      <c r="G8" s="6" t="s">
        <v>426</v>
      </c>
      <c r="H8" s="6"/>
      <c r="I8" s="6" t="s">
        <v>53</v>
      </c>
      <c r="J8" s="6"/>
      <c r="K8" s="21" t="s">
        <v>766</v>
      </c>
      <c r="L8" s="7">
        <v>814332</v>
      </c>
      <c r="M8" s="6">
        <v>59042</v>
      </c>
      <c r="N8" s="8">
        <v>40909</v>
      </c>
      <c r="O8" s="80">
        <v>2012</v>
      </c>
      <c r="P8" s="6"/>
      <c r="Q8" s="53">
        <f t="shared" si="0"/>
        <v>69187.085811384866</v>
      </c>
      <c r="R8" s="7">
        <v>69186</v>
      </c>
      <c r="S8" s="6" t="s">
        <v>19</v>
      </c>
      <c r="T8" s="7">
        <f t="shared" si="1"/>
        <v>1.085811384866247</v>
      </c>
      <c r="U8" s="6"/>
      <c r="V8" s="6" t="s">
        <v>1749</v>
      </c>
      <c r="W8" s="117"/>
    </row>
    <row r="9" spans="1:23" ht="17.25" customHeight="1" x14ac:dyDescent="0.2">
      <c r="A9" s="8">
        <v>40909</v>
      </c>
      <c r="B9" s="6" t="s">
        <v>1308</v>
      </c>
      <c r="C9" s="6" t="s">
        <v>30</v>
      </c>
      <c r="D9" s="6" t="s">
        <v>31</v>
      </c>
      <c r="E9" s="6"/>
      <c r="F9" s="6"/>
      <c r="G9" s="6" t="s">
        <v>427</v>
      </c>
      <c r="H9" s="6"/>
      <c r="I9" s="6" t="s">
        <v>32</v>
      </c>
      <c r="J9" s="6"/>
      <c r="K9" s="21" t="s">
        <v>760</v>
      </c>
      <c r="L9" s="7">
        <v>40000</v>
      </c>
      <c r="M9" s="6">
        <v>59170</v>
      </c>
      <c r="N9" s="8">
        <v>40909</v>
      </c>
      <c r="O9" s="80">
        <v>2012</v>
      </c>
      <c r="P9" s="6"/>
      <c r="Q9" s="53">
        <f t="shared" si="0"/>
        <v>3398.4706881903135</v>
      </c>
      <c r="R9" s="7">
        <v>3398</v>
      </c>
      <c r="S9" s="6" t="s">
        <v>19</v>
      </c>
      <c r="T9" s="7">
        <f t="shared" si="1"/>
        <v>0.4706881903134672</v>
      </c>
      <c r="U9" s="6"/>
      <c r="V9" s="6" t="s">
        <v>1749</v>
      </c>
      <c r="W9" s="117"/>
    </row>
    <row r="10" spans="1:23" ht="24" customHeight="1" x14ac:dyDescent="0.2">
      <c r="A10" s="8">
        <v>40909</v>
      </c>
      <c r="B10" s="6" t="s">
        <v>37</v>
      </c>
      <c r="C10" s="6" t="s">
        <v>1084</v>
      </c>
      <c r="D10" s="6" t="s">
        <v>25</v>
      </c>
      <c r="E10" s="6"/>
      <c r="F10" s="6"/>
      <c r="G10" s="6" t="s">
        <v>427</v>
      </c>
      <c r="H10" s="6"/>
      <c r="I10" s="6" t="s">
        <v>38</v>
      </c>
      <c r="J10" s="6"/>
      <c r="K10" s="21" t="s">
        <v>761</v>
      </c>
      <c r="L10" s="7">
        <v>0</v>
      </c>
      <c r="M10" s="6">
        <v>59199</v>
      </c>
      <c r="N10" s="8">
        <v>40940</v>
      </c>
      <c r="O10" s="80">
        <v>2012</v>
      </c>
      <c r="P10" s="6" t="s">
        <v>711</v>
      </c>
      <c r="Q10" s="53">
        <f t="shared" si="0"/>
        <v>0</v>
      </c>
      <c r="R10" s="7">
        <v>0</v>
      </c>
      <c r="S10" s="6" t="s">
        <v>15</v>
      </c>
      <c r="T10" s="7">
        <f t="shared" si="1"/>
        <v>0</v>
      </c>
      <c r="U10" s="6"/>
      <c r="V10" s="6" t="s">
        <v>1749</v>
      </c>
      <c r="W10" s="21" t="s">
        <v>661</v>
      </c>
    </row>
    <row r="11" spans="1:23" ht="61.5" customHeight="1" x14ac:dyDescent="0.2">
      <c r="A11" s="8">
        <v>40909</v>
      </c>
      <c r="B11" s="6" t="s">
        <v>37</v>
      </c>
      <c r="C11" s="6" t="s">
        <v>37</v>
      </c>
      <c r="D11" s="6" t="s">
        <v>25</v>
      </c>
      <c r="E11" s="6"/>
      <c r="F11" s="6"/>
      <c r="G11" s="6" t="s">
        <v>427</v>
      </c>
      <c r="H11" s="6"/>
      <c r="I11" s="6" t="s">
        <v>39</v>
      </c>
      <c r="J11" s="6"/>
      <c r="K11" s="21" t="s">
        <v>762</v>
      </c>
      <c r="L11" s="7">
        <v>60000</v>
      </c>
      <c r="M11" s="6">
        <v>59277</v>
      </c>
      <c r="N11" s="8">
        <v>40940</v>
      </c>
      <c r="O11" s="80">
        <v>2012</v>
      </c>
      <c r="P11" s="6" t="s">
        <v>40</v>
      </c>
      <c r="Q11" s="53">
        <f t="shared" si="0"/>
        <v>0</v>
      </c>
      <c r="R11" s="7">
        <v>0</v>
      </c>
      <c r="S11" s="6" t="s">
        <v>15</v>
      </c>
      <c r="T11" s="7">
        <f t="shared" si="1"/>
        <v>0</v>
      </c>
      <c r="U11" s="6"/>
      <c r="V11" s="6" t="s">
        <v>1750</v>
      </c>
      <c r="W11" s="117"/>
    </row>
    <row r="12" spans="1:23" ht="17.25" customHeight="1" x14ac:dyDescent="0.2">
      <c r="A12" s="8">
        <v>40909</v>
      </c>
      <c r="B12" s="6" t="s">
        <v>33</v>
      </c>
      <c r="C12" s="6" t="s">
        <v>34</v>
      </c>
      <c r="D12" s="6" t="s">
        <v>35</v>
      </c>
      <c r="E12" s="6"/>
      <c r="F12" s="6"/>
      <c r="G12" s="6" t="s">
        <v>427</v>
      </c>
      <c r="H12" s="6"/>
      <c r="I12" s="6" t="s">
        <v>36</v>
      </c>
      <c r="J12" s="6"/>
      <c r="K12" s="21" t="s">
        <v>746</v>
      </c>
      <c r="L12" s="7">
        <v>2026528</v>
      </c>
      <c r="M12" s="6">
        <v>59029</v>
      </c>
      <c r="N12" s="8">
        <v>40909</v>
      </c>
      <c r="O12" s="80">
        <v>2012</v>
      </c>
      <c r="P12" s="6"/>
      <c r="Q12" s="53">
        <f t="shared" si="0"/>
        <v>172177.40016992349</v>
      </c>
      <c r="R12" s="7">
        <v>171748</v>
      </c>
      <c r="S12" s="6" t="s">
        <v>19</v>
      </c>
      <c r="T12" s="7">
        <f t="shared" si="1"/>
        <v>429.4001699234941</v>
      </c>
      <c r="U12" s="6"/>
      <c r="V12" s="6" t="s">
        <v>1749</v>
      </c>
      <c r="W12" s="117"/>
    </row>
    <row r="13" spans="1:23" ht="27" customHeight="1" x14ac:dyDescent="0.2">
      <c r="A13" s="8">
        <v>40909</v>
      </c>
      <c r="B13" s="6" t="s">
        <v>1309</v>
      </c>
      <c r="C13" s="6" t="s">
        <v>41</v>
      </c>
      <c r="D13" s="6" t="s">
        <v>42</v>
      </c>
      <c r="E13" s="6"/>
      <c r="F13" s="6"/>
      <c r="G13" s="6" t="s">
        <v>427</v>
      </c>
      <c r="H13" s="6"/>
      <c r="I13" s="6" t="s">
        <v>43</v>
      </c>
      <c r="J13" s="6"/>
      <c r="K13" s="21" t="s">
        <v>763</v>
      </c>
      <c r="L13" s="7">
        <v>1074113</v>
      </c>
      <c r="M13" s="6">
        <v>59255</v>
      </c>
      <c r="N13" s="8">
        <v>40969</v>
      </c>
      <c r="O13" s="80">
        <v>2012</v>
      </c>
      <c r="P13" s="6"/>
      <c r="Q13" s="53">
        <f t="shared" si="0"/>
        <v>91258.538657604062</v>
      </c>
      <c r="R13" s="7">
        <v>91256</v>
      </c>
      <c r="S13" s="6" t="s">
        <v>19</v>
      </c>
      <c r="T13" s="7">
        <f t="shared" si="1"/>
        <v>2.538657604061882</v>
      </c>
      <c r="U13" s="6"/>
      <c r="V13" s="6" t="s">
        <v>1749</v>
      </c>
      <c r="W13" s="117"/>
    </row>
    <row r="14" spans="1:23" ht="17.25" customHeight="1" x14ac:dyDescent="0.2">
      <c r="A14" s="8">
        <v>40909</v>
      </c>
      <c r="B14" s="6" t="s">
        <v>1309</v>
      </c>
      <c r="C14" s="6" t="s">
        <v>41</v>
      </c>
      <c r="D14" s="6" t="s">
        <v>44</v>
      </c>
      <c r="E14" s="6"/>
      <c r="F14" s="6"/>
      <c r="G14" s="6" t="s">
        <v>427</v>
      </c>
      <c r="H14" s="6"/>
      <c r="I14" s="6" t="s">
        <v>45</v>
      </c>
      <c r="J14" s="6"/>
      <c r="K14" s="21" t="s">
        <v>764</v>
      </c>
      <c r="L14" s="7">
        <v>220000</v>
      </c>
      <c r="M14" s="6">
        <v>59078</v>
      </c>
      <c r="N14" s="8">
        <v>40909</v>
      </c>
      <c r="O14" s="80">
        <v>2012</v>
      </c>
      <c r="P14" s="6"/>
      <c r="Q14" s="53">
        <f t="shared" si="0"/>
        <v>18691.58878504673</v>
      </c>
      <c r="R14" s="7">
        <v>18692</v>
      </c>
      <c r="S14" s="6" t="s">
        <v>19</v>
      </c>
      <c r="T14" s="7">
        <f t="shared" si="1"/>
        <v>-0.41121495327024604</v>
      </c>
      <c r="U14" s="6"/>
      <c r="V14" s="6" t="s">
        <v>1749</v>
      </c>
      <c r="W14" s="117"/>
    </row>
    <row r="15" spans="1:23" ht="28.5" customHeight="1" x14ac:dyDescent="0.2">
      <c r="A15" s="8">
        <v>40909</v>
      </c>
      <c r="B15" s="6" t="s">
        <v>1309</v>
      </c>
      <c r="C15" s="6" t="s">
        <v>41</v>
      </c>
      <c r="D15" s="6" t="s">
        <v>598</v>
      </c>
      <c r="E15" s="6"/>
      <c r="F15" s="6"/>
      <c r="G15" s="6" t="s">
        <v>427</v>
      </c>
      <c r="H15" s="6"/>
      <c r="I15" s="6" t="s">
        <v>47</v>
      </c>
      <c r="J15" s="6"/>
      <c r="K15" s="21" t="s">
        <v>381</v>
      </c>
      <c r="L15" s="7">
        <v>2000000</v>
      </c>
      <c r="M15" s="6">
        <v>59108</v>
      </c>
      <c r="N15" s="8">
        <v>40909</v>
      </c>
      <c r="O15" s="80">
        <v>2012</v>
      </c>
      <c r="P15" s="6"/>
      <c r="Q15" s="53">
        <f t="shared" si="0"/>
        <v>169923.53440951571</v>
      </c>
      <c r="R15" s="7">
        <v>169922</v>
      </c>
      <c r="S15" s="6" t="s">
        <v>19</v>
      </c>
      <c r="T15" s="7">
        <f t="shared" si="1"/>
        <v>1.5344095157051925</v>
      </c>
      <c r="U15" s="6"/>
      <c r="V15" s="6" t="s">
        <v>1749</v>
      </c>
      <c r="W15" s="117"/>
    </row>
    <row r="16" spans="1:23" ht="49.5" customHeight="1" x14ac:dyDescent="0.2">
      <c r="A16" s="8">
        <v>40909</v>
      </c>
      <c r="B16" s="6" t="s">
        <v>1307</v>
      </c>
      <c r="C16" s="6" t="s">
        <v>11</v>
      </c>
      <c r="D16" s="6" t="s">
        <v>12</v>
      </c>
      <c r="E16" s="6" t="s">
        <v>371</v>
      </c>
      <c r="F16" s="6" t="s">
        <v>13</v>
      </c>
      <c r="G16" s="6" t="s">
        <v>427</v>
      </c>
      <c r="H16" s="6" t="s">
        <v>449</v>
      </c>
      <c r="I16" s="6" t="s">
        <v>14</v>
      </c>
      <c r="J16" s="6"/>
      <c r="K16" s="21" t="s">
        <v>754</v>
      </c>
      <c r="L16" s="7">
        <v>382354</v>
      </c>
      <c r="M16" s="6">
        <v>59290</v>
      </c>
      <c r="N16" s="8">
        <v>40940</v>
      </c>
      <c r="O16" s="80">
        <v>2011</v>
      </c>
      <c r="P16" s="6"/>
      <c r="Q16" s="53">
        <f t="shared" si="0"/>
        <v>0</v>
      </c>
      <c r="R16" s="7">
        <v>0</v>
      </c>
      <c r="S16" s="6" t="s">
        <v>15</v>
      </c>
      <c r="T16" s="7">
        <f t="shared" si="1"/>
        <v>0</v>
      </c>
      <c r="U16" s="6" t="s">
        <v>474</v>
      </c>
      <c r="V16" s="6" t="s">
        <v>1748</v>
      </c>
      <c r="W16" s="117"/>
    </row>
    <row r="17" spans="1:23" ht="17.25" customHeight="1" x14ac:dyDescent="0.2">
      <c r="A17" s="8">
        <v>40909</v>
      </c>
      <c r="B17" s="6" t="s">
        <v>1309</v>
      </c>
      <c r="C17" s="6" t="s">
        <v>48</v>
      </c>
      <c r="D17" s="6" t="s">
        <v>49</v>
      </c>
      <c r="E17" s="6"/>
      <c r="F17" s="6"/>
      <c r="G17" s="6" t="s">
        <v>427</v>
      </c>
      <c r="H17" s="6"/>
      <c r="I17" s="6" t="s">
        <v>50</v>
      </c>
      <c r="J17" s="6"/>
      <c r="K17" s="21" t="s">
        <v>765</v>
      </c>
      <c r="L17" s="7">
        <v>970874</v>
      </c>
      <c r="M17" s="6">
        <v>59073</v>
      </c>
      <c r="N17" s="8">
        <v>40909</v>
      </c>
      <c r="O17" s="80">
        <v>2012</v>
      </c>
      <c r="P17" s="6"/>
      <c r="Q17" s="53">
        <f t="shared" si="0"/>
        <v>82487.170773152073</v>
      </c>
      <c r="R17" s="7">
        <v>84960</v>
      </c>
      <c r="S17" s="6" t="s">
        <v>19</v>
      </c>
      <c r="T17" s="7">
        <f t="shared" si="1"/>
        <v>-2472.8292268479272</v>
      </c>
      <c r="U17" s="6"/>
      <c r="V17" s="6" t="s">
        <v>1749</v>
      </c>
      <c r="W17" s="117"/>
    </row>
    <row r="18" spans="1:23" ht="48" x14ac:dyDescent="0.2">
      <c r="A18" s="8">
        <v>40920</v>
      </c>
      <c r="B18" s="6" t="s">
        <v>1307</v>
      </c>
      <c r="C18" s="6" t="s">
        <v>58</v>
      </c>
      <c r="D18" s="6" t="s">
        <v>59</v>
      </c>
      <c r="E18" s="6"/>
      <c r="F18" s="6"/>
      <c r="G18" s="6" t="s">
        <v>427</v>
      </c>
      <c r="H18" s="6"/>
      <c r="I18" s="6" t="s">
        <v>60</v>
      </c>
      <c r="J18" s="6"/>
      <c r="K18" s="21" t="s">
        <v>768</v>
      </c>
      <c r="L18" s="7">
        <v>324959</v>
      </c>
      <c r="M18" s="6">
        <v>59520</v>
      </c>
      <c r="N18" s="8">
        <v>41030</v>
      </c>
      <c r="O18" s="80">
        <v>2012</v>
      </c>
      <c r="P18" s="6" t="s">
        <v>61</v>
      </c>
      <c r="Q18" s="53">
        <f t="shared" si="0"/>
        <v>27609.090909090908</v>
      </c>
      <c r="R18" s="7">
        <v>27610</v>
      </c>
      <c r="S18" s="6" t="s">
        <v>19</v>
      </c>
      <c r="T18" s="7">
        <f t="shared" si="1"/>
        <v>-0.90909090909190127</v>
      </c>
      <c r="U18" s="6"/>
      <c r="V18" s="6" t="s">
        <v>1749</v>
      </c>
      <c r="W18" s="117"/>
    </row>
    <row r="19" spans="1:23" ht="38.25" customHeight="1" x14ac:dyDescent="0.2">
      <c r="A19" s="8">
        <v>40920</v>
      </c>
      <c r="B19" s="6" t="s">
        <v>1307</v>
      </c>
      <c r="C19" s="6" t="s">
        <v>54</v>
      </c>
      <c r="D19" s="6" t="s">
        <v>55</v>
      </c>
      <c r="E19" s="6"/>
      <c r="F19" s="6"/>
      <c r="G19" s="6" t="s">
        <v>427</v>
      </c>
      <c r="H19" s="6" t="s">
        <v>991</v>
      </c>
      <c r="I19" s="6" t="s">
        <v>56</v>
      </c>
      <c r="J19" s="6"/>
      <c r="K19" s="21" t="s">
        <v>767</v>
      </c>
      <c r="L19" s="7">
        <v>703554</v>
      </c>
      <c r="M19" s="6">
        <v>58703</v>
      </c>
      <c r="N19" s="8">
        <v>40909</v>
      </c>
      <c r="O19" s="80">
        <v>2012</v>
      </c>
      <c r="P19" s="6" t="s">
        <v>662</v>
      </c>
      <c r="Q19" s="53">
        <f t="shared" si="0"/>
        <v>59775.191163976211</v>
      </c>
      <c r="R19" s="7">
        <v>0</v>
      </c>
      <c r="S19" s="6" t="s">
        <v>15</v>
      </c>
      <c r="T19" s="7">
        <f t="shared" si="1"/>
        <v>59775.191163976211</v>
      </c>
      <c r="U19" s="6" t="s">
        <v>484</v>
      </c>
      <c r="V19" s="6"/>
      <c r="W19" s="6" t="s">
        <v>57</v>
      </c>
    </row>
    <row r="20" spans="1:23" ht="24" customHeight="1" x14ac:dyDescent="0.2">
      <c r="A20" s="8">
        <v>40940</v>
      </c>
      <c r="B20" s="6" t="s">
        <v>1309</v>
      </c>
      <c r="C20" s="6" t="s">
        <v>66</v>
      </c>
      <c r="D20" s="6" t="s">
        <v>12</v>
      </c>
      <c r="E20" s="6" t="s">
        <v>388</v>
      </c>
      <c r="F20" s="6" t="s">
        <v>67</v>
      </c>
      <c r="G20" s="6" t="s">
        <v>426</v>
      </c>
      <c r="H20" s="6" t="s">
        <v>442</v>
      </c>
      <c r="I20" s="6" t="s">
        <v>195</v>
      </c>
      <c r="J20" s="6"/>
      <c r="K20" s="21" t="s">
        <v>747</v>
      </c>
      <c r="L20" s="7">
        <v>2199991</v>
      </c>
      <c r="M20" s="6">
        <v>59364</v>
      </c>
      <c r="N20" s="8">
        <v>40969</v>
      </c>
      <c r="O20" s="80">
        <v>2012</v>
      </c>
      <c r="P20" s="6"/>
      <c r="Q20" s="53">
        <f t="shared" si="0"/>
        <v>186915.12319456245</v>
      </c>
      <c r="R20" s="7">
        <v>0</v>
      </c>
      <c r="S20" s="6" t="s">
        <v>15</v>
      </c>
      <c r="T20" s="7">
        <f t="shared" si="1"/>
        <v>186915.12319456245</v>
      </c>
      <c r="U20" s="6" t="s">
        <v>476</v>
      </c>
      <c r="V20" s="6"/>
      <c r="W20" s="6" t="s">
        <v>481</v>
      </c>
    </row>
    <row r="21" spans="1:23" ht="36" x14ac:dyDescent="0.2">
      <c r="A21" s="8">
        <v>40940</v>
      </c>
      <c r="B21" s="6" t="s">
        <v>1309</v>
      </c>
      <c r="C21" s="6" t="s">
        <v>68</v>
      </c>
      <c r="D21" s="12" t="s">
        <v>1283</v>
      </c>
      <c r="E21" s="6" t="s">
        <v>1119</v>
      </c>
      <c r="F21" s="6"/>
      <c r="G21" s="6" t="s">
        <v>426</v>
      </c>
      <c r="H21" s="6" t="s">
        <v>69</v>
      </c>
      <c r="I21" s="6" t="s">
        <v>70</v>
      </c>
      <c r="J21" s="6"/>
      <c r="K21" s="21" t="s">
        <v>748</v>
      </c>
      <c r="L21" s="7">
        <v>750000</v>
      </c>
      <c r="M21" s="6">
        <v>59247</v>
      </c>
      <c r="N21" s="8">
        <v>40940</v>
      </c>
      <c r="O21" s="80">
        <v>2012</v>
      </c>
      <c r="P21" s="6" t="s">
        <v>71</v>
      </c>
      <c r="Q21" s="53">
        <f t="shared" si="0"/>
        <v>63721.325403568386</v>
      </c>
      <c r="R21" s="7">
        <v>63722</v>
      </c>
      <c r="S21" s="6" t="s">
        <v>19</v>
      </c>
      <c r="T21" s="7">
        <f t="shared" si="1"/>
        <v>-0.67459643161419081</v>
      </c>
      <c r="U21" s="6"/>
      <c r="V21" s="6" t="s">
        <v>1749</v>
      </c>
      <c r="W21" s="117"/>
    </row>
    <row r="22" spans="1:23" ht="36" x14ac:dyDescent="0.2">
      <c r="A22" s="8">
        <v>40940</v>
      </c>
      <c r="B22" s="6" t="s">
        <v>1309</v>
      </c>
      <c r="C22" s="6" t="s">
        <v>68</v>
      </c>
      <c r="D22" s="12" t="s">
        <v>1283</v>
      </c>
      <c r="E22" s="6" t="s">
        <v>1119</v>
      </c>
      <c r="F22" s="6"/>
      <c r="G22" s="6" t="s">
        <v>426</v>
      </c>
      <c r="H22" s="6" t="s">
        <v>69</v>
      </c>
      <c r="I22" s="6" t="s">
        <v>70</v>
      </c>
      <c r="J22" s="6"/>
      <c r="K22" s="21" t="s">
        <v>381</v>
      </c>
      <c r="L22" s="7">
        <v>2000000</v>
      </c>
      <c r="M22" s="6">
        <v>59249</v>
      </c>
      <c r="N22" s="8">
        <v>40940</v>
      </c>
      <c r="O22" s="80">
        <v>2012</v>
      </c>
      <c r="P22" s="6" t="s">
        <v>72</v>
      </c>
      <c r="Q22" s="53">
        <f t="shared" si="0"/>
        <v>169923.53440951571</v>
      </c>
      <c r="R22" s="7">
        <v>169924</v>
      </c>
      <c r="S22" s="6" t="s">
        <v>19</v>
      </c>
      <c r="T22" s="7">
        <f t="shared" si="1"/>
        <v>-0.46559048429480754</v>
      </c>
      <c r="U22" s="6"/>
      <c r="V22" s="6" t="s">
        <v>1749</v>
      </c>
      <c r="W22" s="117"/>
    </row>
    <row r="23" spans="1:23" ht="37.5" customHeight="1" x14ac:dyDescent="0.2">
      <c r="A23" s="8">
        <v>40940</v>
      </c>
      <c r="B23" s="6" t="s">
        <v>1309</v>
      </c>
      <c r="C23" s="6" t="s">
        <v>68</v>
      </c>
      <c r="D23" s="12" t="s">
        <v>1283</v>
      </c>
      <c r="E23" s="6" t="s">
        <v>1119</v>
      </c>
      <c r="F23" s="6"/>
      <c r="G23" s="6" t="s">
        <v>426</v>
      </c>
      <c r="H23" s="6" t="s">
        <v>73</v>
      </c>
      <c r="I23" s="6" t="s">
        <v>74</v>
      </c>
      <c r="J23" s="6"/>
      <c r="K23" s="21" t="s">
        <v>749</v>
      </c>
      <c r="L23" s="7">
        <v>380000</v>
      </c>
      <c r="M23" s="6">
        <v>59248</v>
      </c>
      <c r="N23" s="8">
        <v>40940</v>
      </c>
      <c r="O23" s="80">
        <v>2012</v>
      </c>
      <c r="P23" s="6" t="s">
        <v>75</v>
      </c>
      <c r="Q23" s="53">
        <f t="shared" si="0"/>
        <v>32285.471537807982</v>
      </c>
      <c r="R23" s="7">
        <v>32285</v>
      </c>
      <c r="S23" s="6" t="s">
        <v>19</v>
      </c>
      <c r="T23" s="7">
        <f t="shared" si="1"/>
        <v>0.47153780798180378</v>
      </c>
      <c r="U23" s="6"/>
      <c r="V23" s="6" t="s">
        <v>1749</v>
      </c>
      <c r="W23" s="117"/>
    </row>
    <row r="24" spans="1:23" ht="120" x14ac:dyDescent="0.2">
      <c r="A24" s="8">
        <v>40940</v>
      </c>
      <c r="B24" s="6" t="s">
        <v>1309</v>
      </c>
      <c r="C24" s="6" t="s">
        <v>76</v>
      </c>
      <c r="D24" s="6" t="s">
        <v>77</v>
      </c>
      <c r="E24" s="6"/>
      <c r="F24" s="6"/>
      <c r="G24" s="6" t="s">
        <v>426</v>
      </c>
      <c r="H24" s="6" t="s">
        <v>471</v>
      </c>
      <c r="I24" s="6" t="s">
        <v>78</v>
      </c>
      <c r="J24" s="6"/>
      <c r="K24" s="21" t="s">
        <v>769</v>
      </c>
      <c r="L24" s="7">
        <v>15000</v>
      </c>
      <c r="M24" s="6">
        <v>59241</v>
      </c>
      <c r="N24" s="8">
        <v>40940</v>
      </c>
      <c r="O24" s="80">
        <v>2012</v>
      </c>
      <c r="P24" s="6" t="s">
        <v>79</v>
      </c>
      <c r="Q24" s="53">
        <f t="shared" si="0"/>
        <v>1274.4265080713678</v>
      </c>
      <c r="R24" s="7">
        <v>0</v>
      </c>
      <c r="S24" s="6" t="s">
        <v>15</v>
      </c>
      <c r="T24" s="7">
        <f t="shared" si="1"/>
        <v>1274.4265080713678</v>
      </c>
      <c r="U24" s="6" t="s">
        <v>483</v>
      </c>
      <c r="V24" s="6"/>
      <c r="W24" s="6" t="s">
        <v>80</v>
      </c>
    </row>
    <row r="25" spans="1:23" ht="17.25" customHeight="1" x14ac:dyDescent="0.2">
      <c r="A25" s="8">
        <v>40940</v>
      </c>
      <c r="B25" s="6" t="s">
        <v>1309</v>
      </c>
      <c r="C25" s="6" t="s">
        <v>81</v>
      </c>
      <c r="D25" s="6" t="s">
        <v>82</v>
      </c>
      <c r="E25" s="6"/>
      <c r="F25" s="6"/>
      <c r="G25" s="6" t="s">
        <v>428</v>
      </c>
      <c r="H25" s="6" t="s">
        <v>461</v>
      </c>
      <c r="I25" s="6" t="s">
        <v>83</v>
      </c>
      <c r="J25" s="6"/>
      <c r="K25" s="21" t="s">
        <v>381</v>
      </c>
      <c r="L25" s="7">
        <v>2000000</v>
      </c>
      <c r="M25" s="6">
        <v>59333</v>
      </c>
      <c r="N25" s="8">
        <v>40969</v>
      </c>
      <c r="O25" s="80">
        <v>2012</v>
      </c>
      <c r="P25" s="6"/>
      <c r="Q25" s="53">
        <f t="shared" si="0"/>
        <v>169923.53440951571</v>
      </c>
      <c r="R25" s="7">
        <v>100000</v>
      </c>
      <c r="S25" s="6" t="s">
        <v>15</v>
      </c>
      <c r="T25" s="7">
        <f t="shared" si="1"/>
        <v>69923.534409515705</v>
      </c>
      <c r="U25" s="6" t="s">
        <v>483</v>
      </c>
      <c r="V25" s="6"/>
      <c r="W25" s="6" t="s">
        <v>84</v>
      </c>
    </row>
    <row r="26" spans="1:23" ht="27" customHeight="1" x14ac:dyDescent="0.2">
      <c r="A26" s="8">
        <v>40940</v>
      </c>
      <c r="B26" s="6" t="s">
        <v>1311</v>
      </c>
      <c r="C26" s="6" t="s">
        <v>62</v>
      </c>
      <c r="D26" s="6" t="s">
        <v>12</v>
      </c>
      <c r="E26" s="6" t="s">
        <v>388</v>
      </c>
      <c r="F26" s="6" t="s">
        <v>63</v>
      </c>
      <c r="G26" s="6" t="s">
        <v>427</v>
      </c>
      <c r="H26" s="6"/>
      <c r="I26" s="6" t="s">
        <v>64</v>
      </c>
      <c r="J26" s="6"/>
      <c r="K26" s="21" t="s">
        <v>65</v>
      </c>
      <c r="L26" s="7">
        <v>1224994</v>
      </c>
      <c r="M26" s="6">
        <v>59340</v>
      </c>
      <c r="N26" s="8">
        <v>40969</v>
      </c>
      <c r="O26" s="80">
        <v>2012</v>
      </c>
      <c r="P26" s="6"/>
      <c r="Q26" s="53">
        <f t="shared" si="0"/>
        <v>104077.65505522516</v>
      </c>
      <c r="R26" s="7">
        <v>15000</v>
      </c>
      <c r="S26" s="6" t="s">
        <v>15</v>
      </c>
      <c r="T26" s="7">
        <f t="shared" si="1"/>
        <v>89077.655055225157</v>
      </c>
      <c r="U26" s="6" t="s">
        <v>482</v>
      </c>
      <c r="V26" s="6"/>
      <c r="W26" s="117"/>
    </row>
    <row r="27" spans="1:23" ht="38.25" customHeight="1" x14ac:dyDescent="0.2">
      <c r="A27" s="8">
        <v>40969</v>
      </c>
      <c r="B27" s="6" t="s">
        <v>1307</v>
      </c>
      <c r="C27" s="6" t="s">
        <v>21</v>
      </c>
      <c r="D27" s="6" t="s">
        <v>12</v>
      </c>
      <c r="E27" s="6" t="s">
        <v>371</v>
      </c>
      <c r="F27" s="6" t="s">
        <v>128</v>
      </c>
      <c r="G27" s="6" t="s">
        <v>427</v>
      </c>
      <c r="H27" s="6"/>
      <c r="I27" s="6" t="s">
        <v>129</v>
      </c>
      <c r="J27" s="6"/>
      <c r="K27" s="21" t="s">
        <v>130</v>
      </c>
      <c r="L27" s="7">
        <v>578236</v>
      </c>
      <c r="M27" s="6">
        <v>59396</v>
      </c>
      <c r="N27" s="8">
        <v>40969</v>
      </c>
      <c r="O27" s="80">
        <v>2012</v>
      </c>
      <c r="P27" s="6"/>
      <c r="Q27" s="53">
        <f t="shared" si="0"/>
        <v>49127.952421410359</v>
      </c>
      <c r="R27" s="7">
        <v>49128</v>
      </c>
      <c r="S27" s="6" t="s">
        <v>19</v>
      </c>
      <c r="T27" s="7">
        <f t="shared" si="1"/>
        <v>-4.7578589641489089E-2</v>
      </c>
      <c r="U27" s="6"/>
      <c r="V27" s="6" t="s">
        <v>1749</v>
      </c>
      <c r="W27" s="117"/>
    </row>
    <row r="28" spans="1:23" ht="30" customHeight="1" x14ac:dyDescent="0.2">
      <c r="A28" s="8">
        <v>40969</v>
      </c>
      <c r="B28" s="6" t="s">
        <v>1307</v>
      </c>
      <c r="C28" s="6" t="s">
        <v>85</v>
      </c>
      <c r="D28" s="6" t="s">
        <v>12</v>
      </c>
      <c r="E28" s="6" t="s">
        <v>388</v>
      </c>
      <c r="F28" s="6" t="s">
        <v>86</v>
      </c>
      <c r="G28" s="6" t="s">
        <v>426</v>
      </c>
      <c r="H28" s="6" t="s">
        <v>454</v>
      </c>
      <c r="I28" s="6" t="s">
        <v>87</v>
      </c>
      <c r="J28" s="6"/>
      <c r="K28" s="21" t="s">
        <v>88</v>
      </c>
      <c r="L28" s="7">
        <v>350686</v>
      </c>
      <c r="M28" s="6">
        <v>59408</v>
      </c>
      <c r="N28" s="8">
        <v>40969</v>
      </c>
      <c r="O28" s="80">
        <v>2012</v>
      </c>
      <c r="P28" s="6"/>
      <c r="Q28" s="53">
        <f t="shared" si="0"/>
        <v>17784</v>
      </c>
      <c r="R28" s="7">
        <v>17784</v>
      </c>
      <c r="S28" s="6" t="s">
        <v>19</v>
      </c>
      <c r="T28" s="7">
        <f t="shared" si="1"/>
        <v>0</v>
      </c>
      <c r="U28" s="6" t="s">
        <v>474</v>
      </c>
      <c r="V28" s="6" t="s">
        <v>1748</v>
      </c>
      <c r="W28" s="117"/>
    </row>
    <row r="29" spans="1:23" ht="27.75" customHeight="1" x14ac:dyDescent="0.2">
      <c r="A29" s="8">
        <v>40969</v>
      </c>
      <c r="B29" s="6" t="s">
        <v>1312</v>
      </c>
      <c r="C29" s="6" t="s">
        <v>89</v>
      </c>
      <c r="D29" s="6" t="s">
        <v>12</v>
      </c>
      <c r="E29" s="6" t="s">
        <v>388</v>
      </c>
      <c r="F29" s="6" t="s">
        <v>90</v>
      </c>
      <c r="G29" s="6" t="s">
        <v>428</v>
      </c>
      <c r="H29" s="6" t="s">
        <v>485</v>
      </c>
      <c r="I29" s="6" t="s">
        <v>91</v>
      </c>
      <c r="J29" s="6"/>
      <c r="K29" s="21" t="s">
        <v>750</v>
      </c>
      <c r="L29" s="7">
        <v>271439</v>
      </c>
      <c r="M29" s="6">
        <v>59381</v>
      </c>
      <c r="N29" s="8">
        <v>40969</v>
      </c>
      <c r="O29" s="80">
        <v>2012</v>
      </c>
      <c r="P29" s="6" t="s">
        <v>435</v>
      </c>
      <c r="Q29" s="53">
        <f t="shared" si="0"/>
        <v>23061.937128292266</v>
      </c>
      <c r="R29" s="7">
        <v>12594</v>
      </c>
      <c r="S29" s="6" t="s">
        <v>15</v>
      </c>
      <c r="T29" s="7">
        <f t="shared" si="1"/>
        <v>10467.937128292266</v>
      </c>
      <c r="U29" s="6" t="s">
        <v>482</v>
      </c>
      <c r="V29" s="6"/>
      <c r="W29" s="117"/>
    </row>
    <row r="30" spans="1:23" ht="36" x14ac:dyDescent="0.2">
      <c r="A30" s="8">
        <v>40969</v>
      </c>
      <c r="B30" s="6" t="s">
        <v>1308</v>
      </c>
      <c r="C30" s="6" t="s">
        <v>92</v>
      </c>
      <c r="D30" s="6" t="s">
        <v>12</v>
      </c>
      <c r="E30" s="6" t="s">
        <v>388</v>
      </c>
      <c r="F30" s="6" t="s">
        <v>93</v>
      </c>
      <c r="G30" s="6" t="s">
        <v>426</v>
      </c>
      <c r="H30" s="6" t="s">
        <v>466</v>
      </c>
      <c r="I30" s="6" t="s">
        <v>94</v>
      </c>
      <c r="J30" s="6"/>
      <c r="K30" s="21" t="s">
        <v>95</v>
      </c>
      <c r="L30" s="7">
        <v>477297</v>
      </c>
      <c r="M30" s="6">
        <v>59407</v>
      </c>
      <c r="N30" s="8">
        <v>40969</v>
      </c>
      <c r="O30" s="80">
        <v>2012</v>
      </c>
      <c r="P30" s="6"/>
      <c r="Q30" s="53">
        <f t="shared" si="0"/>
        <v>21458</v>
      </c>
      <c r="R30" s="7">
        <v>21458</v>
      </c>
      <c r="S30" s="6" t="s">
        <v>19</v>
      </c>
      <c r="T30" s="7">
        <f t="shared" si="1"/>
        <v>0</v>
      </c>
      <c r="U30" s="6" t="s">
        <v>474</v>
      </c>
      <c r="V30" s="6" t="s">
        <v>1748</v>
      </c>
      <c r="W30" s="117"/>
    </row>
    <row r="31" spans="1:23" ht="40.5" customHeight="1" x14ac:dyDescent="0.2">
      <c r="A31" s="8">
        <v>40969</v>
      </c>
      <c r="B31" s="6" t="s">
        <v>1307</v>
      </c>
      <c r="C31" s="6" t="s">
        <v>99</v>
      </c>
      <c r="D31" s="6" t="s">
        <v>12</v>
      </c>
      <c r="E31" s="6" t="s">
        <v>388</v>
      </c>
      <c r="F31" s="6" t="s">
        <v>100</v>
      </c>
      <c r="G31" s="6" t="s">
        <v>426</v>
      </c>
      <c r="H31" s="6" t="s">
        <v>455</v>
      </c>
      <c r="I31" s="6" t="s">
        <v>101</v>
      </c>
      <c r="J31" s="6"/>
      <c r="K31" s="21" t="s">
        <v>770</v>
      </c>
      <c r="L31" s="7">
        <v>390013</v>
      </c>
      <c r="M31" s="6">
        <v>59479</v>
      </c>
      <c r="N31" s="8">
        <v>41000</v>
      </c>
      <c r="O31" s="80">
        <v>2012</v>
      </c>
      <c r="P31" s="6"/>
      <c r="Q31" s="53">
        <f t="shared" si="0"/>
        <v>33136.193712829227</v>
      </c>
      <c r="R31" s="7">
        <v>33136</v>
      </c>
      <c r="S31" s="6" t="s">
        <v>19</v>
      </c>
      <c r="T31" s="7">
        <f t="shared" si="1"/>
        <v>0.19371282922656974</v>
      </c>
      <c r="U31" s="6"/>
      <c r="V31" s="6" t="s">
        <v>1749</v>
      </c>
      <c r="W31" s="117"/>
    </row>
    <row r="32" spans="1:23" ht="36.75" customHeight="1" x14ac:dyDescent="0.2">
      <c r="A32" s="8">
        <v>40969</v>
      </c>
      <c r="B32" s="6" t="s">
        <v>1309</v>
      </c>
      <c r="C32" s="6" t="s">
        <v>68</v>
      </c>
      <c r="D32" s="6" t="s">
        <v>12</v>
      </c>
      <c r="E32" s="6" t="s">
        <v>371</v>
      </c>
      <c r="F32" s="6" t="s">
        <v>102</v>
      </c>
      <c r="G32" s="6" t="s">
        <v>426</v>
      </c>
      <c r="H32" s="6" t="s">
        <v>427</v>
      </c>
      <c r="I32" s="6" t="s">
        <v>103</v>
      </c>
      <c r="J32" s="6"/>
      <c r="K32" s="21" t="s">
        <v>104</v>
      </c>
      <c r="L32" s="7">
        <v>0</v>
      </c>
      <c r="M32" s="6">
        <v>59366</v>
      </c>
      <c r="N32" s="8">
        <v>40969</v>
      </c>
      <c r="O32" s="80">
        <v>2012</v>
      </c>
      <c r="P32" s="6" t="s">
        <v>436</v>
      </c>
      <c r="Q32" s="53">
        <f t="shared" si="0"/>
        <v>0</v>
      </c>
      <c r="R32" s="7">
        <v>0</v>
      </c>
      <c r="S32" s="6" t="s">
        <v>15</v>
      </c>
      <c r="T32" s="7">
        <f t="shared" si="1"/>
        <v>0</v>
      </c>
      <c r="U32" s="6"/>
      <c r="V32" s="6" t="s">
        <v>1749</v>
      </c>
      <c r="W32" s="6" t="s">
        <v>393</v>
      </c>
    </row>
    <row r="33" spans="1:23" ht="24" x14ac:dyDescent="0.2">
      <c r="A33" s="8">
        <v>40969</v>
      </c>
      <c r="B33" s="6" t="s">
        <v>1307</v>
      </c>
      <c r="C33" s="6" t="s">
        <v>110</v>
      </c>
      <c r="D33" s="6" t="s">
        <v>12</v>
      </c>
      <c r="E33" s="6" t="s">
        <v>371</v>
      </c>
      <c r="F33" s="6" t="s">
        <v>111</v>
      </c>
      <c r="G33" s="6" t="s">
        <v>426</v>
      </c>
      <c r="H33" s="6" t="s">
        <v>465</v>
      </c>
      <c r="I33" s="6" t="s">
        <v>112</v>
      </c>
      <c r="J33" s="6"/>
      <c r="K33" s="21" t="s">
        <v>113</v>
      </c>
      <c r="L33" s="7">
        <v>105607</v>
      </c>
      <c r="M33" s="6">
        <v>59390</v>
      </c>
      <c r="N33" s="8">
        <v>40969</v>
      </c>
      <c r="O33" s="80">
        <v>2012</v>
      </c>
      <c r="P33" s="6"/>
      <c r="Q33" s="53">
        <f t="shared" si="0"/>
        <v>8972.5573491928626</v>
      </c>
      <c r="R33" s="7">
        <v>10600</v>
      </c>
      <c r="S33" s="6" t="s">
        <v>19</v>
      </c>
      <c r="T33" s="7">
        <f t="shared" si="1"/>
        <v>-1627.4426508071374</v>
      </c>
      <c r="U33" s="6"/>
      <c r="V33" s="6" t="s">
        <v>1749</v>
      </c>
      <c r="W33" s="6" t="s">
        <v>114</v>
      </c>
    </row>
    <row r="34" spans="1:23" ht="36" x14ac:dyDescent="0.2">
      <c r="A34" s="8">
        <v>40969</v>
      </c>
      <c r="B34" s="6" t="s">
        <v>1309</v>
      </c>
      <c r="C34" s="6" t="s">
        <v>81</v>
      </c>
      <c r="D34" s="6" t="s">
        <v>12</v>
      </c>
      <c r="E34" s="6" t="s">
        <v>371</v>
      </c>
      <c r="F34" s="6" t="s">
        <v>121</v>
      </c>
      <c r="G34" s="6" t="s">
        <v>428</v>
      </c>
      <c r="H34" s="6" t="s">
        <v>459</v>
      </c>
      <c r="I34" s="6" t="s">
        <v>122</v>
      </c>
      <c r="J34" s="6"/>
      <c r="K34" s="21" t="s">
        <v>123</v>
      </c>
      <c r="L34" s="7">
        <v>2564985</v>
      </c>
      <c r="M34" s="6">
        <v>59432</v>
      </c>
      <c r="N34" s="8">
        <v>41000</v>
      </c>
      <c r="O34" s="80">
        <v>2012</v>
      </c>
      <c r="P34" s="6" t="s">
        <v>439</v>
      </c>
      <c r="Q34" s="53">
        <f t="shared" si="0"/>
        <v>217925</v>
      </c>
      <c r="R34" s="7">
        <v>217925</v>
      </c>
      <c r="S34" s="6" t="s">
        <v>19</v>
      </c>
      <c r="T34" s="7">
        <f t="shared" si="1"/>
        <v>0</v>
      </c>
      <c r="U34" s="6" t="s">
        <v>477</v>
      </c>
      <c r="V34" s="6" t="s">
        <v>1750</v>
      </c>
      <c r="W34" s="6" t="s">
        <v>124</v>
      </c>
    </row>
    <row r="35" spans="1:23" ht="25.5" customHeight="1" x14ac:dyDescent="0.2">
      <c r="A35" s="8">
        <v>40969</v>
      </c>
      <c r="B35" s="6" t="s">
        <v>1307</v>
      </c>
      <c r="C35" s="6" t="s">
        <v>105</v>
      </c>
      <c r="D35" s="6" t="s">
        <v>12</v>
      </c>
      <c r="E35" s="6" t="s">
        <v>388</v>
      </c>
      <c r="F35" s="6" t="s">
        <v>106</v>
      </c>
      <c r="G35" s="6" t="s">
        <v>427</v>
      </c>
      <c r="H35" s="6"/>
      <c r="I35" s="6" t="s">
        <v>107</v>
      </c>
      <c r="J35" s="6"/>
      <c r="K35" s="21" t="s">
        <v>108</v>
      </c>
      <c r="L35" s="7">
        <v>801237</v>
      </c>
      <c r="M35" s="6">
        <v>59392</v>
      </c>
      <c r="N35" s="8">
        <v>40969</v>
      </c>
      <c r="O35" s="80">
        <v>2012</v>
      </c>
      <c r="P35" s="6"/>
      <c r="Q35" s="53">
        <f t="shared" si="0"/>
        <v>68074.511469838573</v>
      </c>
      <c r="R35" s="7">
        <v>67980</v>
      </c>
      <c r="S35" s="6" t="s">
        <v>19</v>
      </c>
      <c r="T35" s="7">
        <f t="shared" si="1"/>
        <v>94.511469838573248</v>
      </c>
      <c r="U35" s="6"/>
      <c r="V35" s="6" t="s">
        <v>1749</v>
      </c>
      <c r="W35" s="6" t="s">
        <v>109</v>
      </c>
    </row>
    <row r="36" spans="1:23" ht="27" customHeight="1" x14ac:dyDescent="0.2">
      <c r="A36" s="8">
        <v>40969</v>
      </c>
      <c r="B36" s="6" t="s">
        <v>1312</v>
      </c>
      <c r="C36" s="6" t="s">
        <v>89</v>
      </c>
      <c r="D36" s="6" t="s">
        <v>42</v>
      </c>
      <c r="E36" s="6"/>
      <c r="F36" s="6" t="s">
        <v>131</v>
      </c>
      <c r="G36" s="6" t="s">
        <v>428</v>
      </c>
      <c r="H36" s="6" t="s">
        <v>486</v>
      </c>
      <c r="I36" s="6" t="s">
        <v>132</v>
      </c>
      <c r="J36" s="6"/>
      <c r="K36" s="21" t="s">
        <v>751</v>
      </c>
      <c r="L36" s="7">
        <v>105360</v>
      </c>
      <c r="M36" s="6">
        <v>59457</v>
      </c>
      <c r="N36" s="8">
        <v>41030</v>
      </c>
      <c r="O36" s="80">
        <v>2012</v>
      </c>
      <c r="P36" s="6"/>
      <c r="Q36" s="53">
        <f t="shared" si="0"/>
        <v>8951.5717926932866</v>
      </c>
      <c r="R36" s="7">
        <v>0</v>
      </c>
      <c r="S36" s="6" t="s">
        <v>15</v>
      </c>
      <c r="T36" s="7">
        <f t="shared" si="1"/>
        <v>8951.5717926932866</v>
      </c>
      <c r="U36" s="6" t="s">
        <v>475</v>
      </c>
      <c r="V36" s="6"/>
      <c r="W36" s="6" t="s">
        <v>133</v>
      </c>
    </row>
    <row r="37" spans="1:23" ht="39.75" customHeight="1" x14ac:dyDescent="0.2">
      <c r="A37" s="8">
        <v>40969</v>
      </c>
      <c r="B37" s="6" t="s">
        <v>1309</v>
      </c>
      <c r="C37" s="6" t="s">
        <v>81</v>
      </c>
      <c r="D37" s="6" t="s">
        <v>594</v>
      </c>
      <c r="E37" s="6" t="s">
        <v>1281</v>
      </c>
      <c r="F37" s="6" t="s">
        <v>134</v>
      </c>
      <c r="G37" s="6" t="s">
        <v>428</v>
      </c>
      <c r="H37" s="6" t="s">
        <v>461</v>
      </c>
      <c r="I37" s="6" t="s">
        <v>135</v>
      </c>
      <c r="J37" s="6"/>
      <c r="K37" s="21" t="s">
        <v>772</v>
      </c>
      <c r="L37" s="7">
        <v>240969</v>
      </c>
      <c r="M37" s="6">
        <v>59425</v>
      </c>
      <c r="N37" s="8">
        <v>41000</v>
      </c>
      <c r="O37" s="80">
        <v>2012</v>
      </c>
      <c r="P37" s="6" t="s">
        <v>439</v>
      </c>
      <c r="Q37" s="53">
        <f t="shared" si="0"/>
        <v>20473.152081563298</v>
      </c>
      <c r="R37" s="7">
        <v>0</v>
      </c>
      <c r="S37" s="6" t="s">
        <v>15</v>
      </c>
      <c r="T37" s="7">
        <f t="shared" si="1"/>
        <v>20473.152081563298</v>
      </c>
      <c r="U37" s="6" t="s">
        <v>476</v>
      </c>
      <c r="V37" s="6"/>
      <c r="W37" s="6" t="s">
        <v>136</v>
      </c>
    </row>
    <row r="38" spans="1:23" ht="25.5" customHeight="1" x14ac:dyDescent="0.2">
      <c r="A38" s="8">
        <v>40969</v>
      </c>
      <c r="B38" s="6" t="s">
        <v>1308</v>
      </c>
      <c r="C38" s="6" t="s">
        <v>92</v>
      </c>
      <c r="D38" s="6" t="s">
        <v>35</v>
      </c>
      <c r="E38" s="6"/>
      <c r="F38" s="6"/>
      <c r="G38" s="6" t="s">
        <v>426</v>
      </c>
      <c r="H38" s="6" t="s">
        <v>137</v>
      </c>
      <c r="I38" s="6" t="s">
        <v>138</v>
      </c>
      <c r="J38" s="6"/>
      <c r="K38" s="21" t="s">
        <v>139</v>
      </c>
      <c r="L38" s="7">
        <v>664011</v>
      </c>
      <c r="M38" s="6">
        <v>59417</v>
      </c>
      <c r="N38" s="8">
        <v>41000</v>
      </c>
      <c r="O38" s="80">
        <v>2012</v>
      </c>
      <c r="P38" s="6"/>
      <c r="Q38" s="53">
        <f t="shared" si="0"/>
        <v>56415.548003398464</v>
      </c>
      <c r="R38" s="7">
        <v>56415</v>
      </c>
      <c r="S38" s="6" t="s">
        <v>19</v>
      </c>
      <c r="T38" s="7">
        <f t="shared" si="1"/>
        <v>0.54800339846406132</v>
      </c>
      <c r="U38" s="6"/>
      <c r="V38" s="6" t="s">
        <v>1749</v>
      </c>
      <c r="W38" s="117"/>
    </row>
    <row r="39" spans="1:23" ht="24" x14ac:dyDescent="0.2">
      <c r="A39" s="8">
        <v>40969</v>
      </c>
      <c r="B39" s="6" t="s">
        <v>1307</v>
      </c>
      <c r="C39" s="6" t="s">
        <v>54</v>
      </c>
      <c r="D39" s="6" t="s">
        <v>35</v>
      </c>
      <c r="E39" s="6"/>
      <c r="F39" s="6" t="s">
        <v>140</v>
      </c>
      <c r="G39" s="6" t="s">
        <v>428</v>
      </c>
      <c r="H39" s="6" t="s">
        <v>467</v>
      </c>
      <c r="I39" s="6" t="s">
        <v>141</v>
      </c>
      <c r="J39" s="6"/>
      <c r="K39" s="21" t="s">
        <v>142</v>
      </c>
      <c r="L39" s="7">
        <v>1062417</v>
      </c>
      <c r="M39" s="6">
        <v>59419</v>
      </c>
      <c r="N39" s="8">
        <v>41000</v>
      </c>
      <c r="O39" s="80">
        <v>2012</v>
      </c>
      <c r="P39" s="6"/>
      <c r="Q39" s="53">
        <f t="shared" si="0"/>
        <v>90264.825828377216</v>
      </c>
      <c r="R39" s="7">
        <v>90264</v>
      </c>
      <c r="S39" s="6" t="s">
        <v>19</v>
      </c>
      <c r="T39" s="7">
        <f t="shared" si="1"/>
        <v>0.82582837721565738</v>
      </c>
      <c r="U39" s="6"/>
      <c r="V39" s="6" t="s">
        <v>1749</v>
      </c>
      <c r="W39" s="117"/>
    </row>
    <row r="40" spans="1:23" ht="38.25" customHeight="1" x14ac:dyDescent="0.2">
      <c r="A40" s="8">
        <v>40969</v>
      </c>
      <c r="B40" s="6" t="s">
        <v>1309</v>
      </c>
      <c r="C40" s="6" t="s">
        <v>68</v>
      </c>
      <c r="D40" s="6" t="s">
        <v>35</v>
      </c>
      <c r="E40" s="6"/>
      <c r="F40" s="6"/>
      <c r="G40" s="6" t="s">
        <v>426</v>
      </c>
      <c r="H40" s="6" t="s">
        <v>69</v>
      </c>
      <c r="I40" s="6" t="s">
        <v>70</v>
      </c>
      <c r="J40" s="6"/>
      <c r="K40" s="21" t="s">
        <v>143</v>
      </c>
      <c r="L40" s="7">
        <v>1328021</v>
      </c>
      <c r="M40" s="6">
        <v>59418</v>
      </c>
      <c r="N40" s="8">
        <v>41000</v>
      </c>
      <c r="O40" s="80">
        <v>2012</v>
      </c>
      <c r="P40" s="6" t="s">
        <v>436</v>
      </c>
      <c r="Q40" s="53">
        <f t="shared" si="0"/>
        <v>112831.01104502972</v>
      </c>
      <c r="R40" s="7">
        <v>112830</v>
      </c>
      <c r="S40" s="6" t="s">
        <v>19</v>
      </c>
      <c r="T40" s="7">
        <f t="shared" si="1"/>
        <v>1.0110450297215721</v>
      </c>
      <c r="U40" s="6"/>
      <c r="V40" s="6" t="s">
        <v>1749</v>
      </c>
      <c r="W40" s="117"/>
    </row>
    <row r="41" spans="1:23" ht="61.5" customHeight="1" x14ac:dyDescent="0.2">
      <c r="A41" s="8">
        <v>40969</v>
      </c>
      <c r="B41" s="6" t="s">
        <v>1307</v>
      </c>
      <c r="C41" s="6" t="s">
        <v>16</v>
      </c>
      <c r="D41" s="6" t="s">
        <v>35</v>
      </c>
      <c r="E41" s="6"/>
      <c r="F41" s="6"/>
      <c r="G41" s="6" t="s">
        <v>428</v>
      </c>
      <c r="H41" s="6"/>
      <c r="I41" s="6" t="s">
        <v>144</v>
      </c>
      <c r="J41" s="6"/>
      <c r="K41" s="21" t="s">
        <v>143</v>
      </c>
      <c r="L41" s="7">
        <v>1328021</v>
      </c>
      <c r="M41" s="6">
        <v>59420</v>
      </c>
      <c r="N41" s="8">
        <v>41000</v>
      </c>
      <c r="O41" s="80">
        <v>2012</v>
      </c>
      <c r="P41" s="6" t="s">
        <v>432</v>
      </c>
      <c r="Q41" s="53">
        <f t="shared" si="0"/>
        <v>112831.01104502972</v>
      </c>
      <c r="R41" s="7">
        <v>112830</v>
      </c>
      <c r="S41" s="6" t="s">
        <v>19</v>
      </c>
      <c r="T41" s="7">
        <f t="shared" si="1"/>
        <v>1.0110450297215721</v>
      </c>
      <c r="U41" s="6"/>
      <c r="V41" s="6" t="s">
        <v>1749</v>
      </c>
      <c r="W41" s="117"/>
    </row>
    <row r="42" spans="1:23" ht="39" customHeight="1" x14ac:dyDescent="0.2">
      <c r="A42" s="8">
        <v>40969</v>
      </c>
      <c r="B42" s="6" t="s">
        <v>1309</v>
      </c>
      <c r="C42" s="6" t="s">
        <v>66</v>
      </c>
      <c r="D42" s="6" t="s">
        <v>149</v>
      </c>
      <c r="E42" s="6"/>
      <c r="F42" s="6"/>
      <c r="G42" s="6" t="s">
        <v>426</v>
      </c>
      <c r="H42" s="6"/>
      <c r="I42" s="6" t="s">
        <v>150</v>
      </c>
      <c r="J42" s="6"/>
      <c r="K42" s="21" t="s">
        <v>774</v>
      </c>
      <c r="L42" s="7">
        <v>2703190</v>
      </c>
      <c r="M42" s="6">
        <v>59369</v>
      </c>
      <c r="N42" s="8">
        <v>40969</v>
      </c>
      <c r="O42" s="80">
        <v>2012</v>
      </c>
      <c r="P42" s="6" t="s">
        <v>151</v>
      </c>
      <c r="Q42" s="53">
        <f t="shared" si="0"/>
        <v>229667.7994902294</v>
      </c>
      <c r="R42" s="7">
        <v>229668</v>
      </c>
      <c r="S42" s="6" t="s">
        <v>19</v>
      </c>
      <c r="T42" s="7">
        <f t="shared" si="1"/>
        <v>-0.20050977059872821</v>
      </c>
      <c r="U42" s="6"/>
      <c r="V42" s="6" t="s">
        <v>1749</v>
      </c>
      <c r="W42" s="117"/>
    </row>
    <row r="43" spans="1:23" ht="26.25" customHeight="1" x14ac:dyDescent="0.2">
      <c r="A43" s="8">
        <v>40969</v>
      </c>
      <c r="B43" s="6" t="s">
        <v>1307</v>
      </c>
      <c r="C43" s="6" t="s">
        <v>125</v>
      </c>
      <c r="D43" s="6" t="s">
        <v>12</v>
      </c>
      <c r="E43" s="6" t="s">
        <v>371</v>
      </c>
      <c r="F43" s="6" t="s">
        <v>126</v>
      </c>
      <c r="G43" s="6" t="s">
        <v>427</v>
      </c>
      <c r="H43" s="6"/>
      <c r="I43" s="6" t="s">
        <v>127</v>
      </c>
      <c r="J43" s="6"/>
      <c r="K43" s="21" t="s">
        <v>771</v>
      </c>
      <c r="L43" s="7">
        <v>63910</v>
      </c>
      <c r="M43" s="6">
        <v>59439</v>
      </c>
      <c r="N43" s="8">
        <v>41000</v>
      </c>
      <c r="O43" s="80">
        <v>2012</v>
      </c>
      <c r="P43" s="6"/>
      <c r="Q43" s="53">
        <f t="shared" si="0"/>
        <v>5429.9065420560746</v>
      </c>
      <c r="R43" s="7">
        <v>5430</v>
      </c>
      <c r="S43" s="6" t="s">
        <v>19</v>
      </c>
      <c r="T43" s="7">
        <f t="shared" si="1"/>
        <v>-9.3457943925386644E-2</v>
      </c>
      <c r="U43" s="6"/>
      <c r="V43" s="6" t="s">
        <v>1749</v>
      </c>
      <c r="W43" s="117"/>
    </row>
    <row r="44" spans="1:23" ht="37.5" customHeight="1" x14ac:dyDescent="0.2">
      <c r="A44" s="8">
        <v>40969</v>
      </c>
      <c r="B44" s="6" t="s">
        <v>1309</v>
      </c>
      <c r="C44" s="6" t="s">
        <v>48</v>
      </c>
      <c r="D44" s="6" t="s">
        <v>12</v>
      </c>
      <c r="E44" s="6" t="s">
        <v>388</v>
      </c>
      <c r="F44" s="6" t="s">
        <v>96</v>
      </c>
      <c r="G44" s="6" t="s">
        <v>427</v>
      </c>
      <c r="H44" s="6"/>
      <c r="I44" s="6" t="s">
        <v>97</v>
      </c>
      <c r="J44" s="6"/>
      <c r="K44" s="21" t="s">
        <v>98</v>
      </c>
      <c r="L44" s="7">
        <v>357633</v>
      </c>
      <c r="M44" s="6">
        <v>59405</v>
      </c>
      <c r="N44" s="8">
        <v>40969</v>
      </c>
      <c r="O44" s="80">
        <v>2012</v>
      </c>
      <c r="P44" s="6"/>
      <c r="Q44" s="53">
        <f t="shared" si="0"/>
        <v>20559</v>
      </c>
      <c r="R44" s="7">
        <v>20559</v>
      </c>
      <c r="S44" s="6" t="s">
        <v>19</v>
      </c>
      <c r="T44" s="7">
        <f t="shared" si="1"/>
        <v>0</v>
      </c>
      <c r="U44" s="6" t="s">
        <v>474</v>
      </c>
      <c r="V44" s="6" t="s">
        <v>1748</v>
      </c>
      <c r="W44" s="117"/>
    </row>
    <row r="45" spans="1:23" ht="26.25" customHeight="1" x14ac:dyDescent="0.2">
      <c r="A45" s="8">
        <v>40969</v>
      </c>
      <c r="B45" s="6" t="s">
        <v>1309</v>
      </c>
      <c r="C45" s="6" t="s">
        <v>48</v>
      </c>
      <c r="D45" s="6" t="s">
        <v>12</v>
      </c>
      <c r="E45" s="6" t="s">
        <v>371</v>
      </c>
      <c r="F45" s="6" t="s">
        <v>115</v>
      </c>
      <c r="G45" s="6" t="s">
        <v>427</v>
      </c>
      <c r="H45" s="6"/>
      <c r="I45" s="6" t="s">
        <v>116</v>
      </c>
      <c r="J45" s="6"/>
      <c r="K45" s="21" t="s">
        <v>117</v>
      </c>
      <c r="L45" s="7">
        <v>310140</v>
      </c>
      <c r="M45" s="6">
        <v>59404</v>
      </c>
      <c r="N45" s="8">
        <v>40969</v>
      </c>
      <c r="O45" s="80">
        <v>2012</v>
      </c>
      <c r="P45" s="6"/>
      <c r="Q45" s="53">
        <f t="shared" si="0"/>
        <v>26350.0424808836</v>
      </c>
      <c r="R45" s="7">
        <v>26350</v>
      </c>
      <c r="S45" s="6" t="s">
        <v>19</v>
      </c>
      <c r="T45" s="7">
        <f t="shared" si="1"/>
        <v>4.2480883599637309E-2</v>
      </c>
      <c r="U45" s="6"/>
      <c r="V45" s="6" t="s">
        <v>1749</v>
      </c>
      <c r="W45" s="117"/>
    </row>
    <row r="46" spans="1:23" ht="63" customHeight="1" x14ac:dyDescent="0.2">
      <c r="A46" s="8">
        <v>40969</v>
      </c>
      <c r="B46" s="6" t="s">
        <v>1309</v>
      </c>
      <c r="C46" s="6" t="s">
        <v>48</v>
      </c>
      <c r="D46" s="6" t="s">
        <v>12</v>
      </c>
      <c r="E46" s="6" t="s">
        <v>371</v>
      </c>
      <c r="F46" s="6" t="s">
        <v>118</v>
      </c>
      <c r="G46" s="6" t="s">
        <v>427</v>
      </c>
      <c r="H46" s="6"/>
      <c r="I46" s="6" t="s">
        <v>119</v>
      </c>
      <c r="J46" s="6"/>
      <c r="K46" s="21" t="s">
        <v>120</v>
      </c>
      <c r="L46" s="7">
        <v>1177058</v>
      </c>
      <c r="M46" s="6">
        <v>59429</v>
      </c>
      <c r="N46" s="8">
        <v>41000</v>
      </c>
      <c r="O46" s="80">
        <v>2012</v>
      </c>
      <c r="P46" s="6"/>
      <c r="Q46" s="53">
        <f t="shared" si="0"/>
        <v>67996</v>
      </c>
      <c r="R46" s="7">
        <v>67996</v>
      </c>
      <c r="S46" s="6" t="s">
        <v>19</v>
      </c>
      <c r="T46" s="7">
        <f t="shared" si="1"/>
        <v>0</v>
      </c>
      <c r="U46" s="6" t="s">
        <v>20</v>
      </c>
      <c r="V46" s="6" t="s">
        <v>1748</v>
      </c>
      <c r="W46" s="117"/>
    </row>
    <row r="47" spans="1:23" ht="17.25" customHeight="1" x14ac:dyDescent="0.2">
      <c r="A47" s="8">
        <v>40969</v>
      </c>
      <c r="B47" s="6" t="s">
        <v>1309</v>
      </c>
      <c r="C47" s="6" t="s">
        <v>48</v>
      </c>
      <c r="D47" s="6" t="s">
        <v>35</v>
      </c>
      <c r="E47" s="6"/>
      <c r="F47" s="6"/>
      <c r="G47" s="6" t="s">
        <v>427</v>
      </c>
      <c r="H47" s="6"/>
      <c r="I47" s="6" t="s">
        <v>144</v>
      </c>
      <c r="J47" s="6"/>
      <c r="K47" s="21" t="s">
        <v>145</v>
      </c>
      <c r="L47" s="7">
        <v>929614</v>
      </c>
      <c r="M47" s="6">
        <v>59416</v>
      </c>
      <c r="N47" s="8">
        <v>41000</v>
      </c>
      <c r="O47" s="80">
        <v>2012</v>
      </c>
      <c r="P47" s="6"/>
      <c r="Q47" s="53">
        <f t="shared" si="0"/>
        <v>78981.648258283763</v>
      </c>
      <c r="R47" s="7">
        <v>78982</v>
      </c>
      <c r="S47" s="6" t="s">
        <v>19</v>
      </c>
      <c r="T47" s="7">
        <f t="shared" si="1"/>
        <v>-0.35174171623657458</v>
      </c>
      <c r="U47" s="6"/>
      <c r="V47" s="6" t="s">
        <v>1749</v>
      </c>
      <c r="W47" s="117"/>
    </row>
    <row r="48" spans="1:23" ht="38.25" customHeight="1" x14ac:dyDescent="0.2">
      <c r="A48" s="8">
        <v>40969</v>
      </c>
      <c r="B48" s="6" t="s">
        <v>1309</v>
      </c>
      <c r="C48" s="6" t="s">
        <v>48</v>
      </c>
      <c r="D48" s="6" t="s">
        <v>146</v>
      </c>
      <c r="E48" s="6"/>
      <c r="F48" s="6" t="s">
        <v>530</v>
      </c>
      <c r="G48" s="6" t="s">
        <v>427</v>
      </c>
      <c r="H48" s="6"/>
      <c r="I48" s="6" t="s">
        <v>147</v>
      </c>
      <c r="J48" s="6"/>
      <c r="K48" s="21" t="s">
        <v>773</v>
      </c>
      <c r="L48" s="7">
        <v>1013447</v>
      </c>
      <c r="M48" s="6">
        <v>59394</v>
      </c>
      <c r="N48" s="8">
        <v>40969</v>
      </c>
      <c r="O48" s="80">
        <v>2012</v>
      </c>
      <c r="P48" s="6" t="s">
        <v>148</v>
      </c>
      <c r="Q48" s="53">
        <f t="shared" si="0"/>
        <v>0</v>
      </c>
      <c r="R48" s="7">
        <v>0</v>
      </c>
      <c r="S48" s="6" t="s">
        <v>15</v>
      </c>
      <c r="T48" s="7">
        <f t="shared" si="1"/>
        <v>0</v>
      </c>
      <c r="U48" s="6" t="s">
        <v>477</v>
      </c>
      <c r="V48" s="6" t="s">
        <v>1750</v>
      </c>
      <c r="W48" s="117"/>
    </row>
    <row r="49" spans="1:23" ht="41.25" customHeight="1" x14ac:dyDescent="0.2">
      <c r="A49" s="8">
        <v>41000</v>
      </c>
      <c r="B49" s="6" t="s">
        <v>1307</v>
      </c>
      <c r="C49" s="6" t="s">
        <v>58</v>
      </c>
      <c r="D49" s="6" t="s">
        <v>12</v>
      </c>
      <c r="E49" s="6" t="s">
        <v>388</v>
      </c>
      <c r="F49" s="6" t="s">
        <v>164</v>
      </c>
      <c r="G49" s="6" t="s">
        <v>427</v>
      </c>
      <c r="H49" s="6"/>
      <c r="I49" s="6" t="s">
        <v>165</v>
      </c>
      <c r="J49" s="6"/>
      <c r="K49" s="21" t="s">
        <v>780</v>
      </c>
      <c r="L49" s="7">
        <v>211237</v>
      </c>
      <c r="M49" s="6">
        <v>59448</v>
      </c>
      <c r="N49" s="8">
        <v>41000</v>
      </c>
      <c r="O49" s="80">
        <v>2012</v>
      </c>
      <c r="P49" s="6"/>
      <c r="Q49" s="53">
        <f t="shared" si="0"/>
        <v>17947.068819031436</v>
      </c>
      <c r="R49" s="7">
        <v>17947</v>
      </c>
      <c r="S49" s="6" t="s">
        <v>19</v>
      </c>
      <c r="T49" s="7">
        <f t="shared" si="1"/>
        <v>6.8819031435850775E-2</v>
      </c>
      <c r="U49" s="6"/>
      <c r="V49" s="6" t="s">
        <v>1749</v>
      </c>
      <c r="W49" s="117"/>
    </row>
    <row r="50" spans="1:23" ht="38.25" customHeight="1" x14ac:dyDescent="0.2">
      <c r="A50" s="8">
        <v>41000</v>
      </c>
      <c r="B50" s="6" t="s">
        <v>1307</v>
      </c>
      <c r="C50" s="6" t="s">
        <v>58</v>
      </c>
      <c r="D50" s="6" t="s">
        <v>12</v>
      </c>
      <c r="E50" s="6" t="s">
        <v>371</v>
      </c>
      <c r="F50" s="6" t="s">
        <v>181</v>
      </c>
      <c r="G50" s="6" t="s">
        <v>427</v>
      </c>
      <c r="H50" s="6"/>
      <c r="I50" s="6" t="s">
        <v>182</v>
      </c>
      <c r="J50" s="6"/>
      <c r="K50" s="21" t="s">
        <v>785</v>
      </c>
      <c r="L50" s="7">
        <v>336434</v>
      </c>
      <c r="M50" s="6">
        <v>59534</v>
      </c>
      <c r="N50" s="8">
        <v>41030</v>
      </c>
      <c r="O50" s="80">
        <v>2012</v>
      </c>
      <c r="P50" s="6"/>
      <c r="Q50" s="53">
        <f t="shared" si="0"/>
        <v>28584.0271877655</v>
      </c>
      <c r="R50" s="7">
        <v>28583</v>
      </c>
      <c r="S50" s="6" t="s">
        <v>19</v>
      </c>
      <c r="T50" s="7">
        <f t="shared" si="1"/>
        <v>1.0271877654995478</v>
      </c>
      <c r="U50" s="6"/>
      <c r="V50" s="6" t="s">
        <v>1749</v>
      </c>
      <c r="W50" s="117"/>
    </row>
    <row r="51" spans="1:23" ht="17.25" customHeight="1" x14ac:dyDescent="0.2">
      <c r="A51" s="8">
        <v>41000</v>
      </c>
      <c r="B51" s="6" t="s">
        <v>1307</v>
      </c>
      <c r="C51" s="6" t="s">
        <v>171</v>
      </c>
      <c r="D51" s="6" t="s">
        <v>12</v>
      </c>
      <c r="E51" s="6" t="s">
        <v>371</v>
      </c>
      <c r="F51" s="6" t="s">
        <v>172</v>
      </c>
      <c r="G51" s="6" t="s">
        <v>427</v>
      </c>
      <c r="H51" s="6"/>
      <c r="I51" s="6" t="s">
        <v>173</v>
      </c>
      <c r="J51" s="6"/>
      <c r="K51" s="21" t="s">
        <v>783</v>
      </c>
      <c r="L51" s="7">
        <v>2949770</v>
      </c>
      <c r="M51" s="6">
        <v>59450</v>
      </c>
      <c r="N51" s="8">
        <v>41000</v>
      </c>
      <c r="O51" s="80">
        <v>2012</v>
      </c>
      <c r="P51" s="6"/>
      <c r="Q51" s="53">
        <f t="shared" si="0"/>
        <v>56502</v>
      </c>
      <c r="R51" s="7">
        <v>56502</v>
      </c>
      <c r="S51" s="6" t="s">
        <v>15</v>
      </c>
      <c r="T51" s="7">
        <f t="shared" si="1"/>
        <v>0</v>
      </c>
      <c r="U51" s="6" t="s">
        <v>477</v>
      </c>
      <c r="V51" s="6" t="s">
        <v>1750</v>
      </c>
      <c r="W51" s="117"/>
    </row>
    <row r="52" spans="1:23" ht="48.75" customHeight="1" x14ac:dyDescent="0.2">
      <c r="A52" s="8">
        <v>41000</v>
      </c>
      <c r="B52" s="6" t="s">
        <v>1307</v>
      </c>
      <c r="C52" s="6" t="s">
        <v>24</v>
      </c>
      <c r="D52" s="6" t="s">
        <v>12</v>
      </c>
      <c r="E52" s="6" t="s">
        <v>388</v>
      </c>
      <c r="F52" s="6" t="s">
        <v>154</v>
      </c>
      <c r="G52" s="6" t="s">
        <v>426</v>
      </c>
      <c r="H52" s="6" t="s">
        <v>450</v>
      </c>
      <c r="I52" s="6" t="s">
        <v>155</v>
      </c>
      <c r="J52" s="6"/>
      <c r="K52" s="21" t="s">
        <v>776</v>
      </c>
      <c r="L52" s="7">
        <v>935400</v>
      </c>
      <c r="M52" s="6">
        <v>59453</v>
      </c>
      <c r="N52" s="8">
        <v>41000</v>
      </c>
      <c r="O52" s="80">
        <v>2012</v>
      </c>
      <c r="P52" s="6"/>
      <c r="Q52" s="53">
        <f t="shared" si="0"/>
        <v>57019</v>
      </c>
      <c r="R52" s="7">
        <v>57019</v>
      </c>
      <c r="S52" s="6" t="s">
        <v>19</v>
      </c>
      <c r="T52" s="7">
        <f t="shared" si="1"/>
        <v>0</v>
      </c>
      <c r="U52" s="6" t="s">
        <v>474</v>
      </c>
      <c r="V52" s="6" t="s">
        <v>1748</v>
      </c>
      <c r="W52" s="117"/>
    </row>
    <row r="53" spans="1:23" ht="72.75" customHeight="1" x14ac:dyDescent="0.2">
      <c r="A53" s="8">
        <v>41000</v>
      </c>
      <c r="B53" s="6" t="s">
        <v>1309</v>
      </c>
      <c r="C53" s="6" t="s">
        <v>156</v>
      </c>
      <c r="D53" s="6" t="s">
        <v>12</v>
      </c>
      <c r="E53" s="6" t="s">
        <v>388</v>
      </c>
      <c r="F53" s="6" t="s">
        <v>157</v>
      </c>
      <c r="G53" s="6" t="s">
        <v>426</v>
      </c>
      <c r="H53" s="6" t="s">
        <v>458</v>
      </c>
      <c r="I53" s="6" t="s">
        <v>158</v>
      </c>
      <c r="J53" s="6"/>
      <c r="K53" s="21" t="s">
        <v>777</v>
      </c>
      <c r="L53" s="7">
        <v>400582</v>
      </c>
      <c r="M53" s="6">
        <v>59456</v>
      </c>
      <c r="N53" s="8">
        <v>41000</v>
      </c>
      <c r="O53" s="80">
        <v>2012</v>
      </c>
      <c r="P53" s="6"/>
      <c r="Q53" s="53">
        <f t="shared" si="0"/>
        <v>31254</v>
      </c>
      <c r="R53" s="7">
        <v>31254</v>
      </c>
      <c r="S53" s="6" t="s">
        <v>19</v>
      </c>
      <c r="T53" s="7">
        <f t="shared" si="1"/>
        <v>0</v>
      </c>
      <c r="U53" s="6" t="s">
        <v>474</v>
      </c>
      <c r="V53" s="6" t="s">
        <v>1748</v>
      </c>
      <c r="W53" s="117"/>
    </row>
    <row r="54" spans="1:23" ht="36" x14ac:dyDescent="0.2">
      <c r="A54" s="8">
        <v>41000</v>
      </c>
      <c r="B54" s="6" t="s">
        <v>1307</v>
      </c>
      <c r="C54" s="6" t="s">
        <v>99</v>
      </c>
      <c r="D54" s="6" t="s">
        <v>12</v>
      </c>
      <c r="E54" s="6" t="s">
        <v>388</v>
      </c>
      <c r="F54" s="6" t="s">
        <v>162</v>
      </c>
      <c r="G54" s="6" t="s">
        <v>426</v>
      </c>
      <c r="H54" s="6" t="s">
        <v>456</v>
      </c>
      <c r="I54" s="6" t="s">
        <v>163</v>
      </c>
      <c r="J54" s="6"/>
      <c r="K54" s="21" t="s">
        <v>779</v>
      </c>
      <c r="L54" s="7">
        <v>146635</v>
      </c>
      <c r="M54" s="6">
        <v>59449</v>
      </c>
      <c r="N54" s="8">
        <v>41000</v>
      </c>
      <c r="O54" s="80">
        <v>2012</v>
      </c>
      <c r="P54" s="6"/>
      <c r="Q54" s="53">
        <f t="shared" si="0"/>
        <v>7331</v>
      </c>
      <c r="R54" s="7">
        <v>7331</v>
      </c>
      <c r="S54" s="6" t="s">
        <v>19</v>
      </c>
      <c r="T54" s="7">
        <f t="shared" si="1"/>
        <v>0</v>
      </c>
      <c r="U54" s="6" t="s">
        <v>474</v>
      </c>
      <c r="V54" s="6" t="s">
        <v>1748</v>
      </c>
      <c r="W54" s="117"/>
    </row>
    <row r="55" spans="1:23" ht="24" x14ac:dyDescent="0.2">
      <c r="A55" s="8">
        <v>41000</v>
      </c>
      <c r="B55" s="6" t="s">
        <v>1307</v>
      </c>
      <c r="C55" s="6" t="s">
        <v>11</v>
      </c>
      <c r="D55" s="6" t="s">
        <v>12</v>
      </c>
      <c r="E55" s="6" t="s">
        <v>371</v>
      </c>
      <c r="F55" s="6" t="s">
        <v>166</v>
      </c>
      <c r="G55" s="6" t="s">
        <v>426</v>
      </c>
      <c r="H55" s="6" t="s">
        <v>448</v>
      </c>
      <c r="I55" s="6" t="s">
        <v>167</v>
      </c>
      <c r="J55" s="6"/>
      <c r="K55" s="21" t="s">
        <v>781</v>
      </c>
      <c r="L55" s="7">
        <v>192611</v>
      </c>
      <c r="M55" s="6">
        <v>59501</v>
      </c>
      <c r="N55" s="8">
        <v>41030</v>
      </c>
      <c r="O55" s="80">
        <v>2012</v>
      </c>
      <c r="P55" s="6"/>
      <c r="Q55" s="53">
        <f t="shared" si="0"/>
        <v>16364.570943075614</v>
      </c>
      <c r="R55" s="7">
        <v>16634</v>
      </c>
      <c r="S55" s="6" t="s">
        <v>19</v>
      </c>
      <c r="T55" s="7">
        <f t="shared" si="1"/>
        <v>-269.4290569243858</v>
      </c>
      <c r="U55" s="6"/>
      <c r="V55" s="6" t="s">
        <v>1749</v>
      </c>
      <c r="W55" s="117"/>
    </row>
    <row r="56" spans="1:23" ht="48" x14ac:dyDescent="0.2">
      <c r="A56" s="8">
        <v>41000</v>
      </c>
      <c r="B56" s="6" t="s">
        <v>1307</v>
      </c>
      <c r="C56" s="6" t="s">
        <v>174</v>
      </c>
      <c r="D56" s="6" t="s">
        <v>12</v>
      </c>
      <c r="E56" s="6" t="s">
        <v>371</v>
      </c>
      <c r="F56" s="6" t="s">
        <v>175</v>
      </c>
      <c r="G56" s="6" t="s">
        <v>426</v>
      </c>
      <c r="H56" s="6" t="s">
        <v>469</v>
      </c>
      <c r="I56" s="6" t="s">
        <v>176</v>
      </c>
      <c r="J56" s="6"/>
      <c r="K56" s="21" t="s">
        <v>177</v>
      </c>
      <c r="L56" s="7">
        <v>632667</v>
      </c>
      <c r="M56" s="6">
        <v>59500</v>
      </c>
      <c r="N56" s="8">
        <v>41030</v>
      </c>
      <c r="O56" s="80">
        <v>2012</v>
      </c>
      <c r="P56" s="6"/>
      <c r="Q56" s="53">
        <f t="shared" si="0"/>
        <v>53752.506372132542</v>
      </c>
      <c r="R56" s="7">
        <v>53573</v>
      </c>
      <c r="S56" s="6" t="s">
        <v>19</v>
      </c>
      <c r="T56" s="7">
        <f t="shared" si="1"/>
        <v>179.50637213254231</v>
      </c>
      <c r="U56" s="6"/>
      <c r="V56" s="6" t="s">
        <v>1749</v>
      </c>
      <c r="W56" s="6" t="s">
        <v>178</v>
      </c>
    </row>
    <row r="57" spans="1:23" ht="39" customHeight="1" x14ac:dyDescent="0.2">
      <c r="A57" s="8">
        <v>41000</v>
      </c>
      <c r="B57" s="6" t="s">
        <v>1309</v>
      </c>
      <c r="C57" s="6" t="s">
        <v>81</v>
      </c>
      <c r="D57" s="6" t="s">
        <v>12</v>
      </c>
      <c r="E57" s="6" t="s">
        <v>371</v>
      </c>
      <c r="F57" s="6" t="s">
        <v>179</v>
      </c>
      <c r="G57" s="6" t="s">
        <v>428</v>
      </c>
      <c r="H57" s="6" t="s">
        <v>461</v>
      </c>
      <c r="I57" s="6" t="s">
        <v>180</v>
      </c>
      <c r="J57" s="6"/>
      <c r="K57" s="21" t="s">
        <v>784</v>
      </c>
      <c r="L57" s="7">
        <v>796709</v>
      </c>
      <c r="M57" s="6">
        <v>59529</v>
      </c>
      <c r="N57" s="8">
        <v>41030</v>
      </c>
      <c r="O57" s="80">
        <v>2012</v>
      </c>
      <c r="P57" s="6" t="s">
        <v>439</v>
      </c>
      <c r="Q57" s="53">
        <f t="shared" si="0"/>
        <v>67689.804587935418</v>
      </c>
      <c r="R57" s="7">
        <v>67689</v>
      </c>
      <c r="S57" s="6" t="s">
        <v>19</v>
      </c>
      <c r="T57" s="7">
        <f t="shared" si="1"/>
        <v>0.80458793541765772</v>
      </c>
      <c r="U57" s="6"/>
      <c r="V57" s="6" t="s">
        <v>1749</v>
      </c>
      <c r="W57" s="117"/>
    </row>
    <row r="58" spans="1:23" ht="24" x14ac:dyDescent="0.2">
      <c r="A58" s="8">
        <v>41000</v>
      </c>
      <c r="B58" s="6" t="s">
        <v>1307</v>
      </c>
      <c r="C58" s="6" t="s">
        <v>110</v>
      </c>
      <c r="D58" s="6" t="s">
        <v>12</v>
      </c>
      <c r="E58" s="6" t="s">
        <v>371</v>
      </c>
      <c r="F58" s="6" t="s">
        <v>186</v>
      </c>
      <c r="G58" s="6" t="s">
        <v>426</v>
      </c>
      <c r="H58" s="6" t="s">
        <v>453</v>
      </c>
      <c r="I58" s="6" t="s">
        <v>187</v>
      </c>
      <c r="J58" s="6"/>
      <c r="K58" s="21" t="s">
        <v>188</v>
      </c>
      <c r="L58" s="7">
        <v>184858</v>
      </c>
      <c r="M58" s="6">
        <v>59491</v>
      </c>
      <c r="N58" s="8">
        <v>41030</v>
      </c>
      <c r="O58" s="80">
        <v>2012</v>
      </c>
      <c r="P58" s="6"/>
      <c r="Q58" s="53">
        <f t="shared" si="0"/>
        <v>15705.862361937125</v>
      </c>
      <c r="R58" s="7">
        <v>15000</v>
      </c>
      <c r="S58" s="6" t="s">
        <v>15</v>
      </c>
      <c r="T58" s="7">
        <f t="shared" si="1"/>
        <v>705.86236193712466</v>
      </c>
      <c r="U58" s="6" t="s">
        <v>482</v>
      </c>
      <c r="V58" s="6"/>
      <c r="W58" s="117"/>
    </row>
    <row r="59" spans="1:23" ht="39.75" customHeight="1" x14ac:dyDescent="0.2">
      <c r="A59" s="8">
        <v>41000</v>
      </c>
      <c r="B59" s="6" t="s">
        <v>1309</v>
      </c>
      <c r="C59" s="6" t="s">
        <v>189</v>
      </c>
      <c r="D59" s="6" t="s">
        <v>12</v>
      </c>
      <c r="E59" s="6" t="s">
        <v>371</v>
      </c>
      <c r="F59" s="6" t="s">
        <v>190</v>
      </c>
      <c r="G59" s="6" t="s">
        <v>1016</v>
      </c>
      <c r="H59" s="6" t="s">
        <v>462</v>
      </c>
      <c r="I59" s="6" t="s">
        <v>191</v>
      </c>
      <c r="J59" s="6"/>
      <c r="K59" s="21" t="s">
        <v>192</v>
      </c>
      <c r="L59" s="7">
        <v>1012967</v>
      </c>
      <c r="M59" s="6">
        <v>59489</v>
      </c>
      <c r="N59" s="8">
        <v>41000</v>
      </c>
      <c r="O59" s="80">
        <v>2012</v>
      </c>
      <c r="P59" s="6" t="s">
        <v>438</v>
      </c>
      <c r="Q59" s="53">
        <f t="shared" si="0"/>
        <v>86063.46644010194</v>
      </c>
      <c r="R59" s="7">
        <v>86062</v>
      </c>
      <c r="S59" s="6" t="s">
        <v>19</v>
      </c>
      <c r="T59" s="7">
        <f t="shared" si="1"/>
        <v>1.466440101939952</v>
      </c>
      <c r="U59" s="6"/>
      <c r="V59" s="6" t="s">
        <v>1749</v>
      </c>
      <c r="W59" s="117"/>
    </row>
    <row r="60" spans="1:23" ht="24" x14ac:dyDescent="0.2">
      <c r="A60" s="8">
        <v>41000</v>
      </c>
      <c r="B60" s="6" t="s">
        <v>1309</v>
      </c>
      <c r="C60" s="6" t="s">
        <v>66</v>
      </c>
      <c r="D60" s="12" t="s">
        <v>1283</v>
      </c>
      <c r="E60" s="6" t="s">
        <v>1119</v>
      </c>
      <c r="F60" s="6"/>
      <c r="G60" s="6" t="s">
        <v>426</v>
      </c>
      <c r="H60" s="6" t="s">
        <v>193</v>
      </c>
      <c r="I60" s="6" t="s">
        <v>194</v>
      </c>
      <c r="J60" s="6"/>
      <c r="K60" s="21" t="s">
        <v>787</v>
      </c>
      <c r="L60" s="7">
        <v>299980</v>
      </c>
      <c r="M60" s="6">
        <v>59515</v>
      </c>
      <c r="N60" s="8">
        <v>41030</v>
      </c>
      <c r="O60" s="80">
        <v>2012</v>
      </c>
      <c r="P60" s="6"/>
      <c r="Q60" s="53">
        <f t="shared" si="0"/>
        <v>25486.830926083261</v>
      </c>
      <c r="R60" s="7">
        <v>25487</v>
      </c>
      <c r="S60" s="6" t="s">
        <v>19</v>
      </c>
      <c r="T60" s="7">
        <f t="shared" si="1"/>
        <v>-0.16907391673885286</v>
      </c>
      <c r="U60" s="6"/>
      <c r="V60" s="6" t="s">
        <v>1749</v>
      </c>
      <c r="W60" s="117"/>
    </row>
    <row r="61" spans="1:23" ht="24" x14ac:dyDescent="0.2">
      <c r="A61" s="8">
        <v>41000</v>
      </c>
      <c r="B61" s="6" t="s">
        <v>1309</v>
      </c>
      <c r="C61" s="6" t="s">
        <v>66</v>
      </c>
      <c r="D61" s="12" t="s">
        <v>1283</v>
      </c>
      <c r="E61" s="6" t="s">
        <v>1119</v>
      </c>
      <c r="F61" s="6"/>
      <c r="G61" s="6" t="s">
        <v>426</v>
      </c>
      <c r="H61" s="6" t="s">
        <v>442</v>
      </c>
      <c r="I61" s="6" t="s">
        <v>195</v>
      </c>
      <c r="J61" s="6"/>
      <c r="K61" s="21" t="s">
        <v>788</v>
      </c>
      <c r="L61" s="7">
        <v>250006</v>
      </c>
      <c r="M61" s="6">
        <v>59516</v>
      </c>
      <c r="N61" s="8">
        <v>41030</v>
      </c>
      <c r="O61" s="80">
        <v>2012</v>
      </c>
      <c r="P61" s="6"/>
      <c r="Q61" s="53">
        <f t="shared" si="0"/>
        <v>21240.951571792692</v>
      </c>
      <c r="R61" s="7">
        <v>21240</v>
      </c>
      <c r="S61" s="6" t="s">
        <v>19</v>
      </c>
      <c r="T61" s="7">
        <f t="shared" si="1"/>
        <v>0.95157179269153858</v>
      </c>
      <c r="U61" s="6"/>
      <c r="V61" s="6" t="s">
        <v>1749</v>
      </c>
      <c r="W61" s="117"/>
    </row>
    <row r="62" spans="1:23" ht="24" x14ac:dyDescent="0.2">
      <c r="A62" s="8">
        <v>41000</v>
      </c>
      <c r="B62" s="6" t="s">
        <v>1309</v>
      </c>
      <c r="C62" s="6" t="s">
        <v>66</v>
      </c>
      <c r="D62" s="12" t="s">
        <v>1283</v>
      </c>
      <c r="E62" s="6" t="s">
        <v>1119</v>
      </c>
      <c r="F62" s="6"/>
      <c r="G62" s="6" t="s">
        <v>426</v>
      </c>
      <c r="H62" s="6" t="s">
        <v>443</v>
      </c>
      <c r="I62" s="6" t="s">
        <v>196</v>
      </c>
      <c r="J62" s="6"/>
      <c r="K62" s="21" t="s">
        <v>789</v>
      </c>
      <c r="L62" s="7">
        <v>399966</v>
      </c>
      <c r="M62" s="6">
        <v>59517</v>
      </c>
      <c r="N62" s="8">
        <v>41030</v>
      </c>
      <c r="O62" s="80">
        <v>2012</v>
      </c>
      <c r="P62" s="6"/>
      <c r="Q62" s="53">
        <f t="shared" si="0"/>
        <v>33981.818181818177</v>
      </c>
      <c r="R62" s="7">
        <v>33982</v>
      </c>
      <c r="S62" s="6" t="s">
        <v>19</v>
      </c>
      <c r="T62" s="7">
        <f t="shared" si="1"/>
        <v>-0.18181818182347342</v>
      </c>
      <c r="U62" s="6"/>
      <c r="V62" s="6" t="s">
        <v>1749</v>
      </c>
      <c r="W62" s="117"/>
    </row>
    <row r="63" spans="1:23" ht="36" x14ac:dyDescent="0.2">
      <c r="A63" s="8">
        <v>41000</v>
      </c>
      <c r="B63" s="6" t="s">
        <v>1309</v>
      </c>
      <c r="C63" s="6" t="s">
        <v>197</v>
      </c>
      <c r="D63" s="6" t="s">
        <v>146</v>
      </c>
      <c r="E63" s="6"/>
      <c r="F63" s="6" t="s">
        <v>389</v>
      </c>
      <c r="G63" s="6" t="s">
        <v>426</v>
      </c>
      <c r="H63" s="6" t="s">
        <v>445</v>
      </c>
      <c r="I63" s="6" t="s">
        <v>446</v>
      </c>
      <c r="J63" s="6"/>
      <c r="K63" s="21" t="s">
        <v>379</v>
      </c>
      <c r="L63" s="7">
        <v>1000000</v>
      </c>
      <c r="M63" s="6">
        <v>59583</v>
      </c>
      <c r="N63" s="8">
        <v>41030</v>
      </c>
      <c r="O63" s="80">
        <v>2012</v>
      </c>
      <c r="P63" s="6" t="s">
        <v>198</v>
      </c>
      <c r="Q63" s="53">
        <f t="shared" si="0"/>
        <v>84961.767204757853</v>
      </c>
      <c r="R63" s="7">
        <v>66640</v>
      </c>
      <c r="S63" s="6" t="s">
        <v>15</v>
      </c>
      <c r="T63" s="7">
        <f t="shared" si="1"/>
        <v>18321.767204757853</v>
      </c>
      <c r="U63" s="6" t="s">
        <v>482</v>
      </c>
      <c r="V63" s="6"/>
      <c r="W63" s="6" t="s">
        <v>199</v>
      </c>
    </row>
    <row r="64" spans="1:23" ht="24" x14ac:dyDescent="0.2">
      <c r="A64" s="8">
        <v>41000</v>
      </c>
      <c r="B64" s="6" t="s">
        <v>1309</v>
      </c>
      <c r="C64" s="6" t="s">
        <v>197</v>
      </c>
      <c r="D64" s="6" t="s">
        <v>146</v>
      </c>
      <c r="E64" s="6"/>
      <c r="F64" s="6" t="s">
        <v>389</v>
      </c>
      <c r="G64" s="6" t="s">
        <v>426</v>
      </c>
      <c r="H64" s="6" t="s">
        <v>444</v>
      </c>
      <c r="I64" s="6" t="s">
        <v>416</v>
      </c>
      <c r="J64" s="6"/>
      <c r="K64" s="21" t="s">
        <v>790</v>
      </c>
      <c r="L64" s="7">
        <v>200000</v>
      </c>
      <c r="M64" s="6">
        <v>59582</v>
      </c>
      <c r="N64" s="8">
        <v>41030</v>
      </c>
      <c r="O64" s="80">
        <v>2012</v>
      </c>
      <c r="P64" s="6" t="s">
        <v>198</v>
      </c>
      <c r="Q64" s="53">
        <f t="shared" si="0"/>
        <v>16992.353440951571</v>
      </c>
      <c r="R64" s="7">
        <v>13360</v>
      </c>
      <c r="S64" s="6" t="s">
        <v>15</v>
      </c>
      <c r="T64" s="7">
        <f t="shared" si="1"/>
        <v>3632.3534409515705</v>
      </c>
      <c r="U64" s="6" t="s">
        <v>482</v>
      </c>
      <c r="V64" s="6"/>
      <c r="W64" s="6" t="s">
        <v>199</v>
      </c>
    </row>
    <row r="65" spans="1:23" ht="60" x14ac:dyDescent="0.2">
      <c r="A65" s="8">
        <v>41000</v>
      </c>
      <c r="B65" s="6" t="s">
        <v>1307</v>
      </c>
      <c r="C65" s="6" t="s">
        <v>16</v>
      </c>
      <c r="D65" s="6" t="s">
        <v>598</v>
      </c>
      <c r="E65" s="6"/>
      <c r="F65" s="6"/>
      <c r="G65" s="6" t="s">
        <v>428</v>
      </c>
      <c r="H65" s="6" t="s">
        <v>493</v>
      </c>
      <c r="I65" s="6" t="s">
        <v>200</v>
      </c>
      <c r="J65" s="6"/>
      <c r="K65" s="21" t="s">
        <v>379</v>
      </c>
      <c r="L65" s="7">
        <v>1000000</v>
      </c>
      <c r="M65" s="6">
        <v>59595</v>
      </c>
      <c r="N65" s="8">
        <v>41030</v>
      </c>
      <c r="O65" s="80">
        <v>2012</v>
      </c>
      <c r="P65" s="6" t="s">
        <v>432</v>
      </c>
      <c r="Q65" s="53">
        <f t="shared" si="0"/>
        <v>84961.767204757853</v>
      </c>
      <c r="R65" s="7">
        <v>84961</v>
      </c>
      <c r="S65" s="6" t="s">
        <v>19</v>
      </c>
      <c r="T65" s="7">
        <f t="shared" si="1"/>
        <v>0.76720475785259623</v>
      </c>
      <c r="U65" s="6"/>
      <c r="V65" s="6" t="s">
        <v>1749</v>
      </c>
      <c r="W65" s="117"/>
    </row>
    <row r="66" spans="1:23" ht="24" x14ac:dyDescent="0.2">
      <c r="A66" s="8">
        <v>41000</v>
      </c>
      <c r="B66" s="6" t="s">
        <v>1309</v>
      </c>
      <c r="C66" s="6" t="s">
        <v>51</v>
      </c>
      <c r="D66" s="6" t="s">
        <v>146</v>
      </c>
      <c r="E66" s="6"/>
      <c r="F66" s="6" t="s">
        <v>389</v>
      </c>
      <c r="G66" s="6" t="s">
        <v>426</v>
      </c>
      <c r="H66" s="6" t="s">
        <v>487</v>
      </c>
      <c r="I66" s="6" t="s">
        <v>201</v>
      </c>
      <c r="J66" s="6"/>
      <c r="K66" s="21" t="s">
        <v>379</v>
      </c>
      <c r="L66" s="7">
        <v>1000000</v>
      </c>
      <c r="M66" s="6">
        <v>59576</v>
      </c>
      <c r="N66" s="8">
        <v>41030</v>
      </c>
      <c r="O66" s="80">
        <v>2012</v>
      </c>
      <c r="P66" s="6" t="s">
        <v>198</v>
      </c>
      <c r="Q66" s="53">
        <f t="shared" si="0"/>
        <v>84961.767204757853</v>
      </c>
      <c r="R66" s="7">
        <v>84960</v>
      </c>
      <c r="S66" s="6" t="s">
        <v>19</v>
      </c>
      <c r="T66" s="7">
        <f t="shared" si="1"/>
        <v>1.7672047578525962</v>
      </c>
      <c r="U66" s="6"/>
      <c r="V66" s="6" t="s">
        <v>1749</v>
      </c>
      <c r="W66" s="117"/>
    </row>
    <row r="67" spans="1:23" ht="28.5" customHeight="1" x14ac:dyDescent="0.2">
      <c r="A67" s="8">
        <v>41000</v>
      </c>
      <c r="B67" s="6" t="s">
        <v>1309</v>
      </c>
      <c r="C67" s="6" t="s">
        <v>66</v>
      </c>
      <c r="D67" s="6" t="s">
        <v>146</v>
      </c>
      <c r="E67" s="6"/>
      <c r="F67" s="6" t="s">
        <v>389</v>
      </c>
      <c r="G67" s="6" t="s">
        <v>426</v>
      </c>
      <c r="H67" s="6"/>
      <c r="I67" s="6" t="s">
        <v>202</v>
      </c>
      <c r="J67" s="6"/>
      <c r="K67" s="21" t="s">
        <v>791</v>
      </c>
      <c r="L67" s="7">
        <v>2500000</v>
      </c>
      <c r="M67" s="6">
        <v>59598</v>
      </c>
      <c r="N67" s="8">
        <v>41061</v>
      </c>
      <c r="O67" s="80">
        <v>2012</v>
      </c>
      <c r="P67" s="6" t="s">
        <v>198</v>
      </c>
      <c r="Q67" s="53">
        <f t="shared" ref="Q67:Q130" si="2">IF(AND(D67="CERF",P67="5% PMR"),(L67/1.07*0.05/1.05),IF(V67="NGO",R67,IF(V67="SUP",R67,(L67/1.07*0.1/1.1))))</f>
        <v>171946</v>
      </c>
      <c r="R67" s="7">
        <v>171946</v>
      </c>
      <c r="S67" s="6" t="s">
        <v>19</v>
      </c>
      <c r="T67" s="7">
        <f t="shared" ref="T67:T130" si="3">Q67-R67</f>
        <v>0</v>
      </c>
      <c r="U67" s="6" t="s">
        <v>1753</v>
      </c>
      <c r="V67" s="6" t="s">
        <v>1751</v>
      </c>
      <c r="W67" s="6" t="s">
        <v>203</v>
      </c>
    </row>
    <row r="68" spans="1:23" ht="17.25" customHeight="1" x14ac:dyDescent="0.2">
      <c r="A68" s="8">
        <v>41000</v>
      </c>
      <c r="B68" s="6" t="s">
        <v>1307</v>
      </c>
      <c r="C68" s="6" t="s">
        <v>183</v>
      </c>
      <c r="D68" s="6" t="s">
        <v>12</v>
      </c>
      <c r="E68" s="6" t="s">
        <v>371</v>
      </c>
      <c r="F68" s="6" t="s">
        <v>184</v>
      </c>
      <c r="G68" s="6" t="s">
        <v>427</v>
      </c>
      <c r="H68" s="6"/>
      <c r="I68" s="6" t="s">
        <v>185</v>
      </c>
      <c r="J68" s="6"/>
      <c r="K68" s="21" t="s">
        <v>786</v>
      </c>
      <c r="L68" s="7">
        <v>347772</v>
      </c>
      <c r="M68" s="6">
        <v>59502</v>
      </c>
      <c r="N68" s="8">
        <v>41030</v>
      </c>
      <c r="O68" s="80">
        <v>2012</v>
      </c>
      <c r="P68" s="6"/>
      <c r="Q68" s="53">
        <f t="shared" si="2"/>
        <v>21697</v>
      </c>
      <c r="R68" s="7">
        <v>21697</v>
      </c>
      <c r="S68" s="6" t="s">
        <v>19</v>
      </c>
      <c r="T68" s="7">
        <f t="shared" si="3"/>
        <v>0</v>
      </c>
      <c r="U68" s="6" t="s">
        <v>474</v>
      </c>
      <c r="V68" s="6" t="s">
        <v>1748</v>
      </c>
      <c r="W68" s="117"/>
    </row>
    <row r="69" spans="1:23" ht="27" customHeight="1" x14ac:dyDescent="0.2">
      <c r="A69" s="8">
        <v>41000</v>
      </c>
      <c r="B69" s="6" t="s">
        <v>37</v>
      </c>
      <c r="C69" s="6" t="s">
        <v>1084</v>
      </c>
      <c r="D69" s="6" t="s">
        <v>152</v>
      </c>
      <c r="E69" s="6"/>
      <c r="F69" s="6">
        <v>80100001</v>
      </c>
      <c r="G69" s="6" t="s">
        <v>427</v>
      </c>
      <c r="H69" s="6"/>
      <c r="I69" s="6" t="s">
        <v>153</v>
      </c>
      <c r="J69" s="6"/>
      <c r="K69" s="21" t="s">
        <v>775</v>
      </c>
      <c r="L69" s="7">
        <v>1221427</v>
      </c>
      <c r="M69" s="6">
        <v>59543</v>
      </c>
      <c r="N69" s="8">
        <v>41030</v>
      </c>
      <c r="O69" s="80">
        <v>2012</v>
      </c>
      <c r="P69" s="6"/>
      <c r="Q69" s="53">
        <f t="shared" si="2"/>
        <v>0</v>
      </c>
      <c r="R69" s="7">
        <v>0</v>
      </c>
      <c r="S69" s="6" t="s">
        <v>15</v>
      </c>
      <c r="T69" s="7">
        <f t="shared" si="3"/>
        <v>0</v>
      </c>
      <c r="U69" s="6" t="s">
        <v>477</v>
      </c>
      <c r="V69" s="6" t="s">
        <v>1750</v>
      </c>
      <c r="W69" s="117"/>
    </row>
    <row r="70" spans="1:23" ht="26.25" customHeight="1" x14ac:dyDescent="0.2">
      <c r="A70" s="8">
        <v>41000</v>
      </c>
      <c r="B70" s="6" t="s">
        <v>1311</v>
      </c>
      <c r="C70" s="6" t="s">
        <v>159</v>
      </c>
      <c r="D70" s="6" t="s">
        <v>12</v>
      </c>
      <c r="E70" s="6" t="s">
        <v>388</v>
      </c>
      <c r="F70" s="6" t="s">
        <v>160</v>
      </c>
      <c r="G70" s="6" t="s">
        <v>427</v>
      </c>
      <c r="H70" s="6"/>
      <c r="I70" s="6" t="s">
        <v>161</v>
      </c>
      <c r="J70" s="6"/>
      <c r="K70" s="21" t="s">
        <v>778</v>
      </c>
      <c r="L70" s="7">
        <v>297353</v>
      </c>
      <c r="M70" s="6">
        <v>59455</v>
      </c>
      <c r="N70" s="8">
        <v>41000</v>
      </c>
      <c r="O70" s="80">
        <v>2012</v>
      </c>
      <c r="P70" s="6"/>
      <c r="Q70" s="53">
        <f t="shared" si="2"/>
        <v>25263.63636363636</v>
      </c>
      <c r="R70" s="7">
        <v>0</v>
      </c>
      <c r="S70" s="6" t="s">
        <v>15</v>
      </c>
      <c r="T70" s="7">
        <f t="shared" si="3"/>
        <v>25263.63636363636</v>
      </c>
      <c r="U70" s="6" t="s">
        <v>484</v>
      </c>
      <c r="V70" s="6"/>
      <c r="W70" s="117"/>
    </row>
    <row r="71" spans="1:23" ht="47.25" customHeight="1" x14ac:dyDescent="0.2">
      <c r="A71" s="8">
        <v>41000</v>
      </c>
      <c r="B71" s="6" t="s">
        <v>1307</v>
      </c>
      <c r="C71" s="6" t="s">
        <v>168</v>
      </c>
      <c r="D71" s="6" t="s">
        <v>12</v>
      </c>
      <c r="E71" s="6" t="s">
        <v>371</v>
      </c>
      <c r="F71" s="6" t="s">
        <v>169</v>
      </c>
      <c r="G71" s="6" t="s">
        <v>427</v>
      </c>
      <c r="H71" s="6"/>
      <c r="I71" s="6" t="s">
        <v>170</v>
      </c>
      <c r="J71" s="6"/>
      <c r="K71" s="21" t="s">
        <v>782</v>
      </c>
      <c r="L71" s="7">
        <v>266430</v>
      </c>
      <c r="M71" s="6">
        <v>59482</v>
      </c>
      <c r="N71" s="8">
        <v>41000</v>
      </c>
      <c r="O71" s="80">
        <v>2012</v>
      </c>
      <c r="P71" s="6"/>
      <c r="Q71" s="53">
        <f t="shared" si="2"/>
        <v>22636.363636363636</v>
      </c>
      <c r="R71" s="7">
        <v>11318</v>
      </c>
      <c r="S71" s="6" t="s">
        <v>15</v>
      </c>
      <c r="T71" s="7">
        <f t="shared" si="3"/>
        <v>11318.363636363636</v>
      </c>
      <c r="U71" s="6" t="s">
        <v>483</v>
      </c>
      <c r="V71" s="6"/>
      <c r="W71" s="117"/>
    </row>
    <row r="72" spans="1:23" ht="24" x14ac:dyDescent="0.2">
      <c r="A72" s="8">
        <v>41030</v>
      </c>
      <c r="B72" s="6" t="s">
        <v>1307</v>
      </c>
      <c r="C72" s="6" t="s">
        <v>209</v>
      </c>
      <c r="D72" s="6" t="s">
        <v>12</v>
      </c>
      <c r="E72" s="6" t="s">
        <v>371</v>
      </c>
      <c r="F72" s="6" t="s">
        <v>210</v>
      </c>
      <c r="G72" s="6" t="s">
        <v>427</v>
      </c>
      <c r="H72" s="6"/>
      <c r="I72" s="6" t="s">
        <v>211</v>
      </c>
      <c r="J72" s="6"/>
      <c r="K72" s="21" t="s">
        <v>794</v>
      </c>
      <c r="L72" s="7">
        <v>339912</v>
      </c>
      <c r="M72" s="6">
        <v>59547</v>
      </c>
      <c r="N72" s="8">
        <v>41030</v>
      </c>
      <c r="O72" s="80">
        <v>2012</v>
      </c>
      <c r="P72" s="6"/>
      <c r="Q72" s="53">
        <f t="shared" si="2"/>
        <v>28879.524214103651</v>
      </c>
      <c r="R72" s="7">
        <v>28879</v>
      </c>
      <c r="S72" s="6" t="s">
        <v>19</v>
      </c>
      <c r="T72" s="7">
        <f t="shared" si="3"/>
        <v>0.52421410365059273</v>
      </c>
      <c r="U72" s="6"/>
      <c r="V72" s="6" t="s">
        <v>1749</v>
      </c>
      <c r="W72" s="117"/>
    </row>
    <row r="73" spans="1:23" ht="17.25" customHeight="1" x14ac:dyDescent="0.2">
      <c r="A73" s="8">
        <v>41030</v>
      </c>
      <c r="B73" s="6" t="s">
        <v>1307</v>
      </c>
      <c r="C73" s="6" t="s">
        <v>171</v>
      </c>
      <c r="D73" s="6" t="s">
        <v>594</v>
      </c>
      <c r="E73" s="6" t="s">
        <v>1281</v>
      </c>
      <c r="F73" s="6" t="s">
        <v>221</v>
      </c>
      <c r="G73" s="6" t="s">
        <v>427</v>
      </c>
      <c r="H73" s="6"/>
      <c r="I73" s="6" t="s">
        <v>222</v>
      </c>
      <c r="J73" s="6"/>
      <c r="K73" s="21" t="s">
        <v>752</v>
      </c>
      <c r="L73" s="7">
        <v>998588</v>
      </c>
      <c r="M73" s="6">
        <v>59596</v>
      </c>
      <c r="N73" s="8">
        <v>41030</v>
      </c>
      <c r="O73" s="80">
        <v>2012</v>
      </c>
      <c r="P73" s="6"/>
      <c r="Q73" s="53">
        <f t="shared" si="2"/>
        <v>84841.80118946475</v>
      </c>
      <c r="R73" s="7">
        <v>0</v>
      </c>
      <c r="S73" s="6" t="s">
        <v>15</v>
      </c>
      <c r="T73" s="7">
        <f t="shared" si="3"/>
        <v>84841.80118946475</v>
      </c>
      <c r="U73" s="6" t="s">
        <v>484</v>
      </c>
      <c r="V73" s="6"/>
      <c r="W73" s="6" t="s">
        <v>223</v>
      </c>
    </row>
    <row r="74" spans="1:23" ht="36" customHeight="1" x14ac:dyDescent="0.2">
      <c r="A74" s="8">
        <v>41030</v>
      </c>
      <c r="B74" s="6" t="s">
        <v>1309</v>
      </c>
      <c r="C74" s="6" t="s">
        <v>212</v>
      </c>
      <c r="D74" s="6" t="s">
        <v>12</v>
      </c>
      <c r="E74" s="6" t="s">
        <v>371</v>
      </c>
      <c r="F74" s="6" t="s">
        <v>213</v>
      </c>
      <c r="G74" s="6" t="s">
        <v>430</v>
      </c>
      <c r="H74" s="21" t="s">
        <v>701</v>
      </c>
      <c r="I74" s="119" t="s">
        <v>214</v>
      </c>
      <c r="J74" s="119"/>
      <c r="K74" s="21" t="s">
        <v>215</v>
      </c>
      <c r="L74" s="7">
        <v>288900</v>
      </c>
      <c r="M74" s="6">
        <v>59608</v>
      </c>
      <c r="N74" s="8">
        <v>41061</v>
      </c>
      <c r="O74" s="80">
        <v>2012</v>
      </c>
      <c r="P74" s="6" t="s">
        <v>464</v>
      </c>
      <c r="Q74" s="53">
        <f t="shared" si="2"/>
        <v>24545.454545454544</v>
      </c>
      <c r="R74" s="7">
        <v>20000</v>
      </c>
      <c r="S74" s="6" t="s">
        <v>15</v>
      </c>
      <c r="T74" s="7">
        <f t="shared" si="3"/>
        <v>4545.4545454545441</v>
      </c>
      <c r="U74" s="6" t="s">
        <v>482</v>
      </c>
      <c r="V74" s="6"/>
      <c r="W74" s="117"/>
    </row>
    <row r="75" spans="1:23" ht="39" customHeight="1" x14ac:dyDescent="0.2">
      <c r="A75" s="8">
        <v>41030</v>
      </c>
      <c r="B75" s="6" t="s">
        <v>1309</v>
      </c>
      <c r="C75" s="6" t="s">
        <v>51</v>
      </c>
      <c r="D75" s="12" t="s">
        <v>1283</v>
      </c>
      <c r="E75" s="6" t="s">
        <v>1119</v>
      </c>
      <c r="F75" s="6" t="s">
        <v>216</v>
      </c>
      <c r="G75" s="6" t="s">
        <v>426</v>
      </c>
      <c r="H75" s="6" t="s">
        <v>489</v>
      </c>
      <c r="I75" s="6" t="s">
        <v>217</v>
      </c>
      <c r="J75" s="6"/>
      <c r="K75" s="21" t="s">
        <v>795</v>
      </c>
      <c r="L75" s="7">
        <v>539480</v>
      </c>
      <c r="M75" s="6">
        <v>59526</v>
      </c>
      <c r="N75" s="8">
        <v>41030</v>
      </c>
      <c r="O75" s="80">
        <v>2012</v>
      </c>
      <c r="P75" s="6"/>
      <c r="Q75" s="53">
        <f t="shared" si="2"/>
        <v>45835.17417162277</v>
      </c>
      <c r="R75" s="7">
        <v>0</v>
      </c>
      <c r="S75" s="6" t="s">
        <v>15</v>
      </c>
      <c r="T75" s="7">
        <f t="shared" si="3"/>
        <v>45835.17417162277</v>
      </c>
      <c r="U75" s="6" t="s">
        <v>476</v>
      </c>
      <c r="V75" s="6"/>
      <c r="W75" s="6" t="s">
        <v>218</v>
      </c>
    </row>
    <row r="76" spans="1:23" ht="25.5" customHeight="1" x14ac:dyDescent="0.2">
      <c r="A76" s="8">
        <v>41030</v>
      </c>
      <c r="B76" s="6" t="s">
        <v>1309</v>
      </c>
      <c r="C76" s="6" t="s">
        <v>51</v>
      </c>
      <c r="D76" s="12" t="s">
        <v>1283</v>
      </c>
      <c r="E76" s="6" t="s">
        <v>1119</v>
      </c>
      <c r="F76" s="6" t="s">
        <v>219</v>
      </c>
      <c r="G76" s="6" t="s">
        <v>426</v>
      </c>
      <c r="H76" s="6" t="s">
        <v>488</v>
      </c>
      <c r="I76" s="6" t="s">
        <v>220</v>
      </c>
      <c r="J76" s="6"/>
      <c r="K76" s="21" t="s">
        <v>796</v>
      </c>
      <c r="L76" s="7">
        <v>219457</v>
      </c>
      <c r="M76" s="6">
        <v>59572</v>
      </c>
      <c r="N76" s="8">
        <v>41030</v>
      </c>
      <c r="O76" s="80">
        <v>2012</v>
      </c>
      <c r="P76" s="6"/>
      <c r="Q76" s="53">
        <f t="shared" si="2"/>
        <v>18645.454545454544</v>
      </c>
      <c r="R76" s="7">
        <v>0</v>
      </c>
      <c r="S76" s="6" t="s">
        <v>15</v>
      </c>
      <c r="T76" s="7">
        <f t="shared" si="3"/>
        <v>18645.454545454544</v>
      </c>
      <c r="U76" s="6" t="s">
        <v>482</v>
      </c>
      <c r="V76" s="6"/>
      <c r="W76" s="6" t="s">
        <v>218</v>
      </c>
    </row>
    <row r="77" spans="1:23" ht="27" customHeight="1" x14ac:dyDescent="0.2">
      <c r="A77" s="8">
        <v>41030</v>
      </c>
      <c r="B77" s="6" t="s">
        <v>1308</v>
      </c>
      <c r="C77" s="6" t="s">
        <v>204</v>
      </c>
      <c r="D77" s="6" t="s">
        <v>12</v>
      </c>
      <c r="E77" s="6" t="s">
        <v>371</v>
      </c>
      <c r="F77" s="6" t="s">
        <v>205</v>
      </c>
      <c r="G77" s="6" t="s">
        <v>427</v>
      </c>
      <c r="H77" s="6"/>
      <c r="I77" s="6" t="s">
        <v>206</v>
      </c>
      <c r="J77" s="6"/>
      <c r="K77" s="21" t="s">
        <v>792</v>
      </c>
      <c r="L77" s="7">
        <v>379111</v>
      </c>
      <c r="M77" s="6">
        <v>59524</v>
      </c>
      <c r="N77" s="8">
        <v>41030</v>
      </c>
      <c r="O77" s="80">
        <v>2012</v>
      </c>
      <c r="P77" s="6"/>
      <c r="Q77" s="53">
        <f t="shared" si="2"/>
        <v>32209.940526762952</v>
      </c>
      <c r="R77" s="7">
        <v>32119</v>
      </c>
      <c r="S77" s="6" t="s">
        <v>19</v>
      </c>
      <c r="T77" s="7">
        <f t="shared" si="3"/>
        <v>90.940526762951777</v>
      </c>
      <c r="U77" s="6"/>
      <c r="V77" s="6" t="s">
        <v>1749</v>
      </c>
      <c r="W77" s="117"/>
    </row>
    <row r="78" spans="1:23" ht="27" customHeight="1" x14ac:dyDescent="0.2">
      <c r="A78" s="8">
        <v>41030</v>
      </c>
      <c r="B78" s="6" t="s">
        <v>1308</v>
      </c>
      <c r="C78" s="6" t="s">
        <v>204</v>
      </c>
      <c r="D78" s="6" t="s">
        <v>12</v>
      </c>
      <c r="E78" s="6" t="s">
        <v>371</v>
      </c>
      <c r="F78" s="6" t="s">
        <v>207</v>
      </c>
      <c r="G78" s="6" t="s">
        <v>427</v>
      </c>
      <c r="H78" s="76"/>
      <c r="I78" s="76" t="s">
        <v>208</v>
      </c>
      <c r="J78" s="76"/>
      <c r="K78" s="21" t="s">
        <v>793</v>
      </c>
      <c r="L78" s="7">
        <v>157719</v>
      </c>
      <c r="M78" s="6">
        <v>59523</v>
      </c>
      <c r="N78" s="8">
        <v>41030</v>
      </c>
      <c r="O78" s="80">
        <v>2012</v>
      </c>
      <c r="P78" s="6"/>
      <c r="Q78" s="53">
        <f t="shared" si="2"/>
        <v>13400.084961767205</v>
      </c>
      <c r="R78" s="7">
        <v>13400</v>
      </c>
      <c r="S78" s="6" t="s">
        <v>19</v>
      </c>
      <c r="T78" s="7">
        <f t="shared" si="3"/>
        <v>8.4961767204731586E-2</v>
      </c>
      <c r="U78" s="6"/>
      <c r="V78" s="6" t="s">
        <v>1749</v>
      </c>
      <c r="W78" s="117"/>
    </row>
    <row r="79" spans="1:23" ht="27" customHeight="1" x14ac:dyDescent="0.2">
      <c r="A79" s="8">
        <v>41061</v>
      </c>
      <c r="B79" s="6" t="s">
        <v>1307</v>
      </c>
      <c r="C79" s="6" t="s">
        <v>232</v>
      </c>
      <c r="D79" s="6" t="s">
        <v>12</v>
      </c>
      <c r="E79" s="6" t="s">
        <v>371</v>
      </c>
      <c r="F79" s="6" t="s">
        <v>233</v>
      </c>
      <c r="G79" s="6" t="s">
        <v>427</v>
      </c>
      <c r="H79" s="6"/>
      <c r="I79" s="6" t="s">
        <v>234</v>
      </c>
      <c r="J79" s="6"/>
      <c r="K79" s="21" t="s">
        <v>235</v>
      </c>
      <c r="L79" s="7">
        <v>752052</v>
      </c>
      <c r="M79" s="6">
        <v>59744</v>
      </c>
      <c r="N79" s="8">
        <v>41094</v>
      </c>
      <c r="O79" s="80">
        <v>2012</v>
      </c>
      <c r="P79" s="6"/>
      <c r="Q79" s="53">
        <f t="shared" si="2"/>
        <v>32442</v>
      </c>
      <c r="R79" s="7">
        <v>32442</v>
      </c>
      <c r="S79" s="6" t="s">
        <v>15</v>
      </c>
      <c r="T79" s="7">
        <f t="shared" si="3"/>
        <v>0</v>
      </c>
      <c r="U79" s="6" t="s">
        <v>474</v>
      </c>
      <c r="V79" s="6" t="s">
        <v>1748</v>
      </c>
      <c r="W79" s="117"/>
    </row>
    <row r="80" spans="1:23" ht="39" customHeight="1" x14ac:dyDescent="0.2">
      <c r="A80" s="8">
        <v>41061</v>
      </c>
      <c r="B80" s="6" t="s">
        <v>1309</v>
      </c>
      <c r="C80" s="6" t="s">
        <v>224</v>
      </c>
      <c r="D80" s="6" t="s">
        <v>12</v>
      </c>
      <c r="E80" s="6" t="s">
        <v>371</v>
      </c>
      <c r="F80" s="6" t="s">
        <v>225</v>
      </c>
      <c r="G80" s="6" t="s">
        <v>430</v>
      </c>
      <c r="H80" s="21" t="s">
        <v>701</v>
      </c>
      <c r="I80" s="6" t="s">
        <v>226</v>
      </c>
      <c r="J80" s="6"/>
      <c r="K80" s="21" t="s">
        <v>227</v>
      </c>
      <c r="L80" s="7">
        <v>149800</v>
      </c>
      <c r="M80" s="6">
        <v>59633</v>
      </c>
      <c r="N80" s="8">
        <v>41061</v>
      </c>
      <c r="O80" s="80">
        <v>2012</v>
      </c>
      <c r="P80" s="6" t="s">
        <v>464</v>
      </c>
      <c r="Q80" s="53">
        <f t="shared" si="2"/>
        <v>12727.272727272726</v>
      </c>
      <c r="R80" s="7">
        <v>12726</v>
      </c>
      <c r="S80" s="6" t="s">
        <v>19</v>
      </c>
      <c r="T80" s="7">
        <f t="shared" si="3"/>
        <v>1.2727272727261152</v>
      </c>
      <c r="U80" s="6"/>
      <c r="V80" s="6" t="s">
        <v>1749</v>
      </c>
      <c r="W80" s="117"/>
    </row>
    <row r="81" spans="1:23" ht="36.75" customHeight="1" x14ac:dyDescent="0.2">
      <c r="A81" s="8">
        <v>41061</v>
      </c>
      <c r="B81" s="6" t="s">
        <v>1309</v>
      </c>
      <c r="C81" s="6" t="s">
        <v>81</v>
      </c>
      <c r="D81" s="6" t="s">
        <v>594</v>
      </c>
      <c r="E81" s="6" t="s">
        <v>1281</v>
      </c>
      <c r="F81" s="6" t="s">
        <v>236</v>
      </c>
      <c r="G81" s="6" t="s">
        <v>428</v>
      </c>
      <c r="H81" s="6" t="s">
        <v>460</v>
      </c>
      <c r="I81" s="6" t="s">
        <v>237</v>
      </c>
      <c r="J81" s="6"/>
      <c r="K81" s="21" t="s">
        <v>238</v>
      </c>
      <c r="L81" s="7">
        <v>248775</v>
      </c>
      <c r="M81" s="6">
        <v>59740</v>
      </c>
      <c r="N81" s="8">
        <v>41093</v>
      </c>
      <c r="O81" s="80">
        <v>2012</v>
      </c>
      <c r="P81" s="6" t="s">
        <v>439</v>
      </c>
      <c r="Q81" s="53">
        <f t="shared" si="2"/>
        <v>21136.363636363636</v>
      </c>
      <c r="R81" s="7">
        <v>0</v>
      </c>
      <c r="S81" s="6" t="s">
        <v>15</v>
      </c>
      <c r="T81" s="7">
        <f t="shared" si="3"/>
        <v>21136.363636363636</v>
      </c>
      <c r="U81" s="6" t="s">
        <v>476</v>
      </c>
      <c r="V81" s="6"/>
      <c r="W81" s="117"/>
    </row>
    <row r="82" spans="1:23" ht="36" x14ac:dyDescent="0.2">
      <c r="A82" s="8">
        <v>41061</v>
      </c>
      <c r="B82" s="6" t="s">
        <v>1309</v>
      </c>
      <c r="C82" s="6" t="s">
        <v>189</v>
      </c>
      <c r="D82" s="6" t="s">
        <v>239</v>
      </c>
      <c r="E82" s="6"/>
      <c r="F82" s="6"/>
      <c r="G82" s="6" t="s">
        <v>1016</v>
      </c>
      <c r="H82" s="6" t="s">
        <v>462</v>
      </c>
      <c r="I82" s="6" t="s">
        <v>240</v>
      </c>
      <c r="J82" s="6"/>
      <c r="K82" s="21" t="s">
        <v>797</v>
      </c>
      <c r="L82" s="7">
        <v>428038</v>
      </c>
      <c r="M82" s="6">
        <v>59618</v>
      </c>
      <c r="N82" s="8">
        <v>41061</v>
      </c>
      <c r="O82" s="80">
        <v>2012</v>
      </c>
      <c r="P82" s="6" t="s">
        <v>438</v>
      </c>
      <c r="Q82" s="53">
        <f t="shared" si="2"/>
        <v>36366.864910790144</v>
      </c>
      <c r="R82" s="7">
        <v>0</v>
      </c>
      <c r="S82" s="6" t="s">
        <v>15</v>
      </c>
      <c r="T82" s="7">
        <f t="shared" si="3"/>
        <v>36366.864910790144</v>
      </c>
      <c r="U82" s="6" t="s">
        <v>475</v>
      </c>
      <c r="V82" s="6"/>
      <c r="W82" s="117"/>
    </row>
    <row r="83" spans="1:23" ht="86.25" customHeight="1" x14ac:dyDescent="0.2">
      <c r="A83" s="8">
        <v>41061</v>
      </c>
      <c r="B83" s="6" t="s">
        <v>1309</v>
      </c>
      <c r="C83" s="6" t="s">
        <v>81</v>
      </c>
      <c r="D83" s="6" t="s">
        <v>239</v>
      </c>
      <c r="E83" s="6"/>
      <c r="F83" s="6"/>
      <c r="G83" s="6" t="s">
        <v>428</v>
      </c>
      <c r="H83" s="6" t="s">
        <v>461</v>
      </c>
      <c r="I83" s="6" t="s">
        <v>241</v>
      </c>
      <c r="J83" s="6"/>
      <c r="K83" s="21" t="s">
        <v>798</v>
      </c>
      <c r="L83" s="7">
        <v>480000</v>
      </c>
      <c r="M83" s="6">
        <v>59724</v>
      </c>
      <c r="N83" s="8">
        <v>41089</v>
      </c>
      <c r="O83" s="80">
        <v>2012</v>
      </c>
      <c r="P83" s="6" t="s">
        <v>440</v>
      </c>
      <c r="Q83" s="53">
        <f t="shared" si="2"/>
        <v>40781.648258283771</v>
      </c>
      <c r="R83" s="7">
        <v>0</v>
      </c>
      <c r="S83" s="6" t="s">
        <v>15</v>
      </c>
      <c r="T83" s="7">
        <f t="shared" si="3"/>
        <v>40781.648258283771</v>
      </c>
      <c r="U83" s="6" t="s">
        <v>476</v>
      </c>
      <c r="V83" s="6"/>
      <c r="W83" s="6" t="s">
        <v>242</v>
      </c>
    </row>
    <row r="84" spans="1:23" ht="27" customHeight="1" x14ac:dyDescent="0.2">
      <c r="A84" s="8">
        <v>41061</v>
      </c>
      <c r="B84" s="6" t="s">
        <v>1307</v>
      </c>
      <c r="C84" s="6" t="s">
        <v>228</v>
      </c>
      <c r="D84" s="6" t="s">
        <v>12</v>
      </c>
      <c r="E84" s="6" t="s">
        <v>371</v>
      </c>
      <c r="F84" s="6" t="s">
        <v>229</v>
      </c>
      <c r="G84" s="6" t="s">
        <v>427</v>
      </c>
      <c r="H84" s="6"/>
      <c r="I84" s="119" t="s">
        <v>230</v>
      </c>
      <c r="J84" s="119"/>
      <c r="K84" s="21" t="s">
        <v>231</v>
      </c>
      <c r="L84" s="7">
        <v>218950</v>
      </c>
      <c r="M84" s="6">
        <v>59695</v>
      </c>
      <c r="N84" s="8">
        <v>41061</v>
      </c>
      <c r="O84" s="80">
        <v>2012</v>
      </c>
      <c r="P84" s="6"/>
      <c r="Q84" s="53">
        <f t="shared" si="2"/>
        <v>18602.378929481732</v>
      </c>
      <c r="R84" s="7">
        <v>18602</v>
      </c>
      <c r="S84" s="6" t="s">
        <v>19</v>
      </c>
      <c r="T84" s="7">
        <f t="shared" si="3"/>
        <v>0.37892948173248442</v>
      </c>
      <c r="U84" s="6"/>
      <c r="V84" s="6" t="s">
        <v>1749</v>
      </c>
      <c r="W84" s="117"/>
    </row>
    <row r="85" spans="1:23" ht="27.75" customHeight="1" x14ac:dyDescent="0.2">
      <c r="A85" s="26">
        <v>41091</v>
      </c>
      <c r="B85" s="6" t="s">
        <v>1307</v>
      </c>
      <c r="C85" s="12" t="s">
        <v>243</v>
      </c>
      <c r="D85" s="12" t="s">
        <v>12</v>
      </c>
      <c r="E85" s="12" t="s">
        <v>371</v>
      </c>
      <c r="F85" s="12" t="s">
        <v>244</v>
      </c>
      <c r="G85" s="12" t="s">
        <v>426</v>
      </c>
      <c r="H85" s="12" t="s">
        <v>472</v>
      </c>
      <c r="I85" s="6" t="s">
        <v>245</v>
      </c>
      <c r="J85" s="6"/>
      <c r="K85" s="21" t="s">
        <v>246</v>
      </c>
      <c r="L85" s="7">
        <v>531343</v>
      </c>
      <c r="M85" s="6">
        <v>59824</v>
      </c>
      <c r="N85" s="8">
        <v>41115</v>
      </c>
      <c r="O85" s="80">
        <v>2012</v>
      </c>
      <c r="P85" s="6"/>
      <c r="Q85" s="53">
        <f t="shared" si="2"/>
        <v>45143.840271877649</v>
      </c>
      <c r="R85" s="7">
        <v>45150</v>
      </c>
      <c r="S85" s="6" t="s">
        <v>19</v>
      </c>
      <c r="T85" s="7">
        <f t="shared" si="3"/>
        <v>-6.1597281223512255</v>
      </c>
      <c r="U85" s="6"/>
      <c r="V85" s="6" t="s">
        <v>1749</v>
      </c>
      <c r="W85" s="117"/>
    </row>
    <row r="86" spans="1:23" s="14" customFormat="1" ht="24" x14ac:dyDescent="0.2">
      <c r="A86" s="26">
        <v>41091</v>
      </c>
      <c r="B86" s="6" t="s">
        <v>1307</v>
      </c>
      <c r="C86" s="12" t="s">
        <v>243</v>
      </c>
      <c r="D86" s="12" t="s">
        <v>12</v>
      </c>
      <c r="E86" s="12" t="s">
        <v>371</v>
      </c>
      <c r="F86" s="12" t="s">
        <v>247</v>
      </c>
      <c r="G86" s="12" t="s">
        <v>426</v>
      </c>
      <c r="H86" s="12" t="s">
        <v>473</v>
      </c>
      <c r="I86" s="6" t="s">
        <v>248</v>
      </c>
      <c r="J86" s="6"/>
      <c r="K86" s="21" t="s">
        <v>249</v>
      </c>
      <c r="L86" s="13">
        <v>136440</v>
      </c>
      <c r="M86" s="12">
        <v>59776</v>
      </c>
      <c r="N86" s="8">
        <v>41102</v>
      </c>
      <c r="O86" s="80">
        <v>2012</v>
      </c>
      <c r="P86" s="12"/>
      <c r="Q86" s="53">
        <f t="shared" si="2"/>
        <v>11592.183517417161</v>
      </c>
      <c r="R86" s="13">
        <v>11592</v>
      </c>
      <c r="S86" s="6" t="s">
        <v>19</v>
      </c>
      <c r="T86" s="7">
        <f t="shared" si="3"/>
        <v>0.18351741716105607</v>
      </c>
      <c r="U86" s="12"/>
      <c r="V86" s="6" t="s">
        <v>1749</v>
      </c>
      <c r="W86" s="12"/>
    </row>
    <row r="87" spans="1:23" s="14" customFormat="1" ht="39" customHeight="1" x14ac:dyDescent="0.2">
      <c r="A87" s="26">
        <v>41091</v>
      </c>
      <c r="B87" s="6" t="s">
        <v>1307</v>
      </c>
      <c r="C87" s="12" t="s">
        <v>24</v>
      </c>
      <c r="D87" s="12" t="s">
        <v>12</v>
      </c>
      <c r="E87" s="12" t="s">
        <v>371</v>
      </c>
      <c r="F87" s="12" t="s">
        <v>254</v>
      </c>
      <c r="G87" s="6" t="s">
        <v>426</v>
      </c>
      <c r="H87" s="12" t="s">
        <v>451</v>
      </c>
      <c r="I87" s="12" t="s">
        <v>255</v>
      </c>
      <c r="J87" s="12"/>
      <c r="K87" s="21" t="s">
        <v>256</v>
      </c>
      <c r="L87" s="13">
        <v>104222</v>
      </c>
      <c r="M87" s="12">
        <v>59873</v>
      </c>
      <c r="N87" s="8">
        <v>41122</v>
      </c>
      <c r="O87" s="80">
        <v>2012</v>
      </c>
      <c r="P87" s="12"/>
      <c r="Q87" s="53">
        <f t="shared" si="2"/>
        <v>5456</v>
      </c>
      <c r="R87" s="13">
        <v>5456</v>
      </c>
      <c r="S87" s="12" t="s">
        <v>19</v>
      </c>
      <c r="T87" s="7">
        <f t="shared" si="3"/>
        <v>0</v>
      </c>
      <c r="U87" s="12" t="s">
        <v>257</v>
      </c>
      <c r="V87" s="12" t="s">
        <v>1752</v>
      </c>
      <c r="W87" s="12"/>
    </row>
    <row r="88" spans="1:23" s="14" customFormat="1" ht="60" x14ac:dyDescent="0.2">
      <c r="A88" s="26">
        <v>41091</v>
      </c>
      <c r="B88" s="6" t="s">
        <v>1307</v>
      </c>
      <c r="C88" s="12" t="s">
        <v>16</v>
      </c>
      <c r="D88" s="12" t="s">
        <v>12</v>
      </c>
      <c r="E88" s="12" t="s">
        <v>371</v>
      </c>
      <c r="F88" s="12" t="s">
        <v>258</v>
      </c>
      <c r="G88" s="6" t="s">
        <v>428</v>
      </c>
      <c r="H88" s="12" t="s">
        <v>492</v>
      </c>
      <c r="I88" s="12" t="s">
        <v>259</v>
      </c>
      <c r="J88" s="12"/>
      <c r="K88" s="21" t="s">
        <v>260</v>
      </c>
      <c r="L88" s="13">
        <v>987629</v>
      </c>
      <c r="M88" s="12">
        <v>59881</v>
      </c>
      <c r="N88" s="8">
        <v>41122</v>
      </c>
      <c r="O88" s="80">
        <v>2012</v>
      </c>
      <c r="P88" s="6" t="s">
        <v>432</v>
      </c>
      <c r="Q88" s="53">
        <f t="shared" si="2"/>
        <v>83910.705182667793</v>
      </c>
      <c r="R88" s="13">
        <v>83911</v>
      </c>
      <c r="S88" s="12" t="s">
        <v>19</v>
      </c>
      <c r="T88" s="7">
        <f t="shared" si="3"/>
        <v>-0.29481733220745809</v>
      </c>
      <c r="U88" s="12"/>
      <c r="V88" s="6" t="s">
        <v>1749</v>
      </c>
      <c r="W88" s="12"/>
    </row>
    <row r="89" spans="1:23" s="14" customFormat="1" ht="36" x14ac:dyDescent="0.2">
      <c r="A89" s="26">
        <v>41091</v>
      </c>
      <c r="B89" s="6" t="s">
        <v>1309</v>
      </c>
      <c r="C89" s="12" t="s">
        <v>189</v>
      </c>
      <c r="D89" s="12" t="s">
        <v>12</v>
      </c>
      <c r="E89" s="12" t="s">
        <v>371</v>
      </c>
      <c r="F89" s="12" t="s">
        <v>266</v>
      </c>
      <c r="G89" s="6" t="s">
        <v>1016</v>
      </c>
      <c r="H89" s="6" t="s">
        <v>462</v>
      </c>
      <c r="I89" s="12" t="s">
        <v>191</v>
      </c>
      <c r="J89" s="12"/>
      <c r="K89" s="21" t="s">
        <v>799</v>
      </c>
      <c r="L89" s="13">
        <v>899998</v>
      </c>
      <c r="M89" s="12">
        <v>59872</v>
      </c>
      <c r="N89" s="8">
        <v>41122</v>
      </c>
      <c r="O89" s="80">
        <v>2012</v>
      </c>
      <c r="P89" s="6" t="s">
        <v>438</v>
      </c>
      <c r="Q89" s="53">
        <f t="shared" si="2"/>
        <v>21000</v>
      </c>
      <c r="R89" s="13">
        <v>21000</v>
      </c>
      <c r="S89" s="12" t="s">
        <v>15</v>
      </c>
      <c r="T89" s="7">
        <f t="shared" si="3"/>
        <v>0</v>
      </c>
      <c r="U89" s="12" t="s">
        <v>477</v>
      </c>
      <c r="V89" s="6" t="s">
        <v>1750</v>
      </c>
      <c r="W89" s="12"/>
    </row>
    <row r="90" spans="1:23" s="14" customFormat="1" ht="27.75" customHeight="1" x14ac:dyDescent="0.2">
      <c r="A90" s="26">
        <v>41091</v>
      </c>
      <c r="B90" s="6" t="s">
        <v>1309</v>
      </c>
      <c r="C90" s="12" t="s">
        <v>189</v>
      </c>
      <c r="D90" s="12" t="s">
        <v>12</v>
      </c>
      <c r="E90" s="12" t="s">
        <v>371</v>
      </c>
      <c r="F90" s="12" t="s">
        <v>267</v>
      </c>
      <c r="G90" s="6" t="s">
        <v>1016</v>
      </c>
      <c r="H90" s="12" t="s">
        <v>463</v>
      </c>
      <c r="I90" s="12" t="s">
        <v>268</v>
      </c>
      <c r="J90" s="12"/>
      <c r="K90" s="21" t="s">
        <v>743</v>
      </c>
      <c r="L90" s="13">
        <v>1500000</v>
      </c>
      <c r="M90" s="12">
        <v>59874</v>
      </c>
      <c r="N90" s="8">
        <v>41122</v>
      </c>
      <c r="O90" s="80">
        <v>2012</v>
      </c>
      <c r="P90" s="6" t="s">
        <v>438</v>
      </c>
      <c r="Q90" s="53">
        <f t="shared" si="2"/>
        <v>95624</v>
      </c>
      <c r="R90" s="13">
        <v>95624</v>
      </c>
      <c r="S90" s="12" t="s">
        <v>19</v>
      </c>
      <c r="T90" s="7">
        <f t="shared" si="3"/>
        <v>0</v>
      </c>
      <c r="U90" s="12" t="s">
        <v>474</v>
      </c>
      <c r="V90" s="6" t="s">
        <v>1748</v>
      </c>
      <c r="W90" s="12"/>
    </row>
    <row r="91" spans="1:23" s="14" customFormat="1" ht="36" x14ac:dyDescent="0.2">
      <c r="A91" s="26">
        <v>41091</v>
      </c>
      <c r="B91" s="6" t="s">
        <v>1309</v>
      </c>
      <c r="C91" s="12" t="s">
        <v>66</v>
      </c>
      <c r="D91" s="12" t="s">
        <v>271</v>
      </c>
      <c r="E91" s="12"/>
      <c r="F91" s="12" t="s">
        <v>657</v>
      </c>
      <c r="G91" s="6" t="s">
        <v>426</v>
      </c>
      <c r="H91" s="6" t="s">
        <v>442</v>
      </c>
      <c r="I91" s="12" t="s">
        <v>272</v>
      </c>
      <c r="J91" s="12"/>
      <c r="K91" s="21" t="s">
        <v>273</v>
      </c>
      <c r="L91" s="13">
        <v>1102941</v>
      </c>
      <c r="M91" s="12">
        <v>59774</v>
      </c>
      <c r="N91" s="8">
        <v>41103</v>
      </c>
      <c r="O91" s="80">
        <v>2012</v>
      </c>
      <c r="P91" s="12"/>
      <c r="Q91" s="53">
        <f t="shared" si="2"/>
        <v>93707.816482582828</v>
      </c>
      <c r="R91" s="13">
        <v>93706</v>
      </c>
      <c r="S91" s="6" t="s">
        <v>19</v>
      </c>
      <c r="T91" s="7">
        <f t="shared" si="3"/>
        <v>1.81648258282803</v>
      </c>
      <c r="U91" s="12"/>
      <c r="V91" s="6" t="s">
        <v>1749</v>
      </c>
      <c r="W91" s="12"/>
    </row>
    <row r="92" spans="1:23" s="14" customFormat="1" ht="34.5" customHeight="1" x14ac:dyDescent="0.2">
      <c r="A92" s="26">
        <v>41091</v>
      </c>
      <c r="B92" s="6" t="s">
        <v>1307</v>
      </c>
      <c r="C92" s="12" t="s">
        <v>16</v>
      </c>
      <c r="D92" s="12" t="s">
        <v>1283</v>
      </c>
      <c r="E92" s="12" t="s">
        <v>1119</v>
      </c>
      <c r="F92" s="12" t="s">
        <v>274</v>
      </c>
      <c r="G92" s="6" t="s">
        <v>428</v>
      </c>
      <c r="H92" s="12" t="s">
        <v>491</v>
      </c>
      <c r="I92" s="12" t="s">
        <v>275</v>
      </c>
      <c r="J92" s="12"/>
      <c r="K92" s="21" t="s">
        <v>788</v>
      </c>
      <c r="L92" s="13">
        <v>250006</v>
      </c>
      <c r="M92" s="12">
        <v>59855</v>
      </c>
      <c r="N92" s="8">
        <v>41091</v>
      </c>
      <c r="O92" s="80">
        <v>2012</v>
      </c>
      <c r="P92" s="6" t="s">
        <v>432</v>
      </c>
      <c r="Q92" s="53">
        <f t="shared" si="2"/>
        <v>21240.951571792692</v>
      </c>
      <c r="R92" s="13">
        <v>21241</v>
      </c>
      <c r="S92" s="12" t="s">
        <v>19</v>
      </c>
      <c r="T92" s="7">
        <f t="shared" si="3"/>
        <v>-4.8428207308461424E-2</v>
      </c>
      <c r="U92" s="12"/>
      <c r="V92" s="6" t="s">
        <v>1749</v>
      </c>
      <c r="W92" s="12"/>
    </row>
    <row r="93" spans="1:23" s="14" customFormat="1" ht="26.25" customHeight="1" x14ac:dyDescent="0.2">
      <c r="A93" s="26">
        <v>41091</v>
      </c>
      <c r="B93" s="6" t="s">
        <v>1309</v>
      </c>
      <c r="C93" s="12" t="s">
        <v>197</v>
      </c>
      <c r="D93" s="12" t="s">
        <v>271</v>
      </c>
      <c r="E93" s="12"/>
      <c r="F93" s="12" t="s">
        <v>658</v>
      </c>
      <c r="G93" s="6" t="s">
        <v>426</v>
      </c>
      <c r="H93" s="12" t="s">
        <v>447</v>
      </c>
      <c r="I93" s="12" t="s">
        <v>276</v>
      </c>
      <c r="J93" s="12"/>
      <c r="K93" s="21" t="s">
        <v>761</v>
      </c>
      <c r="L93" s="13">
        <v>1838235</v>
      </c>
      <c r="M93" s="12">
        <v>59851</v>
      </c>
      <c r="N93" s="8">
        <v>41121</v>
      </c>
      <c r="O93" s="80">
        <v>2012</v>
      </c>
      <c r="P93" s="12" t="s">
        <v>656</v>
      </c>
      <c r="Q93" s="53">
        <f t="shared" si="2"/>
        <v>156179.69413763806</v>
      </c>
      <c r="R93" s="13">
        <v>127440</v>
      </c>
      <c r="S93" s="12" t="s">
        <v>19</v>
      </c>
      <c r="T93" s="7">
        <f t="shared" si="3"/>
        <v>28739.694137638056</v>
      </c>
      <c r="U93" s="12"/>
      <c r="V93" s="12" t="s">
        <v>1749</v>
      </c>
      <c r="W93" s="117"/>
    </row>
    <row r="94" spans="1:23" s="14" customFormat="1" ht="133.5" customHeight="1" x14ac:dyDescent="0.2">
      <c r="A94" s="26">
        <v>41091</v>
      </c>
      <c r="B94" s="6" t="s">
        <v>1309</v>
      </c>
      <c r="C94" s="12" t="s">
        <v>76</v>
      </c>
      <c r="D94" s="12" t="s">
        <v>279</v>
      </c>
      <c r="E94" s="12"/>
      <c r="F94" s="12" t="s">
        <v>280</v>
      </c>
      <c r="G94" s="12" t="s">
        <v>426</v>
      </c>
      <c r="H94" s="12" t="s">
        <v>470</v>
      </c>
      <c r="I94" s="12" t="s">
        <v>281</v>
      </c>
      <c r="J94" s="12"/>
      <c r="K94" s="21" t="s">
        <v>753</v>
      </c>
      <c r="L94" s="13">
        <v>990099</v>
      </c>
      <c r="M94" s="12">
        <v>59767</v>
      </c>
      <c r="N94" s="8">
        <v>41093</v>
      </c>
      <c r="O94" s="80">
        <v>2012</v>
      </c>
      <c r="P94" s="21" t="s">
        <v>1269</v>
      </c>
      <c r="Q94" s="53">
        <f t="shared" si="2"/>
        <v>84120.560747663549</v>
      </c>
      <c r="R94" s="13">
        <v>84120</v>
      </c>
      <c r="S94" s="6" t="s">
        <v>19</v>
      </c>
      <c r="T94" s="7">
        <f t="shared" si="3"/>
        <v>0.56074766354868189</v>
      </c>
      <c r="U94" s="12"/>
      <c r="V94" s="6" t="s">
        <v>1749</v>
      </c>
      <c r="W94" s="117"/>
    </row>
    <row r="95" spans="1:23" s="14" customFormat="1" ht="60" x14ac:dyDescent="0.2">
      <c r="A95" s="26">
        <v>41091</v>
      </c>
      <c r="B95" s="6" t="s">
        <v>1307</v>
      </c>
      <c r="C95" s="12" t="s">
        <v>34</v>
      </c>
      <c r="D95" s="12" t="s">
        <v>282</v>
      </c>
      <c r="E95" s="12"/>
      <c r="F95" s="12" t="s">
        <v>283</v>
      </c>
      <c r="G95" s="6" t="s">
        <v>428</v>
      </c>
      <c r="H95" s="12"/>
      <c r="I95" s="12" t="s">
        <v>284</v>
      </c>
      <c r="J95" s="12"/>
      <c r="K95" s="21" t="s">
        <v>285</v>
      </c>
      <c r="L95" s="13">
        <v>373134</v>
      </c>
      <c r="M95" s="12">
        <v>59826</v>
      </c>
      <c r="N95" s="8">
        <v>41115</v>
      </c>
      <c r="O95" s="80">
        <v>2012</v>
      </c>
      <c r="P95" s="12" t="s">
        <v>433</v>
      </c>
      <c r="Q95" s="53">
        <f t="shared" si="2"/>
        <v>31702.124044180116</v>
      </c>
      <c r="R95" s="13">
        <v>31702</v>
      </c>
      <c r="S95" s="6" t="s">
        <v>19</v>
      </c>
      <c r="T95" s="7">
        <f t="shared" si="3"/>
        <v>0.12404418011647067</v>
      </c>
      <c r="U95" s="12"/>
      <c r="V95" s="6" t="s">
        <v>1749</v>
      </c>
      <c r="W95" s="117"/>
    </row>
    <row r="96" spans="1:23" ht="38.25" customHeight="1" x14ac:dyDescent="0.2">
      <c r="A96" s="26">
        <v>41091</v>
      </c>
      <c r="B96" s="6" t="s">
        <v>1309</v>
      </c>
      <c r="C96" s="12" t="s">
        <v>48</v>
      </c>
      <c r="D96" s="12" t="s">
        <v>271</v>
      </c>
      <c r="E96" s="12"/>
      <c r="F96" s="12" t="s">
        <v>659</v>
      </c>
      <c r="G96" s="12" t="s">
        <v>427</v>
      </c>
      <c r="H96" s="12"/>
      <c r="I96" s="12" t="s">
        <v>277</v>
      </c>
      <c r="J96" s="12"/>
      <c r="K96" s="21" t="s">
        <v>278</v>
      </c>
      <c r="L96" s="13">
        <v>2450981</v>
      </c>
      <c r="M96" s="12">
        <v>59853</v>
      </c>
      <c r="N96" s="8">
        <v>41121</v>
      </c>
      <c r="O96" s="80">
        <v>2012</v>
      </c>
      <c r="P96" s="12"/>
      <c r="Q96" s="53">
        <f t="shared" si="2"/>
        <v>208239.6771452846</v>
      </c>
      <c r="R96" s="13">
        <v>169920</v>
      </c>
      <c r="S96" s="12" t="s">
        <v>19</v>
      </c>
      <c r="T96" s="7">
        <f t="shared" si="3"/>
        <v>38319.677145284601</v>
      </c>
      <c r="U96" s="12"/>
      <c r="V96" s="12" t="s">
        <v>1749</v>
      </c>
      <c r="W96" s="117"/>
    </row>
    <row r="97" spans="1:23" ht="36" x14ac:dyDescent="0.2">
      <c r="A97" s="26">
        <v>41091</v>
      </c>
      <c r="B97" s="6" t="s">
        <v>1309</v>
      </c>
      <c r="C97" s="12" t="s">
        <v>48</v>
      </c>
      <c r="D97" s="12" t="s">
        <v>146</v>
      </c>
      <c r="E97" s="12"/>
      <c r="F97" s="12" t="s">
        <v>269</v>
      </c>
      <c r="G97" s="12" t="s">
        <v>427</v>
      </c>
      <c r="H97" s="12"/>
      <c r="I97" s="12" t="s">
        <v>270</v>
      </c>
      <c r="J97" s="12"/>
      <c r="K97" s="21" t="s">
        <v>800</v>
      </c>
      <c r="L97" s="13">
        <v>1600000</v>
      </c>
      <c r="M97" s="12">
        <v>59876</v>
      </c>
      <c r="N97" s="8">
        <v>41122</v>
      </c>
      <c r="O97" s="80">
        <v>2012</v>
      </c>
      <c r="P97" s="12"/>
      <c r="Q97" s="53">
        <f t="shared" si="2"/>
        <v>135938.82752761256</v>
      </c>
      <c r="R97" s="13">
        <v>135938</v>
      </c>
      <c r="S97" s="12" t="s">
        <v>19</v>
      </c>
      <c r="T97" s="7">
        <f t="shared" si="3"/>
        <v>0.82752761256415397</v>
      </c>
      <c r="U97" s="12"/>
      <c r="V97" s="6" t="s">
        <v>1749</v>
      </c>
      <c r="W97" s="12"/>
    </row>
    <row r="98" spans="1:23" ht="144" x14ac:dyDescent="0.2">
      <c r="A98" s="26">
        <v>41244</v>
      </c>
      <c r="B98" s="6" t="s">
        <v>1309</v>
      </c>
      <c r="C98" s="12" t="s">
        <v>197</v>
      </c>
      <c r="D98" s="12" t="s">
        <v>271</v>
      </c>
      <c r="E98" s="12"/>
      <c r="F98" s="12" t="s">
        <v>658</v>
      </c>
      <c r="G98" s="6" t="s">
        <v>426</v>
      </c>
      <c r="H98" s="12" t="s">
        <v>447</v>
      </c>
      <c r="I98" s="12" t="s">
        <v>276</v>
      </c>
      <c r="J98" s="12"/>
      <c r="K98" s="21" t="s">
        <v>139</v>
      </c>
      <c r="L98" s="13">
        <v>663130</v>
      </c>
      <c r="M98" s="25">
        <v>60496</v>
      </c>
      <c r="N98" s="26">
        <v>41275</v>
      </c>
      <c r="O98" s="80">
        <v>2013</v>
      </c>
      <c r="P98" s="21" t="s">
        <v>671</v>
      </c>
      <c r="Q98" s="53">
        <f t="shared" si="2"/>
        <v>56340.696686491072</v>
      </c>
      <c r="R98" s="13">
        <v>56341</v>
      </c>
      <c r="S98" s="21" t="s">
        <v>19</v>
      </c>
      <c r="T98" s="7">
        <f t="shared" si="3"/>
        <v>-0.30331350892811315</v>
      </c>
      <c r="U98" s="21"/>
      <c r="V98" s="6" t="s">
        <v>1749</v>
      </c>
      <c r="W98" s="21"/>
    </row>
    <row r="99" spans="1:23" ht="24" x14ac:dyDescent="0.2">
      <c r="A99" s="26">
        <v>41091</v>
      </c>
      <c r="B99" s="6" t="s">
        <v>1308</v>
      </c>
      <c r="C99" s="12" t="s">
        <v>261</v>
      </c>
      <c r="D99" s="12" t="s">
        <v>12</v>
      </c>
      <c r="E99" s="12" t="s">
        <v>371</v>
      </c>
      <c r="F99" s="12" t="s">
        <v>262</v>
      </c>
      <c r="G99" s="12" t="s">
        <v>427</v>
      </c>
      <c r="H99" s="12"/>
      <c r="I99" s="12" t="s">
        <v>263</v>
      </c>
      <c r="J99" s="12"/>
      <c r="K99" s="21" t="s">
        <v>264</v>
      </c>
      <c r="L99" s="13">
        <v>177513</v>
      </c>
      <c r="M99" s="12">
        <v>59841</v>
      </c>
      <c r="N99" s="8">
        <v>41091</v>
      </c>
      <c r="O99" s="80">
        <v>2012</v>
      </c>
      <c r="P99" s="12"/>
      <c r="Q99" s="53">
        <f t="shared" si="2"/>
        <v>15081.81818181818</v>
      </c>
      <c r="R99" s="13">
        <v>9000</v>
      </c>
      <c r="S99" s="12" t="s">
        <v>15</v>
      </c>
      <c r="T99" s="7">
        <f t="shared" si="3"/>
        <v>6081.8181818181802</v>
      </c>
      <c r="U99" s="12" t="s">
        <v>482</v>
      </c>
      <c r="V99" s="12"/>
      <c r="W99" s="12" t="s">
        <v>265</v>
      </c>
    </row>
    <row r="100" spans="1:23" ht="24" x14ac:dyDescent="0.2">
      <c r="A100" s="26">
        <v>41091</v>
      </c>
      <c r="B100" s="6" t="s">
        <v>1307</v>
      </c>
      <c r="C100" s="12" t="s">
        <v>250</v>
      </c>
      <c r="D100" s="12" t="s">
        <v>12</v>
      </c>
      <c r="E100" s="12" t="s">
        <v>371</v>
      </c>
      <c r="F100" s="12" t="s">
        <v>251</v>
      </c>
      <c r="G100" s="12" t="s">
        <v>427</v>
      </c>
      <c r="H100" s="12"/>
      <c r="I100" s="12" t="s">
        <v>252</v>
      </c>
      <c r="J100" s="12"/>
      <c r="K100" s="21" t="s">
        <v>253</v>
      </c>
      <c r="L100" s="13">
        <v>156418</v>
      </c>
      <c r="M100" s="12">
        <v>59808</v>
      </c>
      <c r="N100" s="8">
        <v>41113</v>
      </c>
      <c r="O100" s="80">
        <v>2012</v>
      </c>
      <c r="P100" s="12"/>
      <c r="Q100" s="53">
        <f t="shared" si="2"/>
        <v>13289.549702633814</v>
      </c>
      <c r="R100" s="13">
        <v>13290</v>
      </c>
      <c r="S100" s="12" t="s">
        <v>19</v>
      </c>
      <c r="T100" s="7">
        <f t="shared" si="3"/>
        <v>-0.4502973661856231</v>
      </c>
      <c r="U100" s="12"/>
      <c r="V100" s="6" t="s">
        <v>1749</v>
      </c>
      <c r="W100" s="12"/>
    </row>
    <row r="101" spans="1:23" ht="17.25" customHeight="1" x14ac:dyDescent="0.2">
      <c r="A101" s="26">
        <v>41122</v>
      </c>
      <c r="B101" s="6" t="s">
        <v>1311</v>
      </c>
      <c r="C101" s="12" t="s">
        <v>62</v>
      </c>
      <c r="D101" s="12" t="s">
        <v>12</v>
      </c>
      <c r="E101" s="12" t="s">
        <v>371</v>
      </c>
      <c r="F101" s="12" t="s">
        <v>382</v>
      </c>
      <c r="G101" s="6" t="s">
        <v>427</v>
      </c>
      <c r="H101" s="12"/>
      <c r="I101" s="12" t="s">
        <v>383</v>
      </c>
      <c r="J101" s="12"/>
      <c r="K101" s="21" t="s">
        <v>387</v>
      </c>
      <c r="L101" s="13">
        <v>800002</v>
      </c>
      <c r="M101" s="12">
        <v>59941</v>
      </c>
      <c r="N101" s="8">
        <v>41148</v>
      </c>
      <c r="O101" s="80">
        <v>2012</v>
      </c>
      <c r="P101" s="12"/>
      <c r="Q101" s="53">
        <f t="shared" si="2"/>
        <v>67969.583687340681</v>
      </c>
      <c r="R101" s="13">
        <v>20507</v>
      </c>
      <c r="S101" s="12" t="s">
        <v>15</v>
      </c>
      <c r="T101" s="7">
        <f t="shared" si="3"/>
        <v>47462.583687340681</v>
      </c>
      <c r="U101" s="12" t="s">
        <v>482</v>
      </c>
      <c r="V101" s="12"/>
      <c r="W101" s="117"/>
    </row>
    <row r="102" spans="1:23" ht="24" x14ac:dyDescent="0.2">
      <c r="A102" s="26">
        <v>41122</v>
      </c>
      <c r="B102" s="6" t="s">
        <v>1307</v>
      </c>
      <c r="C102" s="12" t="s">
        <v>329</v>
      </c>
      <c r="D102" s="12" t="s">
        <v>12</v>
      </c>
      <c r="E102" s="12" t="s">
        <v>371</v>
      </c>
      <c r="F102" s="12" t="s">
        <v>374</v>
      </c>
      <c r="G102" s="12" t="s">
        <v>427</v>
      </c>
      <c r="H102" s="12"/>
      <c r="I102" s="12" t="s">
        <v>375</v>
      </c>
      <c r="J102" s="12"/>
      <c r="K102" s="21" t="s">
        <v>376</v>
      </c>
      <c r="L102" s="13">
        <v>111280</v>
      </c>
      <c r="M102" s="12">
        <v>59914</v>
      </c>
      <c r="N102" s="8">
        <v>41142</v>
      </c>
      <c r="O102" s="80">
        <v>2012</v>
      </c>
      <c r="P102" s="12"/>
      <c r="Q102" s="53">
        <f t="shared" si="2"/>
        <v>9454.545454545454</v>
      </c>
      <c r="R102" s="13">
        <v>0</v>
      </c>
      <c r="S102" s="12" t="s">
        <v>15</v>
      </c>
      <c r="T102" s="7">
        <f t="shared" si="3"/>
        <v>9454.545454545454</v>
      </c>
      <c r="U102" s="12" t="s">
        <v>484</v>
      </c>
      <c r="V102" s="12"/>
      <c r="W102" s="117"/>
    </row>
    <row r="103" spans="1:23" ht="36" x14ac:dyDescent="0.2">
      <c r="A103" s="26">
        <v>41122</v>
      </c>
      <c r="B103" s="6" t="s">
        <v>1309</v>
      </c>
      <c r="C103" s="12" t="s">
        <v>81</v>
      </c>
      <c r="D103" s="12" t="s">
        <v>12</v>
      </c>
      <c r="E103" s="12" t="s">
        <v>371</v>
      </c>
      <c r="F103" s="12" t="s">
        <v>286</v>
      </c>
      <c r="G103" s="6" t="s">
        <v>428</v>
      </c>
      <c r="H103" s="6" t="s">
        <v>461</v>
      </c>
      <c r="I103" s="12" t="s">
        <v>370</v>
      </c>
      <c r="J103" s="12"/>
      <c r="K103" s="21" t="s">
        <v>287</v>
      </c>
      <c r="L103" s="13">
        <v>844551</v>
      </c>
      <c r="M103" s="12">
        <v>59901</v>
      </c>
      <c r="N103" s="8">
        <v>41137</v>
      </c>
      <c r="O103" s="80">
        <v>2012</v>
      </c>
      <c r="P103" s="6" t="s">
        <v>439</v>
      </c>
      <c r="Q103" s="53">
        <f t="shared" si="2"/>
        <v>71754.545454545456</v>
      </c>
      <c r="R103" s="13">
        <v>71754</v>
      </c>
      <c r="S103" s="12" t="s">
        <v>19</v>
      </c>
      <c r="T103" s="7">
        <f t="shared" si="3"/>
        <v>0.54545454545586836</v>
      </c>
      <c r="U103" s="12"/>
      <c r="V103" s="6" t="s">
        <v>1749</v>
      </c>
      <c r="W103" s="117"/>
    </row>
    <row r="104" spans="1:23" ht="39.75" customHeight="1" x14ac:dyDescent="0.2">
      <c r="A104" s="26">
        <v>41122</v>
      </c>
      <c r="B104" s="6" t="s">
        <v>1309</v>
      </c>
      <c r="C104" s="12" t="s">
        <v>68</v>
      </c>
      <c r="D104" s="12" t="s">
        <v>146</v>
      </c>
      <c r="E104" s="12"/>
      <c r="F104" s="12" t="s">
        <v>390</v>
      </c>
      <c r="G104" s="6" t="s">
        <v>426</v>
      </c>
      <c r="H104" s="12" t="s">
        <v>531</v>
      </c>
      <c r="I104" s="12" t="s">
        <v>378</v>
      </c>
      <c r="J104" s="12"/>
      <c r="K104" s="21" t="s">
        <v>379</v>
      </c>
      <c r="L104" s="13">
        <v>1000000</v>
      </c>
      <c r="M104" s="12">
        <v>59917</v>
      </c>
      <c r="N104" s="8">
        <v>41142</v>
      </c>
      <c r="O104" s="80">
        <v>2012</v>
      </c>
      <c r="P104" s="12" t="s">
        <v>437</v>
      </c>
      <c r="Q104" s="53">
        <f t="shared" si="2"/>
        <v>84961.767204757853</v>
      </c>
      <c r="R104" s="13">
        <v>84960</v>
      </c>
      <c r="S104" s="12" t="s">
        <v>19</v>
      </c>
      <c r="T104" s="7">
        <f t="shared" si="3"/>
        <v>1.7672047578525962</v>
      </c>
      <c r="U104" s="12"/>
      <c r="V104" s="6" t="s">
        <v>1749</v>
      </c>
      <c r="W104" s="117"/>
    </row>
    <row r="105" spans="1:23" ht="87.75" customHeight="1" x14ac:dyDescent="0.2">
      <c r="A105" s="26">
        <v>41122</v>
      </c>
      <c r="B105" s="6" t="s">
        <v>1307</v>
      </c>
      <c r="C105" s="12" t="s">
        <v>54</v>
      </c>
      <c r="D105" s="12" t="s">
        <v>59</v>
      </c>
      <c r="E105" s="12"/>
      <c r="F105" s="12"/>
      <c r="G105" s="6" t="s">
        <v>428</v>
      </c>
      <c r="H105" s="12"/>
      <c r="I105" s="12" t="s">
        <v>377</v>
      </c>
      <c r="J105" s="12"/>
      <c r="K105" s="21" t="s">
        <v>801</v>
      </c>
      <c r="L105" s="13">
        <v>996170</v>
      </c>
      <c r="M105" s="12">
        <v>60142</v>
      </c>
      <c r="N105" s="8">
        <v>41204</v>
      </c>
      <c r="O105" s="80">
        <v>2012</v>
      </c>
      <c r="P105" s="12" t="s">
        <v>434</v>
      </c>
      <c r="Q105" s="53">
        <f t="shared" si="2"/>
        <v>84636.363636363632</v>
      </c>
      <c r="R105" s="13">
        <v>84636</v>
      </c>
      <c r="S105" s="12" t="s">
        <v>19</v>
      </c>
      <c r="T105" s="7">
        <f t="shared" si="3"/>
        <v>0.36363636363239493</v>
      </c>
      <c r="U105" s="12"/>
      <c r="V105" s="6" t="s">
        <v>1749</v>
      </c>
      <c r="W105" s="117"/>
    </row>
    <row r="106" spans="1:23" ht="34.5" customHeight="1" x14ac:dyDescent="0.2">
      <c r="A106" s="26">
        <v>41122</v>
      </c>
      <c r="B106" s="6" t="s">
        <v>1309</v>
      </c>
      <c r="C106" s="12" t="s">
        <v>68</v>
      </c>
      <c r="D106" s="12" t="s">
        <v>146</v>
      </c>
      <c r="E106" s="12"/>
      <c r="F106" s="12" t="s">
        <v>390</v>
      </c>
      <c r="G106" s="6" t="s">
        <v>426</v>
      </c>
      <c r="H106" s="12" t="s">
        <v>69</v>
      </c>
      <c r="I106" s="12" t="s">
        <v>380</v>
      </c>
      <c r="J106" s="12"/>
      <c r="K106" s="21" t="s">
        <v>381</v>
      </c>
      <c r="L106" s="13">
        <v>2000000</v>
      </c>
      <c r="M106" s="12">
        <v>59918</v>
      </c>
      <c r="N106" s="8">
        <v>41142</v>
      </c>
      <c r="O106" s="80">
        <v>2012</v>
      </c>
      <c r="P106" s="12" t="s">
        <v>437</v>
      </c>
      <c r="Q106" s="53">
        <f t="shared" si="2"/>
        <v>149694</v>
      </c>
      <c r="R106" s="13">
        <v>149694</v>
      </c>
      <c r="S106" s="12" t="s">
        <v>19</v>
      </c>
      <c r="T106" s="7">
        <f t="shared" si="3"/>
        <v>0</v>
      </c>
      <c r="U106" s="12" t="s">
        <v>1753</v>
      </c>
      <c r="V106" s="12" t="s">
        <v>1751</v>
      </c>
      <c r="W106" s="117"/>
    </row>
    <row r="107" spans="1:23" ht="36" x14ac:dyDescent="0.2">
      <c r="A107" s="26">
        <v>41122</v>
      </c>
      <c r="B107" s="6" t="s">
        <v>1309</v>
      </c>
      <c r="C107" s="12" t="s">
        <v>189</v>
      </c>
      <c r="D107" s="12" t="s">
        <v>394</v>
      </c>
      <c r="E107" s="12"/>
      <c r="F107" s="12" t="s">
        <v>391</v>
      </c>
      <c r="G107" s="6" t="s">
        <v>1016</v>
      </c>
      <c r="H107" s="6" t="s">
        <v>462</v>
      </c>
      <c r="I107" s="12" t="s">
        <v>411</v>
      </c>
      <c r="J107" s="12"/>
      <c r="K107" s="21" t="s">
        <v>392</v>
      </c>
      <c r="L107" s="13">
        <v>1737016</v>
      </c>
      <c r="M107" s="12">
        <v>60014</v>
      </c>
      <c r="N107" s="8">
        <v>41172</v>
      </c>
      <c r="O107" s="80">
        <v>2012</v>
      </c>
      <c r="P107" s="6" t="s">
        <v>438</v>
      </c>
      <c r="Q107" s="53">
        <f t="shared" si="2"/>
        <v>147579.94902293966</v>
      </c>
      <c r="R107" s="13">
        <v>147580</v>
      </c>
      <c r="S107" s="12" t="s">
        <v>19</v>
      </c>
      <c r="T107" s="7">
        <f t="shared" si="3"/>
        <v>-5.0977060338482261E-2</v>
      </c>
      <c r="U107" s="12"/>
      <c r="V107" s="6" t="s">
        <v>1749</v>
      </c>
      <c r="W107" s="117"/>
    </row>
    <row r="108" spans="1:23" ht="17.25" customHeight="1" x14ac:dyDescent="0.2">
      <c r="A108" s="26">
        <v>41122</v>
      </c>
      <c r="B108" s="6" t="s">
        <v>1307</v>
      </c>
      <c r="C108" s="12" t="s">
        <v>174</v>
      </c>
      <c r="D108" s="12" t="s">
        <v>12</v>
      </c>
      <c r="E108" s="12" t="s">
        <v>371</v>
      </c>
      <c r="F108" s="12" t="s">
        <v>400</v>
      </c>
      <c r="G108" s="12" t="s">
        <v>426</v>
      </c>
      <c r="H108" s="12" t="s">
        <v>468</v>
      </c>
      <c r="I108" s="12" t="s">
        <v>399</v>
      </c>
      <c r="J108" s="12"/>
      <c r="K108" s="21" t="s">
        <v>413</v>
      </c>
      <c r="L108" s="13">
        <v>649586</v>
      </c>
      <c r="M108" s="12">
        <v>59994</v>
      </c>
      <c r="N108" s="8">
        <v>41153</v>
      </c>
      <c r="O108" s="80">
        <v>2012</v>
      </c>
      <c r="P108" s="12"/>
      <c r="Q108" s="53">
        <f t="shared" si="2"/>
        <v>55189.974511469831</v>
      </c>
      <c r="R108" s="13">
        <v>33619</v>
      </c>
      <c r="S108" s="12" t="s">
        <v>15</v>
      </c>
      <c r="T108" s="7">
        <f t="shared" si="3"/>
        <v>21570.974511469831</v>
      </c>
      <c r="U108" s="12" t="s">
        <v>482</v>
      </c>
      <c r="V108" s="12"/>
      <c r="W108" s="12" t="s">
        <v>414</v>
      </c>
    </row>
    <row r="109" spans="1:23" ht="36" x14ac:dyDescent="0.2">
      <c r="A109" s="26">
        <v>41122</v>
      </c>
      <c r="B109" s="6" t="s">
        <v>1307</v>
      </c>
      <c r="C109" s="12" t="s">
        <v>99</v>
      </c>
      <c r="D109" s="12" t="s">
        <v>12</v>
      </c>
      <c r="E109" s="12" t="s">
        <v>371</v>
      </c>
      <c r="F109" s="12" t="s">
        <v>398</v>
      </c>
      <c r="G109" s="6" t="s">
        <v>426</v>
      </c>
      <c r="H109" s="6" t="s">
        <v>457</v>
      </c>
      <c r="I109" s="12" t="s">
        <v>397</v>
      </c>
      <c r="J109" s="12"/>
      <c r="K109" s="21" t="s">
        <v>802</v>
      </c>
      <c r="L109" s="13">
        <v>495618</v>
      </c>
      <c r="M109" s="12">
        <v>60013</v>
      </c>
      <c r="N109" s="8">
        <v>41172</v>
      </c>
      <c r="O109" s="80">
        <v>2012</v>
      </c>
      <c r="P109" s="12"/>
      <c r="Q109" s="53">
        <f t="shared" si="2"/>
        <v>34384</v>
      </c>
      <c r="R109" s="13">
        <v>34384</v>
      </c>
      <c r="S109" s="12" t="s">
        <v>15</v>
      </c>
      <c r="T109" s="7">
        <f t="shared" si="3"/>
        <v>0</v>
      </c>
      <c r="U109" s="12" t="s">
        <v>474</v>
      </c>
      <c r="V109" s="6" t="s">
        <v>1748</v>
      </c>
      <c r="W109" s="117"/>
    </row>
    <row r="110" spans="1:23" ht="24" x14ac:dyDescent="0.2">
      <c r="A110" s="26">
        <v>41122</v>
      </c>
      <c r="B110" s="6" t="s">
        <v>1307</v>
      </c>
      <c r="C110" s="12" t="s">
        <v>340</v>
      </c>
      <c r="D110" s="12" t="s">
        <v>12</v>
      </c>
      <c r="E110" s="12" t="s">
        <v>371</v>
      </c>
      <c r="F110" s="12" t="s">
        <v>384</v>
      </c>
      <c r="G110" s="12" t="s">
        <v>427</v>
      </c>
      <c r="H110" s="12"/>
      <c r="I110" s="12" t="s">
        <v>385</v>
      </c>
      <c r="J110" s="12"/>
      <c r="K110" s="21" t="s">
        <v>386</v>
      </c>
      <c r="L110" s="13">
        <v>369490</v>
      </c>
      <c r="M110" s="12">
        <v>59931</v>
      </c>
      <c r="N110" s="8">
        <v>41122</v>
      </c>
      <c r="O110" s="80">
        <v>2012</v>
      </c>
      <c r="P110" s="12"/>
      <c r="Q110" s="53">
        <f t="shared" si="2"/>
        <v>31392.523364485973</v>
      </c>
      <c r="R110" s="13">
        <v>31392</v>
      </c>
      <c r="S110" s="12" t="s">
        <v>19</v>
      </c>
      <c r="T110" s="7">
        <f t="shared" si="3"/>
        <v>0.52336448597270646</v>
      </c>
      <c r="U110" s="12"/>
      <c r="V110" s="6" t="s">
        <v>1749</v>
      </c>
      <c r="W110" s="117"/>
    </row>
    <row r="111" spans="1:23" ht="24" x14ac:dyDescent="0.2">
      <c r="A111" s="26">
        <v>41122</v>
      </c>
      <c r="B111" s="6" t="s">
        <v>1311</v>
      </c>
      <c r="C111" s="12" t="s">
        <v>288</v>
      </c>
      <c r="D111" s="12" t="s">
        <v>12</v>
      </c>
      <c r="E111" s="12" t="s">
        <v>371</v>
      </c>
      <c r="F111" s="12" t="s">
        <v>289</v>
      </c>
      <c r="G111" s="12" t="s">
        <v>427</v>
      </c>
      <c r="H111" s="12"/>
      <c r="I111" s="12" t="s">
        <v>290</v>
      </c>
      <c r="J111" s="12"/>
      <c r="K111" s="21" t="s">
        <v>291</v>
      </c>
      <c r="L111" s="13">
        <v>89827</v>
      </c>
      <c r="M111" s="12">
        <v>59913</v>
      </c>
      <c r="N111" s="8">
        <v>41142</v>
      </c>
      <c r="O111" s="80">
        <v>2012</v>
      </c>
      <c r="P111" s="12"/>
      <c r="Q111" s="53">
        <f t="shared" si="2"/>
        <v>7631.8606627017825</v>
      </c>
      <c r="R111" s="13">
        <v>0</v>
      </c>
      <c r="S111" s="12" t="s">
        <v>15</v>
      </c>
      <c r="T111" s="7">
        <f t="shared" si="3"/>
        <v>7631.8606627017825</v>
      </c>
      <c r="U111" s="12" t="s">
        <v>484</v>
      </c>
      <c r="V111" s="12"/>
      <c r="W111" s="117"/>
    </row>
    <row r="112" spans="1:23" ht="24" x14ac:dyDescent="0.2">
      <c r="A112" s="26">
        <v>41122</v>
      </c>
      <c r="B112" s="6" t="s">
        <v>1307</v>
      </c>
      <c r="C112" s="12" t="s">
        <v>356</v>
      </c>
      <c r="D112" s="12" t="s">
        <v>12</v>
      </c>
      <c r="E112" s="12" t="s">
        <v>371</v>
      </c>
      <c r="F112" s="12" t="s">
        <v>396</v>
      </c>
      <c r="G112" s="12" t="s">
        <v>427</v>
      </c>
      <c r="H112" s="12"/>
      <c r="I112" s="12" t="s">
        <v>372</v>
      </c>
      <c r="J112" s="12"/>
      <c r="K112" s="21" t="s">
        <v>373</v>
      </c>
      <c r="L112" s="13">
        <v>812221</v>
      </c>
      <c r="M112" s="12">
        <v>59920</v>
      </c>
      <c r="N112" s="8">
        <v>41142</v>
      </c>
      <c r="O112" s="80">
        <v>2012</v>
      </c>
      <c r="P112" s="12"/>
      <c r="Q112" s="53">
        <f t="shared" si="2"/>
        <v>69007.731520815621</v>
      </c>
      <c r="R112" s="13">
        <v>36000</v>
      </c>
      <c r="S112" s="12" t="s">
        <v>15</v>
      </c>
      <c r="T112" s="7">
        <f t="shared" si="3"/>
        <v>33007.731520815621</v>
      </c>
      <c r="U112" s="12" t="s">
        <v>482</v>
      </c>
      <c r="V112" s="12"/>
      <c r="W112" s="117"/>
    </row>
    <row r="113" spans="1:23" ht="24" x14ac:dyDescent="0.2">
      <c r="A113" s="26">
        <v>41153</v>
      </c>
      <c r="B113" s="6" t="s">
        <v>1307</v>
      </c>
      <c r="C113" s="12" t="s">
        <v>171</v>
      </c>
      <c r="D113" s="12" t="s">
        <v>12</v>
      </c>
      <c r="E113" s="12" t="s">
        <v>388</v>
      </c>
      <c r="F113" s="12" t="s">
        <v>421</v>
      </c>
      <c r="G113" s="6" t="s">
        <v>427</v>
      </c>
      <c r="H113" s="12"/>
      <c r="I113" s="12" t="s">
        <v>422</v>
      </c>
      <c r="J113" s="12"/>
      <c r="K113" s="21" t="s">
        <v>423</v>
      </c>
      <c r="L113" s="13">
        <v>500000</v>
      </c>
      <c r="M113" s="12">
        <v>60041</v>
      </c>
      <c r="N113" s="8">
        <v>41178</v>
      </c>
      <c r="O113" s="80">
        <v>2012</v>
      </c>
      <c r="P113" s="12"/>
      <c r="Q113" s="53">
        <f t="shared" si="2"/>
        <v>42480.883602378926</v>
      </c>
      <c r="R113" s="13">
        <v>42481</v>
      </c>
      <c r="S113" s="12" t="s">
        <v>19</v>
      </c>
      <c r="T113" s="7">
        <f t="shared" si="3"/>
        <v>-0.11639762107370188</v>
      </c>
      <c r="U113" s="12"/>
      <c r="V113" s="6" t="s">
        <v>1749</v>
      </c>
      <c r="W113" s="117"/>
    </row>
    <row r="114" spans="1:23" ht="24" x14ac:dyDescent="0.2">
      <c r="A114" s="26">
        <v>41153</v>
      </c>
      <c r="B114" s="6" t="s">
        <v>1307</v>
      </c>
      <c r="C114" s="12" t="s">
        <v>183</v>
      </c>
      <c r="D114" s="12" t="s">
        <v>404</v>
      </c>
      <c r="E114" s="12"/>
      <c r="F114" s="12"/>
      <c r="G114" s="6" t="s">
        <v>427</v>
      </c>
      <c r="H114" s="12"/>
      <c r="I114" s="12" t="s">
        <v>412</v>
      </c>
      <c r="J114" s="12"/>
      <c r="K114" s="21" t="s">
        <v>803</v>
      </c>
      <c r="L114" s="13">
        <v>83213</v>
      </c>
      <c r="M114" s="12">
        <v>59967</v>
      </c>
      <c r="N114" s="8">
        <v>41153</v>
      </c>
      <c r="O114" s="80">
        <v>2012</v>
      </c>
      <c r="P114" s="12"/>
      <c r="Q114" s="53">
        <f t="shared" si="2"/>
        <v>7069.923534409515</v>
      </c>
      <c r="R114" s="13">
        <v>0</v>
      </c>
      <c r="S114" s="12" t="s">
        <v>15</v>
      </c>
      <c r="T114" s="7">
        <f t="shared" si="3"/>
        <v>7069.923534409515</v>
      </c>
      <c r="U114" s="12" t="s">
        <v>475</v>
      </c>
      <c r="V114" s="12"/>
      <c r="W114" s="12" t="s">
        <v>474</v>
      </c>
    </row>
    <row r="115" spans="1:23" ht="25.5" customHeight="1" x14ac:dyDescent="0.2">
      <c r="A115" s="26">
        <v>41153</v>
      </c>
      <c r="B115" s="6" t="s">
        <v>1309</v>
      </c>
      <c r="C115" s="21" t="s">
        <v>337</v>
      </c>
      <c r="D115" s="21" t="s">
        <v>529</v>
      </c>
      <c r="E115" s="21"/>
      <c r="F115" s="21" t="s">
        <v>517</v>
      </c>
      <c r="G115" s="21" t="s">
        <v>427</v>
      </c>
      <c r="H115" s="21"/>
      <c r="I115" s="21" t="s">
        <v>533</v>
      </c>
      <c r="J115" s="21"/>
      <c r="K115" s="21" t="s">
        <v>518</v>
      </c>
      <c r="L115" s="13">
        <v>2800000</v>
      </c>
      <c r="M115" s="21">
        <v>60166</v>
      </c>
      <c r="N115" s="26">
        <v>41212</v>
      </c>
      <c r="O115" s="80">
        <v>2012</v>
      </c>
      <c r="P115" s="21"/>
      <c r="Q115" s="53">
        <f t="shared" si="2"/>
        <v>237892.94817332199</v>
      </c>
      <c r="R115" s="13">
        <v>237892</v>
      </c>
      <c r="S115" s="21" t="s">
        <v>19</v>
      </c>
      <c r="T115" s="7">
        <f t="shared" si="3"/>
        <v>0.94817332198726945</v>
      </c>
      <c r="U115" s="21"/>
      <c r="V115" s="6" t="s">
        <v>1749</v>
      </c>
      <c r="W115" s="21"/>
    </row>
    <row r="116" spans="1:23" ht="96" x14ac:dyDescent="0.2">
      <c r="A116" s="26">
        <v>41153</v>
      </c>
      <c r="B116" s="6" t="s">
        <v>1307</v>
      </c>
      <c r="C116" s="12" t="s">
        <v>16</v>
      </c>
      <c r="D116" s="12" t="s">
        <v>401</v>
      </c>
      <c r="E116" s="12"/>
      <c r="F116" s="12" t="s">
        <v>403</v>
      </c>
      <c r="G116" s="6" t="s">
        <v>428</v>
      </c>
      <c r="H116" s="21"/>
      <c r="I116" s="12" t="s">
        <v>402</v>
      </c>
      <c r="J116" s="12"/>
      <c r="K116" s="21" t="s">
        <v>285</v>
      </c>
      <c r="L116" s="13">
        <v>446429</v>
      </c>
      <c r="M116" s="12">
        <v>60051</v>
      </c>
      <c r="N116" s="8">
        <v>41179</v>
      </c>
      <c r="O116" s="80">
        <v>2012</v>
      </c>
      <c r="P116" s="6" t="s">
        <v>541</v>
      </c>
      <c r="Q116" s="53">
        <f t="shared" si="2"/>
        <v>37929.396771452841</v>
      </c>
      <c r="R116" s="13">
        <v>18965</v>
      </c>
      <c r="S116" s="12" t="s">
        <v>15</v>
      </c>
      <c r="T116" s="7">
        <f t="shared" si="3"/>
        <v>18964.396771452841</v>
      </c>
      <c r="U116" s="12" t="s">
        <v>482</v>
      </c>
      <c r="V116" s="12"/>
      <c r="W116" s="12" t="s">
        <v>516</v>
      </c>
    </row>
    <row r="117" spans="1:23" ht="37.5" customHeight="1" x14ac:dyDescent="0.2">
      <c r="A117" s="26">
        <v>41153</v>
      </c>
      <c r="B117" s="6" t="s">
        <v>1309</v>
      </c>
      <c r="C117" s="12" t="s">
        <v>189</v>
      </c>
      <c r="D117" s="12" t="s">
        <v>594</v>
      </c>
      <c r="E117" s="6" t="s">
        <v>1281</v>
      </c>
      <c r="F117" s="12" t="s">
        <v>407</v>
      </c>
      <c r="G117" s="6" t="s">
        <v>1016</v>
      </c>
      <c r="H117" s="12" t="s">
        <v>500</v>
      </c>
      <c r="I117" s="12" t="s">
        <v>405</v>
      </c>
      <c r="J117" s="12"/>
      <c r="K117" s="21" t="s">
        <v>406</v>
      </c>
      <c r="L117" s="13">
        <v>251985</v>
      </c>
      <c r="M117" s="12">
        <v>59996</v>
      </c>
      <c r="N117" s="8">
        <v>41153</v>
      </c>
      <c r="O117" s="80">
        <v>2012</v>
      </c>
      <c r="P117" s="6" t="s">
        <v>438</v>
      </c>
      <c r="Q117" s="53">
        <f t="shared" si="2"/>
        <v>21409.090909090908</v>
      </c>
      <c r="R117" s="13">
        <v>0</v>
      </c>
      <c r="S117" s="12" t="s">
        <v>15</v>
      </c>
      <c r="T117" s="7">
        <f t="shared" si="3"/>
        <v>21409.090909090908</v>
      </c>
      <c r="U117" s="12" t="s">
        <v>476</v>
      </c>
      <c r="V117" s="12"/>
      <c r="W117" s="117"/>
    </row>
    <row r="118" spans="1:23" ht="36.75" customHeight="1" x14ac:dyDescent="0.2">
      <c r="A118" s="26">
        <v>41153</v>
      </c>
      <c r="B118" s="6" t="s">
        <v>1309</v>
      </c>
      <c r="C118" s="12" t="s">
        <v>189</v>
      </c>
      <c r="D118" s="12" t="s">
        <v>594</v>
      </c>
      <c r="E118" s="6" t="s">
        <v>1281</v>
      </c>
      <c r="F118" s="12" t="s">
        <v>408</v>
      </c>
      <c r="G118" s="6" t="s">
        <v>1016</v>
      </c>
      <c r="H118" s="12" t="s">
        <v>500</v>
      </c>
      <c r="I118" s="12" t="s">
        <v>409</v>
      </c>
      <c r="J118" s="12"/>
      <c r="K118" s="21" t="s">
        <v>410</v>
      </c>
      <c r="L118" s="13">
        <v>250380</v>
      </c>
      <c r="M118" s="12">
        <v>59995</v>
      </c>
      <c r="N118" s="8">
        <v>41153</v>
      </c>
      <c r="O118" s="80">
        <v>2012</v>
      </c>
      <c r="P118" s="6" t="s">
        <v>438</v>
      </c>
      <c r="Q118" s="53">
        <f t="shared" si="2"/>
        <v>21272.727272727272</v>
      </c>
      <c r="R118" s="13">
        <v>0</v>
      </c>
      <c r="S118" s="12" t="s">
        <v>15</v>
      </c>
      <c r="T118" s="7">
        <f t="shared" si="3"/>
        <v>21272.727272727272</v>
      </c>
      <c r="U118" s="12" t="s">
        <v>476</v>
      </c>
      <c r="V118" s="12"/>
      <c r="W118" s="117"/>
    </row>
    <row r="119" spans="1:23" ht="26.25" customHeight="1" x14ac:dyDescent="0.2">
      <c r="A119" s="26">
        <v>41153</v>
      </c>
      <c r="B119" s="6" t="s">
        <v>1309</v>
      </c>
      <c r="C119" s="12" t="s">
        <v>197</v>
      </c>
      <c r="D119" s="12" t="s">
        <v>12</v>
      </c>
      <c r="E119" s="12" t="s">
        <v>388</v>
      </c>
      <c r="F119" s="12" t="s">
        <v>415</v>
      </c>
      <c r="G119" s="6" t="s">
        <v>426</v>
      </c>
      <c r="H119" s="6" t="s">
        <v>444</v>
      </c>
      <c r="I119" s="12" t="s">
        <v>416</v>
      </c>
      <c r="J119" s="12"/>
      <c r="K119" s="21" t="s">
        <v>417</v>
      </c>
      <c r="L119" s="13">
        <v>194825</v>
      </c>
      <c r="M119" s="12">
        <v>60045</v>
      </c>
      <c r="N119" s="8">
        <v>41179</v>
      </c>
      <c r="O119" s="80">
        <v>2012</v>
      </c>
      <c r="P119" s="12"/>
      <c r="Q119" s="53">
        <f t="shared" si="2"/>
        <v>16552.676295666948</v>
      </c>
      <c r="R119" s="13">
        <v>16000</v>
      </c>
      <c r="S119" s="12" t="s">
        <v>15</v>
      </c>
      <c r="T119" s="7">
        <f t="shared" si="3"/>
        <v>552.67629566694814</v>
      </c>
      <c r="U119" s="12" t="s">
        <v>482</v>
      </c>
      <c r="V119" s="12"/>
      <c r="W119" s="117"/>
    </row>
    <row r="120" spans="1:23" ht="26.25" customHeight="1" x14ac:dyDescent="0.2">
      <c r="A120" s="26">
        <v>41153</v>
      </c>
      <c r="B120" s="6" t="s">
        <v>1309</v>
      </c>
      <c r="C120" s="12" t="s">
        <v>197</v>
      </c>
      <c r="D120" s="12" t="s">
        <v>12</v>
      </c>
      <c r="E120" s="12" t="s">
        <v>388</v>
      </c>
      <c r="F120" s="12" t="s">
        <v>418</v>
      </c>
      <c r="G120" s="6" t="s">
        <v>426</v>
      </c>
      <c r="H120" s="12" t="s">
        <v>447</v>
      </c>
      <c r="I120" s="12" t="s">
        <v>419</v>
      </c>
      <c r="J120" s="12"/>
      <c r="K120" s="21" t="s">
        <v>420</v>
      </c>
      <c r="L120" s="13">
        <v>1003788</v>
      </c>
      <c r="M120" s="12">
        <v>60042</v>
      </c>
      <c r="N120" s="8">
        <v>41178</v>
      </c>
      <c r="O120" s="80">
        <v>2012</v>
      </c>
      <c r="P120" s="12"/>
      <c r="Q120" s="53">
        <f t="shared" si="2"/>
        <v>85283.602378929485</v>
      </c>
      <c r="R120" s="13">
        <v>85282</v>
      </c>
      <c r="S120" s="12" t="s">
        <v>19</v>
      </c>
      <c r="T120" s="7">
        <f t="shared" si="3"/>
        <v>1.6023789294849848</v>
      </c>
      <c r="U120" s="12"/>
      <c r="V120" s="6" t="s">
        <v>1749</v>
      </c>
      <c r="W120" s="12"/>
    </row>
    <row r="121" spans="1:23" ht="25.5" customHeight="1" x14ac:dyDescent="0.2">
      <c r="A121" s="26">
        <v>41153</v>
      </c>
      <c r="B121" s="6" t="s">
        <v>1309</v>
      </c>
      <c r="C121" s="12" t="s">
        <v>189</v>
      </c>
      <c r="D121" s="12" t="s">
        <v>282</v>
      </c>
      <c r="E121" s="12"/>
      <c r="F121" s="12" t="s">
        <v>495</v>
      </c>
      <c r="G121" s="6" t="s">
        <v>1016</v>
      </c>
      <c r="H121" s="12" t="s">
        <v>695</v>
      </c>
      <c r="I121" s="12" t="s">
        <v>496</v>
      </c>
      <c r="J121" s="12"/>
      <c r="K121" s="21" t="s">
        <v>285</v>
      </c>
      <c r="L121" s="13">
        <v>386100</v>
      </c>
      <c r="M121" s="12">
        <v>60095</v>
      </c>
      <c r="N121" s="8">
        <v>41190</v>
      </c>
      <c r="O121" s="80">
        <v>2012</v>
      </c>
      <c r="P121" s="12"/>
      <c r="Q121" s="53">
        <f t="shared" si="2"/>
        <v>32803.738317757008</v>
      </c>
      <c r="R121" s="13">
        <v>36083</v>
      </c>
      <c r="S121" s="12" t="s">
        <v>19</v>
      </c>
      <c r="T121" s="7">
        <f t="shared" si="3"/>
        <v>-3279.2616822429918</v>
      </c>
      <c r="U121" s="12"/>
      <c r="V121" s="12" t="s">
        <v>1749</v>
      </c>
      <c r="W121" s="117"/>
    </row>
    <row r="122" spans="1:23" ht="27.75" customHeight="1" x14ac:dyDescent="0.2">
      <c r="A122" s="26">
        <v>41153</v>
      </c>
      <c r="B122" s="6" t="s">
        <v>1309</v>
      </c>
      <c r="C122" s="12" t="s">
        <v>189</v>
      </c>
      <c r="D122" s="12" t="s">
        <v>146</v>
      </c>
      <c r="E122" s="12"/>
      <c r="F122" s="12" t="s">
        <v>497</v>
      </c>
      <c r="G122" s="6" t="s">
        <v>1016</v>
      </c>
      <c r="H122" s="12" t="s">
        <v>695</v>
      </c>
      <c r="I122" s="12" t="s">
        <v>499</v>
      </c>
      <c r="J122" s="12"/>
      <c r="K122" s="21" t="s">
        <v>498</v>
      </c>
      <c r="L122" s="13">
        <v>1300000</v>
      </c>
      <c r="M122" s="12">
        <v>60096</v>
      </c>
      <c r="N122" s="8">
        <v>41183</v>
      </c>
      <c r="O122" s="80">
        <v>2012</v>
      </c>
      <c r="P122" s="12"/>
      <c r="Q122" s="53">
        <f t="shared" si="2"/>
        <v>110450.29736618522</v>
      </c>
      <c r="R122" s="13">
        <v>110450</v>
      </c>
      <c r="S122" s="12" t="s">
        <v>19</v>
      </c>
      <c r="T122" s="7">
        <f t="shared" si="3"/>
        <v>0.29736618521565106</v>
      </c>
      <c r="U122" s="12"/>
      <c r="V122" s="6" t="s">
        <v>1749</v>
      </c>
      <c r="W122" s="117"/>
    </row>
    <row r="123" spans="1:23" ht="24" x14ac:dyDescent="0.2">
      <c r="A123" s="26">
        <v>41153</v>
      </c>
      <c r="B123" s="6" t="s">
        <v>1307</v>
      </c>
      <c r="C123" s="12" t="s">
        <v>16</v>
      </c>
      <c r="D123" s="12" t="s">
        <v>12</v>
      </c>
      <c r="E123" s="12" t="s">
        <v>371</v>
      </c>
      <c r="F123" s="12" t="s">
        <v>504</v>
      </c>
      <c r="G123" s="12" t="s">
        <v>428</v>
      </c>
      <c r="H123" s="12"/>
      <c r="I123" s="12" t="s">
        <v>505</v>
      </c>
      <c r="J123" s="12"/>
      <c r="K123" s="21" t="s">
        <v>506</v>
      </c>
      <c r="L123" s="13">
        <v>489515</v>
      </c>
      <c r="M123" s="12">
        <v>60057</v>
      </c>
      <c r="N123" s="8">
        <v>41183</v>
      </c>
      <c r="O123" s="80">
        <v>2012</v>
      </c>
      <c r="P123" s="12"/>
      <c r="Q123" s="53">
        <f t="shared" si="2"/>
        <v>41590.059473237037</v>
      </c>
      <c r="R123" s="13">
        <v>41590</v>
      </c>
      <c r="S123" s="12" t="s">
        <v>19</v>
      </c>
      <c r="T123" s="7">
        <f t="shared" si="3"/>
        <v>5.9473237037309445E-2</v>
      </c>
      <c r="U123" s="12"/>
      <c r="V123" s="6" t="s">
        <v>1749</v>
      </c>
      <c r="W123" s="117"/>
    </row>
    <row r="124" spans="1:23" ht="27.75" customHeight="1" x14ac:dyDescent="0.2">
      <c r="A124" s="26">
        <v>41153</v>
      </c>
      <c r="B124" s="6" t="s">
        <v>1309</v>
      </c>
      <c r="C124" s="21" t="s">
        <v>68</v>
      </c>
      <c r="D124" s="21" t="s">
        <v>12</v>
      </c>
      <c r="E124" s="21" t="s">
        <v>388</v>
      </c>
      <c r="F124" s="21" t="s">
        <v>507</v>
      </c>
      <c r="G124" s="21" t="s">
        <v>426</v>
      </c>
      <c r="H124" s="12" t="s">
        <v>532</v>
      </c>
      <c r="I124" s="21" t="s">
        <v>508</v>
      </c>
      <c r="J124" s="21"/>
      <c r="K124" s="21" t="s">
        <v>509</v>
      </c>
      <c r="L124" s="13">
        <v>462657</v>
      </c>
      <c r="M124" s="21">
        <v>60075</v>
      </c>
      <c r="N124" s="8">
        <v>41187</v>
      </c>
      <c r="O124" s="80">
        <v>2012</v>
      </c>
      <c r="P124" s="21"/>
      <c r="Q124" s="53">
        <f t="shared" si="2"/>
        <v>39308.156329651654</v>
      </c>
      <c r="R124" s="13">
        <v>20590</v>
      </c>
      <c r="S124" s="21" t="s">
        <v>15</v>
      </c>
      <c r="T124" s="7">
        <f t="shared" si="3"/>
        <v>18718.156329651654</v>
      </c>
      <c r="U124" s="21" t="s">
        <v>482</v>
      </c>
      <c r="V124" s="21"/>
      <c r="W124" s="21"/>
    </row>
    <row r="125" spans="1:23" ht="17.25" customHeight="1" x14ac:dyDescent="0.2">
      <c r="A125" s="26">
        <v>41153</v>
      </c>
      <c r="B125" s="6" t="s">
        <v>1309</v>
      </c>
      <c r="C125" s="21" t="s">
        <v>68</v>
      </c>
      <c r="D125" s="21" t="s">
        <v>12</v>
      </c>
      <c r="E125" s="21" t="s">
        <v>388</v>
      </c>
      <c r="F125" s="21" t="s">
        <v>510</v>
      </c>
      <c r="G125" s="21" t="s">
        <v>426</v>
      </c>
      <c r="H125" s="12" t="s">
        <v>69</v>
      </c>
      <c r="I125" s="21" t="s">
        <v>511</v>
      </c>
      <c r="J125" s="21"/>
      <c r="K125" s="21" t="s">
        <v>512</v>
      </c>
      <c r="L125" s="13">
        <v>2138393</v>
      </c>
      <c r="M125" s="21">
        <v>60074</v>
      </c>
      <c r="N125" s="8">
        <v>41187</v>
      </c>
      <c r="O125" s="80">
        <v>2012</v>
      </c>
      <c r="P125" s="21"/>
      <c r="Q125" s="53">
        <f t="shared" si="2"/>
        <v>71430</v>
      </c>
      <c r="R125" s="13">
        <v>71430</v>
      </c>
      <c r="S125" s="21" t="s">
        <v>15</v>
      </c>
      <c r="T125" s="7">
        <f t="shared" si="3"/>
        <v>0</v>
      </c>
      <c r="U125" s="21" t="s">
        <v>474</v>
      </c>
      <c r="V125" s="6" t="s">
        <v>1748</v>
      </c>
      <c r="W125" s="21"/>
    </row>
    <row r="126" spans="1:23" ht="48" x14ac:dyDescent="0.2">
      <c r="A126" s="26">
        <v>41153</v>
      </c>
      <c r="B126" s="6" t="s">
        <v>1307</v>
      </c>
      <c r="C126" s="21" t="s">
        <v>16</v>
      </c>
      <c r="D126" s="21" t="s">
        <v>12</v>
      </c>
      <c r="E126" s="21" t="s">
        <v>388</v>
      </c>
      <c r="F126" s="21" t="s">
        <v>513</v>
      </c>
      <c r="G126" s="21" t="s">
        <v>428</v>
      </c>
      <c r="H126" s="21"/>
      <c r="I126" s="21" t="s">
        <v>514</v>
      </c>
      <c r="J126" s="21"/>
      <c r="K126" s="21" t="s">
        <v>515</v>
      </c>
      <c r="L126" s="13">
        <v>200510</v>
      </c>
      <c r="M126" s="21">
        <v>60058</v>
      </c>
      <c r="N126" s="8">
        <v>41183</v>
      </c>
      <c r="O126" s="80">
        <v>2012</v>
      </c>
      <c r="P126" s="21"/>
      <c r="Q126" s="53">
        <f t="shared" si="2"/>
        <v>15789</v>
      </c>
      <c r="R126" s="13">
        <v>15789</v>
      </c>
      <c r="S126" s="21" t="s">
        <v>15</v>
      </c>
      <c r="T126" s="7">
        <f t="shared" si="3"/>
        <v>0</v>
      </c>
      <c r="U126" s="21" t="s">
        <v>474</v>
      </c>
      <c r="V126" s="6" t="s">
        <v>1748</v>
      </c>
      <c r="W126" s="21"/>
    </row>
    <row r="127" spans="1:23" ht="39" customHeight="1" x14ac:dyDescent="0.2">
      <c r="A127" s="26">
        <v>41153</v>
      </c>
      <c r="B127" s="6" t="s">
        <v>1307</v>
      </c>
      <c r="C127" s="21" t="s">
        <v>16</v>
      </c>
      <c r="D127" s="21" t="s">
        <v>12</v>
      </c>
      <c r="E127" s="21" t="s">
        <v>388</v>
      </c>
      <c r="F127" s="21" t="s">
        <v>522</v>
      </c>
      <c r="G127" s="21" t="s">
        <v>428</v>
      </c>
      <c r="H127" s="21"/>
      <c r="I127" s="21" t="s">
        <v>523</v>
      </c>
      <c r="J127" s="21"/>
      <c r="K127" s="21" t="s">
        <v>524</v>
      </c>
      <c r="L127" s="13">
        <v>1150978</v>
      </c>
      <c r="M127" s="21">
        <v>60144</v>
      </c>
      <c r="N127" s="26">
        <v>41204</v>
      </c>
      <c r="O127" s="80">
        <v>2012</v>
      </c>
      <c r="P127" s="21"/>
      <c r="Q127" s="53">
        <f t="shared" si="2"/>
        <v>56393</v>
      </c>
      <c r="R127" s="13">
        <v>56393</v>
      </c>
      <c r="S127" s="21" t="s">
        <v>15</v>
      </c>
      <c r="T127" s="7">
        <f t="shared" si="3"/>
        <v>0</v>
      </c>
      <c r="U127" s="21" t="s">
        <v>474</v>
      </c>
      <c r="V127" s="6" t="s">
        <v>1748</v>
      </c>
      <c r="W127" s="21"/>
    </row>
    <row r="128" spans="1:23" ht="48" x14ac:dyDescent="0.2">
      <c r="A128" s="26">
        <v>41153</v>
      </c>
      <c r="B128" s="6" t="s">
        <v>1307</v>
      </c>
      <c r="C128" s="12" t="s">
        <v>343</v>
      </c>
      <c r="D128" s="12" t="s">
        <v>12</v>
      </c>
      <c r="E128" s="12" t="s">
        <v>388</v>
      </c>
      <c r="F128" s="12" t="s">
        <v>501</v>
      </c>
      <c r="G128" s="12" t="s">
        <v>427</v>
      </c>
      <c r="H128" s="12"/>
      <c r="I128" s="12" t="s">
        <v>503</v>
      </c>
      <c r="J128" s="12"/>
      <c r="K128" s="21" t="s">
        <v>502</v>
      </c>
      <c r="L128" s="13">
        <v>259211</v>
      </c>
      <c r="M128" s="12">
        <v>60060</v>
      </c>
      <c r="N128" s="8">
        <v>41183</v>
      </c>
      <c r="O128" s="80">
        <v>2012</v>
      </c>
      <c r="P128" s="12"/>
      <c r="Q128" s="53">
        <f t="shared" si="2"/>
        <v>15844</v>
      </c>
      <c r="R128" s="13">
        <v>15844</v>
      </c>
      <c r="S128" s="12" t="s">
        <v>15</v>
      </c>
      <c r="T128" s="7">
        <f t="shared" si="3"/>
        <v>0</v>
      </c>
      <c r="U128" s="12" t="s">
        <v>474</v>
      </c>
      <c r="V128" s="6" t="s">
        <v>1748</v>
      </c>
      <c r="W128" s="117"/>
    </row>
    <row r="129" spans="1:23" ht="27" customHeight="1" x14ac:dyDescent="0.2">
      <c r="A129" s="26">
        <v>41153</v>
      </c>
      <c r="B129" s="21" t="s">
        <v>1310</v>
      </c>
      <c r="C129" s="21" t="s">
        <v>364</v>
      </c>
      <c r="D129" s="21" t="s">
        <v>401</v>
      </c>
      <c r="E129" s="21"/>
      <c r="F129" s="21" t="s">
        <v>632</v>
      </c>
      <c r="G129" s="21" t="s">
        <v>430</v>
      </c>
      <c r="H129" s="21" t="s">
        <v>701</v>
      </c>
      <c r="I129" s="21" t="s">
        <v>537</v>
      </c>
      <c r="J129" s="21"/>
      <c r="K129" s="21" t="s">
        <v>804</v>
      </c>
      <c r="L129" s="13">
        <v>248668</v>
      </c>
      <c r="M129" s="25">
        <v>60373</v>
      </c>
      <c r="N129" s="26">
        <v>41247</v>
      </c>
      <c r="O129" s="80">
        <v>2012</v>
      </c>
      <c r="P129" s="21" t="s">
        <v>542</v>
      </c>
      <c r="Q129" s="53">
        <f t="shared" si="2"/>
        <v>0</v>
      </c>
      <c r="R129" s="13">
        <v>0</v>
      </c>
      <c r="S129" s="21" t="s">
        <v>15</v>
      </c>
      <c r="T129" s="7">
        <f t="shared" si="3"/>
        <v>0</v>
      </c>
      <c r="U129" s="21" t="s">
        <v>477</v>
      </c>
      <c r="V129" s="6" t="s">
        <v>1750</v>
      </c>
      <c r="W129" s="21"/>
    </row>
    <row r="130" spans="1:23" ht="132" x14ac:dyDescent="0.2">
      <c r="A130" s="26">
        <v>41153</v>
      </c>
      <c r="B130" s="6" t="s">
        <v>1307</v>
      </c>
      <c r="C130" s="21" t="s">
        <v>243</v>
      </c>
      <c r="D130" s="21" t="s">
        <v>589</v>
      </c>
      <c r="E130" s="21"/>
      <c r="F130" s="21"/>
      <c r="G130" s="21" t="s">
        <v>426</v>
      </c>
      <c r="H130" s="21"/>
      <c r="I130" s="21" t="s">
        <v>592</v>
      </c>
      <c r="J130" s="21"/>
      <c r="K130" s="21" t="s">
        <v>588</v>
      </c>
      <c r="L130" s="13">
        <v>148231</v>
      </c>
      <c r="M130" s="25">
        <v>60043</v>
      </c>
      <c r="N130" s="26">
        <v>41153</v>
      </c>
      <c r="O130" s="80">
        <v>2012</v>
      </c>
      <c r="P130" s="120" t="s">
        <v>587</v>
      </c>
      <c r="Q130" s="53">
        <f t="shared" si="2"/>
        <v>12593.96771452846</v>
      </c>
      <c r="R130" s="13">
        <v>0</v>
      </c>
      <c r="S130" s="21" t="s">
        <v>15</v>
      </c>
      <c r="T130" s="7">
        <f t="shared" si="3"/>
        <v>12593.96771452846</v>
      </c>
      <c r="U130" s="21" t="s">
        <v>484</v>
      </c>
      <c r="V130" s="21"/>
      <c r="W130" s="21"/>
    </row>
    <row r="131" spans="1:23" ht="132" x14ac:dyDescent="0.2">
      <c r="A131" s="26">
        <v>41153</v>
      </c>
      <c r="B131" s="6" t="s">
        <v>1307</v>
      </c>
      <c r="C131" s="21" t="s">
        <v>243</v>
      </c>
      <c r="D131" s="21" t="s">
        <v>585</v>
      </c>
      <c r="E131" s="21"/>
      <c r="F131" s="21"/>
      <c r="G131" s="21" t="s">
        <v>426</v>
      </c>
      <c r="H131" s="21"/>
      <c r="I131" s="21" t="s">
        <v>583</v>
      </c>
      <c r="J131" s="21"/>
      <c r="K131" s="21" t="s">
        <v>584</v>
      </c>
      <c r="L131" s="13">
        <v>191278</v>
      </c>
      <c r="M131" s="25">
        <v>60047</v>
      </c>
      <c r="N131" s="26">
        <v>41153</v>
      </c>
      <c r="O131" s="80">
        <v>2012</v>
      </c>
      <c r="P131" s="120" t="s">
        <v>587</v>
      </c>
      <c r="Q131" s="53">
        <f t="shared" ref="Q131:Q194" si="4">IF(AND(D131="CERF",P131="5% PMR"),(L131/1.07*0.05/1.05),IF(V131="NGO",R131,IF(V131="SUP",R131,(L131/1.07*0.1/1.1))))</f>
        <v>16251.316907391671</v>
      </c>
      <c r="R131" s="13">
        <v>0</v>
      </c>
      <c r="S131" s="21" t="s">
        <v>15</v>
      </c>
      <c r="T131" s="7">
        <f t="shared" ref="T131:T194" si="5">Q131-R131</f>
        <v>16251.316907391671</v>
      </c>
      <c r="U131" s="21" t="s">
        <v>484</v>
      </c>
      <c r="V131" s="21"/>
      <c r="W131" s="21"/>
    </row>
    <row r="132" spans="1:23" ht="24" x14ac:dyDescent="0.2">
      <c r="A132" s="26">
        <v>41183</v>
      </c>
      <c r="B132" s="6" t="s">
        <v>1307</v>
      </c>
      <c r="C132" s="21" t="s">
        <v>21</v>
      </c>
      <c r="D132" s="21" t="s">
        <v>12</v>
      </c>
      <c r="E132" s="21" t="s">
        <v>371</v>
      </c>
      <c r="F132" s="21" t="s">
        <v>534</v>
      </c>
      <c r="G132" s="21" t="s">
        <v>427</v>
      </c>
      <c r="H132" s="21"/>
      <c r="I132" s="21" t="s">
        <v>535</v>
      </c>
      <c r="J132" s="21"/>
      <c r="K132" s="21" t="s">
        <v>536</v>
      </c>
      <c r="L132" s="13">
        <v>899999</v>
      </c>
      <c r="M132" s="25">
        <v>60127</v>
      </c>
      <c r="N132" s="26">
        <v>41199</v>
      </c>
      <c r="O132" s="80">
        <v>2012</v>
      </c>
      <c r="P132" s="21"/>
      <c r="Q132" s="53">
        <f t="shared" si="4"/>
        <v>76465.505522514868</v>
      </c>
      <c r="R132" s="13">
        <v>76465</v>
      </c>
      <c r="S132" s="21" t="s">
        <v>19</v>
      </c>
      <c r="T132" s="7">
        <f t="shared" si="5"/>
        <v>0.50552251486806199</v>
      </c>
      <c r="U132" s="21"/>
      <c r="V132" s="6" t="s">
        <v>1749</v>
      </c>
      <c r="W132" s="21"/>
    </row>
    <row r="133" spans="1:23" ht="23.25" customHeight="1" x14ac:dyDescent="0.2">
      <c r="A133" s="26">
        <v>41183</v>
      </c>
      <c r="B133" s="6" t="s">
        <v>1307</v>
      </c>
      <c r="C133" s="21" t="s">
        <v>85</v>
      </c>
      <c r="D133" s="21" t="s">
        <v>12</v>
      </c>
      <c r="E133" s="21" t="s">
        <v>371</v>
      </c>
      <c r="F133" s="21" t="s">
        <v>551</v>
      </c>
      <c r="G133" s="21" t="s">
        <v>427</v>
      </c>
      <c r="H133" s="21"/>
      <c r="I133" s="21" t="s">
        <v>552</v>
      </c>
      <c r="J133" s="21"/>
      <c r="K133" s="21" t="s">
        <v>553</v>
      </c>
      <c r="L133" s="13">
        <v>413635</v>
      </c>
      <c r="M133" s="25">
        <v>60267</v>
      </c>
      <c r="N133" s="26">
        <v>41225</v>
      </c>
      <c r="O133" s="80">
        <v>2012</v>
      </c>
      <c r="P133" s="21"/>
      <c r="Q133" s="53">
        <f t="shared" si="4"/>
        <v>35143.160577740018</v>
      </c>
      <c r="R133" s="13">
        <v>35143</v>
      </c>
      <c r="S133" s="21" t="s">
        <v>19</v>
      </c>
      <c r="T133" s="7">
        <f t="shared" si="5"/>
        <v>0.1605777400181978</v>
      </c>
      <c r="U133" s="21"/>
      <c r="V133" s="6" t="s">
        <v>1749</v>
      </c>
      <c r="W133" s="21"/>
    </row>
    <row r="134" spans="1:23" ht="36" x14ac:dyDescent="0.2">
      <c r="A134" s="26">
        <v>41183</v>
      </c>
      <c r="B134" s="6" t="s">
        <v>1308</v>
      </c>
      <c r="C134" s="21" t="s">
        <v>320</v>
      </c>
      <c r="D134" s="21" t="s">
        <v>12</v>
      </c>
      <c r="E134" s="21" t="s">
        <v>388</v>
      </c>
      <c r="F134" s="21" t="s">
        <v>525</v>
      </c>
      <c r="G134" s="21" t="s">
        <v>427</v>
      </c>
      <c r="H134" s="21"/>
      <c r="I134" s="21" t="s">
        <v>526</v>
      </c>
      <c r="J134" s="21"/>
      <c r="K134" s="21" t="s">
        <v>527</v>
      </c>
      <c r="L134" s="13">
        <v>712999</v>
      </c>
      <c r="M134" s="25">
        <v>60091</v>
      </c>
      <c r="N134" s="26">
        <v>41183</v>
      </c>
      <c r="O134" s="80">
        <v>2012</v>
      </c>
      <c r="P134" s="21"/>
      <c r="Q134" s="53">
        <f t="shared" si="4"/>
        <v>52850</v>
      </c>
      <c r="R134" s="13">
        <v>52850</v>
      </c>
      <c r="S134" s="21" t="s">
        <v>15</v>
      </c>
      <c r="T134" s="7">
        <f t="shared" si="5"/>
        <v>0</v>
      </c>
      <c r="U134" s="21" t="s">
        <v>474</v>
      </c>
      <c r="V134" s="6" t="s">
        <v>1748</v>
      </c>
      <c r="W134" s="21"/>
    </row>
    <row r="135" spans="1:23" ht="24" x14ac:dyDescent="0.2">
      <c r="A135" s="26">
        <v>41183</v>
      </c>
      <c r="B135" s="6" t="s">
        <v>1307</v>
      </c>
      <c r="C135" s="21" t="s">
        <v>174</v>
      </c>
      <c r="D135" s="21" t="s">
        <v>12</v>
      </c>
      <c r="E135" s="21" t="s">
        <v>371</v>
      </c>
      <c r="F135" s="21" t="s">
        <v>519</v>
      </c>
      <c r="G135" s="21" t="s">
        <v>426</v>
      </c>
      <c r="H135" s="12" t="s">
        <v>528</v>
      </c>
      <c r="I135" s="21" t="s">
        <v>520</v>
      </c>
      <c r="J135" s="21"/>
      <c r="K135" s="21" t="s">
        <v>521</v>
      </c>
      <c r="L135" s="13">
        <v>699901</v>
      </c>
      <c r="M135" s="21">
        <v>60124</v>
      </c>
      <c r="N135" s="26">
        <v>41199</v>
      </c>
      <c r="O135" s="80">
        <v>2012</v>
      </c>
      <c r="P135" s="21"/>
      <c r="Q135" s="53">
        <f t="shared" si="4"/>
        <v>59464.82582837723</v>
      </c>
      <c r="R135" s="13">
        <v>59465</v>
      </c>
      <c r="S135" s="21" t="s">
        <v>19</v>
      </c>
      <c r="T135" s="7">
        <f t="shared" si="5"/>
        <v>-0.1741716227697907</v>
      </c>
      <c r="U135" s="21"/>
      <c r="V135" s="6" t="s">
        <v>1749</v>
      </c>
      <c r="W135" s="21"/>
    </row>
    <row r="136" spans="1:23" ht="36" x14ac:dyDescent="0.2">
      <c r="A136" s="26">
        <v>41183</v>
      </c>
      <c r="B136" s="6" t="s">
        <v>1309</v>
      </c>
      <c r="C136" s="21" t="s">
        <v>189</v>
      </c>
      <c r="D136" s="21" t="s">
        <v>401</v>
      </c>
      <c r="E136" s="21"/>
      <c r="F136" s="21" t="s">
        <v>538</v>
      </c>
      <c r="G136" s="21" t="s">
        <v>1016</v>
      </c>
      <c r="H136" s="12" t="s">
        <v>695</v>
      </c>
      <c r="I136" s="21" t="s">
        <v>539</v>
      </c>
      <c r="J136" s="21"/>
      <c r="K136" s="21" t="s">
        <v>805</v>
      </c>
      <c r="L136" s="13">
        <v>279720</v>
      </c>
      <c r="M136" s="25">
        <v>60123</v>
      </c>
      <c r="N136" s="26">
        <v>41183</v>
      </c>
      <c r="O136" s="80">
        <v>2012</v>
      </c>
      <c r="P136" s="21" t="s">
        <v>540</v>
      </c>
      <c r="Q136" s="53">
        <f t="shared" si="4"/>
        <v>17070</v>
      </c>
      <c r="R136" s="13">
        <v>17070</v>
      </c>
      <c r="S136" s="21" t="s">
        <v>15</v>
      </c>
      <c r="T136" s="7">
        <f t="shared" si="5"/>
        <v>0</v>
      </c>
      <c r="U136" s="21" t="s">
        <v>477</v>
      </c>
      <c r="V136" s="6" t="s">
        <v>1750</v>
      </c>
      <c r="W136" s="21"/>
    </row>
    <row r="137" spans="1:23" ht="29.25" customHeight="1" x14ac:dyDescent="0.2">
      <c r="A137" s="26">
        <v>41183</v>
      </c>
      <c r="B137" s="6" t="s">
        <v>1309</v>
      </c>
      <c r="C137" s="21" t="s">
        <v>337</v>
      </c>
      <c r="D137" s="21" t="s">
        <v>12</v>
      </c>
      <c r="E137" s="21" t="s">
        <v>371</v>
      </c>
      <c r="F137" s="21" t="s">
        <v>543</v>
      </c>
      <c r="G137" s="21" t="s">
        <v>430</v>
      </c>
      <c r="H137" s="21" t="s">
        <v>701</v>
      </c>
      <c r="I137" s="21" t="s">
        <v>544</v>
      </c>
      <c r="J137" s="21"/>
      <c r="K137" s="21" t="s">
        <v>545</v>
      </c>
      <c r="L137" s="13">
        <v>274825</v>
      </c>
      <c r="M137" s="25">
        <v>60169</v>
      </c>
      <c r="N137" s="26">
        <v>41213</v>
      </c>
      <c r="O137" s="80">
        <v>2012</v>
      </c>
      <c r="P137" s="21"/>
      <c r="Q137" s="53">
        <f t="shared" si="4"/>
        <v>23349.617672047578</v>
      </c>
      <c r="R137" s="13">
        <v>10000</v>
      </c>
      <c r="S137" s="21" t="s">
        <v>15</v>
      </c>
      <c r="T137" s="7">
        <f t="shared" si="5"/>
        <v>13349.617672047578</v>
      </c>
      <c r="U137" s="21" t="s">
        <v>482</v>
      </c>
      <c r="V137" s="21"/>
      <c r="W137" s="21"/>
    </row>
    <row r="138" spans="1:23" ht="24" x14ac:dyDescent="0.2">
      <c r="A138" s="26">
        <v>41183</v>
      </c>
      <c r="B138" s="6" t="s">
        <v>1309</v>
      </c>
      <c r="C138" s="21" t="s">
        <v>68</v>
      </c>
      <c r="D138" s="12" t="s">
        <v>1283</v>
      </c>
      <c r="E138" s="12" t="s">
        <v>1119</v>
      </c>
      <c r="F138" s="21" t="s">
        <v>546</v>
      </c>
      <c r="G138" s="21" t="s">
        <v>426</v>
      </c>
      <c r="H138" s="21" t="s">
        <v>69</v>
      </c>
      <c r="I138" s="21" t="s">
        <v>547</v>
      </c>
      <c r="J138" s="21"/>
      <c r="K138" s="21" t="s">
        <v>806</v>
      </c>
      <c r="L138" s="13">
        <v>324946</v>
      </c>
      <c r="M138" s="25">
        <v>60134</v>
      </c>
      <c r="N138" s="26">
        <v>41183</v>
      </c>
      <c r="O138" s="80">
        <v>2012</v>
      </c>
      <c r="P138" s="21"/>
      <c r="Q138" s="53">
        <f t="shared" si="4"/>
        <v>27607.986406117241</v>
      </c>
      <c r="R138" s="13">
        <v>27608</v>
      </c>
      <c r="S138" s="21" t="s">
        <v>19</v>
      </c>
      <c r="T138" s="7">
        <f t="shared" si="5"/>
        <v>-1.3593882758868858E-2</v>
      </c>
      <c r="U138" s="21"/>
      <c r="V138" s="6" t="s">
        <v>1749</v>
      </c>
      <c r="W138" s="21"/>
    </row>
    <row r="139" spans="1:23" ht="30.75" customHeight="1" x14ac:dyDescent="0.2">
      <c r="A139" s="26">
        <v>41183</v>
      </c>
      <c r="B139" s="6" t="s">
        <v>1309</v>
      </c>
      <c r="C139" s="21" t="s">
        <v>48</v>
      </c>
      <c r="D139" s="21" t="s">
        <v>12</v>
      </c>
      <c r="E139" s="21" t="s">
        <v>371</v>
      </c>
      <c r="F139" s="21" t="s">
        <v>548</v>
      </c>
      <c r="G139" s="21" t="s">
        <v>427</v>
      </c>
      <c r="H139" s="21"/>
      <c r="I139" s="21" t="s">
        <v>549</v>
      </c>
      <c r="J139" s="21"/>
      <c r="K139" s="21" t="s">
        <v>550</v>
      </c>
      <c r="L139" s="13">
        <v>696142</v>
      </c>
      <c r="M139" s="25">
        <v>60171</v>
      </c>
      <c r="N139" s="26">
        <v>41213</v>
      </c>
      <c r="O139" s="80">
        <v>2012</v>
      </c>
      <c r="P139" s="21"/>
      <c r="Q139" s="53">
        <f t="shared" si="4"/>
        <v>59145.454545454544</v>
      </c>
      <c r="R139" s="13">
        <v>59145</v>
      </c>
      <c r="S139" s="21" t="s">
        <v>19</v>
      </c>
      <c r="T139" s="7">
        <f t="shared" si="5"/>
        <v>0.45454545454413164</v>
      </c>
      <c r="U139" s="21"/>
      <c r="V139" s="6" t="s">
        <v>1749</v>
      </c>
      <c r="W139" s="21"/>
    </row>
    <row r="140" spans="1:23" ht="48" x14ac:dyDescent="0.2">
      <c r="A140" s="26">
        <v>41214</v>
      </c>
      <c r="B140" s="6" t="s">
        <v>1308</v>
      </c>
      <c r="C140" s="21" t="s">
        <v>320</v>
      </c>
      <c r="D140" s="21" t="s">
        <v>12</v>
      </c>
      <c r="E140" s="21" t="s">
        <v>371</v>
      </c>
      <c r="F140" s="21" t="s">
        <v>554</v>
      </c>
      <c r="G140" s="21" t="s">
        <v>427</v>
      </c>
      <c r="H140" s="21"/>
      <c r="I140" s="21" t="s">
        <v>555</v>
      </c>
      <c r="J140" s="21"/>
      <c r="K140" s="21" t="s">
        <v>556</v>
      </c>
      <c r="L140" s="13">
        <v>550000</v>
      </c>
      <c r="M140" s="25">
        <v>60266</v>
      </c>
      <c r="N140" s="26">
        <v>41225</v>
      </c>
      <c r="O140" s="80">
        <v>2012</v>
      </c>
      <c r="P140" s="21"/>
      <c r="Q140" s="53">
        <f t="shared" si="4"/>
        <v>46728.971962616823</v>
      </c>
      <c r="R140" s="13">
        <v>46728</v>
      </c>
      <c r="S140" s="21" t="s">
        <v>19</v>
      </c>
      <c r="T140" s="7">
        <f t="shared" si="5"/>
        <v>0.97196261682256591</v>
      </c>
      <c r="U140" s="21"/>
      <c r="V140" s="6" t="s">
        <v>1749</v>
      </c>
      <c r="W140" s="21"/>
    </row>
    <row r="141" spans="1:23" ht="36" x14ac:dyDescent="0.2">
      <c r="A141" s="26">
        <v>41214</v>
      </c>
      <c r="B141" s="6" t="s">
        <v>1307</v>
      </c>
      <c r="C141" s="21" t="s">
        <v>16</v>
      </c>
      <c r="D141" s="12" t="s">
        <v>1283</v>
      </c>
      <c r="E141" s="12" t="s">
        <v>1119</v>
      </c>
      <c r="F141" s="21" t="s">
        <v>557</v>
      </c>
      <c r="G141" s="21" t="s">
        <v>428</v>
      </c>
      <c r="H141" s="21"/>
      <c r="I141" s="21" t="s">
        <v>558</v>
      </c>
      <c r="J141" s="21"/>
      <c r="K141" s="21" t="s">
        <v>559</v>
      </c>
      <c r="L141" s="13">
        <v>618451</v>
      </c>
      <c r="M141" s="25">
        <v>60199</v>
      </c>
      <c r="N141" s="26">
        <v>41220</v>
      </c>
      <c r="O141" s="80">
        <v>2012</v>
      </c>
      <c r="P141" s="21"/>
      <c r="Q141" s="53">
        <f t="shared" si="4"/>
        <v>52544.6898895497</v>
      </c>
      <c r="R141" s="13">
        <v>52545</v>
      </c>
      <c r="S141" s="21" t="s">
        <v>19</v>
      </c>
      <c r="T141" s="7">
        <f t="shared" si="5"/>
        <v>-0.31011045030027162</v>
      </c>
      <c r="U141" s="21"/>
      <c r="V141" s="6" t="s">
        <v>1749</v>
      </c>
      <c r="W141" s="21"/>
    </row>
    <row r="142" spans="1:23" ht="24" x14ac:dyDescent="0.2">
      <c r="A142" s="26">
        <v>41214</v>
      </c>
      <c r="B142" s="6" t="s">
        <v>1309</v>
      </c>
      <c r="C142" s="21" t="s">
        <v>68</v>
      </c>
      <c r="D142" s="12" t="s">
        <v>1283</v>
      </c>
      <c r="E142" s="12" t="s">
        <v>1119</v>
      </c>
      <c r="F142" s="21" t="s">
        <v>560</v>
      </c>
      <c r="G142" s="21" t="s">
        <v>426</v>
      </c>
      <c r="H142" s="21"/>
      <c r="I142" s="21" t="s">
        <v>561</v>
      </c>
      <c r="J142" s="21"/>
      <c r="K142" s="21" t="s">
        <v>562</v>
      </c>
      <c r="L142" s="13">
        <v>122878</v>
      </c>
      <c r="M142" s="25">
        <v>60179</v>
      </c>
      <c r="N142" s="26">
        <v>41214</v>
      </c>
      <c r="O142" s="80">
        <v>2012</v>
      </c>
      <c r="P142" s="21"/>
      <c r="Q142" s="53">
        <f t="shared" si="4"/>
        <v>10439.932030586237</v>
      </c>
      <c r="R142" s="13">
        <v>0</v>
      </c>
      <c r="S142" s="21" t="s">
        <v>15</v>
      </c>
      <c r="T142" s="7">
        <f t="shared" si="5"/>
        <v>10439.932030586237</v>
      </c>
      <c r="U142" s="21" t="s">
        <v>494</v>
      </c>
      <c r="V142" s="21"/>
      <c r="W142" s="21"/>
    </row>
    <row r="143" spans="1:23" ht="36" x14ac:dyDescent="0.2">
      <c r="A143" s="26">
        <v>41214</v>
      </c>
      <c r="B143" s="6" t="s">
        <v>1307</v>
      </c>
      <c r="C143" s="21" t="s">
        <v>24</v>
      </c>
      <c r="D143" s="21" t="s">
        <v>566</v>
      </c>
      <c r="E143" s="21"/>
      <c r="F143" s="21" t="s">
        <v>563</v>
      </c>
      <c r="G143" s="21" t="s">
        <v>426</v>
      </c>
      <c r="H143" s="21"/>
      <c r="I143" s="21" t="s">
        <v>564</v>
      </c>
      <c r="J143" s="21"/>
      <c r="K143" s="21" t="s">
        <v>565</v>
      </c>
      <c r="L143" s="13">
        <v>945000</v>
      </c>
      <c r="M143" s="25">
        <v>60231</v>
      </c>
      <c r="N143" s="26">
        <v>41221</v>
      </c>
      <c r="O143" s="80">
        <v>2012</v>
      </c>
      <c r="P143" s="21"/>
      <c r="Q143" s="53">
        <f t="shared" si="4"/>
        <v>80288.870008496175</v>
      </c>
      <c r="R143" s="13">
        <v>0</v>
      </c>
      <c r="S143" s="21" t="s">
        <v>15</v>
      </c>
      <c r="T143" s="7">
        <f t="shared" si="5"/>
        <v>80288.870008496175</v>
      </c>
      <c r="U143" s="21" t="s">
        <v>494</v>
      </c>
      <c r="V143" s="21"/>
      <c r="W143" s="21"/>
    </row>
    <row r="144" spans="1:23" ht="24" x14ac:dyDescent="0.2">
      <c r="A144" s="26">
        <v>41214</v>
      </c>
      <c r="B144" s="6" t="s">
        <v>1311</v>
      </c>
      <c r="C144" s="21" t="s">
        <v>288</v>
      </c>
      <c r="D144" s="21" t="s">
        <v>12</v>
      </c>
      <c r="E144" s="21" t="s">
        <v>371</v>
      </c>
      <c r="F144" s="21" t="s">
        <v>601</v>
      </c>
      <c r="G144" s="21" t="s">
        <v>427</v>
      </c>
      <c r="H144" s="21"/>
      <c r="I144" s="21" t="s">
        <v>602</v>
      </c>
      <c r="J144" s="21"/>
      <c r="K144" s="21" t="s">
        <v>603</v>
      </c>
      <c r="L144" s="13">
        <v>140108</v>
      </c>
      <c r="M144" s="25">
        <v>60342</v>
      </c>
      <c r="N144" s="26">
        <v>41242</v>
      </c>
      <c r="O144" s="80">
        <v>2012</v>
      </c>
      <c r="P144" s="21"/>
      <c r="Q144" s="53">
        <f t="shared" si="4"/>
        <v>11903.823279524213</v>
      </c>
      <c r="R144" s="13">
        <v>0</v>
      </c>
      <c r="S144" s="21" t="s">
        <v>15</v>
      </c>
      <c r="T144" s="7">
        <f t="shared" si="5"/>
        <v>11903.823279524213</v>
      </c>
      <c r="U144" s="21" t="s">
        <v>484</v>
      </c>
      <c r="V144" s="21"/>
      <c r="W144" s="21"/>
    </row>
    <row r="145" spans="1:23" ht="17.25" customHeight="1" x14ac:dyDescent="0.2">
      <c r="A145" s="26">
        <v>41214</v>
      </c>
      <c r="B145" s="6" t="s">
        <v>1309</v>
      </c>
      <c r="C145" s="21" t="s">
        <v>81</v>
      </c>
      <c r="D145" s="21" t="s">
        <v>582</v>
      </c>
      <c r="E145" s="21"/>
      <c r="F145" s="21" t="s">
        <v>573</v>
      </c>
      <c r="G145" s="21" t="s">
        <v>428</v>
      </c>
      <c r="H145" s="21"/>
      <c r="I145" s="21" t="s">
        <v>591</v>
      </c>
      <c r="J145" s="21"/>
      <c r="K145" s="21" t="s">
        <v>574</v>
      </c>
      <c r="L145" s="13">
        <v>194805</v>
      </c>
      <c r="M145" s="25">
        <v>60434</v>
      </c>
      <c r="N145" s="26">
        <v>41260</v>
      </c>
      <c r="O145" s="80">
        <v>2012</v>
      </c>
      <c r="P145" s="21"/>
      <c r="Q145" s="53">
        <f t="shared" si="4"/>
        <v>16550.977060322854</v>
      </c>
      <c r="R145" s="13">
        <v>16550</v>
      </c>
      <c r="S145" s="21" t="s">
        <v>19</v>
      </c>
      <c r="T145" s="7">
        <f t="shared" si="5"/>
        <v>0.97706032285350375</v>
      </c>
      <c r="U145" s="21"/>
      <c r="V145" s="6" t="s">
        <v>1749</v>
      </c>
      <c r="W145" s="21"/>
    </row>
    <row r="146" spans="1:23" ht="26.25" customHeight="1" x14ac:dyDescent="0.2">
      <c r="A146" s="26">
        <v>41214</v>
      </c>
      <c r="B146" s="6" t="s">
        <v>1309</v>
      </c>
      <c r="C146" s="21" t="s">
        <v>189</v>
      </c>
      <c r="D146" s="21" t="s">
        <v>35</v>
      </c>
      <c r="E146" s="21"/>
      <c r="F146" s="21" t="s">
        <v>575</v>
      </c>
      <c r="G146" s="21" t="s">
        <v>1016</v>
      </c>
      <c r="H146" s="21" t="s">
        <v>694</v>
      </c>
      <c r="I146" s="21" t="s">
        <v>576</v>
      </c>
      <c r="J146" s="21"/>
      <c r="K146" s="21" t="s">
        <v>577</v>
      </c>
      <c r="L146" s="13">
        <v>514790</v>
      </c>
      <c r="M146" s="25">
        <v>60326</v>
      </c>
      <c r="N146" s="26">
        <v>41239</v>
      </c>
      <c r="O146" s="80">
        <v>2012</v>
      </c>
      <c r="P146" s="21"/>
      <c r="Q146" s="53">
        <f t="shared" si="4"/>
        <v>43737.468139337296</v>
      </c>
      <c r="R146" s="13">
        <v>43736</v>
      </c>
      <c r="S146" s="21" t="s">
        <v>19</v>
      </c>
      <c r="T146" s="7">
        <f t="shared" si="5"/>
        <v>1.4681393372957245</v>
      </c>
      <c r="U146" s="21"/>
      <c r="V146" s="6" t="s">
        <v>1749</v>
      </c>
      <c r="W146" s="21"/>
    </row>
    <row r="147" spans="1:23" ht="24" x14ac:dyDescent="0.2">
      <c r="A147" s="26">
        <v>41214</v>
      </c>
      <c r="B147" s="6" t="s">
        <v>1308</v>
      </c>
      <c r="C147" s="21" t="s">
        <v>581</v>
      </c>
      <c r="D147" s="21" t="s">
        <v>12</v>
      </c>
      <c r="E147" s="21" t="s">
        <v>371</v>
      </c>
      <c r="F147" s="21" t="s">
        <v>578</v>
      </c>
      <c r="G147" s="21" t="s">
        <v>428</v>
      </c>
      <c r="H147" s="21"/>
      <c r="I147" s="21" t="s">
        <v>579</v>
      </c>
      <c r="J147" s="21"/>
      <c r="K147" s="21" t="s">
        <v>580</v>
      </c>
      <c r="L147" s="13">
        <v>549912</v>
      </c>
      <c r="M147" s="25">
        <v>60308</v>
      </c>
      <c r="N147" s="26">
        <v>41234</v>
      </c>
      <c r="O147" s="80">
        <v>2012</v>
      </c>
      <c r="P147" s="21"/>
      <c r="Q147" s="53">
        <f t="shared" si="4"/>
        <v>46721.495327102806</v>
      </c>
      <c r="R147" s="13">
        <v>46721</v>
      </c>
      <c r="S147" s="21" t="s">
        <v>19</v>
      </c>
      <c r="T147" s="7">
        <f t="shared" si="5"/>
        <v>0.4953271028061863</v>
      </c>
      <c r="U147" s="21"/>
      <c r="V147" s="6" t="s">
        <v>1749</v>
      </c>
      <c r="W147" s="21"/>
    </row>
    <row r="148" spans="1:23" ht="24.75" customHeight="1" x14ac:dyDescent="0.2">
      <c r="A148" s="26">
        <v>41214</v>
      </c>
      <c r="B148" s="6" t="s">
        <v>1309</v>
      </c>
      <c r="C148" s="21" t="s">
        <v>66</v>
      </c>
      <c r="D148" s="12" t="s">
        <v>1283</v>
      </c>
      <c r="E148" s="12" t="s">
        <v>1119</v>
      </c>
      <c r="F148" s="21" t="s">
        <v>596</v>
      </c>
      <c r="G148" s="21" t="s">
        <v>426</v>
      </c>
      <c r="H148" s="21" t="s">
        <v>596</v>
      </c>
      <c r="I148" s="21" t="s">
        <v>195</v>
      </c>
      <c r="J148" s="21"/>
      <c r="K148" s="21" t="s">
        <v>807</v>
      </c>
      <c r="L148" s="13">
        <v>835000</v>
      </c>
      <c r="M148" s="25">
        <v>60309</v>
      </c>
      <c r="N148" s="26">
        <v>41234</v>
      </c>
      <c r="O148" s="80">
        <v>2012</v>
      </c>
      <c r="P148" s="21"/>
      <c r="Q148" s="53">
        <f t="shared" si="4"/>
        <v>70943.075615972804</v>
      </c>
      <c r="R148" s="13">
        <v>70943</v>
      </c>
      <c r="S148" s="21" t="s">
        <v>19</v>
      </c>
      <c r="T148" s="7">
        <f t="shared" si="5"/>
        <v>7.5615972804371268E-2</v>
      </c>
      <c r="U148" s="21"/>
      <c r="V148" s="6" t="s">
        <v>1749</v>
      </c>
      <c r="W148" s="21"/>
    </row>
    <row r="149" spans="1:23" ht="17.25" customHeight="1" x14ac:dyDescent="0.2">
      <c r="A149" s="26">
        <v>41214</v>
      </c>
      <c r="B149" s="6" t="s">
        <v>1309</v>
      </c>
      <c r="C149" s="21" t="s">
        <v>68</v>
      </c>
      <c r="D149" s="21" t="s">
        <v>12</v>
      </c>
      <c r="E149" s="21" t="s">
        <v>371</v>
      </c>
      <c r="F149" s="21" t="s">
        <v>604</v>
      </c>
      <c r="G149" s="21" t="s">
        <v>426</v>
      </c>
      <c r="H149" s="21"/>
      <c r="I149" s="21" t="s">
        <v>605</v>
      </c>
      <c r="J149" s="21"/>
      <c r="K149" s="21" t="s">
        <v>606</v>
      </c>
      <c r="L149" s="13">
        <v>2576108</v>
      </c>
      <c r="M149" s="25">
        <v>60345</v>
      </c>
      <c r="N149" s="26">
        <v>41242</v>
      </c>
      <c r="O149" s="80">
        <v>2012</v>
      </c>
      <c r="P149" s="21"/>
      <c r="Q149" s="53">
        <f t="shared" si="4"/>
        <v>218870.68819031434</v>
      </c>
      <c r="R149" s="13">
        <v>46510</v>
      </c>
      <c r="S149" s="21" t="s">
        <v>15</v>
      </c>
      <c r="T149" s="7">
        <f t="shared" si="5"/>
        <v>172360.68819031434</v>
      </c>
      <c r="U149" s="21" t="s">
        <v>482</v>
      </c>
      <c r="V149" s="21"/>
      <c r="W149" s="21"/>
    </row>
    <row r="150" spans="1:23" ht="60" x14ac:dyDescent="0.2">
      <c r="A150" s="26">
        <v>41214</v>
      </c>
      <c r="B150" s="6" t="s">
        <v>1309</v>
      </c>
      <c r="C150" s="21" t="s">
        <v>66</v>
      </c>
      <c r="D150" s="6" t="s">
        <v>25</v>
      </c>
      <c r="E150" s="21"/>
      <c r="F150" s="21" t="s">
        <v>608</v>
      </c>
      <c r="G150" s="21" t="s">
        <v>426</v>
      </c>
      <c r="H150" s="21" t="s">
        <v>608</v>
      </c>
      <c r="I150" s="21" t="s">
        <v>195</v>
      </c>
      <c r="J150" s="21"/>
      <c r="K150" s="21" t="s">
        <v>139</v>
      </c>
      <c r="L150" s="13">
        <v>655308</v>
      </c>
      <c r="M150" s="25">
        <v>60325</v>
      </c>
      <c r="N150" s="26">
        <v>41214</v>
      </c>
      <c r="O150" s="80">
        <v>2012</v>
      </c>
      <c r="P150" s="21" t="s">
        <v>607</v>
      </c>
      <c r="Q150" s="53">
        <f t="shared" si="4"/>
        <v>55676.125743415454</v>
      </c>
      <c r="R150" s="13">
        <v>55674</v>
      </c>
      <c r="S150" s="21" t="s">
        <v>19</v>
      </c>
      <c r="T150" s="7">
        <f t="shared" si="5"/>
        <v>2.1257434154540533</v>
      </c>
      <c r="U150" s="21"/>
      <c r="V150" s="6" t="s">
        <v>1749</v>
      </c>
      <c r="W150" s="21"/>
    </row>
    <row r="151" spans="1:23" ht="60" x14ac:dyDescent="0.2">
      <c r="A151" s="26">
        <v>41214</v>
      </c>
      <c r="B151" s="6" t="s">
        <v>1307</v>
      </c>
      <c r="C151" s="21" t="s">
        <v>24</v>
      </c>
      <c r="D151" s="21" t="s">
        <v>25</v>
      </c>
      <c r="E151" s="21"/>
      <c r="F151" s="21"/>
      <c r="G151" s="21" t="s">
        <v>426</v>
      </c>
      <c r="H151" s="21"/>
      <c r="I151" s="21" t="s">
        <v>613</v>
      </c>
      <c r="J151" s="21"/>
      <c r="K151" s="21" t="s">
        <v>139</v>
      </c>
      <c r="L151" s="13">
        <v>655308</v>
      </c>
      <c r="M151" s="25">
        <v>60369</v>
      </c>
      <c r="N151" s="26">
        <v>41246</v>
      </c>
      <c r="O151" s="80">
        <v>2012</v>
      </c>
      <c r="P151" s="21" t="s">
        <v>607</v>
      </c>
      <c r="Q151" s="53">
        <f t="shared" si="4"/>
        <v>55676.125743415454</v>
      </c>
      <c r="R151" s="13">
        <v>55674</v>
      </c>
      <c r="S151" s="21" t="s">
        <v>19</v>
      </c>
      <c r="T151" s="7">
        <f t="shared" si="5"/>
        <v>2.1257434154540533</v>
      </c>
      <c r="U151" s="21"/>
      <c r="V151" s="6" t="s">
        <v>1749</v>
      </c>
      <c r="W151" s="21"/>
    </row>
    <row r="152" spans="1:23" ht="63" customHeight="1" x14ac:dyDescent="0.2">
      <c r="A152" s="26">
        <v>41214</v>
      </c>
      <c r="B152" s="6" t="s">
        <v>1309</v>
      </c>
      <c r="C152" s="21" t="s">
        <v>81</v>
      </c>
      <c r="D152" s="21" t="s">
        <v>25</v>
      </c>
      <c r="E152" s="21"/>
      <c r="F152" s="21" t="s">
        <v>609</v>
      </c>
      <c r="G152" s="21" t="s">
        <v>426</v>
      </c>
      <c r="H152" s="21" t="s">
        <v>609</v>
      </c>
      <c r="I152" s="21" t="s">
        <v>664</v>
      </c>
      <c r="J152" s="21"/>
      <c r="K152" s="21" t="s">
        <v>139</v>
      </c>
      <c r="L152" s="13">
        <v>655308</v>
      </c>
      <c r="M152" s="25">
        <v>60368</v>
      </c>
      <c r="N152" s="26">
        <v>41246</v>
      </c>
      <c r="O152" s="80">
        <v>2012</v>
      </c>
      <c r="P152" s="21" t="s">
        <v>607</v>
      </c>
      <c r="Q152" s="53">
        <f t="shared" si="4"/>
        <v>55676.125743415454</v>
      </c>
      <c r="R152" s="13">
        <v>55674</v>
      </c>
      <c r="S152" s="21" t="s">
        <v>19</v>
      </c>
      <c r="T152" s="7">
        <f t="shared" si="5"/>
        <v>2.1257434154540533</v>
      </c>
      <c r="U152" s="21"/>
      <c r="V152" s="6" t="s">
        <v>1749</v>
      </c>
      <c r="W152" s="21"/>
    </row>
    <row r="153" spans="1:23" ht="36" x14ac:dyDescent="0.2">
      <c r="A153" s="26">
        <v>41214</v>
      </c>
      <c r="B153" s="6" t="s">
        <v>1309</v>
      </c>
      <c r="C153" s="21" t="s">
        <v>48</v>
      </c>
      <c r="D153" s="21" t="s">
        <v>12</v>
      </c>
      <c r="E153" s="21" t="s">
        <v>371</v>
      </c>
      <c r="F153" s="21" t="s">
        <v>567</v>
      </c>
      <c r="G153" s="21" t="s">
        <v>427</v>
      </c>
      <c r="H153" s="21"/>
      <c r="I153" s="21" t="s">
        <v>568</v>
      </c>
      <c r="J153" s="21"/>
      <c r="K153" s="21" t="s">
        <v>569</v>
      </c>
      <c r="L153" s="13">
        <v>275001</v>
      </c>
      <c r="M153" s="25">
        <v>60305</v>
      </c>
      <c r="N153" s="26">
        <v>41234</v>
      </c>
      <c r="O153" s="80">
        <v>2012</v>
      </c>
      <c r="P153" s="21"/>
      <c r="Q153" s="53">
        <f t="shared" si="4"/>
        <v>23364.570943075614</v>
      </c>
      <c r="R153" s="13">
        <v>23364</v>
      </c>
      <c r="S153" s="21" t="s">
        <v>19</v>
      </c>
      <c r="T153" s="7">
        <f t="shared" si="5"/>
        <v>0.57094307561419555</v>
      </c>
      <c r="U153" s="21"/>
      <c r="V153" s="6" t="s">
        <v>1749</v>
      </c>
      <c r="W153" s="21"/>
    </row>
    <row r="154" spans="1:23" ht="24" x14ac:dyDescent="0.2">
      <c r="A154" s="26">
        <v>41214</v>
      </c>
      <c r="B154" s="6" t="s">
        <v>1309</v>
      </c>
      <c r="C154" s="21" t="s">
        <v>48</v>
      </c>
      <c r="D154" s="21" t="s">
        <v>12</v>
      </c>
      <c r="E154" s="21" t="s">
        <v>371</v>
      </c>
      <c r="F154" s="21" t="s">
        <v>570</v>
      </c>
      <c r="G154" s="21" t="s">
        <v>427</v>
      </c>
      <c r="H154" s="21"/>
      <c r="I154" s="21" t="s">
        <v>571</v>
      </c>
      <c r="J154" s="21"/>
      <c r="K154" s="21" t="s">
        <v>572</v>
      </c>
      <c r="L154" s="13">
        <v>75757</v>
      </c>
      <c r="M154" s="25">
        <v>60310</v>
      </c>
      <c r="N154" s="26">
        <v>41234</v>
      </c>
      <c r="O154" s="80">
        <v>2012</v>
      </c>
      <c r="P154" s="21"/>
      <c r="Q154" s="53">
        <f t="shared" si="4"/>
        <v>6436.4485981308399</v>
      </c>
      <c r="R154" s="13">
        <v>0</v>
      </c>
      <c r="S154" s="21" t="s">
        <v>15</v>
      </c>
      <c r="T154" s="7">
        <f t="shared" si="5"/>
        <v>6436.4485981308399</v>
      </c>
      <c r="U154" s="21" t="s">
        <v>494</v>
      </c>
      <c r="V154" s="21"/>
      <c r="W154" s="21"/>
    </row>
    <row r="155" spans="1:23" ht="72" x14ac:dyDescent="0.2">
      <c r="A155" s="26">
        <v>41214</v>
      </c>
      <c r="B155" s="6" t="s">
        <v>1307</v>
      </c>
      <c r="C155" s="21" t="s">
        <v>250</v>
      </c>
      <c r="D155" s="12" t="s">
        <v>594</v>
      </c>
      <c r="E155" s="6" t="s">
        <v>1281</v>
      </c>
      <c r="F155" s="21"/>
      <c r="G155" s="21" t="s">
        <v>427</v>
      </c>
      <c r="H155" s="21"/>
      <c r="I155" s="21" t="s">
        <v>593</v>
      </c>
      <c r="J155" s="21"/>
      <c r="K155" s="21" t="s">
        <v>741</v>
      </c>
      <c r="L155" s="13">
        <v>50000</v>
      </c>
      <c r="M155" s="25">
        <v>60302</v>
      </c>
      <c r="N155" s="26">
        <v>41214</v>
      </c>
      <c r="O155" s="80">
        <v>2012</v>
      </c>
      <c r="P155" s="21" t="s">
        <v>595</v>
      </c>
      <c r="Q155" s="53">
        <f t="shared" si="4"/>
        <v>4248.0883602378926</v>
      </c>
      <c r="R155" s="13">
        <v>0</v>
      </c>
      <c r="S155" s="21" t="s">
        <v>15</v>
      </c>
      <c r="T155" s="7">
        <f t="shared" si="5"/>
        <v>4248.0883602378926</v>
      </c>
      <c r="U155" s="21" t="s">
        <v>475</v>
      </c>
      <c r="V155" s="21"/>
      <c r="W155" s="21"/>
    </row>
    <row r="156" spans="1:23" ht="19.5" customHeight="1" x14ac:dyDescent="0.2">
      <c r="A156" s="26">
        <v>41244</v>
      </c>
      <c r="B156" s="6" t="s">
        <v>1309</v>
      </c>
      <c r="C156" s="21" t="s">
        <v>68</v>
      </c>
      <c r="D156" s="21" t="s">
        <v>667</v>
      </c>
      <c r="E156" s="21"/>
      <c r="F156" s="21"/>
      <c r="G156" s="21" t="s">
        <v>429</v>
      </c>
      <c r="H156" s="21" t="s">
        <v>696</v>
      </c>
      <c r="I156" s="21" t="s">
        <v>668</v>
      </c>
      <c r="J156" s="21"/>
      <c r="K156" s="21" t="s">
        <v>669</v>
      </c>
      <c r="L156" s="13">
        <v>2889246</v>
      </c>
      <c r="M156" s="25">
        <v>60493</v>
      </c>
      <c r="N156" s="26">
        <v>41275</v>
      </c>
      <c r="O156" s="80">
        <v>2013</v>
      </c>
      <c r="P156" s="21" t="s">
        <v>670</v>
      </c>
      <c r="Q156" s="53">
        <f t="shared" si="4"/>
        <v>245475.44604927782</v>
      </c>
      <c r="R156" s="13">
        <v>0</v>
      </c>
      <c r="S156" s="21" t="s">
        <v>15</v>
      </c>
      <c r="T156" s="7">
        <f t="shared" si="5"/>
        <v>245475.44604927782</v>
      </c>
      <c r="U156" s="21" t="s">
        <v>484</v>
      </c>
      <c r="V156" s="21"/>
      <c r="W156" s="21"/>
    </row>
    <row r="157" spans="1:23" ht="36" x14ac:dyDescent="0.2">
      <c r="A157" s="26">
        <v>41244</v>
      </c>
      <c r="B157" s="6" t="s">
        <v>1308</v>
      </c>
      <c r="C157" s="21" t="s">
        <v>330</v>
      </c>
      <c r="D157" s="21" t="s">
        <v>12</v>
      </c>
      <c r="E157" s="21" t="s">
        <v>371</v>
      </c>
      <c r="F157" s="21" t="s">
        <v>640</v>
      </c>
      <c r="G157" s="21" t="s">
        <v>427</v>
      </c>
      <c r="H157" s="22"/>
      <c r="I157" s="22" t="s">
        <v>641</v>
      </c>
      <c r="J157" s="22"/>
      <c r="K157" s="21" t="s">
        <v>642</v>
      </c>
      <c r="L157" s="38">
        <v>85001</v>
      </c>
      <c r="M157" s="37">
        <v>60455</v>
      </c>
      <c r="N157" s="8">
        <v>41264</v>
      </c>
      <c r="O157" s="80">
        <v>2012</v>
      </c>
      <c r="P157" s="22"/>
      <c r="Q157" s="53">
        <f t="shared" si="4"/>
        <v>7221.8351741716215</v>
      </c>
      <c r="R157" s="13">
        <v>7220</v>
      </c>
      <c r="S157" s="21" t="s">
        <v>19</v>
      </c>
      <c r="T157" s="7">
        <f t="shared" si="5"/>
        <v>1.8351741716214747</v>
      </c>
      <c r="U157" s="22"/>
      <c r="V157" s="6" t="s">
        <v>1749</v>
      </c>
      <c r="W157" s="22"/>
    </row>
    <row r="158" spans="1:23" ht="72" x14ac:dyDescent="0.2">
      <c r="A158" s="26">
        <v>41244</v>
      </c>
      <c r="B158" s="6" t="s">
        <v>1309</v>
      </c>
      <c r="C158" s="21" t="s">
        <v>337</v>
      </c>
      <c r="D158" s="21" t="s">
        <v>643</v>
      </c>
      <c r="E158" s="21"/>
      <c r="F158" s="21"/>
      <c r="G158" s="21" t="s">
        <v>427</v>
      </c>
      <c r="H158" s="21"/>
      <c r="I158" s="21" t="s">
        <v>644</v>
      </c>
      <c r="J158" s="21"/>
      <c r="K158" s="21" t="s">
        <v>808</v>
      </c>
      <c r="L158" s="13">
        <v>25000</v>
      </c>
      <c r="M158" s="25">
        <v>60471</v>
      </c>
      <c r="N158" s="8">
        <v>41264</v>
      </c>
      <c r="O158" s="80">
        <v>2012</v>
      </c>
      <c r="P158" s="21"/>
      <c r="Q158" s="53">
        <f t="shared" si="4"/>
        <v>2124.0441801189463</v>
      </c>
      <c r="R158" s="13">
        <v>0</v>
      </c>
      <c r="S158" s="21" t="s">
        <v>15</v>
      </c>
      <c r="T158" s="7">
        <f t="shared" si="5"/>
        <v>2124.0441801189463</v>
      </c>
      <c r="U158" s="21" t="s">
        <v>476</v>
      </c>
      <c r="V158" s="21"/>
      <c r="W158" s="21"/>
    </row>
    <row r="159" spans="1:23" ht="24" x14ac:dyDescent="0.2">
      <c r="A159" s="26">
        <v>41244</v>
      </c>
      <c r="B159" s="6" t="s">
        <v>1312</v>
      </c>
      <c r="C159" s="21" t="s">
        <v>346</v>
      </c>
      <c r="D159" s="21" t="s">
        <v>44</v>
      </c>
      <c r="E159" s="21"/>
      <c r="F159" s="21" t="s">
        <v>610</v>
      </c>
      <c r="G159" s="21" t="s">
        <v>427</v>
      </c>
      <c r="H159" s="21"/>
      <c r="I159" s="21" t="s">
        <v>611</v>
      </c>
      <c r="J159" s="21"/>
      <c r="K159" s="21" t="s">
        <v>612</v>
      </c>
      <c r="L159" s="13">
        <v>10000</v>
      </c>
      <c r="M159" s="25">
        <v>60483</v>
      </c>
      <c r="N159" s="26">
        <v>41271</v>
      </c>
      <c r="O159" s="80">
        <v>2012</v>
      </c>
      <c r="P159" s="21"/>
      <c r="Q159" s="53">
        <f t="shared" si="4"/>
        <v>849.61767204757837</v>
      </c>
      <c r="R159" s="13">
        <v>848</v>
      </c>
      <c r="S159" s="21" t="s">
        <v>19</v>
      </c>
      <c r="T159" s="7">
        <f t="shared" si="5"/>
        <v>1.6176720475783668</v>
      </c>
      <c r="U159" s="21"/>
      <c r="V159" s="6" t="s">
        <v>1749</v>
      </c>
      <c r="W159" s="21"/>
    </row>
    <row r="160" spans="1:23" ht="25.5" customHeight="1" x14ac:dyDescent="0.2">
      <c r="A160" s="26">
        <v>41244</v>
      </c>
      <c r="B160" s="6" t="s">
        <v>1309</v>
      </c>
      <c r="C160" s="21" t="s">
        <v>189</v>
      </c>
      <c r="D160" s="21" t="s">
        <v>42</v>
      </c>
      <c r="E160" s="21"/>
      <c r="F160" s="21">
        <v>65779</v>
      </c>
      <c r="G160" s="21" t="s">
        <v>1017</v>
      </c>
      <c r="H160" s="21" t="s">
        <v>816</v>
      </c>
      <c r="I160" s="21" t="s">
        <v>651</v>
      </c>
      <c r="J160" s="21"/>
      <c r="K160" s="21" t="s">
        <v>763</v>
      </c>
      <c r="L160" s="13">
        <v>1036233</v>
      </c>
      <c r="M160" s="25">
        <v>60522</v>
      </c>
      <c r="N160" s="8">
        <v>41284</v>
      </c>
      <c r="O160" s="80">
        <v>2013</v>
      </c>
      <c r="P160" s="21"/>
      <c r="Q160" s="53">
        <f t="shared" si="4"/>
        <v>88040.186915887854</v>
      </c>
      <c r="R160" s="13">
        <v>88040</v>
      </c>
      <c r="S160" s="21" t="s">
        <v>19</v>
      </c>
      <c r="T160" s="7">
        <f t="shared" si="5"/>
        <v>0.18691588785441127</v>
      </c>
      <c r="U160" s="21"/>
      <c r="V160" s="6" t="s">
        <v>1749</v>
      </c>
      <c r="W160" s="21"/>
    </row>
    <row r="161" spans="1:23" ht="60" x14ac:dyDescent="0.2">
      <c r="A161" s="26">
        <v>41244</v>
      </c>
      <c r="B161" s="6" t="s">
        <v>1312</v>
      </c>
      <c r="C161" s="21" t="s">
        <v>89</v>
      </c>
      <c r="D161" s="21" t="s">
        <v>12</v>
      </c>
      <c r="E161" s="21" t="s">
        <v>371</v>
      </c>
      <c r="F161" s="21" t="s">
        <v>737</v>
      </c>
      <c r="G161" s="21" t="s">
        <v>429</v>
      </c>
      <c r="H161" s="21" t="s">
        <v>699</v>
      </c>
      <c r="I161" s="21" t="s">
        <v>683</v>
      </c>
      <c r="J161" s="21"/>
      <c r="K161" s="21" t="s">
        <v>672</v>
      </c>
      <c r="L161" s="13">
        <v>606420</v>
      </c>
      <c r="M161" s="25">
        <v>60520</v>
      </c>
      <c r="N161" s="26">
        <v>41284</v>
      </c>
      <c r="O161" s="80">
        <v>2013</v>
      </c>
      <c r="P161" s="21" t="s">
        <v>738</v>
      </c>
      <c r="Q161" s="53">
        <f t="shared" si="4"/>
        <v>51522.514868309256</v>
      </c>
      <c r="R161" s="13">
        <v>10000</v>
      </c>
      <c r="S161" s="21" t="s">
        <v>15</v>
      </c>
      <c r="T161" s="7">
        <f t="shared" si="5"/>
        <v>41522.514868309256</v>
      </c>
      <c r="U161" s="21" t="s">
        <v>484</v>
      </c>
      <c r="V161" s="21"/>
      <c r="W161" s="21"/>
    </row>
    <row r="162" spans="1:23" ht="24" x14ac:dyDescent="0.2">
      <c r="A162" s="26">
        <v>41244</v>
      </c>
      <c r="B162" s="6" t="s">
        <v>1308</v>
      </c>
      <c r="C162" s="21" t="s">
        <v>92</v>
      </c>
      <c r="D162" s="21" t="s">
        <v>12</v>
      </c>
      <c r="E162" s="21" t="s">
        <v>371</v>
      </c>
      <c r="F162" s="21" t="s">
        <v>620</v>
      </c>
      <c r="G162" s="21" t="s">
        <v>426</v>
      </c>
      <c r="H162" s="21" t="s">
        <v>700</v>
      </c>
      <c r="I162" s="21" t="s">
        <v>621</v>
      </c>
      <c r="J162" s="21"/>
      <c r="K162" s="21" t="s">
        <v>622</v>
      </c>
      <c r="L162" s="13">
        <v>159747</v>
      </c>
      <c r="M162" s="25">
        <v>60407</v>
      </c>
      <c r="N162" s="26">
        <v>41254</v>
      </c>
      <c r="O162" s="80">
        <v>2012</v>
      </c>
      <c r="P162" s="21"/>
      <c r="Q162" s="53">
        <f t="shared" si="4"/>
        <v>13572.387425658451</v>
      </c>
      <c r="R162" s="13">
        <v>13572</v>
      </c>
      <c r="S162" s="21" t="s">
        <v>19</v>
      </c>
      <c r="T162" s="7">
        <f t="shared" si="5"/>
        <v>0.38742565845132049</v>
      </c>
      <c r="U162" s="21"/>
      <c r="V162" s="6" t="s">
        <v>1749</v>
      </c>
      <c r="W162" s="21"/>
    </row>
    <row r="163" spans="1:23" ht="48" x14ac:dyDescent="0.2">
      <c r="A163" s="26">
        <v>41244</v>
      </c>
      <c r="B163" s="6" t="s">
        <v>1309</v>
      </c>
      <c r="C163" s="21" t="s">
        <v>51</v>
      </c>
      <c r="D163" s="12" t="s">
        <v>1283</v>
      </c>
      <c r="E163" s="12" t="s">
        <v>1119</v>
      </c>
      <c r="F163" s="21" t="s">
        <v>626</v>
      </c>
      <c r="G163" s="21" t="s">
        <v>429</v>
      </c>
      <c r="H163" s="21" t="s">
        <v>1044</v>
      </c>
      <c r="I163" s="21" t="s">
        <v>627</v>
      </c>
      <c r="J163" s="21"/>
      <c r="K163" s="21" t="s">
        <v>628</v>
      </c>
      <c r="L163" s="13">
        <v>901620</v>
      </c>
      <c r="M163" s="25">
        <v>60404</v>
      </c>
      <c r="N163" s="26">
        <v>41254</v>
      </c>
      <c r="O163" s="80">
        <v>2012</v>
      </c>
      <c r="P163" s="21"/>
      <c r="Q163" s="53">
        <f t="shared" si="4"/>
        <v>76603.228547153776</v>
      </c>
      <c r="R163" s="13">
        <v>0</v>
      </c>
      <c r="S163" s="21" t="s">
        <v>15</v>
      </c>
      <c r="T163" s="7">
        <f t="shared" si="5"/>
        <v>76603.228547153776</v>
      </c>
      <c r="U163" s="21" t="s">
        <v>484</v>
      </c>
      <c r="V163" s="21"/>
      <c r="W163" s="21"/>
    </row>
    <row r="164" spans="1:23" ht="36" x14ac:dyDescent="0.2">
      <c r="A164" s="26">
        <v>41244</v>
      </c>
      <c r="B164" s="6" t="s">
        <v>1309</v>
      </c>
      <c r="C164" s="21" t="s">
        <v>51</v>
      </c>
      <c r="D164" s="12" t="s">
        <v>1283</v>
      </c>
      <c r="E164" s="12" t="s">
        <v>1119</v>
      </c>
      <c r="F164" s="21" t="s">
        <v>629</v>
      </c>
      <c r="G164" s="21" t="s">
        <v>429</v>
      </c>
      <c r="H164" s="21" t="s">
        <v>1045</v>
      </c>
      <c r="I164" s="21" t="s">
        <v>630</v>
      </c>
      <c r="J164" s="21"/>
      <c r="K164" s="21" t="s">
        <v>631</v>
      </c>
      <c r="L164" s="13">
        <v>847842</v>
      </c>
      <c r="M164" s="25">
        <v>60416</v>
      </c>
      <c r="N164" s="26">
        <v>41254</v>
      </c>
      <c r="O164" s="80">
        <v>2012</v>
      </c>
      <c r="P164" s="21"/>
      <c r="Q164" s="53">
        <f t="shared" si="4"/>
        <v>72034.154630416306</v>
      </c>
      <c r="R164" s="13">
        <v>0</v>
      </c>
      <c r="S164" s="21" t="s">
        <v>15</v>
      </c>
      <c r="T164" s="7">
        <f t="shared" si="5"/>
        <v>72034.154630416306</v>
      </c>
      <c r="U164" s="21" t="s">
        <v>484</v>
      </c>
      <c r="V164" s="21"/>
      <c r="W164" s="21"/>
    </row>
    <row r="165" spans="1:23" ht="36" x14ac:dyDescent="0.2">
      <c r="A165" s="26">
        <v>41244</v>
      </c>
      <c r="B165" s="6" t="s">
        <v>1309</v>
      </c>
      <c r="C165" s="21" t="s">
        <v>81</v>
      </c>
      <c r="D165" s="12" t="s">
        <v>146</v>
      </c>
      <c r="E165" s="21"/>
      <c r="F165" s="6" t="s">
        <v>633</v>
      </c>
      <c r="G165" s="21" t="s">
        <v>428</v>
      </c>
      <c r="H165" s="21" t="s">
        <v>635</v>
      </c>
      <c r="I165" s="21" t="s">
        <v>636</v>
      </c>
      <c r="J165" s="21"/>
      <c r="K165" s="21" t="s">
        <v>423</v>
      </c>
      <c r="L165" s="13">
        <v>500000</v>
      </c>
      <c r="M165" s="25">
        <v>60417</v>
      </c>
      <c r="N165" s="8">
        <v>41255</v>
      </c>
      <c r="O165" s="80">
        <v>2012</v>
      </c>
      <c r="P165" s="21" t="s">
        <v>634</v>
      </c>
      <c r="Q165" s="53">
        <f t="shared" si="4"/>
        <v>42480.883602378926</v>
      </c>
      <c r="R165" s="13">
        <v>42480</v>
      </c>
      <c r="S165" s="21" t="s">
        <v>19</v>
      </c>
      <c r="T165" s="7">
        <f t="shared" si="5"/>
        <v>0.88360237892629812</v>
      </c>
      <c r="U165" s="21"/>
      <c r="V165" s="6" t="s">
        <v>1749</v>
      </c>
      <c r="W165" s="21"/>
    </row>
    <row r="166" spans="1:23" ht="36" x14ac:dyDescent="0.2">
      <c r="A166" s="26">
        <v>41244</v>
      </c>
      <c r="B166" s="6" t="s">
        <v>1309</v>
      </c>
      <c r="C166" s="21" t="s">
        <v>212</v>
      </c>
      <c r="D166" s="21" t="s">
        <v>401</v>
      </c>
      <c r="E166" s="21"/>
      <c r="F166" s="21" t="s">
        <v>650</v>
      </c>
      <c r="G166" s="21" t="s">
        <v>430</v>
      </c>
      <c r="H166" s="21" t="s">
        <v>701</v>
      </c>
      <c r="I166" s="21" t="s">
        <v>648</v>
      </c>
      <c r="J166" s="21"/>
      <c r="K166" s="21" t="s">
        <v>810</v>
      </c>
      <c r="L166" s="13">
        <v>559441</v>
      </c>
      <c r="M166" s="25">
        <v>60445</v>
      </c>
      <c r="N166" s="26">
        <v>41261</v>
      </c>
      <c r="O166" s="80">
        <v>2012</v>
      </c>
      <c r="P166" s="21" t="s">
        <v>540</v>
      </c>
      <c r="Q166" s="53">
        <f t="shared" si="4"/>
        <v>47531.096006796935</v>
      </c>
      <c r="R166" s="13">
        <v>47530</v>
      </c>
      <c r="S166" s="21" t="s">
        <v>19</v>
      </c>
      <c r="T166" s="7">
        <f t="shared" si="5"/>
        <v>1.0960067969353986</v>
      </c>
      <c r="U166" s="21"/>
      <c r="V166" s="6" t="s">
        <v>1749</v>
      </c>
      <c r="W166" s="21"/>
    </row>
    <row r="167" spans="1:23" x14ac:dyDescent="0.2">
      <c r="A167" s="26">
        <v>41244</v>
      </c>
      <c r="B167" s="6" t="s">
        <v>1307</v>
      </c>
      <c r="C167" s="21" t="s">
        <v>105</v>
      </c>
      <c r="D167" s="21" t="s">
        <v>12</v>
      </c>
      <c r="E167" s="21" t="s">
        <v>371</v>
      </c>
      <c r="F167" s="21" t="s">
        <v>645</v>
      </c>
      <c r="G167" s="21" t="s">
        <v>427</v>
      </c>
      <c r="H167" s="21"/>
      <c r="I167" s="21" t="s">
        <v>646</v>
      </c>
      <c r="J167" s="21"/>
      <c r="K167" s="21" t="s">
        <v>809</v>
      </c>
      <c r="L167" s="13">
        <v>662497</v>
      </c>
      <c r="M167" s="25">
        <v>60526</v>
      </c>
      <c r="N167" s="26">
        <v>41285</v>
      </c>
      <c r="O167" s="80">
        <v>2013</v>
      </c>
      <c r="P167" s="21"/>
      <c r="Q167" s="53">
        <f t="shared" si="4"/>
        <v>56286.915887850468</v>
      </c>
      <c r="R167" s="13">
        <v>43340</v>
      </c>
      <c r="S167" s="21" t="s">
        <v>15</v>
      </c>
      <c r="T167" s="7">
        <f t="shared" si="5"/>
        <v>12946.915887850468</v>
      </c>
      <c r="U167" s="21" t="s">
        <v>482</v>
      </c>
      <c r="V167" s="21"/>
      <c r="W167" s="21"/>
    </row>
    <row r="168" spans="1:23" ht="21" customHeight="1" x14ac:dyDescent="0.2">
      <c r="A168" s="26">
        <v>41244</v>
      </c>
      <c r="B168" s="6" t="s">
        <v>1307</v>
      </c>
      <c r="C168" s="21" t="s">
        <v>11</v>
      </c>
      <c r="D168" s="21" t="s">
        <v>12</v>
      </c>
      <c r="E168" s="21" t="s">
        <v>371</v>
      </c>
      <c r="F168" s="21" t="s">
        <v>617</v>
      </c>
      <c r="G168" s="21" t="s">
        <v>429</v>
      </c>
      <c r="H168" s="6" t="s">
        <v>703</v>
      </c>
      <c r="I168" s="61" t="s">
        <v>618</v>
      </c>
      <c r="J168" s="61"/>
      <c r="K168" s="21" t="s">
        <v>619</v>
      </c>
      <c r="L168" s="13">
        <v>445108</v>
      </c>
      <c r="M168" s="25">
        <v>60524</v>
      </c>
      <c r="N168" s="8">
        <v>41285</v>
      </c>
      <c r="O168" s="80">
        <v>2013</v>
      </c>
      <c r="P168" s="21"/>
      <c r="Q168" s="53">
        <f t="shared" si="4"/>
        <v>37817.162276975359</v>
      </c>
      <c r="R168" s="13">
        <v>33199</v>
      </c>
      <c r="S168" s="21" t="s">
        <v>15</v>
      </c>
      <c r="T168" s="7">
        <f t="shared" si="5"/>
        <v>4618.1622769753594</v>
      </c>
      <c r="U168" s="21" t="s">
        <v>482</v>
      </c>
      <c r="V168" s="21"/>
      <c r="W168" s="21" t="s">
        <v>673</v>
      </c>
    </row>
    <row r="169" spans="1:23" s="36" customFormat="1" x14ac:dyDescent="0.2">
      <c r="A169" s="26">
        <v>41244</v>
      </c>
      <c r="B169" s="6" t="s">
        <v>1309</v>
      </c>
      <c r="C169" s="21" t="s">
        <v>68</v>
      </c>
      <c r="D169" s="21" t="s">
        <v>271</v>
      </c>
      <c r="E169" s="21"/>
      <c r="F169" s="21" t="s">
        <v>654</v>
      </c>
      <c r="G169" s="21" t="s">
        <v>426</v>
      </c>
      <c r="H169" s="21" t="s">
        <v>69</v>
      </c>
      <c r="I169" s="61" t="s">
        <v>655</v>
      </c>
      <c r="J169" s="61"/>
      <c r="K169" s="21" t="s">
        <v>811</v>
      </c>
      <c r="L169" s="13">
        <v>1027851</v>
      </c>
      <c r="M169" s="25">
        <v>60476</v>
      </c>
      <c r="N169" s="26">
        <v>41271</v>
      </c>
      <c r="O169" s="80">
        <v>2012</v>
      </c>
      <c r="P169" s="21"/>
      <c r="Q169" s="53">
        <f t="shared" si="4"/>
        <v>87328.037383177565</v>
      </c>
      <c r="R169" s="13">
        <v>46420</v>
      </c>
      <c r="S169" s="21" t="s">
        <v>15</v>
      </c>
      <c r="T169" s="7">
        <f t="shared" si="5"/>
        <v>40908.037383177565</v>
      </c>
      <c r="U169" s="21" t="s">
        <v>482</v>
      </c>
      <c r="V169" s="21"/>
      <c r="W169" s="21"/>
    </row>
    <row r="170" spans="1:23" s="36" customFormat="1" ht="24" x14ac:dyDescent="0.2">
      <c r="A170" s="26">
        <v>41244</v>
      </c>
      <c r="B170" s="6" t="s">
        <v>1309</v>
      </c>
      <c r="C170" s="21" t="s">
        <v>189</v>
      </c>
      <c r="D170" s="21" t="s">
        <v>271</v>
      </c>
      <c r="E170" s="21"/>
      <c r="F170" s="21" t="s">
        <v>652</v>
      </c>
      <c r="G170" s="21" t="s">
        <v>1017</v>
      </c>
      <c r="H170" s="21"/>
      <c r="I170" s="21" t="s">
        <v>653</v>
      </c>
      <c r="J170" s="21"/>
      <c r="K170" s="21" t="s">
        <v>761</v>
      </c>
      <c r="L170" s="13">
        <v>2652520</v>
      </c>
      <c r="M170" s="25">
        <v>60527</v>
      </c>
      <c r="N170" s="26">
        <v>41285</v>
      </c>
      <c r="O170" s="80">
        <v>2013</v>
      </c>
      <c r="P170" s="21"/>
      <c r="Q170" s="53">
        <f t="shared" si="4"/>
        <v>225362.78674596429</v>
      </c>
      <c r="R170" s="13">
        <v>0</v>
      </c>
      <c r="S170" s="21" t="s">
        <v>15</v>
      </c>
      <c r="T170" s="7">
        <f t="shared" si="5"/>
        <v>225362.78674596429</v>
      </c>
      <c r="U170" s="21" t="s">
        <v>476</v>
      </c>
      <c r="V170" s="21"/>
      <c r="W170" s="21"/>
    </row>
    <row r="171" spans="1:23" s="36" customFormat="1" ht="74.25" customHeight="1" x14ac:dyDescent="0.2">
      <c r="A171" s="26">
        <v>41244</v>
      </c>
      <c r="B171" s="6" t="s">
        <v>1309</v>
      </c>
      <c r="C171" s="21" t="s">
        <v>189</v>
      </c>
      <c r="D171" s="21" t="s">
        <v>146</v>
      </c>
      <c r="E171" s="21"/>
      <c r="F171" s="12" t="s">
        <v>665</v>
      </c>
      <c r="G171" s="21" t="s">
        <v>1017</v>
      </c>
      <c r="H171" s="21" t="s">
        <v>1034</v>
      </c>
      <c r="I171" s="21" t="s">
        <v>499</v>
      </c>
      <c r="J171" s="21"/>
      <c r="K171" s="21" t="s">
        <v>381</v>
      </c>
      <c r="L171" s="13">
        <v>2000000</v>
      </c>
      <c r="M171" s="25">
        <v>60096</v>
      </c>
      <c r="N171" s="26">
        <v>41295</v>
      </c>
      <c r="O171" s="80">
        <v>2013</v>
      </c>
      <c r="P171" s="21" t="s">
        <v>682</v>
      </c>
      <c r="Q171" s="53">
        <f t="shared" si="4"/>
        <v>169923.53440951571</v>
      </c>
      <c r="R171" s="13">
        <v>169924</v>
      </c>
      <c r="S171" s="21" t="s">
        <v>19</v>
      </c>
      <c r="T171" s="7">
        <f t="shared" si="5"/>
        <v>-0.46559048429480754</v>
      </c>
      <c r="U171" s="21"/>
      <c r="V171" s="6" t="s">
        <v>1749</v>
      </c>
      <c r="W171" s="21"/>
    </row>
    <row r="172" spans="1:23" s="36" customFormat="1" ht="48" x14ac:dyDescent="0.2">
      <c r="A172" s="26">
        <v>41091</v>
      </c>
      <c r="B172" s="6" t="s">
        <v>1307</v>
      </c>
      <c r="C172" s="12" t="s">
        <v>16</v>
      </c>
      <c r="D172" s="12" t="s">
        <v>1283</v>
      </c>
      <c r="E172" s="12" t="s">
        <v>1119</v>
      </c>
      <c r="F172" s="12" t="s">
        <v>274</v>
      </c>
      <c r="G172" s="6" t="s">
        <v>428</v>
      </c>
      <c r="H172" s="12" t="s">
        <v>491</v>
      </c>
      <c r="I172" s="12" t="s">
        <v>275</v>
      </c>
      <c r="J172" s="12"/>
      <c r="K172" s="21" t="s">
        <v>690</v>
      </c>
      <c r="L172" s="13">
        <v>75468</v>
      </c>
      <c r="M172" s="12">
        <v>59855</v>
      </c>
      <c r="N172" s="26">
        <v>41296</v>
      </c>
      <c r="O172" s="80">
        <v>2012</v>
      </c>
      <c r="P172" s="21" t="s">
        <v>682</v>
      </c>
      <c r="Q172" s="53">
        <f t="shared" si="4"/>
        <v>6411.8946474086652</v>
      </c>
      <c r="R172" s="13">
        <v>6412</v>
      </c>
      <c r="S172" s="12" t="s">
        <v>19</v>
      </c>
      <c r="T172" s="7">
        <f t="shared" si="5"/>
        <v>-0.10535259133484942</v>
      </c>
      <c r="U172" s="12"/>
      <c r="V172" s="6" t="s">
        <v>1749</v>
      </c>
      <c r="W172" s="12"/>
    </row>
    <row r="173" spans="1:23" s="36" customFormat="1" ht="26.25" customHeight="1" x14ac:dyDescent="0.2">
      <c r="A173" s="26">
        <v>41275</v>
      </c>
      <c r="B173" s="6" t="s">
        <v>1309</v>
      </c>
      <c r="C173" s="21" t="s">
        <v>76</v>
      </c>
      <c r="D173" s="12" t="s">
        <v>594</v>
      </c>
      <c r="E173" s="6" t="s">
        <v>1281</v>
      </c>
      <c r="F173" s="21" t="s">
        <v>679</v>
      </c>
      <c r="G173" s="21" t="s">
        <v>429</v>
      </c>
      <c r="H173" s="21" t="s">
        <v>697</v>
      </c>
      <c r="I173" s="21" t="s">
        <v>680</v>
      </c>
      <c r="J173" s="21"/>
      <c r="K173" s="21" t="s">
        <v>681</v>
      </c>
      <c r="L173" s="53">
        <v>215070</v>
      </c>
      <c r="M173" s="25">
        <v>60577</v>
      </c>
      <c r="N173" s="26">
        <v>41296</v>
      </c>
      <c r="O173" s="80">
        <v>2013</v>
      </c>
      <c r="P173" s="21"/>
      <c r="Q173" s="53">
        <f t="shared" si="4"/>
        <v>18272.727272727272</v>
      </c>
      <c r="R173" s="13">
        <v>0</v>
      </c>
      <c r="S173" s="21" t="s">
        <v>15</v>
      </c>
      <c r="T173" s="7">
        <f t="shared" si="5"/>
        <v>18272.727272727272</v>
      </c>
      <c r="U173" s="21" t="s">
        <v>494</v>
      </c>
      <c r="V173" s="21"/>
      <c r="W173" s="21"/>
    </row>
    <row r="174" spans="1:23" s="36" customFormat="1" ht="26.25" customHeight="1" x14ac:dyDescent="0.2">
      <c r="A174" s="26">
        <v>41244</v>
      </c>
      <c r="B174" s="6" t="s">
        <v>1307</v>
      </c>
      <c r="C174" s="21" t="s">
        <v>362</v>
      </c>
      <c r="D174" s="21" t="s">
        <v>12</v>
      </c>
      <c r="E174" s="21" t="s">
        <v>371</v>
      </c>
      <c r="F174" s="21" t="s">
        <v>623</v>
      </c>
      <c r="G174" s="21" t="s">
        <v>427</v>
      </c>
      <c r="H174" s="21"/>
      <c r="I174" s="21" t="s">
        <v>624</v>
      </c>
      <c r="J174" s="21"/>
      <c r="K174" s="21" t="s">
        <v>625</v>
      </c>
      <c r="L174" s="13">
        <v>89562</v>
      </c>
      <c r="M174" s="25">
        <v>60419</v>
      </c>
      <c r="N174" s="26">
        <v>41255</v>
      </c>
      <c r="O174" s="80">
        <v>2012</v>
      </c>
      <c r="P174" s="21"/>
      <c r="Q174" s="53">
        <f t="shared" si="4"/>
        <v>7609.3457943925232</v>
      </c>
      <c r="R174" s="13">
        <v>0</v>
      </c>
      <c r="S174" s="21" t="s">
        <v>15</v>
      </c>
      <c r="T174" s="7">
        <f t="shared" si="5"/>
        <v>7609.3457943925232</v>
      </c>
      <c r="U174" s="21" t="s">
        <v>494</v>
      </c>
      <c r="V174" s="21"/>
      <c r="W174" s="21" t="s">
        <v>674</v>
      </c>
    </row>
    <row r="175" spans="1:23" s="36" customFormat="1" ht="24" x14ac:dyDescent="0.2">
      <c r="A175" s="26">
        <v>41256</v>
      </c>
      <c r="B175" s="6" t="s">
        <v>1309</v>
      </c>
      <c r="C175" s="21" t="s">
        <v>197</v>
      </c>
      <c r="D175" s="21" t="s">
        <v>401</v>
      </c>
      <c r="E175" s="21"/>
      <c r="F175" s="21" t="s">
        <v>649</v>
      </c>
      <c r="G175" s="21" t="s">
        <v>426</v>
      </c>
      <c r="H175" s="21" t="s">
        <v>702</v>
      </c>
      <c r="I175" s="37" t="s">
        <v>647</v>
      </c>
      <c r="J175" s="37"/>
      <c r="K175" s="21" t="s">
        <v>638</v>
      </c>
      <c r="L175" s="38">
        <v>974026</v>
      </c>
      <c r="M175" s="37">
        <v>60456</v>
      </c>
      <c r="N175" s="8">
        <v>41264</v>
      </c>
      <c r="O175" s="80">
        <v>2012</v>
      </c>
      <c r="P175" s="21"/>
      <c r="Q175" s="53">
        <f t="shared" si="4"/>
        <v>82754.970263381474</v>
      </c>
      <c r="R175" s="13">
        <v>85754</v>
      </c>
      <c r="S175" s="21" t="s">
        <v>19</v>
      </c>
      <c r="T175" s="7">
        <f t="shared" si="5"/>
        <v>-2999.0297366185259</v>
      </c>
      <c r="U175" s="21"/>
      <c r="V175" s="21" t="s">
        <v>1749</v>
      </c>
      <c r="W175" s="21"/>
    </row>
    <row r="176" spans="1:23" s="36" customFormat="1" ht="36" x14ac:dyDescent="0.2">
      <c r="A176" s="26">
        <v>41256</v>
      </c>
      <c r="B176" s="6" t="s">
        <v>1309</v>
      </c>
      <c r="C176" s="21" t="s">
        <v>76</v>
      </c>
      <c r="D176" s="21" t="s">
        <v>52</v>
      </c>
      <c r="E176" s="21"/>
      <c r="F176" s="21"/>
      <c r="G176" s="21" t="s">
        <v>426</v>
      </c>
      <c r="H176" s="21" t="s">
        <v>698</v>
      </c>
      <c r="I176" s="37" t="s">
        <v>971</v>
      </c>
      <c r="J176" s="37"/>
      <c r="K176" s="21" t="s">
        <v>639</v>
      </c>
      <c r="L176" s="38">
        <v>48016</v>
      </c>
      <c r="M176" s="37">
        <v>60462</v>
      </c>
      <c r="N176" s="8">
        <v>41264</v>
      </c>
      <c r="O176" s="80">
        <v>2012</v>
      </c>
      <c r="P176" s="21"/>
      <c r="Q176" s="53">
        <f t="shared" si="4"/>
        <v>4079.5242141036533</v>
      </c>
      <c r="R176" s="13">
        <v>0</v>
      </c>
      <c r="S176" s="21" t="s">
        <v>15</v>
      </c>
      <c r="T176" s="7">
        <f t="shared" si="5"/>
        <v>4079.5242141036533</v>
      </c>
      <c r="U176" s="21" t="s">
        <v>484</v>
      </c>
      <c r="V176" s="21"/>
      <c r="W176" s="21"/>
    </row>
    <row r="177" spans="1:23" s="36" customFormat="1" ht="36.75" customHeight="1" x14ac:dyDescent="0.2">
      <c r="A177" s="26">
        <v>41256</v>
      </c>
      <c r="B177" s="6" t="s">
        <v>1309</v>
      </c>
      <c r="C177" s="21" t="s">
        <v>48</v>
      </c>
      <c r="D177" s="12" t="s">
        <v>1284</v>
      </c>
      <c r="E177" s="21" t="s">
        <v>1282</v>
      </c>
      <c r="F177" s="21"/>
      <c r="G177" s="21" t="s">
        <v>427</v>
      </c>
      <c r="H177" s="21"/>
      <c r="I177" s="37" t="s">
        <v>660</v>
      </c>
      <c r="J177" s="37"/>
      <c r="K177" s="21" t="s">
        <v>637</v>
      </c>
      <c r="L177" s="13">
        <v>1926000</v>
      </c>
      <c r="M177" s="25">
        <v>60440</v>
      </c>
      <c r="N177" s="8">
        <v>41261</v>
      </c>
      <c r="O177" s="80">
        <v>2012</v>
      </c>
      <c r="P177" s="21"/>
      <c r="Q177" s="53">
        <f t="shared" si="4"/>
        <v>163636.36363636362</v>
      </c>
      <c r="R177" s="13">
        <v>0</v>
      </c>
      <c r="S177" s="21" t="s">
        <v>15</v>
      </c>
      <c r="T177" s="7">
        <f t="shared" si="5"/>
        <v>163636.36363636362</v>
      </c>
      <c r="U177" s="21" t="s">
        <v>494</v>
      </c>
      <c r="V177" s="21"/>
      <c r="W177" s="21"/>
    </row>
    <row r="178" spans="1:23" s="36" customFormat="1" ht="38.25" customHeight="1" x14ac:dyDescent="0.2">
      <c r="A178" s="26">
        <v>41275</v>
      </c>
      <c r="B178" s="6" t="s">
        <v>1309</v>
      </c>
      <c r="C178" s="21" t="s">
        <v>76</v>
      </c>
      <c r="D178" s="21" t="s">
        <v>12</v>
      </c>
      <c r="E178" s="21" t="s">
        <v>371</v>
      </c>
      <c r="F178" s="21" t="s">
        <v>687</v>
      </c>
      <c r="G178" s="21" t="s">
        <v>429</v>
      </c>
      <c r="H178" s="21" t="s">
        <v>697</v>
      </c>
      <c r="I178" s="21" t="s">
        <v>688</v>
      </c>
      <c r="J178" s="21"/>
      <c r="K178" s="21" t="s">
        <v>689</v>
      </c>
      <c r="L178" s="53">
        <v>1206178</v>
      </c>
      <c r="M178" s="25">
        <v>60590</v>
      </c>
      <c r="N178" s="26">
        <v>41302</v>
      </c>
      <c r="O178" s="80">
        <v>2013</v>
      </c>
      <c r="P178" s="21"/>
      <c r="Q178" s="53">
        <f t="shared" si="4"/>
        <v>102479.0144435004</v>
      </c>
      <c r="R178" s="13">
        <v>77478</v>
      </c>
      <c r="S178" s="21" t="s">
        <v>15</v>
      </c>
      <c r="T178" s="7">
        <f t="shared" si="5"/>
        <v>25001.014443500404</v>
      </c>
      <c r="U178" s="21" t="s">
        <v>482</v>
      </c>
      <c r="V178" s="21"/>
      <c r="W178" s="21"/>
    </row>
    <row r="179" spans="1:23" s="36" customFormat="1" ht="24" x14ac:dyDescent="0.2">
      <c r="A179" s="26">
        <v>41275</v>
      </c>
      <c r="B179" s="6" t="s">
        <v>1307</v>
      </c>
      <c r="C179" s="21" t="s">
        <v>352</v>
      </c>
      <c r="D179" s="21" t="s">
        <v>12</v>
      </c>
      <c r="E179" s="21" t="s">
        <v>371</v>
      </c>
      <c r="F179" s="21" t="s">
        <v>684</v>
      </c>
      <c r="G179" s="21" t="s">
        <v>427</v>
      </c>
      <c r="H179" s="21"/>
      <c r="I179" s="21" t="s">
        <v>685</v>
      </c>
      <c r="J179" s="21"/>
      <c r="K179" s="21" t="s">
        <v>686</v>
      </c>
      <c r="L179" s="53">
        <v>719489</v>
      </c>
      <c r="M179" s="25">
        <v>60598</v>
      </c>
      <c r="N179" s="26">
        <v>41304</v>
      </c>
      <c r="O179" s="80">
        <v>2013</v>
      </c>
      <c r="P179" s="21"/>
      <c r="Q179" s="53">
        <f t="shared" si="4"/>
        <v>61129.056924384029</v>
      </c>
      <c r="R179" s="13">
        <v>61129</v>
      </c>
      <c r="S179" s="21" t="s">
        <v>19</v>
      </c>
      <c r="T179" s="7">
        <f t="shared" si="5"/>
        <v>5.6924384029116482E-2</v>
      </c>
      <c r="U179" s="21"/>
      <c r="V179" s="6" t="s">
        <v>1749</v>
      </c>
      <c r="W179" s="21"/>
    </row>
    <row r="180" spans="1:23" s="36" customFormat="1" ht="27" customHeight="1" x14ac:dyDescent="0.2">
      <c r="A180" s="26">
        <v>41275</v>
      </c>
      <c r="B180" s="6" t="s">
        <v>1307</v>
      </c>
      <c r="C180" s="21" t="s">
        <v>34</v>
      </c>
      <c r="D180" s="21" t="s">
        <v>25</v>
      </c>
      <c r="E180" s="21"/>
      <c r="F180" s="21"/>
      <c r="G180" s="21" t="s">
        <v>427</v>
      </c>
      <c r="H180" s="21"/>
      <c r="I180" s="21" t="s">
        <v>713</v>
      </c>
      <c r="J180" s="21"/>
      <c r="K180" s="21" t="s">
        <v>139</v>
      </c>
      <c r="L180" s="53">
        <v>655308</v>
      </c>
      <c r="M180" s="25">
        <v>60602</v>
      </c>
      <c r="N180" s="26">
        <v>41304</v>
      </c>
      <c r="O180" s="80">
        <v>2013</v>
      </c>
      <c r="P180" s="21" t="s">
        <v>712</v>
      </c>
      <c r="Q180" s="53">
        <f t="shared" si="4"/>
        <v>55676.125743415454</v>
      </c>
      <c r="R180" s="13">
        <v>55674</v>
      </c>
      <c r="S180" s="21" t="s">
        <v>19</v>
      </c>
      <c r="T180" s="7">
        <f t="shared" si="5"/>
        <v>2.1257434154540533</v>
      </c>
      <c r="U180" s="21"/>
      <c r="V180" s="6" t="s">
        <v>1749</v>
      </c>
      <c r="W180" s="21"/>
    </row>
    <row r="181" spans="1:23" s="36" customFormat="1" ht="72" x14ac:dyDescent="0.2">
      <c r="A181" s="26">
        <v>41275</v>
      </c>
      <c r="B181" s="6" t="s">
        <v>1309</v>
      </c>
      <c r="C181" s="21" t="s">
        <v>81</v>
      </c>
      <c r="D181" s="12" t="s">
        <v>594</v>
      </c>
      <c r="E181" s="6" t="s">
        <v>1281</v>
      </c>
      <c r="F181" s="21" t="s">
        <v>715</v>
      </c>
      <c r="G181" s="21" t="s">
        <v>426</v>
      </c>
      <c r="H181" s="21" t="s">
        <v>1047</v>
      </c>
      <c r="I181" s="37" t="s">
        <v>822</v>
      </c>
      <c r="J181" s="37"/>
      <c r="K181" s="21" t="s">
        <v>714</v>
      </c>
      <c r="L181" s="53">
        <v>385080</v>
      </c>
      <c r="M181" s="25">
        <v>60603</v>
      </c>
      <c r="N181" s="26">
        <v>41305</v>
      </c>
      <c r="O181" s="80">
        <v>2013</v>
      </c>
      <c r="P181" s="21"/>
      <c r="Q181" s="53">
        <f t="shared" si="4"/>
        <v>32717.077315208149</v>
      </c>
      <c r="R181" s="13">
        <v>0</v>
      </c>
      <c r="S181" s="21" t="s">
        <v>15</v>
      </c>
      <c r="T181" s="7">
        <f t="shared" si="5"/>
        <v>32717.077315208149</v>
      </c>
      <c r="U181" s="21"/>
      <c r="V181" s="21" t="s">
        <v>1749</v>
      </c>
      <c r="W181" s="21"/>
    </row>
    <row r="182" spans="1:23" s="36" customFormat="1" ht="27" customHeight="1" x14ac:dyDescent="0.2">
      <c r="A182" s="26">
        <v>41275</v>
      </c>
      <c r="B182" s="6" t="s">
        <v>1309</v>
      </c>
      <c r="C182" s="21" t="s">
        <v>68</v>
      </c>
      <c r="D182" s="12" t="s">
        <v>1283</v>
      </c>
      <c r="E182" s="6" t="s">
        <v>1119</v>
      </c>
      <c r="F182" s="64" t="s">
        <v>708</v>
      </c>
      <c r="G182" s="21" t="s">
        <v>429</v>
      </c>
      <c r="H182" s="39" t="s">
        <v>696</v>
      </c>
      <c r="I182" s="21" t="s">
        <v>707</v>
      </c>
      <c r="J182" s="21"/>
      <c r="K182" s="21" t="s">
        <v>716</v>
      </c>
      <c r="L182" s="53">
        <v>80000</v>
      </c>
      <c r="M182" s="25">
        <v>60635</v>
      </c>
      <c r="N182" s="26">
        <v>41306</v>
      </c>
      <c r="O182" s="80">
        <v>2013</v>
      </c>
      <c r="P182" s="21" t="s">
        <v>709</v>
      </c>
      <c r="Q182" s="53">
        <f t="shared" si="4"/>
        <v>6796.9413763806269</v>
      </c>
      <c r="R182" s="13">
        <v>0</v>
      </c>
      <c r="S182" s="21" t="s">
        <v>15</v>
      </c>
      <c r="T182" s="7">
        <f t="shared" si="5"/>
        <v>6796.9413763806269</v>
      </c>
      <c r="U182" s="21" t="s">
        <v>484</v>
      </c>
      <c r="V182" s="21"/>
      <c r="W182" s="21" t="s">
        <v>710</v>
      </c>
    </row>
    <row r="183" spans="1:23" s="36" customFormat="1" ht="27" customHeight="1" x14ac:dyDescent="0.2">
      <c r="A183" s="26">
        <v>41275</v>
      </c>
      <c r="B183" s="6" t="s">
        <v>1309</v>
      </c>
      <c r="C183" s="21" t="s">
        <v>224</v>
      </c>
      <c r="D183" s="21" t="s">
        <v>12</v>
      </c>
      <c r="E183" s="21" t="s">
        <v>371</v>
      </c>
      <c r="F183" s="21" t="s">
        <v>691</v>
      </c>
      <c r="G183" s="21" t="s">
        <v>431</v>
      </c>
      <c r="H183" s="21" t="s">
        <v>701</v>
      </c>
      <c r="I183" s="21" t="s">
        <v>692</v>
      </c>
      <c r="J183" s="21"/>
      <c r="K183" s="21" t="s">
        <v>693</v>
      </c>
      <c r="L183" s="53">
        <v>151111</v>
      </c>
      <c r="M183" s="25">
        <v>60625</v>
      </c>
      <c r="N183" s="26">
        <v>41310</v>
      </c>
      <c r="O183" s="80">
        <v>2013</v>
      </c>
      <c r="P183" s="21"/>
      <c r="Q183" s="53">
        <f t="shared" si="4"/>
        <v>12838.657604078164</v>
      </c>
      <c r="R183" s="13">
        <v>12838</v>
      </c>
      <c r="S183" s="21" t="s">
        <v>19</v>
      </c>
      <c r="T183" s="7">
        <f t="shared" si="5"/>
        <v>0.65760407816378574</v>
      </c>
      <c r="U183" s="21"/>
      <c r="V183" s="6" t="s">
        <v>1749</v>
      </c>
      <c r="W183" s="21"/>
    </row>
    <row r="184" spans="1:23" s="36" customFormat="1" ht="27" customHeight="1" x14ac:dyDescent="0.2">
      <c r="A184" s="26">
        <v>41275</v>
      </c>
      <c r="B184" s="6" t="s">
        <v>1309</v>
      </c>
      <c r="C184" s="21" t="s">
        <v>68</v>
      </c>
      <c r="D184" s="12" t="s">
        <v>1283</v>
      </c>
      <c r="E184" s="6" t="s">
        <v>1119</v>
      </c>
      <c r="F184" s="21" t="s">
        <v>704</v>
      </c>
      <c r="G184" s="21" t="s">
        <v>429</v>
      </c>
      <c r="H184" s="21" t="s">
        <v>705</v>
      </c>
      <c r="I184" s="21" t="s">
        <v>706</v>
      </c>
      <c r="J184" s="21"/>
      <c r="K184" s="21" t="s">
        <v>812</v>
      </c>
      <c r="L184" s="53">
        <v>1574113</v>
      </c>
      <c r="M184" s="25">
        <v>60607</v>
      </c>
      <c r="N184" s="26">
        <v>41312</v>
      </c>
      <c r="O184" s="80">
        <v>2013</v>
      </c>
      <c r="P184" s="21"/>
      <c r="Q184" s="53">
        <f t="shared" si="4"/>
        <v>133739.422259983</v>
      </c>
      <c r="R184" s="13">
        <v>0</v>
      </c>
      <c r="S184" s="21" t="s">
        <v>15</v>
      </c>
      <c r="T184" s="7">
        <f t="shared" si="5"/>
        <v>133739.422259983</v>
      </c>
      <c r="U184" s="21" t="s">
        <v>494</v>
      </c>
      <c r="V184" s="21"/>
      <c r="W184" s="21"/>
    </row>
    <row r="185" spans="1:23" s="36" customFormat="1" ht="26.25" customHeight="1" x14ac:dyDescent="0.2">
      <c r="A185" s="26">
        <v>41306</v>
      </c>
      <c r="B185" s="6" t="s">
        <v>1307</v>
      </c>
      <c r="C185" s="21" t="s">
        <v>349</v>
      </c>
      <c r="D185" s="21" t="s">
        <v>12</v>
      </c>
      <c r="E185" s="21" t="s">
        <v>371</v>
      </c>
      <c r="F185" s="21" t="s">
        <v>717</v>
      </c>
      <c r="G185" s="21" t="s">
        <v>427</v>
      </c>
      <c r="H185" s="21"/>
      <c r="I185" s="22" t="s">
        <v>718</v>
      </c>
      <c r="J185" s="22"/>
      <c r="K185" s="21" t="s">
        <v>719</v>
      </c>
      <c r="L185" s="53">
        <v>500591</v>
      </c>
      <c r="M185" s="21">
        <v>60654</v>
      </c>
      <c r="N185" s="26">
        <v>41317</v>
      </c>
      <c r="O185" s="80">
        <v>2013</v>
      </c>
      <c r="P185" s="21"/>
      <c r="Q185" s="53">
        <f t="shared" si="4"/>
        <v>42531.096006796943</v>
      </c>
      <c r="R185" s="13">
        <v>40000</v>
      </c>
      <c r="S185" s="21" t="s">
        <v>15</v>
      </c>
      <c r="T185" s="7">
        <f t="shared" si="5"/>
        <v>2531.0960067969427</v>
      </c>
      <c r="U185" s="21" t="s">
        <v>482</v>
      </c>
      <c r="V185" s="21"/>
      <c r="W185" s="21" t="s">
        <v>723</v>
      </c>
    </row>
    <row r="186" spans="1:23" s="36" customFormat="1" ht="24.75" customHeight="1" x14ac:dyDescent="0.2">
      <c r="A186" s="26">
        <v>41275</v>
      </c>
      <c r="B186" s="6" t="s">
        <v>1309</v>
      </c>
      <c r="C186" s="21" t="s">
        <v>68</v>
      </c>
      <c r="D186" s="21" t="s">
        <v>675</v>
      </c>
      <c r="E186" s="21"/>
      <c r="F186" s="21" t="s">
        <v>676</v>
      </c>
      <c r="G186" s="21" t="s">
        <v>429</v>
      </c>
      <c r="H186" s="21" t="s">
        <v>696</v>
      </c>
      <c r="I186" s="21" t="s">
        <v>677</v>
      </c>
      <c r="J186" s="21"/>
      <c r="K186" s="21" t="s">
        <v>678</v>
      </c>
      <c r="L186" s="53">
        <v>100000</v>
      </c>
      <c r="M186" s="25">
        <v>60721</v>
      </c>
      <c r="N186" s="26">
        <v>41324</v>
      </c>
      <c r="O186" s="80">
        <v>2013</v>
      </c>
      <c r="P186" s="21" t="s">
        <v>745</v>
      </c>
      <c r="Q186" s="53">
        <f t="shared" si="4"/>
        <v>8496.1767204757853</v>
      </c>
      <c r="R186" s="13">
        <v>8496</v>
      </c>
      <c r="S186" s="21" t="s">
        <v>19</v>
      </c>
      <c r="T186" s="7">
        <f t="shared" si="5"/>
        <v>0.17672047578525962</v>
      </c>
      <c r="U186" s="21"/>
      <c r="V186" s="6" t="s">
        <v>1749</v>
      </c>
      <c r="W186" s="21"/>
    </row>
    <row r="187" spans="1:23" s="36" customFormat="1" ht="24" customHeight="1" x14ac:dyDescent="0.2">
      <c r="A187" s="26">
        <v>41306</v>
      </c>
      <c r="B187" s="6" t="s">
        <v>1309</v>
      </c>
      <c r="C187" s="21" t="s">
        <v>48</v>
      </c>
      <c r="D187" s="21" t="s">
        <v>146</v>
      </c>
      <c r="E187" s="21"/>
      <c r="F187" s="21" t="s">
        <v>724</v>
      </c>
      <c r="G187" s="21" t="s">
        <v>427</v>
      </c>
      <c r="H187" s="21"/>
      <c r="I187" s="21" t="s">
        <v>720</v>
      </c>
      <c r="J187" s="21"/>
      <c r="K187" s="21" t="s">
        <v>423</v>
      </c>
      <c r="L187" s="53">
        <v>500000</v>
      </c>
      <c r="M187" s="21">
        <v>59876</v>
      </c>
      <c r="N187" s="26">
        <v>41326</v>
      </c>
      <c r="O187" s="80">
        <v>2013</v>
      </c>
      <c r="P187" s="21" t="s">
        <v>725</v>
      </c>
      <c r="Q187" s="53">
        <f t="shared" si="4"/>
        <v>42480.883602378926</v>
      </c>
      <c r="R187" s="13">
        <v>42480</v>
      </c>
      <c r="S187" s="21" t="s">
        <v>19</v>
      </c>
      <c r="T187" s="7">
        <f t="shared" si="5"/>
        <v>0.88360237892629812</v>
      </c>
      <c r="U187" s="21"/>
      <c r="V187" s="6" t="s">
        <v>1749</v>
      </c>
      <c r="W187" s="21"/>
    </row>
    <row r="188" spans="1:23" s="36" customFormat="1" ht="24.75" customHeight="1" x14ac:dyDescent="0.2">
      <c r="A188" s="26">
        <v>41330</v>
      </c>
      <c r="B188" s="6" t="s">
        <v>1309</v>
      </c>
      <c r="C188" s="21" t="s">
        <v>68</v>
      </c>
      <c r="D188" s="12" t="s">
        <v>1283</v>
      </c>
      <c r="E188" s="6" t="s">
        <v>1119</v>
      </c>
      <c r="F188" s="121"/>
      <c r="G188" s="21" t="s">
        <v>429</v>
      </c>
      <c r="H188" s="60" t="s">
        <v>696</v>
      </c>
      <c r="I188" s="37" t="s">
        <v>731</v>
      </c>
      <c r="J188" s="37"/>
      <c r="K188" s="21" t="s">
        <v>732</v>
      </c>
      <c r="L188" s="53">
        <v>2220000</v>
      </c>
      <c r="M188" s="25">
        <v>60698</v>
      </c>
      <c r="N188" s="26">
        <v>41333</v>
      </c>
      <c r="O188" s="80">
        <v>2013</v>
      </c>
      <c r="P188" s="21" t="s">
        <v>736</v>
      </c>
      <c r="Q188" s="53">
        <f t="shared" si="4"/>
        <v>188615.12319456245</v>
      </c>
      <c r="R188" s="13">
        <v>188604</v>
      </c>
      <c r="S188" s="21" t="s">
        <v>19</v>
      </c>
      <c r="T188" s="7">
        <f t="shared" si="5"/>
        <v>11.12319456244586</v>
      </c>
      <c r="U188" s="21"/>
      <c r="V188" s="21" t="s">
        <v>1749</v>
      </c>
      <c r="W188" s="21"/>
    </row>
    <row r="189" spans="1:23" s="36" customFormat="1" ht="24.75" customHeight="1" x14ac:dyDescent="0.2">
      <c r="A189" s="26">
        <v>41244</v>
      </c>
      <c r="B189" s="6" t="s">
        <v>1309</v>
      </c>
      <c r="C189" s="21" t="s">
        <v>189</v>
      </c>
      <c r="D189" s="21" t="s">
        <v>616</v>
      </c>
      <c r="E189" s="21"/>
      <c r="F189" s="21" t="s">
        <v>614</v>
      </c>
      <c r="G189" s="21" t="s">
        <v>1016</v>
      </c>
      <c r="H189" s="21" t="s">
        <v>823</v>
      </c>
      <c r="I189" s="21" t="s">
        <v>663</v>
      </c>
      <c r="J189" s="21"/>
      <c r="K189" s="21" t="s">
        <v>615</v>
      </c>
      <c r="L189" s="13">
        <v>2107000</v>
      </c>
      <c r="M189" s="25">
        <v>60703</v>
      </c>
      <c r="N189" s="8">
        <v>41334</v>
      </c>
      <c r="O189" s="80">
        <v>2013</v>
      </c>
      <c r="P189" s="21" t="s">
        <v>670</v>
      </c>
      <c r="Q189" s="53">
        <f t="shared" si="4"/>
        <v>0</v>
      </c>
      <c r="R189" s="13">
        <v>0</v>
      </c>
      <c r="S189" s="21" t="s">
        <v>15</v>
      </c>
      <c r="T189" s="7">
        <f t="shared" si="5"/>
        <v>0</v>
      </c>
      <c r="U189" s="21" t="s">
        <v>477</v>
      </c>
      <c r="V189" s="6" t="s">
        <v>1750</v>
      </c>
      <c r="W189" s="21"/>
    </row>
    <row r="190" spans="1:23" s="36" customFormat="1" ht="24" customHeight="1" x14ac:dyDescent="0.2">
      <c r="A190" s="26">
        <v>41306</v>
      </c>
      <c r="B190" s="6" t="s">
        <v>1309</v>
      </c>
      <c r="C190" s="21" t="s">
        <v>81</v>
      </c>
      <c r="D190" s="21" t="s">
        <v>146</v>
      </c>
      <c r="E190" s="21"/>
      <c r="F190" s="21" t="s">
        <v>726</v>
      </c>
      <c r="G190" s="21" t="s">
        <v>429</v>
      </c>
      <c r="H190" s="21" t="s">
        <v>821</v>
      </c>
      <c r="I190" s="21" t="s">
        <v>730</v>
      </c>
      <c r="J190" s="21"/>
      <c r="K190" s="21" t="s">
        <v>423</v>
      </c>
      <c r="L190" s="53">
        <v>500000</v>
      </c>
      <c r="M190" s="51">
        <v>60731</v>
      </c>
      <c r="N190" s="26">
        <v>41341</v>
      </c>
      <c r="O190" s="80">
        <v>2013</v>
      </c>
      <c r="P190" s="21"/>
      <c r="Q190" s="53">
        <f t="shared" si="4"/>
        <v>42480.883602378926</v>
      </c>
      <c r="R190" s="13">
        <v>42480</v>
      </c>
      <c r="S190" s="21" t="s">
        <v>19</v>
      </c>
      <c r="T190" s="7">
        <f t="shared" si="5"/>
        <v>0.88360237892629812</v>
      </c>
      <c r="U190" s="21"/>
      <c r="V190" s="6" t="s">
        <v>1749</v>
      </c>
      <c r="W190" s="21"/>
    </row>
    <row r="191" spans="1:23" s="36" customFormat="1" ht="27.75" customHeight="1" x14ac:dyDescent="0.2">
      <c r="A191" s="26">
        <v>41306</v>
      </c>
      <c r="B191" s="6" t="s">
        <v>1309</v>
      </c>
      <c r="C191" s="21" t="s">
        <v>66</v>
      </c>
      <c r="D191" s="21" t="s">
        <v>146</v>
      </c>
      <c r="E191" s="21"/>
      <c r="F191" s="21" t="s">
        <v>726</v>
      </c>
      <c r="G191" s="21" t="s">
        <v>429</v>
      </c>
      <c r="H191" s="21" t="s">
        <v>815</v>
      </c>
      <c r="I191" s="61" t="s">
        <v>729</v>
      </c>
      <c r="J191" s="61"/>
      <c r="K191" s="21" t="s">
        <v>381</v>
      </c>
      <c r="L191" s="53">
        <v>2000000</v>
      </c>
      <c r="M191" s="51">
        <v>60734</v>
      </c>
      <c r="N191" s="26">
        <v>41341</v>
      </c>
      <c r="O191" s="80">
        <v>2013</v>
      </c>
      <c r="P191" s="21"/>
      <c r="Q191" s="53">
        <f t="shared" si="4"/>
        <v>169923.53440951571</v>
      </c>
      <c r="R191" s="13">
        <v>169923</v>
      </c>
      <c r="S191" s="21" t="s">
        <v>19</v>
      </c>
      <c r="T191" s="7">
        <f t="shared" si="5"/>
        <v>0.53440951570519246</v>
      </c>
      <c r="U191" s="21"/>
      <c r="V191" s="6" t="s">
        <v>1749</v>
      </c>
      <c r="W191" s="21"/>
    </row>
    <row r="192" spans="1:23" s="36" customFormat="1" ht="25.5" customHeight="1" x14ac:dyDescent="0.2">
      <c r="A192" s="26">
        <v>41306</v>
      </c>
      <c r="B192" s="6" t="s">
        <v>1309</v>
      </c>
      <c r="C192" s="21" t="s">
        <v>51</v>
      </c>
      <c r="D192" s="21" t="s">
        <v>146</v>
      </c>
      <c r="E192" s="21"/>
      <c r="F192" s="21" t="s">
        <v>726</v>
      </c>
      <c r="G192" s="21" t="s">
        <v>429</v>
      </c>
      <c r="H192" s="21" t="s">
        <v>817</v>
      </c>
      <c r="I192" s="59" t="s">
        <v>729</v>
      </c>
      <c r="J192" s="59"/>
      <c r="K192" s="21" t="s">
        <v>379</v>
      </c>
      <c r="L192" s="53">
        <v>1000000</v>
      </c>
      <c r="M192" s="51">
        <v>60732</v>
      </c>
      <c r="N192" s="26">
        <v>41341</v>
      </c>
      <c r="O192" s="80">
        <v>2013</v>
      </c>
      <c r="P192" s="21"/>
      <c r="Q192" s="53">
        <f t="shared" si="4"/>
        <v>84961.767204757853</v>
      </c>
      <c r="R192" s="13">
        <v>84960</v>
      </c>
      <c r="S192" s="21" t="s">
        <v>19</v>
      </c>
      <c r="T192" s="7">
        <f t="shared" si="5"/>
        <v>1.7672047578525962</v>
      </c>
      <c r="U192" s="21"/>
      <c r="V192" s="6" t="s">
        <v>1749</v>
      </c>
      <c r="W192" s="21"/>
    </row>
    <row r="193" spans="1:23" s="36" customFormat="1" ht="27" customHeight="1" x14ac:dyDescent="0.2">
      <c r="A193" s="26">
        <v>41306</v>
      </c>
      <c r="B193" s="6" t="s">
        <v>1307</v>
      </c>
      <c r="C193" s="21" t="s">
        <v>11</v>
      </c>
      <c r="D193" s="21" t="s">
        <v>12</v>
      </c>
      <c r="E193" s="21" t="s">
        <v>371</v>
      </c>
      <c r="F193" s="21" t="s">
        <v>733</v>
      </c>
      <c r="G193" s="21" t="s">
        <v>429</v>
      </c>
      <c r="H193" s="21" t="s">
        <v>703</v>
      </c>
      <c r="I193" s="21" t="s">
        <v>734</v>
      </c>
      <c r="J193" s="21"/>
      <c r="K193" s="21" t="s">
        <v>735</v>
      </c>
      <c r="L193" s="53">
        <v>174165</v>
      </c>
      <c r="M193" s="51">
        <v>60729</v>
      </c>
      <c r="N193" s="26">
        <v>41341</v>
      </c>
      <c r="O193" s="80">
        <v>2013</v>
      </c>
      <c r="P193" s="21"/>
      <c r="Q193" s="53">
        <f t="shared" si="4"/>
        <v>14797.36618521665</v>
      </c>
      <c r="R193" s="13">
        <v>14797</v>
      </c>
      <c r="S193" s="21" t="s">
        <v>19</v>
      </c>
      <c r="T193" s="7">
        <f t="shared" si="5"/>
        <v>0.36618521664968284</v>
      </c>
      <c r="U193" s="21"/>
      <c r="V193" s="6" t="s">
        <v>1749</v>
      </c>
      <c r="W193" s="21"/>
    </row>
    <row r="194" spans="1:23" s="36" customFormat="1" ht="24.75" customHeight="1" x14ac:dyDescent="0.2">
      <c r="A194" s="26">
        <v>41334</v>
      </c>
      <c r="B194" s="6" t="s">
        <v>1307</v>
      </c>
      <c r="C194" s="21" t="s">
        <v>250</v>
      </c>
      <c r="D194" s="21" t="s">
        <v>12</v>
      </c>
      <c r="E194" s="21" t="s">
        <v>388</v>
      </c>
      <c r="F194" s="21" t="s">
        <v>739</v>
      </c>
      <c r="G194" s="21" t="s">
        <v>427</v>
      </c>
      <c r="H194" s="21"/>
      <c r="I194" s="21" t="s">
        <v>740</v>
      </c>
      <c r="J194" s="21"/>
      <c r="K194" s="21" t="s">
        <v>741</v>
      </c>
      <c r="L194" s="53">
        <v>50000</v>
      </c>
      <c r="M194" s="51">
        <v>60763</v>
      </c>
      <c r="N194" s="26">
        <v>41351</v>
      </c>
      <c r="O194" s="80">
        <v>2013</v>
      </c>
      <c r="P194" s="21"/>
      <c r="Q194" s="53">
        <f t="shared" si="4"/>
        <v>4248.0883602378926</v>
      </c>
      <c r="R194" s="13">
        <v>4248</v>
      </c>
      <c r="S194" s="21" t="s">
        <v>19</v>
      </c>
      <c r="T194" s="7">
        <f t="shared" si="5"/>
        <v>8.8360237892629812E-2</v>
      </c>
      <c r="U194" s="21"/>
      <c r="V194" s="6" t="s">
        <v>1749</v>
      </c>
      <c r="W194" s="21"/>
    </row>
    <row r="195" spans="1:23" s="36" customFormat="1" ht="24.75" customHeight="1" x14ac:dyDescent="0.2">
      <c r="A195" s="26">
        <v>41334</v>
      </c>
      <c r="B195" s="6" t="s">
        <v>1309</v>
      </c>
      <c r="C195" s="21" t="s">
        <v>81</v>
      </c>
      <c r="D195" s="21" t="s">
        <v>82</v>
      </c>
      <c r="E195" s="21"/>
      <c r="F195" s="21" t="s">
        <v>813</v>
      </c>
      <c r="G195" s="21" t="s">
        <v>429</v>
      </c>
      <c r="H195" s="21" t="s">
        <v>885</v>
      </c>
      <c r="I195" s="21" t="s">
        <v>820</v>
      </c>
      <c r="J195" s="21"/>
      <c r="K195" s="21" t="s">
        <v>814</v>
      </c>
      <c r="L195" s="53">
        <v>3000000</v>
      </c>
      <c r="M195" s="51">
        <v>60778</v>
      </c>
      <c r="N195" s="26">
        <v>41358</v>
      </c>
      <c r="O195" s="80">
        <v>2013</v>
      </c>
      <c r="P195" s="21"/>
      <c r="Q195" s="53">
        <f t="shared" ref="Q195:Q258" si="6">IF(AND(D195="CERF",P195="5% PMR"),(L195/1.07*0.05/1.05),IF(V195="NGO",R195,IF(V195="SUP",R195,(L195/1.07*0.1/1.1))))</f>
        <v>254885.30161427354</v>
      </c>
      <c r="R195" s="13">
        <v>254884</v>
      </c>
      <c r="S195" s="21" t="s">
        <v>19</v>
      </c>
      <c r="T195" s="7">
        <f t="shared" ref="T195:T258" si="7">Q195-R195</f>
        <v>1.3016142735432368</v>
      </c>
      <c r="U195" s="21"/>
      <c r="V195" s="6" t="s">
        <v>1749</v>
      </c>
      <c r="W195" s="21"/>
    </row>
    <row r="196" spans="1:23" s="36" customFormat="1" ht="24.75" customHeight="1" x14ac:dyDescent="0.2">
      <c r="A196" s="26">
        <v>41334</v>
      </c>
      <c r="B196" s="6" t="s">
        <v>1309</v>
      </c>
      <c r="C196" s="21" t="s">
        <v>197</v>
      </c>
      <c r="D196" s="21" t="s">
        <v>12</v>
      </c>
      <c r="E196" s="21" t="s">
        <v>388</v>
      </c>
      <c r="F196" s="21" t="s">
        <v>826</v>
      </c>
      <c r="G196" s="21" t="s">
        <v>429</v>
      </c>
      <c r="H196" s="21" t="s">
        <v>876</v>
      </c>
      <c r="I196" s="21" t="s">
        <v>827</v>
      </c>
      <c r="J196" s="21"/>
      <c r="K196" s="21" t="s">
        <v>828</v>
      </c>
      <c r="L196" s="53">
        <v>250070</v>
      </c>
      <c r="M196" s="51">
        <v>60792</v>
      </c>
      <c r="N196" s="26">
        <v>41361</v>
      </c>
      <c r="O196" s="80">
        <v>2013</v>
      </c>
      <c r="P196" s="21"/>
      <c r="Q196" s="53">
        <f t="shared" si="6"/>
        <v>21246.389124893794</v>
      </c>
      <c r="R196" s="13">
        <v>21246</v>
      </c>
      <c r="S196" s="21" t="s">
        <v>19</v>
      </c>
      <c r="T196" s="7">
        <f t="shared" si="7"/>
        <v>0.3891248937943601</v>
      </c>
      <c r="U196" s="21"/>
      <c r="V196" s="6" t="s">
        <v>1749</v>
      </c>
      <c r="W196" s="21"/>
    </row>
    <row r="197" spans="1:23" s="36" customFormat="1" ht="24.75" customHeight="1" x14ac:dyDescent="0.2">
      <c r="A197" s="26">
        <v>41334</v>
      </c>
      <c r="B197" s="6" t="s">
        <v>1308</v>
      </c>
      <c r="C197" s="21" t="s">
        <v>92</v>
      </c>
      <c r="D197" s="21" t="s">
        <v>12</v>
      </c>
      <c r="E197" s="21" t="s">
        <v>388</v>
      </c>
      <c r="F197" s="21" t="s">
        <v>834</v>
      </c>
      <c r="G197" s="21" t="s">
        <v>429</v>
      </c>
      <c r="H197" s="122" t="s">
        <v>871</v>
      </c>
      <c r="I197" s="21" t="s">
        <v>835</v>
      </c>
      <c r="J197" s="21"/>
      <c r="K197" s="21" t="s">
        <v>836</v>
      </c>
      <c r="L197" s="53">
        <v>549298</v>
      </c>
      <c r="M197" s="51">
        <v>60793</v>
      </c>
      <c r="N197" s="26">
        <v>41361</v>
      </c>
      <c r="O197" s="80">
        <v>2013</v>
      </c>
      <c r="P197" s="21"/>
      <c r="Q197" s="53">
        <f t="shared" si="6"/>
        <v>46669.328802039083</v>
      </c>
      <c r="R197" s="13">
        <v>19656</v>
      </c>
      <c r="S197" s="21" t="s">
        <v>19</v>
      </c>
      <c r="T197" s="7">
        <f t="shared" si="7"/>
        <v>27013.328802039083</v>
      </c>
      <c r="U197" s="21"/>
      <c r="V197" s="21" t="s">
        <v>1749</v>
      </c>
      <c r="W197" s="21"/>
    </row>
    <row r="198" spans="1:23" s="36" customFormat="1" ht="24.75" customHeight="1" x14ac:dyDescent="0.2">
      <c r="A198" s="26">
        <v>41334</v>
      </c>
      <c r="B198" s="6" t="s">
        <v>1307</v>
      </c>
      <c r="C198" s="21" t="s">
        <v>341</v>
      </c>
      <c r="D198" s="21" t="s">
        <v>12</v>
      </c>
      <c r="E198" s="21" t="s">
        <v>388</v>
      </c>
      <c r="F198" s="59" t="s">
        <v>831</v>
      </c>
      <c r="G198" s="21" t="s">
        <v>427</v>
      </c>
      <c r="H198" s="61"/>
      <c r="I198" s="21" t="s">
        <v>832</v>
      </c>
      <c r="J198" s="21"/>
      <c r="K198" s="21" t="s">
        <v>833</v>
      </c>
      <c r="L198" s="53">
        <v>127359</v>
      </c>
      <c r="M198" s="51">
        <v>60791</v>
      </c>
      <c r="N198" s="26">
        <v>41361</v>
      </c>
      <c r="O198" s="80">
        <v>2013</v>
      </c>
      <c r="P198" s="21"/>
      <c r="Q198" s="53">
        <f t="shared" si="6"/>
        <v>10820.645709430755</v>
      </c>
      <c r="R198" s="13">
        <v>10820</v>
      </c>
      <c r="S198" s="21" t="s">
        <v>19</v>
      </c>
      <c r="T198" s="7">
        <f t="shared" si="7"/>
        <v>0.64570943075523246</v>
      </c>
      <c r="U198" s="21"/>
      <c r="V198" s="6" t="s">
        <v>1749</v>
      </c>
      <c r="W198" s="21"/>
    </row>
    <row r="199" spans="1:23" s="36" customFormat="1" ht="24.75" customHeight="1" x14ac:dyDescent="0.2">
      <c r="A199" s="26">
        <v>41334</v>
      </c>
      <c r="B199" s="6" t="s">
        <v>1309</v>
      </c>
      <c r="C199" s="21" t="s">
        <v>81</v>
      </c>
      <c r="D199" s="21" t="s">
        <v>35</v>
      </c>
      <c r="E199" s="21"/>
      <c r="F199" s="21" t="s">
        <v>824</v>
      </c>
      <c r="G199" s="21" t="s">
        <v>429</v>
      </c>
      <c r="H199" s="21" t="s">
        <v>884</v>
      </c>
      <c r="I199" s="21" t="s">
        <v>825</v>
      </c>
      <c r="J199" s="21"/>
      <c r="K199" s="21" t="s">
        <v>143</v>
      </c>
      <c r="L199" s="53">
        <v>1277139</v>
      </c>
      <c r="M199" s="51">
        <v>60805</v>
      </c>
      <c r="N199" s="26">
        <v>41362</v>
      </c>
      <c r="O199" s="80">
        <v>2013</v>
      </c>
      <c r="P199" s="21"/>
      <c r="Q199" s="53">
        <f t="shared" si="6"/>
        <v>108507.98640611724</v>
      </c>
      <c r="R199" s="13">
        <v>108508</v>
      </c>
      <c r="S199" s="21" t="s">
        <v>19</v>
      </c>
      <c r="T199" s="7">
        <f t="shared" si="7"/>
        <v>-1.3593882758868858E-2</v>
      </c>
      <c r="U199" s="21"/>
      <c r="V199" s="6" t="s">
        <v>1749</v>
      </c>
      <c r="W199" s="21"/>
    </row>
    <row r="200" spans="1:23" s="36" customFormat="1" ht="24.75" customHeight="1" x14ac:dyDescent="0.2">
      <c r="A200" s="26">
        <v>41334</v>
      </c>
      <c r="B200" s="6" t="s">
        <v>1309</v>
      </c>
      <c r="C200" s="21" t="s">
        <v>68</v>
      </c>
      <c r="D200" s="21" t="s">
        <v>35</v>
      </c>
      <c r="E200" s="21"/>
      <c r="F200" s="21" t="s">
        <v>824</v>
      </c>
      <c r="G200" s="21" t="s">
        <v>429</v>
      </c>
      <c r="H200" s="21" t="s">
        <v>878</v>
      </c>
      <c r="I200" s="21" t="s">
        <v>825</v>
      </c>
      <c r="J200" s="21"/>
      <c r="K200" s="21" t="s">
        <v>143</v>
      </c>
      <c r="L200" s="53">
        <v>1277139</v>
      </c>
      <c r="M200" s="51">
        <v>60806</v>
      </c>
      <c r="N200" s="26">
        <v>41362</v>
      </c>
      <c r="O200" s="80">
        <v>2013</v>
      </c>
      <c r="P200" s="21"/>
      <c r="Q200" s="53">
        <f t="shared" si="6"/>
        <v>108507.98640611724</v>
      </c>
      <c r="R200" s="13">
        <v>108508</v>
      </c>
      <c r="S200" s="21" t="s">
        <v>19</v>
      </c>
      <c r="T200" s="7">
        <f t="shared" si="7"/>
        <v>-1.3593882758868858E-2</v>
      </c>
      <c r="U200" s="21"/>
      <c r="V200" s="6" t="s">
        <v>1749</v>
      </c>
      <c r="W200" s="21"/>
    </row>
    <row r="201" spans="1:23" s="36" customFormat="1" ht="15.75" customHeight="1" x14ac:dyDescent="0.2">
      <c r="A201" s="26">
        <v>41334</v>
      </c>
      <c r="B201" s="6" t="s">
        <v>1307</v>
      </c>
      <c r="C201" s="21" t="s">
        <v>174</v>
      </c>
      <c r="D201" s="21" t="s">
        <v>82</v>
      </c>
      <c r="E201" s="21"/>
      <c r="F201" s="21"/>
      <c r="G201" s="21" t="s">
        <v>429</v>
      </c>
      <c r="H201" s="21" t="s">
        <v>818</v>
      </c>
      <c r="I201" s="21" t="s">
        <v>819</v>
      </c>
      <c r="J201" s="21"/>
      <c r="K201" s="21" t="s">
        <v>744</v>
      </c>
      <c r="L201" s="53">
        <v>3700000</v>
      </c>
      <c r="M201" s="51">
        <v>60798</v>
      </c>
      <c r="N201" s="26">
        <v>41362</v>
      </c>
      <c r="O201" s="80">
        <v>2013</v>
      </c>
      <c r="P201" s="21"/>
      <c r="Q201" s="53">
        <f t="shared" si="6"/>
        <v>314358.53865760402</v>
      </c>
      <c r="R201" s="13">
        <v>314359</v>
      </c>
      <c r="S201" s="21" t="s">
        <v>19</v>
      </c>
      <c r="T201" s="7">
        <f t="shared" si="7"/>
        <v>-0.46134239598177373</v>
      </c>
      <c r="U201" s="21"/>
      <c r="V201" s="6" t="s">
        <v>1749</v>
      </c>
      <c r="W201" s="21"/>
    </row>
    <row r="202" spans="1:23" s="36" customFormat="1" ht="30" customHeight="1" x14ac:dyDescent="0.2">
      <c r="A202" s="26">
        <v>41334</v>
      </c>
      <c r="B202" s="6" t="s">
        <v>1307</v>
      </c>
      <c r="C202" s="21" t="s">
        <v>171</v>
      </c>
      <c r="D202" s="21" t="s">
        <v>82</v>
      </c>
      <c r="E202" s="21"/>
      <c r="F202" s="21"/>
      <c r="G202" s="21" t="s">
        <v>427</v>
      </c>
      <c r="H202" s="21" t="s">
        <v>869</v>
      </c>
      <c r="I202" s="21" t="s">
        <v>742</v>
      </c>
      <c r="J202" s="21"/>
      <c r="K202" s="21" t="s">
        <v>743</v>
      </c>
      <c r="L202" s="53">
        <v>1500000</v>
      </c>
      <c r="M202" s="51">
        <v>60797</v>
      </c>
      <c r="N202" s="26">
        <v>41362</v>
      </c>
      <c r="O202" s="80">
        <v>2013</v>
      </c>
      <c r="P202" s="21"/>
      <c r="Q202" s="53">
        <f t="shared" si="6"/>
        <v>127442.65080713677</v>
      </c>
      <c r="R202" s="13">
        <v>127443</v>
      </c>
      <c r="S202" s="21" t="s">
        <v>19</v>
      </c>
      <c r="T202" s="7">
        <f t="shared" si="7"/>
        <v>-0.34919286322838161</v>
      </c>
      <c r="U202" s="21"/>
      <c r="V202" s="6" t="s">
        <v>1749</v>
      </c>
      <c r="W202" s="21"/>
    </row>
    <row r="203" spans="1:23" s="36" customFormat="1" ht="78" customHeight="1" x14ac:dyDescent="0.2">
      <c r="A203" s="26">
        <v>41334</v>
      </c>
      <c r="B203" s="6" t="s">
        <v>1307</v>
      </c>
      <c r="C203" s="21" t="s">
        <v>243</v>
      </c>
      <c r="D203" s="21" t="s">
        <v>35</v>
      </c>
      <c r="E203" s="21"/>
      <c r="F203" s="21" t="s">
        <v>824</v>
      </c>
      <c r="G203" s="21" t="s">
        <v>429</v>
      </c>
      <c r="H203" s="21" t="s">
        <v>946</v>
      </c>
      <c r="I203" s="21" t="s">
        <v>825</v>
      </c>
      <c r="J203" s="21"/>
      <c r="K203" s="21" t="s">
        <v>143</v>
      </c>
      <c r="L203" s="53">
        <v>1277139</v>
      </c>
      <c r="M203" s="51">
        <v>60804</v>
      </c>
      <c r="N203" s="26">
        <v>41362</v>
      </c>
      <c r="O203" s="80">
        <v>2013</v>
      </c>
      <c r="P203" s="21" t="s">
        <v>947</v>
      </c>
      <c r="Q203" s="53">
        <f t="shared" si="6"/>
        <v>108507.98640611724</v>
      </c>
      <c r="R203" s="13">
        <v>108508</v>
      </c>
      <c r="S203" s="21" t="s">
        <v>19</v>
      </c>
      <c r="T203" s="7">
        <f t="shared" si="7"/>
        <v>-1.3593882758868858E-2</v>
      </c>
      <c r="U203" s="21"/>
      <c r="V203" s="6" t="s">
        <v>1749</v>
      </c>
      <c r="W203" s="21"/>
    </row>
    <row r="204" spans="1:23" s="36" customFormat="1" ht="17.25" customHeight="1" x14ac:dyDescent="0.2">
      <c r="A204" s="26">
        <v>41334</v>
      </c>
      <c r="B204" s="6" t="s">
        <v>1307</v>
      </c>
      <c r="C204" s="21" t="s">
        <v>16</v>
      </c>
      <c r="D204" s="21" t="s">
        <v>35</v>
      </c>
      <c r="E204" s="21"/>
      <c r="F204" s="21" t="s">
        <v>824</v>
      </c>
      <c r="G204" s="21" t="s">
        <v>429</v>
      </c>
      <c r="H204" s="21"/>
      <c r="I204" s="21" t="s">
        <v>825</v>
      </c>
      <c r="J204" s="21"/>
      <c r="K204" s="21" t="s">
        <v>143</v>
      </c>
      <c r="L204" s="53">
        <v>1277139</v>
      </c>
      <c r="M204" s="51">
        <v>60802</v>
      </c>
      <c r="N204" s="26">
        <v>41362</v>
      </c>
      <c r="O204" s="80">
        <v>2013</v>
      </c>
      <c r="P204" s="21"/>
      <c r="Q204" s="53">
        <f t="shared" si="6"/>
        <v>108507.98640611724</v>
      </c>
      <c r="R204" s="13">
        <v>108508</v>
      </c>
      <c r="S204" s="21" t="s">
        <v>19</v>
      </c>
      <c r="T204" s="7">
        <f t="shared" si="7"/>
        <v>-1.3593882758868858E-2</v>
      </c>
      <c r="U204" s="21"/>
      <c r="V204" s="6" t="s">
        <v>1749</v>
      </c>
      <c r="W204" s="21"/>
    </row>
    <row r="205" spans="1:23" s="36" customFormat="1" ht="24.75" customHeight="1" x14ac:dyDescent="0.2">
      <c r="A205" s="26">
        <v>41359</v>
      </c>
      <c r="B205" s="6" t="s">
        <v>1309</v>
      </c>
      <c r="C205" s="21" t="s">
        <v>197</v>
      </c>
      <c r="D205" s="21" t="s">
        <v>667</v>
      </c>
      <c r="E205" s="21"/>
      <c r="F205" s="21"/>
      <c r="G205" s="21" t="s">
        <v>429</v>
      </c>
      <c r="H205" s="21" t="s">
        <v>876</v>
      </c>
      <c r="I205" s="21" t="s">
        <v>861</v>
      </c>
      <c r="J205" s="21"/>
      <c r="K205" s="21" t="s">
        <v>860</v>
      </c>
      <c r="L205" s="53">
        <v>2805970</v>
      </c>
      <c r="M205" s="51">
        <v>60799</v>
      </c>
      <c r="N205" s="26">
        <v>41362</v>
      </c>
      <c r="O205" s="80">
        <v>2013</v>
      </c>
      <c r="P205" s="21"/>
      <c r="Q205" s="53">
        <f t="shared" si="6"/>
        <v>238400.16992353441</v>
      </c>
      <c r="R205" s="13">
        <v>238400</v>
      </c>
      <c r="S205" s="21" t="s">
        <v>19</v>
      </c>
      <c r="T205" s="7">
        <f t="shared" si="7"/>
        <v>0.16992353441310115</v>
      </c>
      <c r="U205" s="21"/>
      <c r="V205" s="6" t="s">
        <v>1749</v>
      </c>
      <c r="W205" s="21"/>
    </row>
    <row r="206" spans="1:23" s="36" customFormat="1" ht="48.75" customHeight="1" x14ac:dyDescent="0.2">
      <c r="A206" s="26">
        <v>41334</v>
      </c>
      <c r="B206" s="6" t="s">
        <v>1309</v>
      </c>
      <c r="C206" s="21" t="s">
        <v>81</v>
      </c>
      <c r="D206" s="21" t="s">
        <v>12</v>
      </c>
      <c r="E206" s="21" t="s">
        <v>388</v>
      </c>
      <c r="F206" s="21" t="s">
        <v>849</v>
      </c>
      <c r="G206" s="21" t="s">
        <v>429</v>
      </c>
      <c r="H206" s="49" t="s">
        <v>873</v>
      </c>
      <c r="I206" s="21" t="s">
        <v>850</v>
      </c>
      <c r="J206" s="21"/>
      <c r="K206" s="21" t="s">
        <v>851</v>
      </c>
      <c r="L206" s="53">
        <v>1391439</v>
      </c>
      <c r="M206" s="21">
        <v>60814</v>
      </c>
      <c r="N206" s="26">
        <v>41367</v>
      </c>
      <c r="O206" s="80">
        <v>2013</v>
      </c>
      <c r="P206" s="21"/>
      <c r="Q206" s="53">
        <f t="shared" si="6"/>
        <v>118219.11639762107</v>
      </c>
      <c r="R206" s="13">
        <v>126441</v>
      </c>
      <c r="S206" s="21" t="s">
        <v>19</v>
      </c>
      <c r="T206" s="7">
        <f t="shared" si="7"/>
        <v>-8221.8836023789336</v>
      </c>
      <c r="U206" s="21"/>
      <c r="V206" s="21" t="s">
        <v>1749</v>
      </c>
      <c r="W206" s="21"/>
    </row>
    <row r="207" spans="1:23" s="36" customFormat="1" ht="37.5" customHeight="1" x14ac:dyDescent="0.2">
      <c r="A207" s="26">
        <v>41334</v>
      </c>
      <c r="B207" s="6" t="s">
        <v>1309</v>
      </c>
      <c r="C207" s="21" t="s">
        <v>156</v>
      </c>
      <c r="D207" s="21" t="s">
        <v>12</v>
      </c>
      <c r="E207" s="21" t="s">
        <v>388</v>
      </c>
      <c r="F207" s="21" t="s">
        <v>840</v>
      </c>
      <c r="G207" s="21" t="s">
        <v>429</v>
      </c>
      <c r="H207" s="21" t="s">
        <v>872</v>
      </c>
      <c r="I207" s="21" t="s">
        <v>841</v>
      </c>
      <c r="J207" s="21"/>
      <c r="K207" s="21" t="s">
        <v>842</v>
      </c>
      <c r="L207" s="53">
        <v>404099</v>
      </c>
      <c r="M207" s="21">
        <v>60808</v>
      </c>
      <c r="N207" s="26">
        <v>41367</v>
      </c>
      <c r="O207" s="80">
        <v>2013</v>
      </c>
      <c r="P207" s="21"/>
      <c r="Q207" s="53">
        <f t="shared" si="6"/>
        <v>34332.965165675443</v>
      </c>
      <c r="R207" s="13">
        <v>29000</v>
      </c>
      <c r="S207" s="21" t="s">
        <v>19</v>
      </c>
      <c r="T207" s="7">
        <f t="shared" si="7"/>
        <v>5332.9651656754431</v>
      </c>
      <c r="U207" s="21"/>
      <c r="V207" s="21" t="s">
        <v>1749</v>
      </c>
      <c r="W207" s="21"/>
    </row>
    <row r="208" spans="1:23" s="36" customFormat="1" ht="41.25" customHeight="1" x14ac:dyDescent="0.2">
      <c r="A208" s="26">
        <v>41359</v>
      </c>
      <c r="B208" s="6" t="s">
        <v>1309</v>
      </c>
      <c r="C208" s="21" t="s">
        <v>68</v>
      </c>
      <c r="D208" s="12" t="s">
        <v>1283</v>
      </c>
      <c r="E208" s="6" t="s">
        <v>1119</v>
      </c>
      <c r="F208" s="51"/>
      <c r="G208" s="21" t="s">
        <v>429</v>
      </c>
      <c r="H208" s="60" t="s">
        <v>696</v>
      </c>
      <c r="I208" s="123" t="s">
        <v>855</v>
      </c>
      <c r="J208" s="123"/>
      <c r="K208" s="21" t="s">
        <v>857</v>
      </c>
      <c r="L208" s="53">
        <v>760000</v>
      </c>
      <c r="M208" s="21">
        <v>60800</v>
      </c>
      <c r="N208" s="26">
        <v>41368</v>
      </c>
      <c r="O208" s="80">
        <v>2013</v>
      </c>
      <c r="P208" s="21" t="s">
        <v>858</v>
      </c>
      <c r="Q208" s="53">
        <f t="shared" si="6"/>
        <v>64570.943075615964</v>
      </c>
      <c r="R208" s="13">
        <v>64570</v>
      </c>
      <c r="S208" s="21" t="s">
        <v>19</v>
      </c>
      <c r="T208" s="7">
        <f t="shared" si="7"/>
        <v>0.94307561596360756</v>
      </c>
      <c r="U208" s="21"/>
      <c r="V208" s="6" t="s">
        <v>1749</v>
      </c>
      <c r="W208" s="21"/>
    </row>
    <row r="209" spans="1:23" s="36" customFormat="1" ht="30.75" customHeight="1" x14ac:dyDescent="0.2">
      <c r="A209" s="26">
        <v>41359</v>
      </c>
      <c r="B209" s="6" t="s">
        <v>1309</v>
      </c>
      <c r="C209" s="21" t="s">
        <v>68</v>
      </c>
      <c r="D209" s="12" t="s">
        <v>1283</v>
      </c>
      <c r="E209" s="6" t="s">
        <v>1119</v>
      </c>
      <c r="F209" s="51"/>
      <c r="G209" s="21" t="s">
        <v>429</v>
      </c>
      <c r="H209" s="60" t="s">
        <v>696</v>
      </c>
      <c r="I209" s="124" t="s">
        <v>856</v>
      </c>
      <c r="J209" s="124"/>
      <c r="K209" s="21" t="s">
        <v>790</v>
      </c>
      <c r="L209" s="53">
        <v>200000</v>
      </c>
      <c r="M209" s="21">
        <v>60801</v>
      </c>
      <c r="N209" s="26">
        <v>41368</v>
      </c>
      <c r="O209" s="80">
        <v>2013</v>
      </c>
      <c r="P209" s="21" t="s">
        <v>859</v>
      </c>
      <c r="Q209" s="53">
        <f t="shared" si="6"/>
        <v>16992.353440951571</v>
      </c>
      <c r="R209" s="13">
        <v>16992</v>
      </c>
      <c r="S209" s="21" t="s">
        <v>19</v>
      </c>
      <c r="T209" s="7">
        <f t="shared" si="7"/>
        <v>0.35344095157051925</v>
      </c>
      <c r="U209" s="21"/>
      <c r="V209" s="6" t="s">
        <v>1749</v>
      </c>
      <c r="W209" s="21"/>
    </row>
    <row r="210" spans="1:23" s="36" customFormat="1" ht="24.75" customHeight="1" x14ac:dyDescent="0.2">
      <c r="A210" s="26">
        <v>41334</v>
      </c>
      <c r="B210" s="6" t="s">
        <v>1307</v>
      </c>
      <c r="C210" s="21" t="s">
        <v>243</v>
      </c>
      <c r="D210" s="21" t="s">
        <v>12</v>
      </c>
      <c r="E210" s="21" t="s">
        <v>371</v>
      </c>
      <c r="F210" s="51" t="s">
        <v>867</v>
      </c>
      <c r="G210" s="21" t="s">
        <v>429</v>
      </c>
      <c r="H210" s="21" t="s">
        <v>934</v>
      </c>
      <c r="I210" s="21" t="s">
        <v>868</v>
      </c>
      <c r="J210" s="21"/>
      <c r="K210" s="21" t="s">
        <v>883</v>
      </c>
      <c r="L210" s="53">
        <v>112350</v>
      </c>
      <c r="M210" s="21">
        <v>60821</v>
      </c>
      <c r="N210" s="26">
        <v>41369</v>
      </c>
      <c r="O210" s="80">
        <v>2013</v>
      </c>
      <c r="P210" s="21"/>
      <c r="Q210" s="53">
        <f t="shared" si="6"/>
        <v>9545.4545454545441</v>
      </c>
      <c r="R210" s="13">
        <v>9545</v>
      </c>
      <c r="S210" s="21" t="s">
        <v>19</v>
      </c>
      <c r="T210" s="7">
        <f t="shared" si="7"/>
        <v>0.45454545454413164</v>
      </c>
      <c r="U210" s="21"/>
      <c r="V210" s="6" t="s">
        <v>1749</v>
      </c>
      <c r="W210" s="21"/>
    </row>
    <row r="211" spans="1:23" s="36" customFormat="1" ht="39.75" customHeight="1" x14ac:dyDescent="0.2">
      <c r="A211" s="26">
        <v>41365</v>
      </c>
      <c r="B211" s="6" t="s">
        <v>1309</v>
      </c>
      <c r="C211" s="21" t="s">
        <v>197</v>
      </c>
      <c r="D211" s="21" t="s">
        <v>12</v>
      </c>
      <c r="E211" s="21" t="s">
        <v>388</v>
      </c>
      <c r="F211" s="21" t="s">
        <v>864</v>
      </c>
      <c r="G211" s="21" t="s">
        <v>429</v>
      </c>
      <c r="H211" s="59" t="s">
        <v>876</v>
      </c>
      <c r="I211" s="21" t="s">
        <v>865</v>
      </c>
      <c r="J211" s="21"/>
      <c r="K211" s="21" t="s">
        <v>895</v>
      </c>
      <c r="L211" s="53">
        <v>3744124</v>
      </c>
      <c r="M211" s="21">
        <v>60822</v>
      </c>
      <c r="N211" s="26">
        <v>41369</v>
      </c>
      <c r="O211" s="80">
        <v>2013</v>
      </c>
      <c r="P211" s="21"/>
      <c r="Q211" s="53">
        <f t="shared" si="6"/>
        <v>318107.39167374681</v>
      </c>
      <c r="R211" s="13">
        <v>170045</v>
      </c>
      <c r="S211" s="21" t="s">
        <v>19</v>
      </c>
      <c r="T211" s="7">
        <f t="shared" si="7"/>
        <v>148062.39167374681</v>
      </c>
      <c r="U211" s="21"/>
      <c r="V211" s="21" t="s">
        <v>1749</v>
      </c>
      <c r="W211" s="21"/>
    </row>
    <row r="212" spans="1:23" s="36" customFormat="1" ht="24.75" customHeight="1" x14ac:dyDescent="0.2">
      <c r="A212" s="26">
        <v>41369</v>
      </c>
      <c r="B212" s="6" t="s">
        <v>1307</v>
      </c>
      <c r="C212" s="21" t="s">
        <v>243</v>
      </c>
      <c r="D212" s="21" t="s">
        <v>12</v>
      </c>
      <c r="E212" s="21" t="s">
        <v>371</v>
      </c>
      <c r="F212" s="51" t="s">
        <v>891</v>
      </c>
      <c r="G212" s="21" t="s">
        <v>429</v>
      </c>
      <c r="H212" s="21" t="s">
        <v>937</v>
      </c>
      <c r="I212" s="37" t="s">
        <v>892</v>
      </c>
      <c r="J212" s="37"/>
      <c r="K212" s="21" t="s">
        <v>894</v>
      </c>
      <c r="L212" s="53">
        <v>555678</v>
      </c>
      <c r="M212" s="21">
        <v>60830</v>
      </c>
      <c r="N212" s="26">
        <v>41372</v>
      </c>
      <c r="O212" s="80">
        <v>2013</v>
      </c>
      <c r="P212" s="21"/>
      <c r="Q212" s="53">
        <f t="shared" si="6"/>
        <v>47211.384876805438</v>
      </c>
      <c r="R212" s="13">
        <v>40341</v>
      </c>
      <c r="S212" s="21" t="s">
        <v>19</v>
      </c>
      <c r="T212" s="7">
        <f t="shared" si="7"/>
        <v>6870.3848768054377</v>
      </c>
      <c r="U212" s="21"/>
      <c r="V212" s="21" t="s">
        <v>1749</v>
      </c>
      <c r="W212" s="21"/>
    </row>
    <row r="213" spans="1:23" s="36" customFormat="1" ht="25.5" customHeight="1" x14ac:dyDescent="0.2">
      <c r="A213" s="26">
        <v>41334</v>
      </c>
      <c r="B213" s="6" t="s">
        <v>1309</v>
      </c>
      <c r="C213" s="21" t="s">
        <v>68</v>
      </c>
      <c r="D213" s="21" t="s">
        <v>12</v>
      </c>
      <c r="E213" s="21" t="s">
        <v>388</v>
      </c>
      <c r="F213" s="51" t="s">
        <v>881</v>
      </c>
      <c r="G213" s="21" t="s">
        <v>429</v>
      </c>
      <c r="H213" s="21" t="s">
        <v>935</v>
      </c>
      <c r="I213" s="21" t="s">
        <v>866</v>
      </c>
      <c r="J213" s="21"/>
      <c r="K213" s="21" t="s">
        <v>882</v>
      </c>
      <c r="L213" s="53">
        <v>499996</v>
      </c>
      <c r="M213" s="21">
        <v>60840</v>
      </c>
      <c r="N213" s="26">
        <v>41373</v>
      </c>
      <c r="O213" s="80">
        <v>2013</v>
      </c>
      <c r="P213" s="21"/>
      <c r="Q213" s="53">
        <f t="shared" si="6"/>
        <v>42480.543755310107</v>
      </c>
      <c r="R213" s="13">
        <v>14000</v>
      </c>
      <c r="S213" s="21" t="s">
        <v>15</v>
      </c>
      <c r="T213" s="7">
        <f t="shared" si="7"/>
        <v>28480.543755310107</v>
      </c>
      <c r="U213" s="21" t="s">
        <v>482</v>
      </c>
      <c r="V213" s="21"/>
      <c r="W213" s="21"/>
    </row>
    <row r="214" spans="1:23" s="36" customFormat="1" ht="17.25" customHeight="1" x14ac:dyDescent="0.2">
      <c r="A214" s="26">
        <v>41334</v>
      </c>
      <c r="B214" s="6" t="s">
        <v>1309</v>
      </c>
      <c r="C214" s="21" t="s">
        <v>68</v>
      </c>
      <c r="D214" s="21" t="s">
        <v>12</v>
      </c>
      <c r="E214" s="21" t="s">
        <v>388</v>
      </c>
      <c r="F214" s="51" t="s">
        <v>852</v>
      </c>
      <c r="G214" s="21" t="s">
        <v>429</v>
      </c>
      <c r="H214" s="49" t="s">
        <v>874</v>
      </c>
      <c r="I214" s="21" t="s">
        <v>853</v>
      </c>
      <c r="J214" s="21"/>
      <c r="K214" s="21" t="s">
        <v>854</v>
      </c>
      <c r="L214" s="53">
        <v>300753</v>
      </c>
      <c r="M214" s="21">
        <v>60835</v>
      </c>
      <c r="N214" s="26">
        <v>41373</v>
      </c>
      <c r="O214" s="80">
        <v>2013</v>
      </c>
      <c r="P214" s="21"/>
      <c r="Q214" s="53">
        <f t="shared" si="6"/>
        <v>25552.506372132539</v>
      </c>
      <c r="R214" s="13">
        <v>14100</v>
      </c>
      <c r="S214" s="21" t="s">
        <v>15</v>
      </c>
      <c r="T214" s="7">
        <f t="shared" si="7"/>
        <v>11452.506372132539</v>
      </c>
      <c r="U214" s="21" t="s">
        <v>484</v>
      </c>
      <c r="V214" s="21"/>
      <c r="W214" s="21"/>
    </row>
    <row r="215" spans="1:23" s="36" customFormat="1" ht="24" x14ac:dyDescent="0.2">
      <c r="A215" s="26">
        <v>41334</v>
      </c>
      <c r="B215" s="6" t="s">
        <v>1309</v>
      </c>
      <c r="C215" s="21" t="s">
        <v>68</v>
      </c>
      <c r="D215" s="21" t="s">
        <v>12</v>
      </c>
      <c r="E215" s="21" t="s">
        <v>388</v>
      </c>
      <c r="F215" s="51" t="s">
        <v>829</v>
      </c>
      <c r="G215" s="21" t="s">
        <v>429</v>
      </c>
      <c r="H215" s="49" t="s">
        <v>870</v>
      </c>
      <c r="I215" s="21" t="s">
        <v>731</v>
      </c>
      <c r="J215" s="21"/>
      <c r="K215" s="21" t="s">
        <v>830</v>
      </c>
      <c r="L215" s="53">
        <v>2070001</v>
      </c>
      <c r="M215" s="21">
        <v>60834</v>
      </c>
      <c r="N215" s="26">
        <v>41373</v>
      </c>
      <c r="O215" s="80">
        <v>2013</v>
      </c>
      <c r="P215" s="21"/>
      <c r="Q215" s="53">
        <f t="shared" si="6"/>
        <v>19980</v>
      </c>
      <c r="R215" s="13">
        <v>19980</v>
      </c>
      <c r="S215" s="21" t="s">
        <v>15</v>
      </c>
      <c r="T215" s="7">
        <f t="shared" si="7"/>
        <v>0</v>
      </c>
      <c r="U215" s="21" t="s">
        <v>477</v>
      </c>
      <c r="V215" s="6" t="s">
        <v>1750</v>
      </c>
      <c r="W215" s="21"/>
    </row>
    <row r="216" spans="1:23" s="36" customFormat="1" ht="39.75" customHeight="1" x14ac:dyDescent="0.2">
      <c r="A216" s="26">
        <v>41334</v>
      </c>
      <c r="B216" s="6" t="s">
        <v>1311</v>
      </c>
      <c r="C216" s="21" t="s">
        <v>62</v>
      </c>
      <c r="D216" s="21" t="s">
        <v>12</v>
      </c>
      <c r="E216" s="21" t="s">
        <v>388</v>
      </c>
      <c r="F216" s="51" t="s">
        <v>837</v>
      </c>
      <c r="G216" s="21" t="s">
        <v>427</v>
      </c>
      <c r="H216" s="125" t="s">
        <v>877</v>
      </c>
      <c r="I216" s="21" t="s">
        <v>838</v>
      </c>
      <c r="J216" s="21"/>
      <c r="K216" s="21" t="s">
        <v>839</v>
      </c>
      <c r="L216" s="53">
        <v>950002</v>
      </c>
      <c r="M216" s="21">
        <v>60839</v>
      </c>
      <c r="N216" s="26">
        <v>41373</v>
      </c>
      <c r="O216" s="80">
        <v>2013</v>
      </c>
      <c r="P216" s="21"/>
      <c r="Q216" s="53">
        <f t="shared" si="6"/>
        <v>80713.848768054362</v>
      </c>
      <c r="R216" s="13">
        <v>28500</v>
      </c>
      <c r="S216" s="21" t="s">
        <v>15</v>
      </c>
      <c r="T216" s="7">
        <f t="shared" si="7"/>
        <v>52213.848768054362</v>
      </c>
      <c r="U216" s="21" t="s">
        <v>482</v>
      </c>
      <c r="V216" s="21"/>
      <c r="W216" s="21"/>
    </row>
    <row r="217" spans="1:23" s="36" customFormat="1" ht="24.75" customHeight="1" x14ac:dyDescent="0.2">
      <c r="A217" s="26">
        <v>41334</v>
      </c>
      <c r="B217" s="6" t="s">
        <v>1307</v>
      </c>
      <c r="C217" s="21" t="s">
        <v>171</v>
      </c>
      <c r="D217" s="21" t="s">
        <v>12</v>
      </c>
      <c r="E217" s="21" t="s">
        <v>388</v>
      </c>
      <c r="F217" s="51" t="s">
        <v>846</v>
      </c>
      <c r="G217" s="21" t="s">
        <v>427</v>
      </c>
      <c r="H217" s="21"/>
      <c r="I217" s="78" t="s">
        <v>847</v>
      </c>
      <c r="J217" s="78"/>
      <c r="K217" s="21" t="s">
        <v>848</v>
      </c>
      <c r="L217" s="77">
        <v>1250001</v>
      </c>
      <c r="M217" s="78">
        <v>60836</v>
      </c>
      <c r="N217" s="79">
        <v>41373</v>
      </c>
      <c r="O217" s="80">
        <v>2013</v>
      </c>
      <c r="P217" s="21"/>
      <c r="Q217" s="53">
        <f t="shared" si="6"/>
        <v>5400</v>
      </c>
      <c r="R217" s="13">
        <v>5400</v>
      </c>
      <c r="S217" s="21" t="s">
        <v>15</v>
      </c>
      <c r="T217" s="7">
        <f t="shared" si="7"/>
        <v>0</v>
      </c>
      <c r="U217" s="21" t="s">
        <v>477</v>
      </c>
      <c r="V217" s="6" t="s">
        <v>1750</v>
      </c>
      <c r="W217" s="21"/>
    </row>
    <row r="218" spans="1:23" s="36" customFormat="1" ht="16.5" customHeight="1" x14ac:dyDescent="0.2">
      <c r="A218" s="26">
        <v>41334</v>
      </c>
      <c r="B218" s="6" t="s">
        <v>1307</v>
      </c>
      <c r="C218" s="21" t="s">
        <v>105</v>
      </c>
      <c r="D218" s="21" t="s">
        <v>12</v>
      </c>
      <c r="E218" s="21" t="s">
        <v>388</v>
      </c>
      <c r="F218" s="51" t="s">
        <v>843</v>
      </c>
      <c r="G218" s="21" t="s">
        <v>427</v>
      </c>
      <c r="H218" s="61"/>
      <c r="I218" s="78" t="s">
        <v>844</v>
      </c>
      <c r="J218" s="78"/>
      <c r="K218" s="21" t="s">
        <v>845</v>
      </c>
      <c r="L218" s="53">
        <v>494816</v>
      </c>
      <c r="M218" s="78">
        <v>60843</v>
      </c>
      <c r="N218" s="26">
        <v>41374</v>
      </c>
      <c r="O218" s="80">
        <v>2013</v>
      </c>
      <c r="P218" s="21"/>
      <c r="Q218" s="53">
        <f t="shared" si="6"/>
        <v>42040.44180118946</v>
      </c>
      <c r="R218" s="13">
        <v>42040</v>
      </c>
      <c r="S218" s="21" t="s">
        <v>19</v>
      </c>
      <c r="T218" s="7">
        <f t="shared" si="7"/>
        <v>0.44180118945951108</v>
      </c>
      <c r="U218" s="21"/>
      <c r="V218" s="6" t="s">
        <v>1749</v>
      </c>
      <c r="W218" s="21"/>
    </row>
    <row r="219" spans="1:23" s="36" customFormat="1" ht="24" x14ac:dyDescent="0.2">
      <c r="A219" s="26">
        <v>41365</v>
      </c>
      <c r="B219" s="6" t="s">
        <v>1309</v>
      </c>
      <c r="C219" s="21" t="s">
        <v>189</v>
      </c>
      <c r="D219" s="21" t="s">
        <v>594</v>
      </c>
      <c r="E219" s="6" t="s">
        <v>1281</v>
      </c>
      <c r="F219" s="12" t="s">
        <v>889</v>
      </c>
      <c r="G219" s="21" t="s">
        <v>1017</v>
      </c>
      <c r="H219" s="84" t="s">
        <v>890</v>
      </c>
      <c r="I219" s="12" t="s">
        <v>888</v>
      </c>
      <c r="J219" s="12"/>
      <c r="K219" s="21" t="s">
        <v>893</v>
      </c>
      <c r="L219" s="53">
        <v>500003</v>
      </c>
      <c r="M219" s="21">
        <v>60852</v>
      </c>
      <c r="N219" s="26">
        <v>41379</v>
      </c>
      <c r="O219" s="80">
        <v>2013</v>
      </c>
      <c r="P219" s="21"/>
      <c r="Q219" s="53">
        <f t="shared" si="6"/>
        <v>42481.138487680539</v>
      </c>
      <c r="R219" s="13">
        <v>0</v>
      </c>
      <c r="S219" s="21" t="s">
        <v>15</v>
      </c>
      <c r="T219" s="7">
        <f t="shared" si="7"/>
        <v>42481.138487680539</v>
      </c>
      <c r="U219" s="21" t="s">
        <v>494</v>
      </c>
      <c r="V219" s="21"/>
      <c r="W219" s="21"/>
    </row>
    <row r="220" spans="1:23" s="36" customFormat="1" ht="24.75" customHeight="1" x14ac:dyDescent="0.2">
      <c r="A220" s="26">
        <v>41365</v>
      </c>
      <c r="B220" s="6" t="s">
        <v>1309</v>
      </c>
      <c r="C220" s="21" t="s">
        <v>189</v>
      </c>
      <c r="D220" s="21" t="s">
        <v>12</v>
      </c>
      <c r="E220" s="21" t="s">
        <v>371</v>
      </c>
      <c r="F220" s="51" t="s">
        <v>897</v>
      </c>
      <c r="G220" s="21" t="s">
        <v>1017</v>
      </c>
      <c r="H220" s="21" t="s">
        <v>890</v>
      </c>
      <c r="I220" s="126" t="s">
        <v>903</v>
      </c>
      <c r="J220" s="126"/>
      <c r="K220" s="21" t="s">
        <v>902</v>
      </c>
      <c r="L220" s="55">
        <v>682604</v>
      </c>
      <c r="M220" s="85">
        <v>60868</v>
      </c>
      <c r="N220" s="26">
        <v>41381</v>
      </c>
      <c r="O220" s="80">
        <v>2013</v>
      </c>
      <c r="P220" s="21"/>
      <c r="Q220" s="53">
        <f t="shared" si="6"/>
        <v>57995.242141036528</v>
      </c>
      <c r="R220" s="13">
        <v>44359</v>
      </c>
      <c r="S220" s="21" t="s">
        <v>19</v>
      </c>
      <c r="T220" s="7">
        <f t="shared" si="7"/>
        <v>13636.242141036528</v>
      </c>
      <c r="U220" s="21"/>
      <c r="V220" s="21" t="s">
        <v>1749</v>
      </c>
      <c r="W220" s="21"/>
    </row>
    <row r="221" spans="1:23" s="36" customFormat="1" ht="24.75" customHeight="1" x14ac:dyDescent="0.2">
      <c r="A221" s="26">
        <v>41365</v>
      </c>
      <c r="B221" s="6" t="s">
        <v>1309</v>
      </c>
      <c r="C221" s="21" t="s">
        <v>189</v>
      </c>
      <c r="D221" s="21" t="s">
        <v>12</v>
      </c>
      <c r="E221" s="21" t="s">
        <v>371</v>
      </c>
      <c r="F221" s="51" t="s">
        <v>896</v>
      </c>
      <c r="G221" s="21" t="s">
        <v>1017</v>
      </c>
      <c r="H221" s="21" t="s">
        <v>1035</v>
      </c>
      <c r="I221" s="21" t="s">
        <v>900</v>
      </c>
      <c r="J221" s="21"/>
      <c r="K221" s="21" t="s">
        <v>901</v>
      </c>
      <c r="L221" s="53">
        <v>1541845</v>
      </c>
      <c r="M221" s="51">
        <v>60867</v>
      </c>
      <c r="N221" s="26">
        <v>41381</v>
      </c>
      <c r="O221" s="80">
        <v>2013</v>
      </c>
      <c r="P221" s="21"/>
      <c r="Q221" s="53">
        <f t="shared" si="6"/>
        <v>130997.87595581987</v>
      </c>
      <c r="R221" s="13">
        <v>85543</v>
      </c>
      <c r="S221" s="21" t="s">
        <v>19</v>
      </c>
      <c r="T221" s="7">
        <f t="shared" si="7"/>
        <v>45454.875955819865</v>
      </c>
      <c r="U221" s="21"/>
      <c r="V221" s="21" t="s">
        <v>1749</v>
      </c>
      <c r="W221" s="21"/>
    </row>
    <row r="222" spans="1:23" s="36" customFormat="1" ht="23.25" customHeight="1" x14ac:dyDescent="0.2">
      <c r="A222" s="26">
        <v>41365</v>
      </c>
      <c r="B222" s="6" t="s">
        <v>1309</v>
      </c>
      <c r="C222" s="21" t="s">
        <v>189</v>
      </c>
      <c r="D222" s="21" t="s">
        <v>12</v>
      </c>
      <c r="E222" s="21" t="s">
        <v>371</v>
      </c>
      <c r="F222" s="51" t="s">
        <v>904</v>
      </c>
      <c r="G222" s="21" t="s">
        <v>1017</v>
      </c>
      <c r="H222" s="21" t="s">
        <v>1036</v>
      </c>
      <c r="I222" s="21" t="s">
        <v>898</v>
      </c>
      <c r="J222" s="21"/>
      <c r="K222" s="21" t="s">
        <v>899</v>
      </c>
      <c r="L222" s="53">
        <v>736363</v>
      </c>
      <c r="M222" s="51">
        <v>60869</v>
      </c>
      <c r="N222" s="26">
        <v>41381</v>
      </c>
      <c r="O222" s="80">
        <v>2013</v>
      </c>
      <c r="P222" s="21"/>
      <c r="Q222" s="53">
        <f t="shared" si="6"/>
        <v>62562.701784197103</v>
      </c>
      <c r="R222" s="13">
        <v>48926</v>
      </c>
      <c r="S222" s="21" t="s">
        <v>19</v>
      </c>
      <c r="T222" s="7">
        <f t="shared" si="7"/>
        <v>13636.701784197103</v>
      </c>
      <c r="U222" s="21"/>
      <c r="V222" s="21" t="s">
        <v>1749</v>
      </c>
      <c r="W222" s="21"/>
    </row>
    <row r="223" spans="1:23" s="36" customFormat="1" ht="24.75" customHeight="1" x14ac:dyDescent="0.2">
      <c r="A223" s="26">
        <v>41334</v>
      </c>
      <c r="B223" s="6" t="s">
        <v>1309</v>
      </c>
      <c r="C223" s="21" t="s">
        <v>189</v>
      </c>
      <c r="D223" s="21" t="s">
        <v>271</v>
      </c>
      <c r="E223" s="21"/>
      <c r="F223" s="51" t="s">
        <v>652</v>
      </c>
      <c r="G223" s="21" t="s">
        <v>1017</v>
      </c>
      <c r="H223" s="21"/>
      <c r="I223" s="21" t="s">
        <v>653</v>
      </c>
      <c r="J223" s="21"/>
      <c r="K223" s="21" t="s">
        <v>761</v>
      </c>
      <c r="L223" s="53">
        <v>2617801</v>
      </c>
      <c r="M223" s="21">
        <v>60527</v>
      </c>
      <c r="N223" s="26">
        <v>41395</v>
      </c>
      <c r="O223" s="80">
        <v>2013</v>
      </c>
      <c r="P223" s="21" t="s">
        <v>863</v>
      </c>
      <c r="Q223" s="53">
        <f t="shared" si="6"/>
        <v>222412.9991503823</v>
      </c>
      <c r="R223" s="13">
        <v>0</v>
      </c>
      <c r="S223" s="21" t="s">
        <v>15</v>
      </c>
      <c r="T223" s="7">
        <f t="shared" si="7"/>
        <v>222412.9991503823</v>
      </c>
      <c r="U223" s="21"/>
      <c r="V223" s="21" t="s">
        <v>1749</v>
      </c>
      <c r="W223" s="21"/>
    </row>
    <row r="224" spans="1:23" s="36" customFormat="1" ht="24.75" customHeight="1" x14ac:dyDescent="0.2">
      <c r="A224" s="26">
        <v>41365</v>
      </c>
      <c r="B224" s="6" t="s">
        <v>1307</v>
      </c>
      <c r="C224" s="21" t="s">
        <v>58</v>
      </c>
      <c r="D224" s="21" t="s">
        <v>12</v>
      </c>
      <c r="E224" s="21" t="s">
        <v>371</v>
      </c>
      <c r="F224" s="51" t="s">
        <v>905</v>
      </c>
      <c r="G224" s="21" t="s">
        <v>427</v>
      </c>
      <c r="H224" s="21"/>
      <c r="I224" s="21" t="s">
        <v>906</v>
      </c>
      <c r="J224" s="21"/>
      <c r="K224" s="21" t="s">
        <v>907</v>
      </c>
      <c r="L224" s="53">
        <v>328659</v>
      </c>
      <c r="M224" s="51">
        <v>60899</v>
      </c>
      <c r="N224" s="26">
        <v>41389</v>
      </c>
      <c r="O224" s="80">
        <v>2013</v>
      </c>
      <c r="P224" s="21"/>
      <c r="Q224" s="53">
        <f t="shared" si="6"/>
        <v>27923.44944774851</v>
      </c>
      <c r="R224" s="13">
        <v>27923</v>
      </c>
      <c r="S224" s="21" t="s">
        <v>19</v>
      </c>
      <c r="T224" s="7">
        <f t="shared" si="7"/>
        <v>0.44944774850955582</v>
      </c>
      <c r="U224" s="21"/>
      <c r="V224" s="6" t="s">
        <v>1749</v>
      </c>
      <c r="W224" s="21"/>
    </row>
    <row r="225" spans="1:23" s="36" customFormat="1" ht="24.75" customHeight="1" x14ac:dyDescent="0.2">
      <c r="A225" s="26">
        <v>41365</v>
      </c>
      <c r="B225" s="6" t="s">
        <v>1307</v>
      </c>
      <c r="C225" s="21" t="s">
        <v>16</v>
      </c>
      <c r="D225" s="12" t="s">
        <v>1283</v>
      </c>
      <c r="E225" s="12" t="s">
        <v>1119</v>
      </c>
      <c r="F225" s="37" t="s">
        <v>913</v>
      </c>
      <c r="G225" s="21" t="s">
        <v>429</v>
      </c>
      <c r="H225" s="21"/>
      <c r="I225" s="37" t="s">
        <v>911</v>
      </c>
      <c r="J225" s="37"/>
      <c r="K225" s="21" t="s">
        <v>912</v>
      </c>
      <c r="L225" s="53">
        <v>276307</v>
      </c>
      <c r="M225" s="51">
        <v>60901</v>
      </c>
      <c r="N225" s="26">
        <v>41389</v>
      </c>
      <c r="O225" s="80">
        <v>2013</v>
      </c>
      <c r="P225" s="21"/>
      <c r="Q225" s="53">
        <f t="shared" si="6"/>
        <v>23475.531011045026</v>
      </c>
      <c r="R225" s="13">
        <v>6000</v>
      </c>
      <c r="S225" s="21" t="s">
        <v>15</v>
      </c>
      <c r="T225" s="7">
        <f t="shared" si="7"/>
        <v>17475.531011045026</v>
      </c>
      <c r="U225" s="21" t="s">
        <v>494</v>
      </c>
      <c r="V225" s="21"/>
      <c r="W225" s="21"/>
    </row>
    <row r="226" spans="1:23" s="36" customFormat="1" ht="15.75" customHeight="1" x14ac:dyDescent="0.2">
      <c r="A226" s="26">
        <v>41365</v>
      </c>
      <c r="B226" s="6" t="s">
        <v>1309</v>
      </c>
      <c r="C226" s="21" t="s">
        <v>66</v>
      </c>
      <c r="D226" s="21" t="s">
        <v>271</v>
      </c>
      <c r="E226" s="21"/>
      <c r="F226" s="12" t="s">
        <v>657</v>
      </c>
      <c r="G226" s="21" t="s">
        <v>429</v>
      </c>
      <c r="H226" s="21" t="s">
        <v>815</v>
      </c>
      <c r="I226" s="12" t="s">
        <v>272</v>
      </c>
      <c r="J226" s="12"/>
      <c r="K226" s="21" t="s">
        <v>886</v>
      </c>
      <c r="L226" s="53">
        <v>1085568</v>
      </c>
      <c r="M226" s="51">
        <v>59774</v>
      </c>
      <c r="N226" s="26">
        <v>41387</v>
      </c>
      <c r="O226" s="80">
        <v>2013</v>
      </c>
      <c r="P226" s="21" t="s">
        <v>887</v>
      </c>
      <c r="Q226" s="53">
        <f t="shared" si="6"/>
        <v>92231.775700934566</v>
      </c>
      <c r="R226" s="13">
        <v>0</v>
      </c>
      <c r="S226" s="21" t="s">
        <v>15</v>
      </c>
      <c r="T226" s="7">
        <f t="shared" si="7"/>
        <v>92231.775700934566</v>
      </c>
      <c r="U226" s="21" t="s">
        <v>494</v>
      </c>
      <c r="V226" s="21"/>
      <c r="W226" s="21"/>
    </row>
    <row r="227" spans="1:23" s="36" customFormat="1" ht="24.75" customHeight="1" x14ac:dyDescent="0.2">
      <c r="A227" s="26">
        <v>41365</v>
      </c>
      <c r="B227" s="6" t="s">
        <v>1309</v>
      </c>
      <c r="C227" s="21" t="s">
        <v>189</v>
      </c>
      <c r="D227" s="21" t="s">
        <v>933</v>
      </c>
      <c r="E227" s="21"/>
      <c r="F227" s="21" t="s">
        <v>928</v>
      </c>
      <c r="G227" s="21" t="s">
        <v>1017</v>
      </c>
      <c r="H227" s="51" t="s">
        <v>924</v>
      </c>
      <c r="I227" s="21" t="s">
        <v>938</v>
      </c>
      <c r="J227" s="21"/>
      <c r="K227" s="21" t="s">
        <v>917</v>
      </c>
      <c r="L227" s="53">
        <v>19157</v>
      </c>
      <c r="M227" s="51">
        <v>60986</v>
      </c>
      <c r="N227" s="26">
        <v>41395</v>
      </c>
      <c r="O227" s="80">
        <v>2013</v>
      </c>
      <c r="P227" s="21"/>
      <c r="Q227" s="53">
        <f t="shared" si="6"/>
        <v>1627.6125743415462</v>
      </c>
      <c r="R227" s="13">
        <v>1626</v>
      </c>
      <c r="S227" s="21" t="s">
        <v>19</v>
      </c>
      <c r="T227" s="7">
        <f t="shared" si="7"/>
        <v>1.6125743415461784</v>
      </c>
      <c r="U227" s="21"/>
      <c r="V227" s="6" t="s">
        <v>1749</v>
      </c>
      <c r="W227" s="21"/>
    </row>
    <row r="228" spans="1:23" s="36" customFormat="1" ht="135" customHeight="1" x14ac:dyDescent="0.2">
      <c r="A228" s="26">
        <v>41365</v>
      </c>
      <c r="B228" s="6" t="s">
        <v>1309</v>
      </c>
      <c r="C228" s="21" t="s">
        <v>324</v>
      </c>
      <c r="D228" s="21" t="s">
        <v>910</v>
      </c>
      <c r="E228" s="21"/>
      <c r="F228" s="51" t="s">
        <v>908</v>
      </c>
      <c r="G228" s="21" t="s">
        <v>431</v>
      </c>
      <c r="H228" s="21"/>
      <c r="I228" s="21" t="s">
        <v>1268</v>
      </c>
      <c r="J228" s="21"/>
      <c r="K228" s="21" t="s">
        <v>1275</v>
      </c>
      <c r="L228" s="53">
        <v>243233</v>
      </c>
      <c r="M228" s="51">
        <v>60916</v>
      </c>
      <c r="N228" s="26">
        <v>41396</v>
      </c>
      <c r="O228" s="80">
        <v>2013</v>
      </c>
      <c r="P228" s="21" t="s">
        <v>1269</v>
      </c>
      <c r="Q228" s="53">
        <f t="shared" si="6"/>
        <v>20665.505522514868</v>
      </c>
      <c r="R228" s="13">
        <v>1982443</v>
      </c>
      <c r="S228" s="21" t="s">
        <v>19</v>
      </c>
      <c r="T228" s="7">
        <f t="shared" si="7"/>
        <v>-1961777.4944774851</v>
      </c>
      <c r="U228" s="21"/>
      <c r="V228" s="21" t="s">
        <v>1749</v>
      </c>
      <c r="W228" s="21"/>
    </row>
    <row r="229" spans="1:23" s="36" customFormat="1" ht="136.5" customHeight="1" x14ac:dyDescent="0.2">
      <c r="A229" s="26">
        <v>41365</v>
      </c>
      <c r="B229" s="6" t="s">
        <v>1309</v>
      </c>
      <c r="C229" s="21" t="s">
        <v>337</v>
      </c>
      <c r="D229" s="21" t="s">
        <v>910</v>
      </c>
      <c r="E229" s="21"/>
      <c r="F229" s="51" t="s">
        <v>908</v>
      </c>
      <c r="G229" s="21" t="s">
        <v>431</v>
      </c>
      <c r="H229" s="21"/>
      <c r="I229" s="21" t="s">
        <v>1268</v>
      </c>
      <c r="J229" s="21"/>
      <c r="K229" s="21" t="s">
        <v>1273</v>
      </c>
      <c r="L229" s="53">
        <v>918769</v>
      </c>
      <c r="M229" s="51">
        <v>60916</v>
      </c>
      <c r="N229" s="26">
        <v>41396</v>
      </c>
      <c r="O229" s="80">
        <v>2013</v>
      </c>
      <c r="P229" s="21" t="s">
        <v>1269</v>
      </c>
      <c r="Q229" s="53">
        <f t="shared" si="6"/>
        <v>78060.237892948164</v>
      </c>
      <c r="R229" s="13"/>
      <c r="S229" s="21"/>
      <c r="T229" s="7">
        <f t="shared" si="7"/>
        <v>78060.237892948164</v>
      </c>
      <c r="U229" s="21"/>
      <c r="V229" s="21" t="s">
        <v>1749</v>
      </c>
      <c r="W229" s="21"/>
    </row>
    <row r="230" spans="1:23" s="36" customFormat="1" ht="50.25" customHeight="1" x14ac:dyDescent="0.2">
      <c r="A230" s="26">
        <v>41365</v>
      </c>
      <c r="B230" s="6" t="s">
        <v>1309</v>
      </c>
      <c r="C230" s="21" t="s">
        <v>212</v>
      </c>
      <c r="D230" s="21" t="s">
        <v>910</v>
      </c>
      <c r="E230" s="21"/>
      <c r="F230" s="51" t="s">
        <v>908</v>
      </c>
      <c r="G230" s="21" t="s">
        <v>431</v>
      </c>
      <c r="H230" s="61"/>
      <c r="I230" s="21" t="s">
        <v>1268</v>
      </c>
      <c r="J230" s="21"/>
      <c r="K230" s="21" t="s">
        <v>1274</v>
      </c>
      <c r="L230" s="53">
        <v>7526633</v>
      </c>
      <c r="M230" s="51">
        <v>60916</v>
      </c>
      <c r="N230" s="26">
        <v>41396</v>
      </c>
      <c r="O230" s="80">
        <v>2013</v>
      </c>
      <c r="P230" s="21" t="s">
        <v>1269</v>
      </c>
      <c r="Q230" s="53">
        <f t="shared" si="6"/>
        <v>639476.04078164825</v>
      </c>
      <c r="R230" s="13"/>
      <c r="S230" s="21"/>
      <c r="T230" s="7">
        <f t="shared" si="7"/>
        <v>639476.04078164825</v>
      </c>
      <c r="U230" s="21"/>
      <c r="V230" s="21" t="s">
        <v>1749</v>
      </c>
      <c r="W230" s="21"/>
    </row>
    <row r="231" spans="1:23" s="36" customFormat="1" ht="24.75" customHeight="1" x14ac:dyDescent="0.2">
      <c r="A231" s="26">
        <v>41365</v>
      </c>
      <c r="B231" s="6" t="s">
        <v>1309</v>
      </c>
      <c r="C231" s="21" t="s">
        <v>224</v>
      </c>
      <c r="D231" s="21" t="s">
        <v>910</v>
      </c>
      <c r="E231" s="21"/>
      <c r="F231" s="51" t="s">
        <v>908</v>
      </c>
      <c r="G231" s="21" t="s">
        <v>431</v>
      </c>
      <c r="H231" s="21"/>
      <c r="I231" s="21" t="s">
        <v>1268</v>
      </c>
      <c r="J231" s="21"/>
      <c r="K231" s="21" t="s">
        <v>1277</v>
      </c>
      <c r="L231" s="53">
        <v>4638984</v>
      </c>
      <c r="M231" s="51">
        <v>60916</v>
      </c>
      <c r="N231" s="26">
        <v>41396</v>
      </c>
      <c r="O231" s="80">
        <v>2013</v>
      </c>
      <c r="P231" s="21" t="s">
        <v>1269</v>
      </c>
      <c r="Q231" s="53">
        <f t="shared" si="6"/>
        <v>394136.2786745964</v>
      </c>
      <c r="R231" s="13"/>
      <c r="S231" s="21"/>
      <c r="T231" s="7">
        <f t="shared" si="7"/>
        <v>394136.2786745964</v>
      </c>
      <c r="U231" s="21"/>
      <c r="V231" s="21" t="s">
        <v>1749</v>
      </c>
      <c r="W231" s="21"/>
    </row>
    <row r="232" spans="1:23" s="36" customFormat="1" ht="24.75" customHeight="1" x14ac:dyDescent="0.2">
      <c r="A232" s="26">
        <v>41365</v>
      </c>
      <c r="B232" s="6" t="s">
        <v>1309</v>
      </c>
      <c r="C232" s="21" t="s">
        <v>189</v>
      </c>
      <c r="D232" s="21" t="s">
        <v>910</v>
      </c>
      <c r="E232" s="21"/>
      <c r="F232" s="51" t="s">
        <v>908</v>
      </c>
      <c r="G232" s="21" t="s">
        <v>1017</v>
      </c>
      <c r="H232" s="21"/>
      <c r="I232" s="21" t="s">
        <v>1268</v>
      </c>
      <c r="J232" s="21"/>
      <c r="K232" s="21" t="s">
        <v>1278</v>
      </c>
      <c r="L232" s="53">
        <v>2011048</v>
      </c>
      <c r="M232" s="51">
        <v>60916</v>
      </c>
      <c r="N232" s="26">
        <v>41396</v>
      </c>
      <c r="O232" s="80">
        <v>2013</v>
      </c>
      <c r="P232" s="21" t="s">
        <v>1269</v>
      </c>
      <c r="Q232" s="53">
        <f t="shared" si="6"/>
        <v>170862.19201359389</v>
      </c>
      <c r="R232" s="13"/>
      <c r="S232" s="21"/>
      <c r="T232" s="7">
        <f t="shared" si="7"/>
        <v>170862.19201359389</v>
      </c>
      <c r="U232" s="21"/>
      <c r="V232" s="21" t="s">
        <v>1749</v>
      </c>
      <c r="W232" s="21"/>
    </row>
    <row r="233" spans="1:23" s="36" customFormat="1" ht="24.75" customHeight="1" x14ac:dyDescent="0.2">
      <c r="A233" s="26">
        <v>41365</v>
      </c>
      <c r="B233" s="21" t="s">
        <v>1310</v>
      </c>
      <c r="C233" s="21" t="s">
        <v>364</v>
      </c>
      <c r="D233" s="21" t="s">
        <v>910</v>
      </c>
      <c r="E233" s="21"/>
      <c r="F233" s="51" t="s">
        <v>908</v>
      </c>
      <c r="G233" s="21" t="s">
        <v>431</v>
      </c>
      <c r="H233" s="21"/>
      <c r="I233" s="21" t="s">
        <v>1268</v>
      </c>
      <c r="J233" s="21"/>
      <c r="K233" s="21" t="s">
        <v>1276</v>
      </c>
      <c r="L233" s="53">
        <v>401333</v>
      </c>
      <c r="M233" s="51">
        <v>60916</v>
      </c>
      <c r="N233" s="26">
        <v>41396</v>
      </c>
      <c r="O233" s="80">
        <v>2013</v>
      </c>
      <c r="P233" s="21" t="s">
        <v>1269</v>
      </c>
      <c r="Q233" s="53">
        <f t="shared" si="6"/>
        <v>34097.960917587086</v>
      </c>
      <c r="R233" s="13"/>
      <c r="S233" s="21"/>
      <c r="T233" s="7">
        <f t="shared" si="7"/>
        <v>34097.960917587086</v>
      </c>
      <c r="U233" s="21"/>
      <c r="V233" s="21" t="s">
        <v>1749</v>
      </c>
      <c r="W233" s="21"/>
    </row>
    <row r="234" spans="1:23" s="36" customFormat="1" ht="24" x14ac:dyDescent="0.2">
      <c r="A234" s="26">
        <v>41306</v>
      </c>
      <c r="B234" s="21" t="s">
        <v>299</v>
      </c>
      <c r="C234" s="21" t="s">
        <v>37</v>
      </c>
      <c r="D234" s="21" t="s">
        <v>146</v>
      </c>
      <c r="E234" s="21"/>
      <c r="F234" s="21" t="s">
        <v>726</v>
      </c>
      <c r="G234" s="21" t="s">
        <v>427</v>
      </c>
      <c r="H234" s="21"/>
      <c r="I234" s="21" t="s">
        <v>728</v>
      </c>
      <c r="J234" s="21"/>
      <c r="K234" s="21" t="s">
        <v>727</v>
      </c>
      <c r="L234" s="53">
        <v>700000</v>
      </c>
      <c r="M234" s="21">
        <v>60965</v>
      </c>
      <c r="N234" s="26">
        <v>41411</v>
      </c>
      <c r="O234" s="80">
        <v>2013</v>
      </c>
      <c r="P234" s="21"/>
      <c r="Q234" s="53">
        <f t="shared" si="6"/>
        <v>59473.237043330497</v>
      </c>
      <c r="R234" s="13">
        <v>0</v>
      </c>
      <c r="S234" s="21" t="s">
        <v>15</v>
      </c>
      <c r="T234" s="7">
        <f t="shared" si="7"/>
        <v>59473.237043330497</v>
      </c>
      <c r="U234" s="21"/>
      <c r="V234" s="21" t="s">
        <v>1749</v>
      </c>
      <c r="W234" s="21"/>
    </row>
    <row r="235" spans="1:23" s="36" customFormat="1" ht="17.25" customHeight="1" x14ac:dyDescent="0.2">
      <c r="A235" s="26">
        <v>41365</v>
      </c>
      <c r="B235" s="6" t="s">
        <v>1309</v>
      </c>
      <c r="C235" s="21" t="s">
        <v>68</v>
      </c>
      <c r="D235" s="21" t="s">
        <v>12</v>
      </c>
      <c r="E235" s="21" t="s">
        <v>371</v>
      </c>
      <c r="F235" s="75" t="s">
        <v>914</v>
      </c>
      <c r="G235" s="21" t="s">
        <v>429</v>
      </c>
      <c r="H235" s="21" t="s">
        <v>696</v>
      </c>
      <c r="I235" s="21" t="s">
        <v>915</v>
      </c>
      <c r="J235" s="21"/>
      <c r="K235" s="21" t="s">
        <v>916</v>
      </c>
      <c r="L235" s="53">
        <v>300000</v>
      </c>
      <c r="M235" s="51">
        <v>60969</v>
      </c>
      <c r="N235" s="26">
        <v>41415</v>
      </c>
      <c r="O235" s="80">
        <v>2013</v>
      </c>
      <c r="P235" s="21"/>
      <c r="Q235" s="53">
        <f t="shared" si="6"/>
        <v>8500</v>
      </c>
      <c r="R235" s="13">
        <v>8500</v>
      </c>
      <c r="S235" s="21" t="s">
        <v>15</v>
      </c>
      <c r="T235" s="7">
        <f t="shared" si="7"/>
        <v>0</v>
      </c>
      <c r="U235" s="21" t="s">
        <v>474</v>
      </c>
      <c r="V235" s="6" t="s">
        <v>1748</v>
      </c>
      <c r="W235" s="21"/>
    </row>
    <row r="236" spans="1:23" s="36" customFormat="1" ht="24.75" customHeight="1" x14ac:dyDescent="0.2">
      <c r="A236" s="26">
        <v>41395</v>
      </c>
      <c r="B236" s="6" t="s">
        <v>1309</v>
      </c>
      <c r="C236" s="21" t="s">
        <v>48</v>
      </c>
      <c r="D236" s="21" t="s">
        <v>12</v>
      </c>
      <c r="E236" s="21" t="s">
        <v>371</v>
      </c>
      <c r="F236" s="51" t="s">
        <v>918</v>
      </c>
      <c r="G236" s="21" t="s">
        <v>427</v>
      </c>
      <c r="H236" s="22"/>
      <c r="I236" s="21" t="s">
        <v>923</v>
      </c>
      <c r="J236" s="21"/>
      <c r="K236" s="21" t="s">
        <v>929</v>
      </c>
      <c r="L236" s="53">
        <v>49980</v>
      </c>
      <c r="M236" s="51">
        <v>60982</v>
      </c>
      <c r="N236" s="26">
        <v>41418</v>
      </c>
      <c r="O236" s="80">
        <v>2013</v>
      </c>
      <c r="P236" s="21"/>
      <c r="Q236" s="53">
        <f t="shared" si="6"/>
        <v>4246.3891248937971</v>
      </c>
      <c r="R236" s="13">
        <v>2500</v>
      </c>
      <c r="S236" s="21" t="s">
        <v>15</v>
      </c>
      <c r="T236" s="7">
        <f t="shared" si="7"/>
        <v>1746.3891248937971</v>
      </c>
      <c r="U236" s="21" t="s">
        <v>482</v>
      </c>
      <c r="V236" s="21"/>
      <c r="W236" s="21"/>
    </row>
    <row r="237" spans="1:23" s="36" customFormat="1" ht="24.75" customHeight="1" x14ac:dyDescent="0.2">
      <c r="A237" s="26">
        <v>41334</v>
      </c>
      <c r="B237" s="6" t="s">
        <v>1308</v>
      </c>
      <c r="C237" s="21" t="s">
        <v>581</v>
      </c>
      <c r="D237" s="21" t="s">
        <v>598</v>
      </c>
      <c r="E237" s="21"/>
      <c r="F237" s="83">
        <v>153</v>
      </c>
      <c r="G237" s="21" t="s">
        <v>427</v>
      </c>
      <c r="H237" s="21"/>
      <c r="I237" s="21" t="s">
        <v>862</v>
      </c>
      <c r="J237" s="21"/>
      <c r="K237" s="21" t="s">
        <v>379</v>
      </c>
      <c r="L237" s="53">
        <v>1000000</v>
      </c>
      <c r="M237" s="21">
        <v>60977</v>
      </c>
      <c r="N237" s="26">
        <v>41426</v>
      </c>
      <c r="O237" s="80">
        <v>2013</v>
      </c>
      <c r="P237" s="21"/>
      <c r="Q237" s="53">
        <f t="shared" si="6"/>
        <v>84961.767204757853</v>
      </c>
      <c r="R237" s="13">
        <f>42841*2</f>
        <v>85682</v>
      </c>
      <c r="S237" s="21" t="s">
        <v>19</v>
      </c>
      <c r="T237" s="7">
        <f t="shared" si="7"/>
        <v>-720.2327952421474</v>
      </c>
      <c r="U237" s="21"/>
      <c r="V237" s="21" t="s">
        <v>1749</v>
      </c>
      <c r="W237" s="21"/>
    </row>
    <row r="238" spans="1:23" s="36" customFormat="1" ht="37.5" customHeight="1" x14ac:dyDescent="0.2">
      <c r="A238" s="26">
        <v>41365</v>
      </c>
      <c r="B238" s="6" t="s">
        <v>1309</v>
      </c>
      <c r="C238" s="21" t="s">
        <v>189</v>
      </c>
      <c r="D238" s="21" t="s">
        <v>910</v>
      </c>
      <c r="E238" s="21"/>
      <c r="F238" s="62" t="s">
        <v>908</v>
      </c>
      <c r="G238" s="21" t="s">
        <v>1017</v>
      </c>
      <c r="H238" s="59"/>
      <c r="I238" s="21" t="s">
        <v>909</v>
      </c>
      <c r="J238" s="21"/>
      <c r="K238" s="21" t="s">
        <v>1010</v>
      </c>
      <c r="L238" s="53">
        <v>19260000</v>
      </c>
      <c r="M238" s="51">
        <v>61024</v>
      </c>
      <c r="N238" s="26">
        <v>41426</v>
      </c>
      <c r="O238" s="80">
        <v>2013</v>
      </c>
      <c r="P238" s="21" t="s">
        <v>992</v>
      </c>
      <c r="Q238" s="53">
        <f t="shared" si="6"/>
        <v>1636363.6363636362</v>
      </c>
      <c r="R238" s="13">
        <v>0</v>
      </c>
      <c r="S238" s="21" t="s">
        <v>15</v>
      </c>
      <c r="T238" s="7">
        <f t="shared" si="7"/>
        <v>1636363.6363636362</v>
      </c>
      <c r="U238" s="21"/>
      <c r="V238" s="21" t="s">
        <v>1749</v>
      </c>
      <c r="W238" s="21"/>
    </row>
    <row r="239" spans="1:23" s="36" customFormat="1" ht="24" customHeight="1" x14ac:dyDescent="0.2">
      <c r="A239" s="26">
        <v>41395</v>
      </c>
      <c r="B239" s="6" t="s">
        <v>1309</v>
      </c>
      <c r="C239" s="21" t="s">
        <v>189</v>
      </c>
      <c r="D239" s="21" t="s">
        <v>394</v>
      </c>
      <c r="E239" s="21"/>
      <c r="F239" s="51" t="s">
        <v>966</v>
      </c>
      <c r="G239" s="21" t="s">
        <v>1017</v>
      </c>
      <c r="H239" s="12" t="s">
        <v>890</v>
      </c>
      <c r="I239" s="21" t="s">
        <v>978</v>
      </c>
      <c r="J239" s="21"/>
      <c r="K239" s="21" t="s">
        <v>922</v>
      </c>
      <c r="L239" s="53">
        <v>3418803</v>
      </c>
      <c r="M239" s="51">
        <v>61030</v>
      </c>
      <c r="N239" s="26">
        <v>41426</v>
      </c>
      <c r="O239" s="80">
        <v>2013</v>
      </c>
      <c r="P239" s="21"/>
      <c r="Q239" s="53">
        <f t="shared" si="6"/>
        <v>290467.54460492777</v>
      </c>
      <c r="R239" s="13">
        <v>290467</v>
      </c>
      <c r="S239" s="21" t="s">
        <v>19</v>
      </c>
      <c r="T239" s="7">
        <f t="shared" si="7"/>
        <v>0.54460492776706815</v>
      </c>
      <c r="U239" s="21"/>
      <c r="V239" s="6" t="s">
        <v>1749</v>
      </c>
      <c r="W239" s="21"/>
    </row>
    <row r="240" spans="1:23" s="36" customFormat="1" ht="24.75" customHeight="1" x14ac:dyDescent="0.2">
      <c r="A240" s="26">
        <v>41395</v>
      </c>
      <c r="B240" s="6" t="s">
        <v>1309</v>
      </c>
      <c r="C240" s="21" t="s">
        <v>189</v>
      </c>
      <c r="D240" s="21" t="s">
        <v>594</v>
      </c>
      <c r="E240" s="6" t="s">
        <v>1281</v>
      </c>
      <c r="F240" s="51" t="s">
        <v>944</v>
      </c>
      <c r="G240" s="21" t="s">
        <v>1017</v>
      </c>
      <c r="H240" s="21" t="s">
        <v>1035</v>
      </c>
      <c r="I240" s="21" t="s">
        <v>945</v>
      </c>
      <c r="J240" s="21"/>
      <c r="K240" s="21" t="s">
        <v>1013</v>
      </c>
      <c r="L240" s="53">
        <v>499998</v>
      </c>
      <c r="M240" s="51">
        <v>61080</v>
      </c>
      <c r="N240" s="26">
        <v>41426</v>
      </c>
      <c r="O240" s="80">
        <v>2013</v>
      </c>
      <c r="P240" s="21"/>
      <c r="Q240" s="53">
        <f t="shared" si="6"/>
        <v>42480.713678844513</v>
      </c>
      <c r="R240" s="13">
        <v>42481</v>
      </c>
      <c r="S240" s="21" t="s">
        <v>19</v>
      </c>
      <c r="T240" s="7">
        <f t="shared" si="7"/>
        <v>-0.28632115548680304</v>
      </c>
      <c r="U240" s="21"/>
      <c r="V240" s="6" t="s">
        <v>1749</v>
      </c>
      <c r="W240" s="21"/>
    </row>
    <row r="241" spans="1:23" s="36" customFormat="1" ht="24" customHeight="1" x14ac:dyDescent="0.2">
      <c r="A241" s="26">
        <v>41395</v>
      </c>
      <c r="B241" s="6" t="s">
        <v>1309</v>
      </c>
      <c r="C241" s="21" t="s">
        <v>189</v>
      </c>
      <c r="D241" s="21" t="s">
        <v>42</v>
      </c>
      <c r="E241" s="21"/>
      <c r="F241" s="51" t="s">
        <v>925</v>
      </c>
      <c r="G241" s="21" t="s">
        <v>1017</v>
      </c>
      <c r="H241" s="21" t="s">
        <v>1106</v>
      </c>
      <c r="I241" s="21" t="s">
        <v>926</v>
      </c>
      <c r="J241" s="21"/>
      <c r="K241" s="21" t="s">
        <v>927</v>
      </c>
      <c r="L241" s="53">
        <v>3099137</v>
      </c>
      <c r="M241" s="51">
        <v>60993</v>
      </c>
      <c r="N241" s="26">
        <v>41426</v>
      </c>
      <c r="O241" s="80">
        <v>2013</v>
      </c>
      <c r="P241" s="21"/>
      <c r="Q241" s="53">
        <f t="shared" si="6"/>
        <v>263308.15632965165</v>
      </c>
      <c r="R241" s="13">
        <v>263308</v>
      </c>
      <c r="S241" s="21" t="s">
        <v>19</v>
      </c>
      <c r="T241" s="7">
        <f t="shared" si="7"/>
        <v>0.15632965165423229</v>
      </c>
      <c r="U241" s="21"/>
      <c r="V241" s="6" t="s">
        <v>1749</v>
      </c>
      <c r="W241" s="21"/>
    </row>
    <row r="242" spans="1:23" s="36" customFormat="1" ht="48" customHeight="1" x14ac:dyDescent="0.2">
      <c r="A242" s="26">
        <v>41395</v>
      </c>
      <c r="B242" s="6" t="s">
        <v>1309</v>
      </c>
      <c r="C242" s="21" t="s">
        <v>66</v>
      </c>
      <c r="D242" s="12" t="s">
        <v>1283</v>
      </c>
      <c r="E242" s="21" t="s">
        <v>1119</v>
      </c>
      <c r="F242" s="51"/>
      <c r="G242" s="21" t="s">
        <v>429</v>
      </c>
      <c r="H242" s="21" t="s">
        <v>815</v>
      </c>
      <c r="I242" s="21" t="s">
        <v>955</v>
      </c>
      <c r="J242" s="21"/>
      <c r="K242" s="21" t="s">
        <v>1014</v>
      </c>
      <c r="L242" s="53">
        <v>1477024</v>
      </c>
      <c r="M242" s="51">
        <v>61022</v>
      </c>
      <c r="N242" s="26">
        <v>41426</v>
      </c>
      <c r="O242" s="80">
        <v>2013</v>
      </c>
      <c r="P242" s="21"/>
      <c r="Q242" s="53">
        <f t="shared" si="6"/>
        <v>125490.56924384025</v>
      </c>
      <c r="R242" s="13">
        <v>125490</v>
      </c>
      <c r="S242" s="21" t="s">
        <v>19</v>
      </c>
      <c r="T242" s="7">
        <f t="shared" si="7"/>
        <v>0.56924384024750907</v>
      </c>
      <c r="U242" s="21"/>
      <c r="V242" s="6" t="s">
        <v>1749</v>
      </c>
      <c r="W242" s="21"/>
    </row>
    <row r="243" spans="1:23" s="36" customFormat="1" ht="25.5" customHeight="1" x14ac:dyDescent="0.2">
      <c r="A243" s="26">
        <v>41395</v>
      </c>
      <c r="B243" s="6" t="s">
        <v>1307</v>
      </c>
      <c r="C243" s="21" t="s">
        <v>331</v>
      </c>
      <c r="D243" s="21" t="s">
        <v>271</v>
      </c>
      <c r="E243" s="21"/>
      <c r="F243" s="51"/>
      <c r="G243" s="21" t="s">
        <v>427</v>
      </c>
      <c r="H243" s="21" t="s">
        <v>965</v>
      </c>
      <c r="I243" s="21" t="s">
        <v>964</v>
      </c>
      <c r="J243" s="21"/>
      <c r="K243" s="21" t="s">
        <v>963</v>
      </c>
      <c r="L243" s="53">
        <v>260576</v>
      </c>
      <c r="M243" s="51">
        <v>61009</v>
      </c>
      <c r="N243" s="26">
        <v>41426</v>
      </c>
      <c r="O243" s="80">
        <v>2013</v>
      </c>
      <c r="P243" s="21"/>
      <c r="Q243" s="53">
        <f t="shared" si="6"/>
        <v>22138.997451146981</v>
      </c>
      <c r="R243" s="13">
        <v>22047</v>
      </c>
      <c r="S243" s="21" t="s">
        <v>19</v>
      </c>
      <c r="T243" s="7">
        <f t="shared" si="7"/>
        <v>91.997451146980893</v>
      </c>
      <c r="U243" s="21"/>
      <c r="V243" s="21" t="s">
        <v>1749</v>
      </c>
      <c r="W243" s="21"/>
    </row>
    <row r="244" spans="1:23" s="36" customFormat="1" ht="60" x14ac:dyDescent="0.2">
      <c r="A244" s="26">
        <v>41395</v>
      </c>
      <c r="B244" s="6" t="s">
        <v>1307</v>
      </c>
      <c r="C244" s="21" t="s">
        <v>24</v>
      </c>
      <c r="D244" s="21" t="s">
        <v>12</v>
      </c>
      <c r="E244" s="21" t="s">
        <v>371</v>
      </c>
      <c r="F244" s="51" t="s">
        <v>930</v>
      </c>
      <c r="G244" s="21" t="s">
        <v>429</v>
      </c>
      <c r="H244" s="21" t="s">
        <v>936</v>
      </c>
      <c r="I244" s="21" t="s">
        <v>931</v>
      </c>
      <c r="J244" s="21"/>
      <c r="K244" s="21" t="s">
        <v>932</v>
      </c>
      <c r="L244" s="53">
        <v>875000</v>
      </c>
      <c r="M244" s="51">
        <v>61008</v>
      </c>
      <c r="N244" s="26">
        <v>41426</v>
      </c>
      <c r="O244" s="80">
        <v>2013</v>
      </c>
      <c r="P244" s="21"/>
      <c r="Q244" s="53">
        <f t="shared" si="6"/>
        <v>32246</v>
      </c>
      <c r="R244" s="13">
        <v>32246</v>
      </c>
      <c r="S244" s="21" t="s">
        <v>19</v>
      </c>
      <c r="T244" s="7">
        <f t="shared" si="7"/>
        <v>0</v>
      </c>
      <c r="U244" s="21" t="s">
        <v>474</v>
      </c>
      <c r="V244" s="6" t="s">
        <v>1748</v>
      </c>
      <c r="W244" s="21"/>
    </row>
    <row r="245" spans="1:23" s="36" customFormat="1" ht="24" x14ac:dyDescent="0.2">
      <c r="A245" s="26">
        <v>41395</v>
      </c>
      <c r="B245" s="21" t="s">
        <v>299</v>
      </c>
      <c r="C245" s="21" t="s">
        <v>1084</v>
      </c>
      <c r="D245" s="21" t="s">
        <v>152</v>
      </c>
      <c r="E245" s="21"/>
      <c r="F245" s="51" t="s">
        <v>958</v>
      </c>
      <c r="G245" s="21" t="s">
        <v>427</v>
      </c>
      <c r="H245" s="21"/>
      <c r="I245" s="21" t="s">
        <v>959</v>
      </c>
      <c r="J245" s="21"/>
      <c r="K245" s="21" t="s">
        <v>1011</v>
      </c>
      <c r="L245" s="53">
        <v>256410</v>
      </c>
      <c r="M245" s="51">
        <v>60996</v>
      </c>
      <c r="N245" s="26">
        <v>41426</v>
      </c>
      <c r="O245" s="80">
        <v>2013</v>
      </c>
      <c r="P245" s="21"/>
      <c r="Q245" s="53">
        <f t="shared" si="6"/>
        <v>0</v>
      </c>
      <c r="R245" s="13">
        <v>0</v>
      </c>
      <c r="S245" s="21" t="s">
        <v>15</v>
      </c>
      <c r="T245" s="7">
        <f t="shared" si="7"/>
        <v>0</v>
      </c>
      <c r="U245" s="6" t="s">
        <v>477</v>
      </c>
      <c r="V245" s="6" t="s">
        <v>1750</v>
      </c>
      <c r="W245" s="21"/>
    </row>
    <row r="246" spans="1:23" s="36" customFormat="1" ht="24.75" customHeight="1" x14ac:dyDescent="0.2">
      <c r="A246" s="26">
        <v>41395</v>
      </c>
      <c r="B246" s="6" t="s">
        <v>1311</v>
      </c>
      <c r="C246" s="21" t="s">
        <v>288</v>
      </c>
      <c r="D246" s="21" t="s">
        <v>12</v>
      </c>
      <c r="E246" s="21" t="s">
        <v>371</v>
      </c>
      <c r="F246" s="51" t="s">
        <v>919</v>
      </c>
      <c r="G246" s="21" t="s">
        <v>427</v>
      </c>
      <c r="H246" s="21"/>
      <c r="I246" s="21" t="s">
        <v>920</v>
      </c>
      <c r="J246" s="21"/>
      <c r="K246" s="21" t="s">
        <v>921</v>
      </c>
      <c r="L246" s="53">
        <v>150453</v>
      </c>
      <c r="M246" s="51">
        <v>60998</v>
      </c>
      <c r="N246" s="26">
        <v>41426</v>
      </c>
      <c r="O246" s="80">
        <v>2013</v>
      </c>
      <c r="P246" s="21"/>
      <c r="Q246" s="53">
        <f t="shared" si="6"/>
        <v>12782.752761257432</v>
      </c>
      <c r="R246" s="13">
        <v>4403</v>
      </c>
      <c r="S246" s="21" t="s">
        <v>15</v>
      </c>
      <c r="T246" s="7">
        <f t="shared" si="7"/>
        <v>8379.7527612574322</v>
      </c>
      <c r="U246" s="21" t="s">
        <v>484</v>
      </c>
      <c r="V246" s="21"/>
      <c r="W246" s="21"/>
    </row>
    <row r="247" spans="1:23" s="36" customFormat="1" ht="24.75" customHeight="1" x14ac:dyDescent="0.2">
      <c r="A247" s="26">
        <v>41395</v>
      </c>
      <c r="B247" s="6" t="s">
        <v>1309</v>
      </c>
      <c r="C247" s="21" t="s">
        <v>48</v>
      </c>
      <c r="D247" s="21" t="s">
        <v>12</v>
      </c>
      <c r="E247" s="21" t="s">
        <v>371</v>
      </c>
      <c r="F247" s="51" t="s">
        <v>972</v>
      </c>
      <c r="G247" s="21" t="s">
        <v>427</v>
      </c>
      <c r="H247" s="21"/>
      <c r="I247" s="21" t="s">
        <v>973</v>
      </c>
      <c r="J247" s="21"/>
      <c r="K247" s="21" t="s">
        <v>974</v>
      </c>
      <c r="L247" s="53">
        <v>384539</v>
      </c>
      <c r="M247" s="51">
        <v>61027</v>
      </c>
      <c r="N247" s="26">
        <v>41426</v>
      </c>
      <c r="O247" s="80">
        <v>2013</v>
      </c>
      <c r="P247" s="21"/>
      <c r="Q247" s="53">
        <f t="shared" si="6"/>
        <v>32671.11299915038</v>
      </c>
      <c r="R247" s="13">
        <v>0</v>
      </c>
      <c r="S247" s="21" t="s">
        <v>15</v>
      </c>
      <c r="T247" s="7">
        <f t="shared" si="7"/>
        <v>32671.11299915038</v>
      </c>
      <c r="U247" s="21" t="s">
        <v>484</v>
      </c>
      <c r="V247" s="21"/>
      <c r="W247" s="21"/>
    </row>
    <row r="248" spans="1:23" s="36" customFormat="1" ht="37.5" customHeight="1" x14ac:dyDescent="0.2">
      <c r="A248" s="26">
        <v>41426</v>
      </c>
      <c r="B248" s="6" t="s">
        <v>1309</v>
      </c>
      <c r="C248" s="21" t="s">
        <v>68</v>
      </c>
      <c r="D248" s="21" t="s">
        <v>146</v>
      </c>
      <c r="E248" s="21"/>
      <c r="F248" s="51" t="s">
        <v>953</v>
      </c>
      <c r="G248" s="21" t="s">
        <v>429</v>
      </c>
      <c r="H248" s="21" t="s">
        <v>696</v>
      </c>
      <c r="I248" s="21" t="s">
        <v>968</v>
      </c>
      <c r="J248" s="21"/>
      <c r="K248" s="21" t="s">
        <v>381</v>
      </c>
      <c r="L248" s="53">
        <v>2000000</v>
      </c>
      <c r="M248" s="51">
        <v>61019</v>
      </c>
      <c r="N248" s="26">
        <v>41426</v>
      </c>
      <c r="O248" s="80">
        <v>2013</v>
      </c>
      <c r="P248" s="21" t="s">
        <v>967</v>
      </c>
      <c r="Q248" s="53">
        <f t="shared" si="6"/>
        <v>0</v>
      </c>
      <c r="R248" s="13">
        <v>0</v>
      </c>
      <c r="S248" s="21" t="s">
        <v>15</v>
      </c>
      <c r="T248" s="7">
        <f t="shared" si="7"/>
        <v>0</v>
      </c>
      <c r="U248" s="21" t="s">
        <v>477</v>
      </c>
      <c r="V248" s="6" t="s">
        <v>1750</v>
      </c>
      <c r="W248" s="21"/>
    </row>
    <row r="249" spans="1:23" s="36" customFormat="1" ht="24.75" customHeight="1" x14ac:dyDescent="0.2">
      <c r="A249" s="26">
        <v>41426</v>
      </c>
      <c r="B249" s="6" t="s">
        <v>1309</v>
      </c>
      <c r="C249" s="21" t="s">
        <v>68</v>
      </c>
      <c r="D249" s="21" t="s">
        <v>146</v>
      </c>
      <c r="E249" s="21"/>
      <c r="F249" s="51" t="s">
        <v>953</v>
      </c>
      <c r="G249" s="21" t="s">
        <v>429</v>
      </c>
      <c r="H249" s="21" t="s">
        <v>696</v>
      </c>
      <c r="I249" s="21" t="s">
        <v>969</v>
      </c>
      <c r="J249" s="21"/>
      <c r="K249" s="21" t="s">
        <v>379</v>
      </c>
      <c r="L249" s="53">
        <v>1000000</v>
      </c>
      <c r="M249" s="51">
        <v>61020</v>
      </c>
      <c r="N249" s="26">
        <v>41426</v>
      </c>
      <c r="O249" s="80">
        <v>2013</v>
      </c>
      <c r="P249" s="21" t="s">
        <v>970</v>
      </c>
      <c r="Q249" s="53">
        <f t="shared" si="6"/>
        <v>84961.767204757853</v>
      </c>
      <c r="R249" s="13">
        <v>84950</v>
      </c>
      <c r="S249" s="21" t="s">
        <v>19</v>
      </c>
      <c r="T249" s="7">
        <f t="shared" si="7"/>
        <v>11.767204757852596</v>
      </c>
      <c r="U249" s="21"/>
      <c r="V249" s="21" t="s">
        <v>1749</v>
      </c>
      <c r="W249" s="21"/>
    </row>
    <row r="250" spans="1:23" s="36" customFormat="1" ht="84" x14ac:dyDescent="0.2">
      <c r="A250" s="26">
        <v>41426</v>
      </c>
      <c r="B250" s="6" t="s">
        <v>1309</v>
      </c>
      <c r="C250" s="21" t="s">
        <v>68</v>
      </c>
      <c r="D250" s="21" t="s">
        <v>146</v>
      </c>
      <c r="E250" s="21"/>
      <c r="F250" s="51" t="s">
        <v>953</v>
      </c>
      <c r="G250" s="21" t="s">
        <v>429</v>
      </c>
      <c r="H250" s="21" t="s">
        <v>696</v>
      </c>
      <c r="I250" s="21" t="s">
        <v>968</v>
      </c>
      <c r="J250" s="21"/>
      <c r="K250" s="21" t="s">
        <v>743</v>
      </c>
      <c r="L250" s="53">
        <v>1500000</v>
      </c>
      <c r="M250" s="51">
        <v>61021</v>
      </c>
      <c r="N250" s="26">
        <v>41426</v>
      </c>
      <c r="O250" s="80">
        <v>2013</v>
      </c>
      <c r="P250" s="21" t="s">
        <v>970</v>
      </c>
      <c r="Q250" s="53">
        <f t="shared" si="6"/>
        <v>127442.65080713677</v>
      </c>
      <c r="R250" s="13">
        <v>127442</v>
      </c>
      <c r="S250" s="21" t="s">
        <v>19</v>
      </c>
      <c r="T250" s="7">
        <f t="shared" si="7"/>
        <v>0.65080713677161839</v>
      </c>
      <c r="U250" s="21"/>
      <c r="V250" s="6" t="s">
        <v>1749</v>
      </c>
      <c r="W250" s="21"/>
    </row>
    <row r="251" spans="1:23" s="36" customFormat="1" ht="17.25" customHeight="1" x14ac:dyDescent="0.2">
      <c r="A251" s="26">
        <v>41426</v>
      </c>
      <c r="B251" s="6" t="s">
        <v>1309</v>
      </c>
      <c r="C251" s="21" t="s">
        <v>66</v>
      </c>
      <c r="D251" s="21" t="s">
        <v>12</v>
      </c>
      <c r="E251" s="21" t="s">
        <v>371</v>
      </c>
      <c r="F251" s="51" t="s">
        <v>954</v>
      </c>
      <c r="G251" s="21" t="s">
        <v>429</v>
      </c>
      <c r="H251" s="21" t="s">
        <v>815</v>
      </c>
      <c r="I251" s="21" t="s">
        <v>955</v>
      </c>
      <c r="J251" s="21"/>
      <c r="K251" s="21" t="s">
        <v>956</v>
      </c>
      <c r="L251" s="53">
        <v>1766640</v>
      </c>
      <c r="M251" s="51">
        <v>61017</v>
      </c>
      <c r="N251" s="26">
        <v>41426</v>
      </c>
      <c r="O251" s="80">
        <v>2013</v>
      </c>
      <c r="P251" s="21"/>
      <c r="Q251" s="53">
        <f t="shared" si="6"/>
        <v>150096.85641461343</v>
      </c>
      <c r="R251" s="13">
        <v>0</v>
      </c>
      <c r="S251" s="21" t="s">
        <v>15</v>
      </c>
      <c r="T251" s="7">
        <f t="shared" si="7"/>
        <v>150096.85641461343</v>
      </c>
      <c r="U251" s="21" t="s">
        <v>484</v>
      </c>
      <c r="V251" s="21"/>
      <c r="W251" s="21"/>
    </row>
    <row r="252" spans="1:23" s="36" customFormat="1" ht="24.75" customHeight="1" x14ac:dyDescent="0.2">
      <c r="A252" s="26">
        <v>41426</v>
      </c>
      <c r="B252" s="6" t="s">
        <v>1309</v>
      </c>
      <c r="C252" s="21" t="s">
        <v>76</v>
      </c>
      <c r="D252" s="21" t="s">
        <v>52</v>
      </c>
      <c r="E252" s="21"/>
      <c r="F252" s="51"/>
      <c r="G252" s="21" t="s">
        <v>429</v>
      </c>
      <c r="H252" s="21"/>
      <c r="I252" s="21" t="s">
        <v>957</v>
      </c>
      <c r="J252" s="21"/>
      <c r="K252" s="21" t="s">
        <v>1018</v>
      </c>
      <c r="L252" s="53">
        <v>1340526</v>
      </c>
      <c r="M252" s="51">
        <v>61051</v>
      </c>
      <c r="N252" s="26">
        <v>41426</v>
      </c>
      <c r="O252" s="80">
        <v>2013</v>
      </c>
      <c r="P252" s="21" t="s">
        <v>981</v>
      </c>
      <c r="Q252" s="53">
        <f t="shared" si="6"/>
        <v>113893.45794392523</v>
      </c>
      <c r="R252" s="13">
        <v>0</v>
      </c>
      <c r="S252" s="21" t="s">
        <v>15</v>
      </c>
      <c r="T252" s="7">
        <f t="shared" si="7"/>
        <v>113893.45794392523</v>
      </c>
      <c r="U252" s="21" t="s">
        <v>476</v>
      </c>
      <c r="V252" s="21"/>
      <c r="W252" s="21"/>
    </row>
    <row r="253" spans="1:23" s="36" customFormat="1" ht="24.75" customHeight="1" x14ac:dyDescent="0.2">
      <c r="A253" s="26">
        <v>41426</v>
      </c>
      <c r="B253" s="6" t="s">
        <v>1307</v>
      </c>
      <c r="C253" s="21" t="s">
        <v>228</v>
      </c>
      <c r="D253" s="21" t="s">
        <v>12</v>
      </c>
      <c r="E253" s="21" t="s">
        <v>371</v>
      </c>
      <c r="F253" s="51" t="s">
        <v>979</v>
      </c>
      <c r="G253" s="21" t="s">
        <v>427</v>
      </c>
      <c r="H253" s="21"/>
      <c r="I253" s="21" t="s">
        <v>987</v>
      </c>
      <c r="J253" s="21"/>
      <c r="K253" s="21" t="s">
        <v>980</v>
      </c>
      <c r="L253" s="53">
        <v>179662</v>
      </c>
      <c r="M253" s="51">
        <v>61073</v>
      </c>
      <c r="N253" s="26">
        <v>41426</v>
      </c>
      <c r="O253" s="80">
        <v>2013</v>
      </c>
      <c r="P253" s="21"/>
      <c r="Q253" s="53">
        <f t="shared" si="6"/>
        <v>15264.401019541205</v>
      </c>
      <c r="R253" s="13">
        <v>15264</v>
      </c>
      <c r="S253" s="21" t="s">
        <v>19</v>
      </c>
      <c r="T253" s="7">
        <f t="shared" si="7"/>
        <v>0.40101954120473238</v>
      </c>
      <c r="U253" s="21"/>
      <c r="V253" s="6" t="s">
        <v>1749</v>
      </c>
      <c r="W253" s="21"/>
    </row>
    <row r="254" spans="1:23" s="36" customFormat="1" ht="24.75" customHeight="1" x14ac:dyDescent="0.2">
      <c r="A254" s="26">
        <v>41426</v>
      </c>
      <c r="B254" s="6" t="s">
        <v>1307</v>
      </c>
      <c r="C254" s="21" t="s">
        <v>16</v>
      </c>
      <c r="D254" s="21" t="s">
        <v>12</v>
      </c>
      <c r="E254" s="21" t="s">
        <v>371</v>
      </c>
      <c r="F254" s="51" t="s">
        <v>975</v>
      </c>
      <c r="G254" s="21" t="s">
        <v>429</v>
      </c>
      <c r="H254" s="21"/>
      <c r="I254" s="21" t="s">
        <v>976</v>
      </c>
      <c r="J254" s="21"/>
      <c r="K254" s="21" t="s">
        <v>977</v>
      </c>
      <c r="L254" s="53">
        <v>898433</v>
      </c>
      <c r="M254" s="51">
        <v>61081</v>
      </c>
      <c r="N254" s="26">
        <v>41426</v>
      </c>
      <c r="O254" s="80">
        <v>2013</v>
      </c>
      <c r="P254" s="21"/>
      <c r="Q254" s="53">
        <f t="shared" si="6"/>
        <v>76332.455395072204</v>
      </c>
      <c r="R254" s="13">
        <v>76322</v>
      </c>
      <c r="S254" s="21" t="s">
        <v>19</v>
      </c>
      <c r="T254" s="7">
        <f t="shared" si="7"/>
        <v>10.455395072203828</v>
      </c>
      <c r="U254" s="21"/>
      <c r="V254" s="21" t="s">
        <v>1749</v>
      </c>
      <c r="W254" s="21"/>
    </row>
    <row r="255" spans="1:23" s="36" customFormat="1" ht="17.25" customHeight="1" x14ac:dyDescent="0.2">
      <c r="A255" s="26">
        <v>41395</v>
      </c>
      <c r="B255" s="6" t="s">
        <v>1309</v>
      </c>
      <c r="C255" s="21" t="s">
        <v>51</v>
      </c>
      <c r="D255" s="21" t="s">
        <v>394</v>
      </c>
      <c r="E255" s="21"/>
      <c r="F255" s="51" t="s">
        <v>942</v>
      </c>
      <c r="G255" s="21" t="s">
        <v>429</v>
      </c>
      <c r="H255" s="21" t="s">
        <v>941</v>
      </c>
      <c r="I255" s="21" t="s">
        <v>943</v>
      </c>
      <c r="J255" s="21"/>
      <c r="K255" s="21" t="s">
        <v>1012</v>
      </c>
      <c r="L255" s="53">
        <v>2572899</v>
      </c>
      <c r="M255" s="51">
        <v>61072</v>
      </c>
      <c r="N255" s="26">
        <v>41456</v>
      </c>
      <c r="O255" s="80">
        <v>2013</v>
      </c>
      <c r="P255" s="21"/>
      <c r="Q255" s="53">
        <f t="shared" si="6"/>
        <v>218598.04587935426</v>
      </c>
      <c r="R255" s="13">
        <v>218598</v>
      </c>
      <c r="S255" s="21" t="s">
        <v>19</v>
      </c>
      <c r="T255" s="7">
        <f t="shared" si="7"/>
        <v>4.5879354263888672E-2</v>
      </c>
      <c r="U255" s="21"/>
      <c r="V255" s="6" t="s">
        <v>1749</v>
      </c>
      <c r="W255" s="21"/>
    </row>
    <row r="256" spans="1:23" s="36" customFormat="1" ht="24.75" customHeight="1" x14ac:dyDescent="0.2">
      <c r="A256" s="26">
        <v>41395</v>
      </c>
      <c r="B256" s="6" t="s">
        <v>1307</v>
      </c>
      <c r="C256" s="21" t="s">
        <v>168</v>
      </c>
      <c r="D256" s="21" t="s">
        <v>12</v>
      </c>
      <c r="E256" s="21" t="s">
        <v>371</v>
      </c>
      <c r="F256" s="51" t="s">
        <v>1110</v>
      </c>
      <c r="G256" s="21" t="s">
        <v>427</v>
      </c>
      <c r="H256" s="21"/>
      <c r="I256" s="21" t="s">
        <v>951</v>
      </c>
      <c r="J256" s="21"/>
      <c r="K256" s="21" t="s">
        <v>952</v>
      </c>
      <c r="L256" s="53">
        <v>208050</v>
      </c>
      <c r="M256" s="51">
        <v>61058</v>
      </c>
      <c r="N256" s="26">
        <v>41456</v>
      </c>
      <c r="O256" s="80">
        <v>2013</v>
      </c>
      <c r="P256" s="21"/>
      <c r="Q256" s="53">
        <f t="shared" si="6"/>
        <v>17676.295666949871</v>
      </c>
      <c r="R256" s="13">
        <v>9721</v>
      </c>
      <c r="S256" s="21" t="s">
        <v>15</v>
      </c>
      <c r="T256" s="7">
        <f t="shared" si="7"/>
        <v>7955.2956669498708</v>
      </c>
      <c r="U256" s="21" t="s">
        <v>484</v>
      </c>
      <c r="V256" s="21"/>
      <c r="W256" s="21"/>
    </row>
    <row r="257" spans="1:23" s="36" customFormat="1" ht="36" customHeight="1" x14ac:dyDescent="0.2">
      <c r="A257" s="26">
        <v>41426</v>
      </c>
      <c r="B257" s="6" t="s">
        <v>1309</v>
      </c>
      <c r="C257" s="21" t="s">
        <v>197</v>
      </c>
      <c r="D257" s="21" t="s">
        <v>146</v>
      </c>
      <c r="E257" s="21"/>
      <c r="F257" s="51" t="s">
        <v>985</v>
      </c>
      <c r="G257" s="21" t="s">
        <v>429</v>
      </c>
      <c r="H257" s="21" t="s">
        <v>876</v>
      </c>
      <c r="I257" s="21" t="s">
        <v>986</v>
      </c>
      <c r="J257" s="21"/>
      <c r="K257" s="21" t="s">
        <v>743</v>
      </c>
      <c r="L257" s="53">
        <v>1500000</v>
      </c>
      <c r="M257" s="51">
        <v>61125</v>
      </c>
      <c r="N257" s="26">
        <v>41456</v>
      </c>
      <c r="O257" s="80">
        <v>2013</v>
      </c>
      <c r="P257" s="21"/>
      <c r="Q257" s="53">
        <f t="shared" si="6"/>
        <v>127442.65080713677</v>
      </c>
      <c r="R257" s="13">
        <v>76000</v>
      </c>
      <c r="S257" s="21" t="s">
        <v>15</v>
      </c>
      <c r="T257" s="7">
        <f t="shared" si="7"/>
        <v>51442.650807136772</v>
      </c>
      <c r="U257" s="21" t="s">
        <v>482</v>
      </c>
      <c r="V257" s="21"/>
      <c r="W257" s="21"/>
    </row>
    <row r="258" spans="1:23" s="36" customFormat="1" ht="24.75" customHeight="1" x14ac:dyDescent="0.2">
      <c r="A258" s="26">
        <v>41426</v>
      </c>
      <c r="B258" s="6" t="s">
        <v>1307</v>
      </c>
      <c r="C258" s="21" t="s">
        <v>16</v>
      </c>
      <c r="D258" s="21" t="s">
        <v>12</v>
      </c>
      <c r="E258" s="21" t="s">
        <v>371</v>
      </c>
      <c r="F258" s="51" t="s">
        <v>948</v>
      </c>
      <c r="G258" s="21" t="s">
        <v>429</v>
      </c>
      <c r="H258" s="21"/>
      <c r="I258" s="21" t="s">
        <v>949</v>
      </c>
      <c r="J258" s="21"/>
      <c r="K258" s="21" t="s">
        <v>950</v>
      </c>
      <c r="L258" s="53">
        <v>503721</v>
      </c>
      <c r="M258" s="51">
        <v>61057</v>
      </c>
      <c r="N258" s="26">
        <v>41456</v>
      </c>
      <c r="O258" s="80">
        <v>2013</v>
      </c>
      <c r="P258" s="21"/>
      <c r="Q258" s="53">
        <f t="shared" si="6"/>
        <v>42797.026338147829</v>
      </c>
      <c r="R258" s="13">
        <v>34870</v>
      </c>
      <c r="S258" s="21" t="s">
        <v>15</v>
      </c>
      <c r="T258" s="7">
        <f t="shared" si="7"/>
        <v>7927.0263381478289</v>
      </c>
      <c r="U258" s="21" t="s">
        <v>482</v>
      </c>
      <c r="V258" s="21"/>
      <c r="W258" s="21"/>
    </row>
    <row r="259" spans="1:23" s="36" customFormat="1" ht="36" x14ac:dyDescent="0.2">
      <c r="A259" s="26">
        <v>41426</v>
      </c>
      <c r="B259" s="6" t="s">
        <v>1309</v>
      </c>
      <c r="C259" s="21" t="s">
        <v>76</v>
      </c>
      <c r="D259" s="21" t="s">
        <v>394</v>
      </c>
      <c r="E259" s="21" t="s">
        <v>371</v>
      </c>
      <c r="F259" s="51" t="s">
        <v>982</v>
      </c>
      <c r="G259" s="21" t="s">
        <v>429</v>
      </c>
      <c r="H259" s="21"/>
      <c r="I259" s="21" t="s">
        <v>983</v>
      </c>
      <c r="J259" s="21"/>
      <c r="K259" s="21" t="s">
        <v>984</v>
      </c>
      <c r="L259" s="53">
        <v>983848</v>
      </c>
      <c r="M259" s="51">
        <v>61099</v>
      </c>
      <c r="N259" s="26">
        <v>41456</v>
      </c>
      <c r="O259" s="80">
        <v>2013</v>
      </c>
      <c r="P259" s="21"/>
      <c r="Q259" s="53">
        <f t="shared" ref="Q259:Q322" si="8">IF(AND(D259="CERF",P259="5% PMR"),(L259/1.07*0.05/1.05),IF(V259="NGO",R259,IF(V259="SUP",R259,(L259/1.07*0.1/1.1))))</f>
        <v>83589.464740866606</v>
      </c>
      <c r="R259" s="13">
        <v>83589</v>
      </c>
      <c r="S259" s="21" t="s">
        <v>19</v>
      </c>
      <c r="T259" s="7">
        <f t="shared" ref="T259:T322" si="9">Q259-R259</f>
        <v>0.46474086660600733</v>
      </c>
      <c r="U259" s="21"/>
      <c r="V259" s="6" t="s">
        <v>1749</v>
      </c>
      <c r="W259" s="21"/>
    </row>
    <row r="260" spans="1:23" s="36" customFormat="1" ht="17.25" customHeight="1" x14ac:dyDescent="0.2">
      <c r="A260" s="26">
        <v>41426</v>
      </c>
      <c r="B260" s="6" t="s">
        <v>1307</v>
      </c>
      <c r="C260" s="21" t="s">
        <v>171</v>
      </c>
      <c r="D260" s="21" t="s">
        <v>12</v>
      </c>
      <c r="E260" s="21" t="s">
        <v>371</v>
      </c>
      <c r="F260" s="51" t="s">
        <v>960</v>
      </c>
      <c r="G260" s="21" t="s">
        <v>427</v>
      </c>
      <c r="H260" s="21"/>
      <c r="I260" s="21" t="s">
        <v>961</v>
      </c>
      <c r="J260" s="21"/>
      <c r="K260" s="21" t="s">
        <v>962</v>
      </c>
      <c r="L260" s="53">
        <v>1255769</v>
      </c>
      <c r="M260" s="51">
        <v>61107</v>
      </c>
      <c r="N260" s="26">
        <v>41456</v>
      </c>
      <c r="O260" s="80">
        <v>2013</v>
      </c>
      <c r="P260" s="21"/>
      <c r="Q260" s="53">
        <f t="shared" si="8"/>
        <v>106692.35344095154</v>
      </c>
      <c r="R260" s="13">
        <v>106692</v>
      </c>
      <c r="S260" s="21" t="s">
        <v>19</v>
      </c>
      <c r="T260" s="7">
        <f t="shared" si="9"/>
        <v>0.35344095154141542</v>
      </c>
      <c r="U260" s="21"/>
      <c r="V260" s="6" t="s">
        <v>1749</v>
      </c>
      <c r="W260" s="21"/>
    </row>
    <row r="261" spans="1:23" s="36" customFormat="1" ht="26.25" customHeight="1" x14ac:dyDescent="0.2">
      <c r="A261" s="26">
        <v>41365</v>
      </c>
      <c r="B261" s="21" t="s">
        <v>299</v>
      </c>
      <c r="C261" s="21" t="s">
        <v>1084</v>
      </c>
      <c r="D261" s="21" t="s">
        <v>401</v>
      </c>
      <c r="E261" s="21"/>
      <c r="F261" s="21" t="s">
        <v>879</v>
      </c>
      <c r="G261" s="21" t="s">
        <v>427</v>
      </c>
      <c r="H261" s="21"/>
      <c r="I261" s="21" t="s">
        <v>880</v>
      </c>
      <c r="J261" s="21"/>
      <c r="K261" s="21" t="s">
        <v>139</v>
      </c>
      <c r="L261" s="53">
        <v>651890</v>
      </c>
      <c r="M261" s="21">
        <v>61136</v>
      </c>
      <c r="N261" s="26">
        <v>41472</v>
      </c>
      <c r="O261" s="80">
        <v>2013</v>
      </c>
      <c r="P261" s="21" t="s">
        <v>1008</v>
      </c>
      <c r="Q261" s="53">
        <f t="shared" si="8"/>
        <v>55385.726423109591</v>
      </c>
      <c r="R261" s="13">
        <v>0</v>
      </c>
      <c r="S261" s="21" t="s">
        <v>15</v>
      </c>
      <c r="T261" s="7">
        <f t="shared" si="9"/>
        <v>55385.726423109591</v>
      </c>
      <c r="U261" s="21"/>
      <c r="V261" s="21" t="s">
        <v>1749</v>
      </c>
      <c r="W261" s="21"/>
    </row>
    <row r="262" spans="1:23" s="36" customFormat="1" ht="27" customHeight="1" x14ac:dyDescent="0.2">
      <c r="A262" s="26">
        <v>41426</v>
      </c>
      <c r="B262" s="6" t="s">
        <v>1307</v>
      </c>
      <c r="C262" s="21" t="s">
        <v>54</v>
      </c>
      <c r="D262" s="21" t="s">
        <v>12</v>
      </c>
      <c r="E262" s="21" t="s">
        <v>371</v>
      </c>
      <c r="F262" s="51" t="s">
        <v>988</v>
      </c>
      <c r="G262" s="21" t="s">
        <v>429</v>
      </c>
      <c r="H262" s="21"/>
      <c r="I262" s="21" t="s">
        <v>990</v>
      </c>
      <c r="J262" s="21"/>
      <c r="K262" s="21" t="s">
        <v>989</v>
      </c>
      <c r="L262" s="53">
        <v>921495</v>
      </c>
      <c r="M262" s="51">
        <v>61138</v>
      </c>
      <c r="N262" s="26">
        <v>41472</v>
      </c>
      <c r="O262" s="80">
        <v>2013</v>
      </c>
      <c r="P262" s="21"/>
      <c r="Q262" s="53">
        <f t="shared" si="8"/>
        <v>78291.843670348331</v>
      </c>
      <c r="R262" s="13">
        <v>56962</v>
      </c>
      <c r="S262" s="21" t="s">
        <v>15</v>
      </c>
      <c r="T262" s="7">
        <f t="shared" si="9"/>
        <v>21329.843670348331</v>
      </c>
      <c r="U262" s="21" t="s">
        <v>482</v>
      </c>
      <c r="V262" s="21"/>
      <c r="W262" s="21"/>
    </row>
    <row r="263" spans="1:23" s="36" customFormat="1" ht="25.5" customHeight="1" x14ac:dyDescent="0.2">
      <c r="A263" s="26">
        <v>41456</v>
      </c>
      <c r="B263" s="6" t="s">
        <v>1307</v>
      </c>
      <c r="C263" s="21" t="s">
        <v>21</v>
      </c>
      <c r="D263" s="21" t="s">
        <v>12</v>
      </c>
      <c r="E263" s="21" t="s">
        <v>371</v>
      </c>
      <c r="F263" s="51" t="s">
        <v>998</v>
      </c>
      <c r="G263" s="21" t="s">
        <v>427</v>
      </c>
      <c r="H263" s="21"/>
      <c r="I263" s="21" t="s">
        <v>999</v>
      </c>
      <c r="J263" s="21"/>
      <c r="K263" s="21" t="s">
        <v>1000</v>
      </c>
      <c r="L263" s="53">
        <v>1200078</v>
      </c>
      <c r="M263" s="51">
        <v>61151</v>
      </c>
      <c r="N263" s="26">
        <v>41479</v>
      </c>
      <c r="O263" s="80">
        <v>2013</v>
      </c>
      <c r="P263" s="21"/>
      <c r="Q263" s="53">
        <f t="shared" si="8"/>
        <v>101960.74766355139</v>
      </c>
      <c r="R263" s="13">
        <v>101961</v>
      </c>
      <c r="S263" s="21" t="s">
        <v>19</v>
      </c>
      <c r="T263" s="7">
        <f t="shared" si="9"/>
        <v>-0.25233644861145876</v>
      </c>
      <c r="U263" s="21"/>
      <c r="V263" s="6" t="s">
        <v>1749</v>
      </c>
      <c r="W263" s="21"/>
    </row>
    <row r="264" spans="1:23" s="36" customFormat="1" ht="29.25" customHeight="1" x14ac:dyDescent="0.2">
      <c r="A264" s="26">
        <v>41456</v>
      </c>
      <c r="B264" s="6" t="s">
        <v>1309</v>
      </c>
      <c r="C264" s="21" t="s">
        <v>51</v>
      </c>
      <c r="D264" s="21" t="s">
        <v>52</v>
      </c>
      <c r="E264" s="21"/>
      <c r="F264" s="51" t="s">
        <v>1002</v>
      </c>
      <c r="G264" s="21" t="s">
        <v>429</v>
      </c>
      <c r="H264" s="21" t="s">
        <v>817</v>
      </c>
      <c r="I264" s="21" t="s">
        <v>1003</v>
      </c>
      <c r="J264" s="21"/>
      <c r="K264" s="21" t="s">
        <v>1004</v>
      </c>
      <c r="L264" s="53">
        <v>264550</v>
      </c>
      <c r="M264" s="51">
        <v>61162</v>
      </c>
      <c r="N264" s="26">
        <v>41480</v>
      </c>
      <c r="O264" s="80">
        <v>2013</v>
      </c>
      <c r="P264" s="21"/>
      <c r="Q264" s="53">
        <f t="shared" si="8"/>
        <v>22476.63551401869</v>
      </c>
      <c r="R264" s="13">
        <v>0</v>
      </c>
      <c r="S264" s="21" t="s">
        <v>15</v>
      </c>
      <c r="T264" s="7">
        <f t="shared" si="9"/>
        <v>22476.63551401869</v>
      </c>
      <c r="U264" s="21" t="s">
        <v>484</v>
      </c>
      <c r="V264" s="21"/>
      <c r="W264" s="21"/>
    </row>
    <row r="265" spans="1:23" s="36" customFormat="1" ht="24.75" customHeight="1" x14ac:dyDescent="0.2">
      <c r="A265" s="26">
        <v>41456</v>
      </c>
      <c r="B265" s="6" t="s">
        <v>1307</v>
      </c>
      <c r="C265" s="21" t="s">
        <v>174</v>
      </c>
      <c r="D265" s="21" t="s">
        <v>12</v>
      </c>
      <c r="E265" s="21" t="s">
        <v>371</v>
      </c>
      <c r="F265" s="51" t="s">
        <v>1005</v>
      </c>
      <c r="G265" s="21" t="s">
        <v>429</v>
      </c>
      <c r="H265" s="21" t="s">
        <v>1032</v>
      </c>
      <c r="I265" s="21" t="s">
        <v>1006</v>
      </c>
      <c r="J265" s="21"/>
      <c r="K265" s="21" t="s">
        <v>1007</v>
      </c>
      <c r="L265" s="53">
        <v>650000</v>
      </c>
      <c r="M265" s="51">
        <v>61161</v>
      </c>
      <c r="N265" s="26">
        <v>41481</v>
      </c>
      <c r="O265" s="80">
        <v>2013</v>
      </c>
      <c r="P265" s="21"/>
      <c r="Q265" s="53">
        <f t="shared" si="8"/>
        <v>46729</v>
      </c>
      <c r="R265" s="13">
        <v>46729</v>
      </c>
      <c r="S265" s="21" t="s">
        <v>15</v>
      </c>
      <c r="T265" s="7">
        <f t="shared" si="9"/>
        <v>0</v>
      </c>
      <c r="U265" s="21" t="s">
        <v>474</v>
      </c>
      <c r="V265" s="6" t="s">
        <v>1748</v>
      </c>
      <c r="W265" s="21"/>
    </row>
    <row r="266" spans="1:23" s="36" customFormat="1" ht="25.5" customHeight="1" x14ac:dyDescent="0.2">
      <c r="A266" s="26">
        <v>41395</v>
      </c>
      <c r="B266" s="6" t="s">
        <v>1309</v>
      </c>
      <c r="C266" s="21" t="s">
        <v>189</v>
      </c>
      <c r="D266" s="21" t="s">
        <v>667</v>
      </c>
      <c r="E266" s="21"/>
      <c r="F266" s="51"/>
      <c r="G266" s="21" t="s">
        <v>1017</v>
      </c>
      <c r="H266" s="21"/>
      <c r="I266" s="21" t="s">
        <v>939</v>
      </c>
      <c r="J266" s="21"/>
      <c r="K266" s="21" t="s">
        <v>1024</v>
      </c>
      <c r="L266" s="53">
        <v>163875</v>
      </c>
      <c r="M266" s="51">
        <v>61148</v>
      </c>
      <c r="N266" s="26">
        <v>41485</v>
      </c>
      <c r="O266" s="80">
        <v>2013</v>
      </c>
      <c r="P266" s="51"/>
      <c r="Q266" s="53">
        <f t="shared" si="8"/>
        <v>13923.109600679691</v>
      </c>
      <c r="R266" s="13">
        <v>0</v>
      </c>
      <c r="S266" s="21" t="s">
        <v>15</v>
      </c>
      <c r="T266" s="7">
        <f t="shared" si="9"/>
        <v>13923.109600679691</v>
      </c>
      <c r="U266" s="21"/>
      <c r="V266" s="21" t="s">
        <v>1749</v>
      </c>
      <c r="W266" s="21"/>
    </row>
    <row r="267" spans="1:23" s="36" customFormat="1" ht="25.5" customHeight="1" x14ac:dyDescent="0.2">
      <c r="A267" s="26">
        <v>41456</v>
      </c>
      <c r="B267" s="21" t="s">
        <v>1310</v>
      </c>
      <c r="C267" s="21" t="s">
        <v>364</v>
      </c>
      <c r="D267" s="21" t="s">
        <v>529</v>
      </c>
      <c r="E267" s="21"/>
      <c r="F267" s="51" t="s">
        <v>993</v>
      </c>
      <c r="G267" s="21" t="s">
        <v>431</v>
      </c>
      <c r="H267" s="21" t="s">
        <v>994</v>
      </c>
      <c r="I267" s="21" t="s">
        <v>1001</v>
      </c>
      <c r="J267" s="21"/>
      <c r="K267" s="21" t="s">
        <v>1009</v>
      </c>
      <c r="L267" s="53">
        <v>400000</v>
      </c>
      <c r="M267" s="51">
        <v>61175</v>
      </c>
      <c r="N267" s="26">
        <v>41485</v>
      </c>
      <c r="O267" s="80">
        <v>2013</v>
      </c>
      <c r="P267" s="21"/>
      <c r="Q267" s="53">
        <f t="shared" si="8"/>
        <v>33984.706881903141</v>
      </c>
      <c r="R267" s="13">
        <v>33984</v>
      </c>
      <c r="S267" s="21" t="s">
        <v>19</v>
      </c>
      <c r="T267" s="7">
        <f t="shared" si="9"/>
        <v>0.70688190314103849</v>
      </c>
      <c r="U267" s="21"/>
      <c r="V267" s="6" t="s">
        <v>1749</v>
      </c>
      <c r="W267" s="21"/>
    </row>
    <row r="268" spans="1:23" s="36" customFormat="1" ht="26.25" customHeight="1" x14ac:dyDescent="0.2">
      <c r="A268" s="26">
        <v>41395</v>
      </c>
      <c r="B268" s="6" t="s">
        <v>1309</v>
      </c>
      <c r="C268" s="21" t="s">
        <v>212</v>
      </c>
      <c r="D268" s="21" t="s">
        <v>667</v>
      </c>
      <c r="E268" s="21"/>
      <c r="F268" s="51"/>
      <c r="G268" s="21" t="s">
        <v>431</v>
      </c>
      <c r="H268" s="21" t="s">
        <v>1025</v>
      </c>
      <c r="I268" s="21" t="s">
        <v>939</v>
      </c>
      <c r="J268" s="21"/>
      <c r="K268" s="21" t="s">
        <v>1023</v>
      </c>
      <c r="L268" s="53">
        <v>1969466</v>
      </c>
      <c r="M268" s="51">
        <v>61202</v>
      </c>
      <c r="N268" s="26">
        <v>41492</v>
      </c>
      <c r="O268" s="80">
        <v>2013</v>
      </c>
      <c r="P268" s="51"/>
      <c r="Q268" s="53">
        <f t="shared" si="8"/>
        <v>167329.31180968561</v>
      </c>
      <c r="R268" s="13">
        <v>167332</v>
      </c>
      <c r="S268" s="21" t="s">
        <v>15</v>
      </c>
      <c r="T268" s="7">
        <f t="shared" si="9"/>
        <v>-2.6881903143948875</v>
      </c>
      <c r="U268" s="21" t="s">
        <v>482</v>
      </c>
      <c r="V268" s="6" t="s">
        <v>1749</v>
      </c>
      <c r="W268" s="21" t="s">
        <v>940</v>
      </c>
    </row>
    <row r="269" spans="1:23" s="36" customFormat="1" ht="24.75" customHeight="1" x14ac:dyDescent="0.2">
      <c r="A269" s="26">
        <v>41395</v>
      </c>
      <c r="B269" s="6" t="s">
        <v>1309</v>
      </c>
      <c r="C269" s="21" t="s">
        <v>189</v>
      </c>
      <c r="D269" s="21" t="s">
        <v>667</v>
      </c>
      <c r="E269" s="21"/>
      <c r="F269" s="51"/>
      <c r="G269" s="21" t="s">
        <v>1017</v>
      </c>
      <c r="H269" s="21"/>
      <c r="I269" s="21" t="s">
        <v>939</v>
      </c>
      <c r="J269" s="21"/>
      <c r="K269" s="21" t="s">
        <v>1022</v>
      </c>
      <c r="L269" s="53">
        <v>11984733</v>
      </c>
      <c r="M269" s="51">
        <v>61201</v>
      </c>
      <c r="N269" s="26">
        <v>41492</v>
      </c>
      <c r="O269" s="80">
        <v>2013</v>
      </c>
      <c r="P269" s="51" t="s">
        <v>1026</v>
      </c>
      <c r="Q269" s="53">
        <f t="shared" si="8"/>
        <v>1018244.0951571791</v>
      </c>
      <c r="R269" s="13">
        <v>360253</v>
      </c>
      <c r="S269" s="21" t="s">
        <v>15</v>
      </c>
      <c r="T269" s="7">
        <f t="shared" si="9"/>
        <v>657991.09515717905</v>
      </c>
      <c r="U269" s="21" t="s">
        <v>482</v>
      </c>
      <c r="V269" s="21"/>
      <c r="W269" s="21" t="s">
        <v>940</v>
      </c>
    </row>
    <row r="270" spans="1:23" s="36" customFormat="1" ht="24.75" customHeight="1" x14ac:dyDescent="0.2">
      <c r="A270" s="26">
        <v>41456</v>
      </c>
      <c r="B270" s="6" t="s">
        <v>1309</v>
      </c>
      <c r="C270" s="21" t="s">
        <v>48</v>
      </c>
      <c r="D270" s="21" t="s">
        <v>271</v>
      </c>
      <c r="E270" s="21"/>
      <c r="F270" s="51" t="s">
        <v>1037</v>
      </c>
      <c r="G270" s="21" t="s">
        <v>427</v>
      </c>
      <c r="H270" s="21"/>
      <c r="I270" s="21" t="s">
        <v>1038</v>
      </c>
      <c r="J270" s="21"/>
      <c r="K270" s="21" t="s">
        <v>1015</v>
      </c>
      <c r="L270" s="53">
        <v>1324503</v>
      </c>
      <c r="M270" s="51">
        <v>61217</v>
      </c>
      <c r="N270" s="26">
        <v>41495</v>
      </c>
      <c r="O270" s="80">
        <v>2013</v>
      </c>
      <c r="P270" s="21"/>
      <c r="Q270" s="53">
        <f t="shared" si="8"/>
        <v>112532.11554800339</v>
      </c>
      <c r="R270" s="13">
        <v>39735</v>
      </c>
      <c r="S270" s="21" t="s">
        <v>15</v>
      </c>
      <c r="T270" s="7">
        <f t="shared" si="9"/>
        <v>72797.115548003392</v>
      </c>
      <c r="U270" s="21"/>
      <c r="V270" s="21" t="s">
        <v>1749</v>
      </c>
      <c r="W270" s="21" t="s">
        <v>1083</v>
      </c>
    </row>
    <row r="271" spans="1:23" s="36" customFormat="1" ht="24.75" customHeight="1" x14ac:dyDescent="0.2">
      <c r="A271" s="26">
        <v>41487</v>
      </c>
      <c r="B271" s="6" t="s">
        <v>1309</v>
      </c>
      <c r="C271" s="21" t="s">
        <v>81</v>
      </c>
      <c r="D271" s="21" t="s">
        <v>12</v>
      </c>
      <c r="E271" s="21" t="s">
        <v>371</v>
      </c>
      <c r="F271" s="51" t="s">
        <v>1019</v>
      </c>
      <c r="G271" s="21" t="s">
        <v>429</v>
      </c>
      <c r="H271" s="21" t="s">
        <v>1031</v>
      </c>
      <c r="I271" s="21" t="s">
        <v>1020</v>
      </c>
      <c r="J271" s="21"/>
      <c r="K271" s="21" t="s">
        <v>1021</v>
      </c>
      <c r="L271" s="53">
        <v>1742087</v>
      </c>
      <c r="M271" s="51">
        <v>61225</v>
      </c>
      <c r="N271" s="26">
        <v>41498</v>
      </c>
      <c r="O271" s="80">
        <v>2013</v>
      </c>
      <c r="P271" s="21"/>
      <c r="Q271" s="53">
        <f t="shared" si="8"/>
        <v>148010.79014443501</v>
      </c>
      <c r="R271" s="13">
        <v>148010</v>
      </c>
      <c r="S271" s="21" t="s">
        <v>19</v>
      </c>
      <c r="T271" s="7">
        <f t="shared" si="9"/>
        <v>0.7901444350136444</v>
      </c>
      <c r="U271" s="21"/>
      <c r="V271" s="6" t="s">
        <v>1749</v>
      </c>
      <c r="W271" s="21"/>
    </row>
    <row r="272" spans="1:23" s="36" customFormat="1" ht="24.75" customHeight="1" x14ac:dyDescent="0.2">
      <c r="A272" s="26">
        <v>41487</v>
      </c>
      <c r="B272" s="6" t="s">
        <v>1309</v>
      </c>
      <c r="C272" s="21" t="s">
        <v>48</v>
      </c>
      <c r="D272" s="21" t="s">
        <v>594</v>
      </c>
      <c r="E272" s="6" t="s">
        <v>1281</v>
      </c>
      <c r="F272" s="51" t="s">
        <v>1041</v>
      </c>
      <c r="G272" s="21" t="s">
        <v>427</v>
      </c>
      <c r="H272" s="21"/>
      <c r="I272" s="21" t="s">
        <v>1042</v>
      </c>
      <c r="J272" s="21"/>
      <c r="K272" s="21" t="s">
        <v>1043</v>
      </c>
      <c r="L272" s="53">
        <v>249952</v>
      </c>
      <c r="M272" s="51">
        <v>61230</v>
      </c>
      <c r="N272" s="26">
        <v>41500</v>
      </c>
      <c r="O272" s="80">
        <v>2013</v>
      </c>
      <c r="P272" s="21"/>
      <c r="Q272" s="53">
        <f t="shared" si="8"/>
        <v>21236.363636363636</v>
      </c>
      <c r="R272" s="13">
        <v>0</v>
      </c>
      <c r="S272" s="21" t="s">
        <v>15</v>
      </c>
      <c r="T272" s="7">
        <f t="shared" si="9"/>
        <v>21236.363636363636</v>
      </c>
      <c r="U272" s="21"/>
      <c r="V272" s="21" t="s">
        <v>1749</v>
      </c>
      <c r="W272" s="21"/>
    </row>
    <row r="273" spans="1:23" s="36" customFormat="1" ht="24.75" customHeight="1" x14ac:dyDescent="0.2">
      <c r="A273" s="26">
        <v>41487</v>
      </c>
      <c r="B273" s="6" t="s">
        <v>1307</v>
      </c>
      <c r="C273" s="21" t="s">
        <v>243</v>
      </c>
      <c r="D273" s="21" t="s">
        <v>146</v>
      </c>
      <c r="E273" s="21"/>
      <c r="F273" s="51" t="s">
        <v>1028</v>
      </c>
      <c r="G273" s="21" t="s">
        <v>429</v>
      </c>
      <c r="H273" s="65" t="s">
        <v>1033</v>
      </c>
      <c r="I273" s="21" t="s">
        <v>1030</v>
      </c>
      <c r="J273" s="21"/>
      <c r="K273" s="21" t="s">
        <v>1029</v>
      </c>
      <c r="L273" s="53">
        <v>127905</v>
      </c>
      <c r="M273" s="51">
        <v>61239</v>
      </c>
      <c r="N273" s="26">
        <v>41502</v>
      </c>
      <c r="O273" s="80">
        <v>2013</v>
      </c>
      <c r="P273" s="21" t="s">
        <v>1055</v>
      </c>
      <c r="Q273" s="53">
        <f t="shared" si="8"/>
        <v>10867.034834324551</v>
      </c>
      <c r="R273" s="13">
        <v>10867</v>
      </c>
      <c r="S273" s="21" t="s">
        <v>19</v>
      </c>
      <c r="T273" s="7">
        <f t="shared" si="9"/>
        <v>3.4834324551411555E-2</v>
      </c>
      <c r="U273" s="21"/>
      <c r="V273" s="6" t="s">
        <v>1749</v>
      </c>
      <c r="W273" s="21"/>
    </row>
    <row r="274" spans="1:23" s="36" customFormat="1" ht="24.75" customHeight="1" x14ac:dyDescent="0.2">
      <c r="A274" s="26">
        <v>41487</v>
      </c>
      <c r="B274" s="6" t="s">
        <v>1309</v>
      </c>
      <c r="C274" s="21" t="s">
        <v>197</v>
      </c>
      <c r="D274" s="21" t="s">
        <v>271</v>
      </c>
      <c r="E274" s="59"/>
      <c r="F274" s="51" t="s">
        <v>1039</v>
      </c>
      <c r="G274" s="21" t="s">
        <v>429</v>
      </c>
      <c r="H274" s="21"/>
      <c r="I274" s="21" t="s">
        <v>1040</v>
      </c>
      <c r="J274" s="21"/>
      <c r="K274" s="21" t="s">
        <v>761</v>
      </c>
      <c r="L274" s="53">
        <v>2649007</v>
      </c>
      <c r="M274" s="51">
        <v>61264</v>
      </c>
      <c r="N274" s="26">
        <v>41508</v>
      </c>
      <c r="O274" s="80">
        <v>2013</v>
      </c>
      <c r="P274" s="21"/>
      <c r="Q274" s="53">
        <f t="shared" si="8"/>
        <v>225064.31605777398</v>
      </c>
      <c r="R274" s="13">
        <v>39735</v>
      </c>
      <c r="S274" s="21" t="s">
        <v>15</v>
      </c>
      <c r="T274" s="7">
        <f t="shared" si="9"/>
        <v>185329.31605777398</v>
      </c>
      <c r="U274" s="21"/>
      <c r="V274" s="21" t="s">
        <v>1749</v>
      </c>
      <c r="W274" s="21" t="s">
        <v>1083</v>
      </c>
    </row>
    <row r="275" spans="1:23" s="36" customFormat="1" ht="24.75" customHeight="1" x14ac:dyDescent="0.2">
      <c r="A275" s="26">
        <v>41487</v>
      </c>
      <c r="B275" s="6" t="s">
        <v>1312</v>
      </c>
      <c r="C275" s="21" t="s">
        <v>1048</v>
      </c>
      <c r="D275" s="21" t="s">
        <v>12</v>
      </c>
      <c r="E275" s="21" t="s">
        <v>371</v>
      </c>
      <c r="F275" s="51" t="s">
        <v>1049</v>
      </c>
      <c r="G275" s="21" t="s">
        <v>427</v>
      </c>
      <c r="H275" s="21"/>
      <c r="I275" s="21" t="s">
        <v>1050</v>
      </c>
      <c r="J275" s="21"/>
      <c r="K275" s="21" t="s">
        <v>1051</v>
      </c>
      <c r="L275" s="53">
        <v>753504</v>
      </c>
      <c r="M275" s="51">
        <v>61265</v>
      </c>
      <c r="N275" s="26">
        <v>41508</v>
      </c>
      <c r="O275" s="80">
        <v>2013</v>
      </c>
      <c r="P275" s="21"/>
      <c r="Q275" s="53">
        <f t="shared" si="8"/>
        <v>64019.031435853867</v>
      </c>
      <c r="R275" s="13">
        <v>33534</v>
      </c>
      <c r="S275" s="21" t="s">
        <v>15</v>
      </c>
      <c r="T275" s="7">
        <f t="shared" si="9"/>
        <v>30485.031435853867</v>
      </c>
      <c r="U275" s="21" t="s">
        <v>482</v>
      </c>
      <c r="V275" s="21"/>
      <c r="W275" s="21"/>
    </row>
    <row r="276" spans="1:23" s="36" customFormat="1" ht="24.75" customHeight="1" x14ac:dyDescent="0.2">
      <c r="A276" s="26">
        <v>41487</v>
      </c>
      <c r="B276" s="6" t="s">
        <v>1311</v>
      </c>
      <c r="C276" s="21" t="s">
        <v>62</v>
      </c>
      <c r="D276" s="21" t="s">
        <v>12</v>
      </c>
      <c r="E276" s="21" t="s">
        <v>388</v>
      </c>
      <c r="F276" s="51" t="s">
        <v>1056</v>
      </c>
      <c r="G276" s="21" t="s">
        <v>427</v>
      </c>
      <c r="H276" s="21"/>
      <c r="I276" s="21" t="s">
        <v>1057</v>
      </c>
      <c r="J276" s="21"/>
      <c r="K276" s="21" t="s">
        <v>1058</v>
      </c>
      <c r="L276" s="53">
        <v>999946</v>
      </c>
      <c r="M276" s="51">
        <v>61272</v>
      </c>
      <c r="N276" s="26">
        <v>41509</v>
      </c>
      <c r="O276" s="80">
        <v>2013</v>
      </c>
      <c r="P276" s="21"/>
      <c r="Q276" s="53">
        <f t="shared" si="8"/>
        <v>84957.179269328786</v>
      </c>
      <c r="R276" s="13">
        <v>33239</v>
      </c>
      <c r="S276" s="21" t="s">
        <v>15</v>
      </c>
      <c r="T276" s="7">
        <f t="shared" si="9"/>
        <v>51718.179269328786</v>
      </c>
      <c r="U276" s="21" t="s">
        <v>482</v>
      </c>
      <c r="V276" s="21"/>
      <c r="W276" s="21"/>
    </row>
    <row r="277" spans="1:23" s="36" customFormat="1" ht="24.75" customHeight="1" x14ac:dyDescent="0.2">
      <c r="A277" s="26">
        <v>41487</v>
      </c>
      <c r="B277" s="6" t="s">
        <v>1309</v>
      </c>
      <c r="C277" s="21" t="s">
        <v>51</v>
      </c>
      <c r="D277" s="12" t="s">
        <v>1283</v>
      </c>
      <c r="E277" s="21" t="s">
        <v>1119</v>
      </c>
      <c r="F277" s="51" t="s">
        <v>1064</v>
      </c>
      <c r="G277" s="21" t="s">
        <v>429</v>
      </c>
      <c r="H277" s="21"/>
      <c r="I277" s="21" t="s">
        <v>1065</v>
      </c>
      <c r="J277" s="21"/>
      <c r="K277" s="21" t="s">
        <v>1066</v>
      </c>
      <c r="L277" s="53">
        <v>349980</v>
      </c>
      <c r="M277" s="51">
        <v>61274</v>
      </c>
      <c r="N277" s="26">
        <v>41512</v>
      </c>
      <c r="O277" s="80">
        <v>2013</v>
      </c>
      <c r="P277" s="21"/>
      <c r="Q277" s="53">
        <f t="shared" si="8"/>
        <v>29734.919286321157</v>
      </c>
      <c r="R277" s="13">
        <v>0</v>
      </c>
      <c r="S277" s="21" t="s">
        <v>15</v>
      </c>
      <c r="T277" s="7">
        <f t="shared" si="9"/>
        <v>29734.919286321157</v>
      </c>
      <c r="U277" s="21" t="s">
        <v>494</v>
      </c>
      <c r="V277" s="21"/>
      <c r="W277" s="21"/>
    </row>
    <row r="278" spans="1:23" s="36" customFormat="1" ht="24.75" customHeight="1" x14ac:dyDescent="0.2">
      <c r="A278" s="26">
        <v>41487</v>
      </c>
      <c r="B278" s="6" t="s">
        <v>1309</v>
      </c>
      <c r="C278" s="21" t="s">
        <v>51</v>
      </c>
      <c r="D278" s="12" t="s">
        <v>1283</v>
      </c>
      <c r="E278" s="21" t="s">
        <v>1119</v>
      </c>
      <c r="F278" s="51" t="s">
        <v>1067</v>
      </c>
      <c r="G278" s="21" t="s">
        <v>429</v>
      </c>
      <c r="H278" s="21"/>
      <c r="I278" s="21" t="s">
        <v>1068</v>
      </c>
      <c r="J278" s="21"/>
      <c r="K278" s="21" t="s">
        <v>1069</v>
      </c>
      <c r="L278" s="53">
        <v>283000</v>
      </c>
      <c r="M278" s="51">
        <v>61275</v>
      </c>
      <c r="N278" s="26">
        <v>41512</v>
      </c>
      <c r="O278" s="80">
        <v>2013</v>
      </c>
      <c r="P278" s="21"/>
      <c r="Q278" s="53">
        <f t="shared" si="8"/>
        <v>24044.180118946475</v>
      </c>
      <c r="R278" s="13">
        <v>0</v>
      </c>
      <c r="S278" s="21" t="s">
        <v>15</v>
      </c>
      <c r="T278" s="7">
        <f t="shared" si="9"/>
        <v>24044.180118946475</v>
      </c>
      <c r="U278" s="21" t="s">
        <v>494</v>
      </c>
      <c r="V278" s="21"/>
      <c r="W278" s="21"/>
    </row>
    <row r="279" spans="1:23" s="36" customFormat="1" ht="17.25" customHeight="1" x14ac:dyDescent="0.2">
      <c r="A279" s="26">
        <v>41487</v>
      </c>
      <c r="B279" s="6" t="s">
        <v>1307</v>
      </c>
      <c r="C279" s="21" t="s">
        <v>21</v>
      </c>
      <c r="D279" s="21" t="s">
        <v>12</v>
      </c>
      <c r="E279" s="21" t="s">
        <v>371</v>
      </c>
      <c r="F279" s="51" t="s">
        <v>1061</v>
      </c>
      <c r="G279" s="21" t="s">
        <v>427</v>
      </c>
      <c r="H279" s="21"/>
      <c r="I279" s="21" t="s">
        <v>1062</v>
      </c>
      <c r="J279" s="21"/>
      <c r="K279" s="21" t="s">
        <v>1063</v>
      </c>
      <c r="L279" s="53">
        <v>783480</v>
      </c>
      <c r="M279" s="51">
        <v>61282</v>
      </c>
      <c r="N279" s="26">
        <v>41514</v>
      </c>
      <c r="O279" s="80">
        <v>2013</v>
      </c>
      <c r="P279" s="21"/>
      <c r="Q279" s="53">
        <f t="shared" si="8"/>
        <v>66565.84536958368</v>
      </c>
      <c r="R279" s="13">
        <v>66566</v>
      </c>
      <c r="S279" s="21" t="s">
        <v>19</v>
      </c>
      <c r="T279" s="7">
        <f t="shared" si="9"/>
        <v>-0.15463041632028762</v>
      </c>
      <c r="U279" s="21"/>
      <c r="V279" s="6" t="s">
        <v>1749</v>
      </c>
      <c r="W279" s="21"/>
    </row>
    <row r="280" spans="1:23" s="36" customFormat="1" ht="24.75" customHeight="1" x14ac:dyDescent="0.2">
      <c r="A280" s="26">
        <v>41456</v>
      </c>
      <c r="B280" s="21" t="s">
        <v>299</v>
      </c>
      <c r="C280" s="21" t="s">
        <v>37</v>
      </c>
      <c r="D280" s="21" t="s">
        <v>146</v>
      </c>
      <c r="E280" s="21"/>
      <c r="F280" s="51" t="s">
        <v>995</v>
      </c>
      <c r="G280" s="21" t="s">
        <v>427</v>
      </c>
      <c r="H280" s="21"/>
      <c r="I280" s="21" t="s">
        <v>1081</v>
      </c>
      <c r="J280" s="21"/>
      <c r="K280" s="21" t="s">
        <v>1082</v>
      </c>
      <c r="L280" s="53">
        <v>300000</v>
      </c>
      <c r="M280" s="51">
        <v>61243</v>
      </c>
      <c r="N280" s="26">
        <v>41515</v>
      </c>
      <c r="O280" s="80">
        <v>2013</v>
      </c>
      <c r="P280" s="21" t="s">
        <v>1212</v>
      </c>
      <c r="Q280" s="53">
        <f t="shared" si="8"/>
        <v>25488.530161427356</v>
      </c>
      <c r="R280" s="13">
        <v>0</v>
      </c>
      <c r="S280" s="21" t="s">
        <v>15</v>
      </c>
      <c r="T280" s="7">
        <f t="shared" si="9"/>
        <v>25488.530161427356</v>
      </c>
      <c r="U280" s="21"/>
      <c r="V280" s="21" t="s">
        <v>1749</v>
      </c>
      <c r="W280" s="21"/>
    </row>
    <row r="281" spans="1:23" s="36" customFormat="1" ht="24.75" customHeight="1" x14ac:dyDescent="0.2">
      <c r="A281" s="26">
        <v>41487</v>
      </c>
      <c r="B281" s="6" t="s">
        <v>1309</v>
      </c>
      <c r="C281" s="21" t="s">
        <v>189</v>
      </c>
      <c r="D281" s="21" t="s">
        <v>35</v>
      </c>
      <c r="E281" s="22"/>
      <c r="F281" s="21" t="s">
        <v>1027</v>
      </c>
      <c r="G281" s="21" t="s">
        <v>1017</v>
      </c>
      <c r="H281" s="21"/>
      <c r="I281" s="21" t="s">
        <v>576</v>
      </c>
      <c r="J281" s="21"/>
      <c r="K281" s="21" t="s">
        <v>139</v>
      </c>
      <c r="L281" s="53">
        <v>663130</v>
      </c>
      <c r="M281" s="51">
        <v>61286</v>
      </c>
      <c r="N281" s="26">
        <v>41515</v>
      </c>
      <c r="O281" s="80">
        <v>2013</v>
      </c>
      <c r="P281" s="21"/>
      <c r="Q281" s="53">
        <f t="shared" si="8"/>
        <v>56340.696686491072</v>
      </c>
      <c r="R281" s="13">
        <v>56340</v>
      </c>
      <c r="S281" s="21" t="s">
        <v>19</v>
      </c>
      <c r="T281" s="7">
        <f t="shared" si="9"/>
        <v>0.69668649107188685</v>
      </c>
      <c r="U281" s="21"/>
      <c r="V281" s="6" t="s">
        <v>1749</v>
      </c>
      <c r="W281" s="21"/>
    </row>
    <row r="282" spans="1:23" s="36" customFormat="1" ht="24.75" customHeight="1" x14ac:dyDescent="0.2">
      <c r="A282" s="26">
        <v>41487</v>
      </c>
      <c r="B282" s="6" t="s">
        <v>1309</v>
      </c>
      <c r="C282" s="21" t="s">
        <v>189</v>
      </c>
      <c r="D282" s="21" t="s">
        <v>42</v>
      </c>
      <c r="E282" s="21"/>
      <c r="F282" s="51">
        <v>68698</v>
      </c>
      <c r="G282" s="21" t="s">
        <v>1017</v>
      </c>
      <c r="H282" s="21"/>
      <c r="I282" s="21" t="s">
        <v>576</v>
      </c>
      <c r="J282" s="21"/>
      <c r="K282" s="21" t="s">
        <v>927</v>
      </c>
      <c r="L282" s="53">
        <v>2722291</v>
      </c>
      <c r="M282" s="51">
        <v>61289</v>
      </c>
      <c r="N282" s="26">
        <v>41515</v>
      </c>
      <c r="O282" s="80">
        <v>2013</v>
      </c>
      <c r="P282" s="59"/>
      <c r="Q282" s="53">
        <f t="shared" si="8"/>
        <v>231290.65420560745</v>
      </c>
      <c r="R282" s="13">
        <v>231290</v>
      </c>
      <c r="S282" s="21" t="s">
        <v>19</v>
      </c>
      <c r="T282" s="7">
        <f t="shared" si="9"/>
        <v>0.65420560745405965</v>
      </c>
      <c r="U282" s="21"/>
      <c r="V282" s="6" t="s">
        <v>1749</v>
      </c>
      <c r="W282" s="21"/>
    </row>
    <row r="283" spans="1:23" s="36" customFormat="1" ht="29.25" customHeight="1" x14ac:dyDescent="0.2">
      <c r="A283" s="26">
        <v>41487</v>
      </c>
      <c r="B283" s="6" t="s">
        <v>1309</v>
      </c>
      <c r="C283" s="21" t="s">
        <v>189</v>
      </c>
      <c r="D283" s="21" t="s">
        <v>271</v>
      </c>
      <c r="E283" s="21"/>
      <c r="F283" s="51" t="s">
        <v>1059</v>
      </c>
      <c r="G283" s="21" t="s">
        <v>1017</v>
      </c>
      <c r="H283" s="21" t="s">
        <v>1104</v>
      </c>
      <c r="I283" s="21" t="s">
        <v>1060</v>
      </c>
      <c r="J283" s="21"/>
      <c r="K283" s="21" t="s">
        <v>1015</v>
      </c>
      <c r="L283" s="53">
        <v>1324503</v>
      </c>
      <c r="M283" s="51">
        <v>61290</v>
      </c>
      <c r="N283" s="26">
        <v>41519</v>
      </c>
      <c r="O283" s="80">
        <v>2013</v>
      </c>
      <c r="P283" s="22"/>
      <c r="Q283" s="53">
        <f t="shared" si="8"/>
        <v>112532.11554800339</v>
      </c>
      <c r="R283" s="13">
        <v>29139</v>
      </c>
      <c r="S283" s="21" t="s">
        <v>15</v>
      </c>
      <c r="T283" s="7">
        <f t="shared" si="9"/>
        <v>83393.115548003392</v>
      </c>
      <c r="U283" s="21"/>
      <c r="V283" s="21" t="s">
        <v>1749</v>
      </c>
      <c r="W283" s="21" t="s">
        <v>1083</v>
      </c>
    </row>
    <row r="284" spans="1:23" s="36" customFormat="1" ht="17.25" customHeight="1" x14ac:dyDescent="0.2">
      <c r="A284" s="26">
        <v>41487</v>
      </c>
      <c r="B284" s="6" t="s">
        <v>1309</v>
      </c>
      <c r="C284" s="21" t="s">
        <v>68</v>
      </c>
      <c r="D284" s="21" t="s">
        <v>12</v>
      </c>
      <c r="E284" s="21" t="s">
        <v>371</v>
      </c>
      <c r="F284" s="51" t="s">
        <v>1052</v>
      </c>
      <c r="G284" s="21" t="s">
        <v>429</v>
      </c>
      <c r="H284" s="21"/>
      <c r="I284" s="21" t="s">
        <v>1053</v>
      </c>
      <c r="J284" s="21"/>
      <c r="K284" s="21" t="s">
        <v>1054</v>
      </c>
      <c r="L284" s="53">
        <v>279999</v>
      </c>
      <c r="M284" s="51">
        <v>61283</v>
      </c>
      <c r="N284" s="26">
        <v>41519</v>
      </c>
      <c r="O284" s="80">
        <v>2013</v>
      </c>
      <c r="P284" s="21"/>
      <c r="Q284" s="53">
        <f t="shared" si="8"/>
        <v>4954</v>
      </c>
      <c r="R284" s="13">
        <v>4954</v>
      </c>
      <c r="S284" s="21" t="s">
        <v>15</v>
      </c>
      <c r="T284" s="7">
        <f t="shared" si="9"/>
        <v>0</v>
      </c>
      <c r="U284" s="21" t="s">
        <v>474</v>
      </c>
      <c r="V284" s="6" t="s">
        <v>1748</v>
      </c>
      <c r="W284" s="21"/>
    </row>
    <row r="285" spans="1:23" s="36" customFormat="1" ht="37.5" customHeight="1" x14ac:dyDescent="0.2">
      <c r="A285" s="26">
        <v>41487</v>
      </c>
      <c r="B285" s="6" t="s">
        <v>1309</v>
      </c>
      <c r="C285" s="21" t="s">
        <v>68</v>
      </c>
      <c r="D285" s="21" t="s">
        <v>12</v>
      </c>
      <c r="E285" s="21" t="s">
        <v>371</v>
      </c>
      <c r="F285" s="51" t="s">
        <v>1079</v>
      </c>
      <c r="G285" s="21" t="s">
        <v>429</v>
      </c>
      <c r="H285" s="21"/>
      <c r="I285" s="21" t="s">
        <v>1080</v>
      </c>
      <c r="J285" s="21"/>
      <c r="K285" s="21" t="s">
        <v>678</v>
      </c>
      <c r="L285" s="53">
        <v>100000</v>
      </c>
      <c r="M285" s="51">
        <v>61294</v>
      </c>
      <c r="N285" s="26">
        <v>41520</v>
      </c>
      <c r="O285" s="80">
        <v>2013</v>
      </c>
      <c r="P285" s="21"/>
      <c r="Q285" s="53">
        <f t="shared" si="8"/>
        <v>8000</v>
      </c>
      <c r="R285" s="13">
        <v>8000</v>
      </c>
      <c r="S285" s="21" t="s">
        <v>15</v>
      </c>
      <c r="T285" s="7">
        <f t="shared" si="9"/>
        <v>0</v>
      </c>
      <c r="U285" s="21" t="s">
        <v>474</v>
      </c>
      <c r="V285" s="6" t="s">
        <v>1748</v>
      </c>
      <c r="W285" s="21"/>
    </row>
    <row r="286" spans="1:23" s="36" customFormat="1" ht="28.5" customHeight="1" x14ac:dyDescent="0.2">
      <c r="A286" s="26">
        <v>41487</v>
      </c>
      <c r="B286" s="6" t="s">
        <v>1309</v>
      </c>
      <c r="C286" s="21" t="s">
        <v>68</v>
      </c>
      <c r="D286" s="21" t="s">
        <v>675</v>
      </c>
      <c r="E286" s="21"/>
      <c r="F286" s="51"/>
      <c r="G286" s="21" t="s">
        <v>429</v>
      </c>
      <c r="H286" s="21"/>
      <c r="I286" s="21" t="s">
        <v>1100</v>
      </c>
      <c r="J286" s="21"/>
      <c r="K286" s="21" t="s">
        <v>741</v>
      </c>
      <c r="L286" s="53">
        <v>50000</v>
      </c>
      <c r="M286" s="51">
        <v>61365</v>
      </c>
      <c r="N286" s="26">
        <v>41529</v>
      </c>
      <c r="O286" s="80">
        <v>2013</v>
      </c>
      <c r="P286" s="21"/>
      <c r="Q286" s="53">
        <f t="shared" si="8"/>
        <v>4248.0883602378926</v>
      </c>
      <c r="R286" s="13">
        <v>4248</v>
      </c>
      <c r="S286" s="21" t="s">
        <v>19</v>
      </c>
      <c r="T286" s="7">
        <f t="shared" si="9"/>
        <v>8.8360237892629812E-2</v>
      </c>
      <c r="U286" s="21"/>
      <c r="V286" s="6" t="s">
        <v>1749</v>
      </c>
      <c r="W286" s="21"/>
    </row>
    <row r="287" spans="1:23" s="36" customFormat="1" ht="24" customHeight="1" x14ac:dyDescent="0.2">
      <c r="A287" s="26">
        <v>41456</v>
      </c>
      <c r="B287" s="6" t="s">
        <v>1309</v>
      </c>
      <c r="C287" s="21" t="s">
        <v>189</v>
      </c>
      <c r="D287" s="21" t="s">
        <v>146</v>
      </c>
      <c r="E287" s="21"/>
      <c r="F287" s="51"/>
      <c r="G287" s="21" t="s">
        <v>1017</v>
      </c>
      <c r="H287" s="21" t="s">
        <v>1105</v>
      </c>
      <c r="I287" s="21" t="s">
        <v>576</v>
      </c>
      <c r="J287" s="21"/>
      <c r="K287" s="21" t="s">
        <v>1046</v>
      </c>
      <c r="L287" s="53">
        <v>12000000</v>
      </c>
      <c r="M287" s="51">
        <v>61367</v>
      </c>
      <c r="N287" s="26">
        <v>41530</v>
      </c>
      <c r="O287" s="80">
        <v>2013</v>
      </c>
      <c r="P287" s="21"/>
      <c r="Q287" s="53">
        <f t="shared" si="8"/>
        <v>1019541.2064570942</v>
      </c>
      <c r="R287" s="13">
        <v>100000</v>
      </c>
      <c r="S287" s="21" t="s">
        <v>15</v>
      </c>
      <c r="T287" s="7">
        <f t="shared" si="9"/>
        <v>919541.20645709417</v>
      </c>
      <c r="U287" s="21" t="s">
        <v>482</v>
      </c>
      <c r="V287" s="21"/>
      <c r="W287" s="21"/>
    </row>
    <row r="288" spans="1:23" s="36" customFormat="1" ht="27" customHeight="1" x14ac:dyDescent="0.2">
      <c r="A288" s="26">
        <v>41518</v>
      </c>
      <c r="B288" s="6" t="s">
        <v>1308</v>
      </c>
      <c r="C288" s="21" t="s">
        <v>92</v>
      </c>
      <c r="D288" s="21" t="s">
        <v>12</v>
      </c>
      <c r="E288" s="21" t="s">
        <v>388</v>
      </c>
      <c r="F288" s="51" t="s">
        <v>1087</v>
      </c>
      <c r="G288" s="21" t="s">
        <v>429</v>
      </c>
      <c r="H288" s="21"/>
      <c r="I288" s="21" t="s">
        <v>1088</v>
      </c>
      <c r="J288" s="21"/>
      <c r="K288" s="21" t="s">
        <v>1089</v>
      </c>
      <c r="L288" s="53">
        <v>1000116</v>
      </c>
      <c r="M288" s="51">
        <v>61374</v>
      </c>
      <c r="N288" s="26">
        <v>41535</v>
      </c>
      <c r="O288" s="80">
        <v>2013</v>
      </c>
      <c r="P288" s="21"/>
      <c r="Q288" s="53">
        <f t="shared" si="8"/>
        <v>84971.622769753594</v>
      </c>
      <c r="R288" s="13">
        <v>84972</v>
      </c>
      <c r="S288" s="21" t="s">
        <v>19</v>
      </c>
      <c r="T288" s="7">
        <f t="shared" si="9"/>
        <v>-0.37723024640581571</v>
      </c>
      <c r="U288" s="21"/>
      <c r="V288" s="6" t="s">
        <v>1749</v>
      </c>
      <c r="W288" s="21"/>
    </row>
    <row r="289" spans="1:23" s="36" customFormat="1" ht="25.5" customHeight="1" x14ac:dyDescent="0.2">
      <c r="A289" s="66">
        <v>41518</v>
      </c>
      <c r="B289" s="6" t="s">
        <v>1311</v>
      </c>
      <c r="C289" s="51" t="s">
        <v>62</v>
      </c>
      <c r="D289" s="51" t="s">
        <v>12</v>
      </c>
      <c r="E289" s="51" t="s">
        <v>371</v>
      </c>
      <c r="F289" s="51" t="s">
        <v>1093</v>
      </c>
      <c r="G289" s="51" t="s">
        <v>427</v>
      </c>
      <c r="H289" s="51"/>
      <c r="I289" s="51" t="s">
        <v>1094</v>
      </c>
      <c r="J289" s="51"/>
      <c r="K289" s="21" t="s">
        <v>1095</v>
      </c>
      <c r="L289" s="53">
        <v>922349</v>
      </c>
      <c r="M289" s="51">
        <v>61375</v>
      </c>
      <c r="N289" s="66">
        <v>41535</v>
      </c>
      <c r="O289" s="80">
        <v>2013</v>
      </c>
      <c r="P289" s="51"/>
      <c r="Q289" s="53">
        <f t="shared" si="8"/>
        <v>78364.401019541197</v>
      </c>
      <c r="R289" s="53">
        <v>30000</v>
      </c>
      <c r="S289" s="51" t="s">
        <v>15</v>
      </c>
      <c r="T289" s="7">
        <f t="shared" si="9"/>
        <v>48364.401019541197</v>
      </c>
      <c r="U289" s="51" t="s">
        <v>482</v>
      </c>
      <c r="V289" s="51"/>
      <c r="W289" s="51"/>
    </row>
    <row r="290" spans="1:23" s="36" customFormat="1" ht="36.75" customHeight="1" x14ac:dyDescent="0.2">
      <c r="A290" s="66">
        <v>41518</v>
      </c>
      <c r="B290" s="6" t="s">
        <v>1309</v>
      </c>
      <c r="C290" s="51" t="s">
        <v>48</v>
      </c>
      <c r="D290" s="51" t="s">
        <v>12</v>
      </c>
      <c r="E290" s="51" t="s">
        <v>388</v>
      </c>
      <c r="F290" s="51" t="s">
        <v>1096</v>
      </c>
      <c r="G290" s="51" t="s">
        <v>427</v>
      </c>
      <c r="H290" s="51"/>
      <c r="I290" s="51" t="s">
        <v>1097</v>
      </c>
      <c r="J290" s="51"/>
      <c r="K290" s="21" t="s">
        <v>1098</v>
      </c>
      <c r="L290" s="53">
        <v>865000</v>
      </c>
      <c r="M290" s="51">
        <v>61376</v>
      </c>
      <c r="N290" s="66">
        <v>41535</v>
      </c>
      <c r="O290" s="80">
        <v>2013</v>
      </c>
      <c r="P290" s="51"/>
      <c r="Q290" s="53">
        <f t="shared" si="8"/>
        <v>73491.928632115538</v>
      </c>
      <c r="R290" s="53">
        <v>0</v>
      </c>
      <c r="S290" s="51" t="s">
        <v>15</v>
      </c>
      <c r="T290" s="7">
        <f t="shared" si="9"/>
        <v>73491.928632115538</v>
      </c>
      <c r="U290" s="51" t="s">
        <v>484</v>
      </c>
      <c r="V290" s="51"/>
      <c r="W290" s="51"/>
    </row>
    <row r="291" spans="1:23" s="36" customFormat="1" ht="22.5" customHeight="1" x14ac:dyDescent="0.2">
      <c r="A291" s="26">
        <v>41487</v>
      </c>
      <c r="B291" s="6" t="s">
        <v>1307</v>
      </c>
      <c r="C291" s="21" t="s">
        <v>16</v>
      </c>
      <c r="D291" s="12" t="s">
        <v>1283</v>
      </c>
      <c r="E291" s="12" t="s">
        <v>1119</v>
      </c>
      <c r="F291" s="51" t="s">
        <v>1076</v>
      </c>
      <c r="G291" s="21" t="s">
        <v>429</v>
      </c>
      <c r="H291" s="21"/>
      <c r="I291" s="21" t="s">
        <v>1077</v>
      </c>
      <c r="J291" s="21"/>
      <c r="K291" s="21" t="s">
        <v>1078</v>
      </c>
      <c r="L291" s="53">
        <v>750001</v>
      </c>
      <c r="M291" s="51">
        <v>61382</v>
      </c>
      <c r="N291" s="26">
        <v>41541</v>
      </c>
      <c r="O291" s="80">
        <v>2013</v>
      </c>
      <c r="P291" s="21"/>
      <c r="Q291" s="53">
        <f t="shared" si="8"/>
        <v>63721.410365335585</v>
      </c>
      <c r="R291" s="13">
        <v>63721</v>
      </c>
      <c r="S291" s="21" t="s">
        <v>19</v>
      </c>
      <c r="T291" s="7">
        <f t="shared" si="9"/>
        <v>0.41036533558508381</v>
      </c>
      <c r="U291" s="21"/>
      <c r="V291" s="6" t="s">
        <v>1749</v>
      </c>
      <c r="W291" s="21"/>
    </row>
    <row r="292" spans="1:23" s="67" customFormat="1" ht="24.75" customHeight="1" x14ac:dyDescent="0.2">
      <c r="A292" s="26">
        <v>41487</v>
      </c>
      <c r="B292" s="6" t="s">
        <v>1307</v>
      </c>
      <c r="C292" s="21" t="s">
        <v>16</v>
      </c>
      <c r="D292" s="12" t="s">
        <v>1283</v>
      </c>
      <c r="E292" s="12" t="s">
        <v>1119</v>
      </c>
      <c r="F292" s="51" t="s">
        <v>1070</v>
      </c>
      <c r="G292" s="21" t="s">
        <v>429</v>
      </c>
      <c r="H292" s="21"/>
      <c r="I292" s="21" t="s">
        <v>1071</v>
      </c>
      <c r="J292" s="21"/>
      <c r="K292" s="21" t="s">
        <v>1072</v>
      </c>
      <c r="L292" s="53">
        <v>999863</v>
      </c>
      <c r="M292" s="51">
        <v>61388</v>
      </c>
      <c r="N292" s="26">
        <v>41541</v>
      </c>
      <c r="O292" s="80">
        <v>2013</v>
      </c>
      <c r="P292" s="21"/>
      <c r="Q292" s="53">
        <f t="shared" si="8"/>
        <v>84950.127442650803</v>
      </c>
      <c r="R292" s="13">
        <v>84950</v>
      </c>
      <c r="S292" s="21" t="s">
        <v>19</v>
      </c>
      <c r="T292" s="7">
        <f t="shared" si="9"/>
        <v>0.12744265080254991</v>
      </c>
      <c r="U292" s="21"/>
      <c r="V292" s="6" t="s">
        <v>1749</v>
      </c>
      <c r="W292" s="21"/>
    </row>
    <row r="293" spans="1:23" s="67" customFormat="1" ht="24.75" customHeight="1" x14ac:dyDescent="0.2">
      <c r="A293" s="26">
        <v>41518</v>
      </c>
      <c r="B293" s="6" t="s">
        <v>1309</v>
      </c>
      <c r="C293" s="21" t="s">
        <v>337</v>
      </c>
      <c r="D293" s="21" t="s">
        <v>12</v>
      </c>
      <c r="E293" s="21" t="s">
        <v>371</v>
      </c>
      <c r="F293" s="51" t="s">
        <v>1107</v>
      </c>
      <c r="G293" s="21" t="s">
        <v>431</v>
      </c>
      <c r="H293" s="21" t="s">
        <v>701</v>
      </c>
      <c r="I293" s="21" t="s">
        <v>1108</v>
      </c>
      <c r="J293" s="21"/>
      <c r="K293" s="21" t="s">
        <v>1109</v>
      </c>
      <c r="L293" s="53">
        <v>1200000</v>
      </c>
      <c r="M293" s="51">
        <v>61384</v>
      </c>
      <c r="N293" s="26">
        <v>41541</v>
      </c>
      <c r="O293" s="80">
        <v>2013</v>
      </c>
      <c r="P293" s="21"/>
      <c r="Q293" s="53">
        <f t="shared" si="8"/>
        <v>101954.12064570942</v>
      </c>
      <c r="R293" s="13">
        <v>0</v>
      </c>
      <c r="S293" s="21" t="s">
        <v>15</v>
      </c>
      <c r="T293" s="7">
        <f t="shared" si="9"/>
        <v>101954.12064570942</v>
      </c>
      <c r="U293" s="21" t="s">
        <v>484</v>
      </c>
      <c r="V293" s="21"/>
      <c r="W293" s="21"/>
    </row>
    <row r="294" spans="1:23" s="36" customFormat="1" ht="36" x14ac:dyDescent="0.2">
      <c r="A294" s="66">
        <v>41518</v>
      </c>
      <c r="B294" s="6" t="s">
        <v>1307</v>
      </c>
      <c r="C294" s="51" t="s">
        <v>250</v>
      </c>
      <c r="D294" s="51" t="s">
        <v>12</v>
      </c>
      <c r="E294" s="51" t="s">
        <v>371</v>
      </c>
      <c r="F294" s="51" t="s">
        <v>1101</v>
      </c>
      <c r="G294" s="51" t="s">
        <v>427</v>
      </c>
      <c r="H294" s="51"/>
      <c r="I294" s="51" t="s">
        <v>1102</v>
      </c>
      <c r="J294" s="51"/>
      <c r="K294" s="21" t="s">
        <v>1103</v>
      </c>
      <c r="L294" s="53">
        <v>148819</v>
      </c>
      <c r="M294" s="51">
        <v>61385</v>
      </c>
      <c r="N294" s="66">
        <v>41541</v>
      </c>
      <c r="O294" s="80">
        <v>2013</v>
      </c>
      <c r="P294" s="51"/>
      <c r="Q294" s="53">
        <f t="shared" si="8"/>
        <v>12643.925233644859</v>
      </c>
      <c r="R294" s="53">
        <v>12644</v>
      </c>
      <c r="S294" s="51" t="s">
        <v>19</v>
      </c>
      <c r="T294" s="7">
        <f t="shared" si="9"/>
        <v>-7.4766355141036911E-2</v>
      </c>
      <c r="U294" s="51"/>
      <c r="V294" s="6" t="s">
        <v>1749</v>
      </c>
      <c r="W294" s="51"/>
    </row>
    <row r="295" spans="1:23" s="67" customFormat="1" ht="24.75" customHeight="1" x14ac:dyDescent="0.2">
      <c r="A295" s="26">
        <v>41487</v>
      </c>
      <c r="B295" s="6" t="s">
        <v>1307</v>
      </c>
      <c r="C295" s="21" t="s">
        <v>16</v>
      </c>
      <c r="D295" s="12" t="s">
        <v>1283</v>
      </c>
      <c r="E295" s="12" t="s">
        <v>1119</v>
      </c>
      <c r="F295" s="51" t="s">
        <v>1073</v>
      </c>
      <c r="G295" s="21" t="s">
        <v>429</v>
      </c>
      <c r="H295" s="21"/>
      <c r="I295" s="21" t="s">
        <v>1074</v>
      </c>
      <c r="J295" s="21"/>
      <c r="K295" s="21" t="s">
        <v>1075</v>
      </c>
      <c r="L295" s="53">
        <v>447630</v>
      </c>
      <c r="M295" s="51">
        <v>61386</v>
      </c>
      <c r="N295" s="26">
        <v>41542</v>
      </c>
      <c r="O295" s="80">
        <v>2013</v>
      </c>
      <c r="P295" s="21"/>
      <c r="Q295" s="53">
        <f t="shared" si="8"/>
        <v>38031.435853865762</v>
      </c>
      <c r="R295" s="13">
        <v>38031</v>
      </c>
      <c r="S295" s="21" t="s">
        <v>19</v>
      </c>
      <c r="T295" s="7">
        <f t="shared" si="9"/>
        <v>0.4358538657616009</v>
      </c>
      <c r="U295" s="21"/>
      <c r="V295" s="6" t="s">
        <v>1749</v>
      </c>
      <c r="W295" s="21"/>
    </row>
    <row r="296" spans="1:23" s="67" customFormat="1" ht="15.75" customHeight="1" x14ac:dyDescent="0.2">
      <c r="A296" s="66">
        <v>41518</v>
      </c>
      <c r="B296" s="6" t="s">
        <v>1309</v>
      </c>
      <c r="C296" s="51" t="s">
        <v>48</v>
      </c>
      <c r="D296" s="51" t="s">
        <v>12</v>
      </c>
      <c r="E296" s="51" t="s">
        <v>388</v>
      </c>
      <c r="F296" s="51" t="s">
        <v>1090</v>
      </c>
      <c r="G296" s="51" t="s">
        <v>427</v>
      </c>
      <c r="H296" s="51"/>
      <c r="I296" s="51" t="s">
        <v>1091</v>
      </c>
      <c r="J296" s="51"/>
      <c r="K296" s="21" t="s">
        <v>1092</v>
      </c>
      <c r="L296" s="53">
        <v>298487</v>
      </c>
      <c r="M296" s="51">
        <v>61398</v>
      </c>
      <c r="N296" s="66">
        <v>41544</v>
      </c>
      <c r="O296" s="80">
        <v>2013</v>
      </c>
      <c r="P296" s="51"/>
      <c r="Q296" s="53">
        <f t="shared" si="8"/>
        <v>25359.983007646555</v>
      </c>
      <c r="R296" s="53">
        <v>0</v>
      </c>
      <c r="S296" s="51" t="s">
        <v>15</v>
      </c>
      <c r="T296" s="7">
        <f t="shared" si="9"/>
        <v>25359.983007646555</v>
      </c>
      <c r="U296" s="51"/>
      <c r="V296" s="21" t="s">
        <v>1749</v>
      </c>
      <c r="W296" s="51"/>
    </row>
    <row r="297" spans="1:23" s="36" customFormat="1" ht="29.25" customHeight="1" x14ac:dyDescent="0.2">
      <c r="A297" s="26">
        <v>41518</v>
      </c>
      <c r="B297" s="6" t="s">
        <v>1309</v>
      </c>
      <c r="C297" s="21" t="s">
        <v>66</v>
      </c>
      <c r="D297" s="12" t="s">
        <v>1283</v>
      </c>
      <c r="E297" s="21" t="s">
        <v>1119</v>
      </c>
      <c r="F297" s="51" t="s">
        <v>1120</v>
      </c>
      <c r="G297" s="21" t="s">
        <v>429</v>
      </c>
      <c r="H297" s="21"/>
      <c r="I297" s="21" t="s">
        <v>1121</v>
      </c>
      <c r="J297" s="21"/>
      <c r="K297" s="21" t="s">
        <v>1009</v>
      </c>
      <c r="L297" s="53">
        <v>400000</v>
      </c>
      <c r="M297" s="51">
        <v>61405</v>
      </c>
      <c r="N297" s="26">
        <v>41548</v>
      </c>
      <c r="O297" s="80">
        <v>2013</v>
      </c>
      <c r="P297" s="21"/>
      <c r="Q297" s="53">
        <f t="shared" si="8"/>
        <v>33984.706881903141</v>
      </c>
      <c r="R297" s="13">
        <v>0</v>
      </c>
      <c r="S297" s="21" t="s">
        <v>15</v>
      </c>
      <c r="T297" s="7">
        <f t="shared" si="9"/>
        <v>33984.706881903141</v>
      </c>
      <c r="U297" s="21" t="s">
        <v>494</v>
      </c>
      <c r="V297" s="21"/>
      <c r="W297" s="21"/>
    </row>
    <row r="298" spans="1:23" s="67" customFormat="1" ht="24.75" customHeight="1" x14ac:dyDescent="0.2">
      <c r="A298" s="66">
        <v>41518</v>
      </c>
      <c r="B298" s="6" t="s">
        <v>1309</v>
      </c>
      <c r="C298" s="51" t="s">
        <v>48</v>
      </c>
      <c r="D298" s="51" t="s">
        <v>12</v>
      </c>
      <c r="E298" s="51" t="s">
        <v>388</v>
      </c>
      <c r="F298" s="51" t="s">
        <v>1113</v>
      </c>
      <c r="G298" s="51" t="s">
        <v>427</v>
      </c>
      <c r="H298" s="51"/>
      <c r="I298" s="51" t="s">
        <v>1118</v>
      </c>
      <c r="J298" s="51"/>
      <c r="K298" s="21" t="s">
        <v>1114</v>
      </c>
      <c r="L298" s="53">
        <v>99952</v>
      </c>
      <c r="M298" s="51">
        <v>61411</v>
      </c>
      <c r="N298" s="66">
        <v>41548</v>
      </c>
      <c r="O298" s="80">
        <v>2013</v>
      </c>
      <c r="P298" s="51"/>
      <c r="Q298" s="53">
        <f t="shared" si="8"/>
        <v>8492.0985556499563</v>
      </c>
      <c r="R298" s="53">
        <v>0</v>
      </c>
      <c r="S298" s="51" t="s">
        <v>15</v>
      </c>
      <c r="T298" s="7">
        <f t="shared" si="9"/>
        <v>8492.0985556499563</v>
      </c>
      <c r="U298" s="51" t="s">
        <v>484</v>
      </c>
      <c r="V298" s="51"/>
      <c r="W298" s="51"/>
    </row>
    <row r="299" spans="1:23" s="36" customFormat="1" ht="26.25" customHeight="1" x14ac:dyDescent="0.2">
      <c r="A299" s="26">
        <v>41518</v>
      </c>
      <c r="B299" s="6" t="s">
        <v>1309</v>
      </c>
      <c r="C299" s="21" t="s">
        <v>212</v>
      </c>
      <c r="D299" s="21" t="s">
        <v>12</v>
      </c>
      <c r="E299" s="21" t="s">
        <v>371</v>
      </c>
      <c r="F299" s="51" t="s">
        <v>1122</v>
      </c>
      <c r="G299" s="21" t="s">
        <v>431</v>
      </c>
      <c r="H299" s="21"/>
      <c r="I299" s="21" t="s">
        <v>1123</v>
      </c>
      <c r="J299" s="21"/>
      <c r="K299" s="21" t="s">
        <v>1124</v>
      </c>
      <c r="L299" s="53">
        <v>597060</v>
      </c>
      <c r="M299" s="51">
        <v>61416</v>
      </c>
      <c r="N299" s="26">
        <v>41554</v>
      </c>
      <c r="O299" s="80">
        <v>2013</v>
      </c>
      <c r="P299" s="21"/>
      <c r="Q299" s="53">
        <f t="shared" si="8"/>
        <v>50727.272727272721</v>
      </c>
      <c r="R299" s="13">
        <v>0</v>
      </c>
      <c r="S299" s="21" t="s">
        <v>15</v>
      </c>
      <c r="T299" s="7">
        <f t="shared" si="9"/>
        <v>50727.272727272721</v>
      </c>
      <c r="U299" s="21" t="s">
        <v>494</v>
      </c>
      <c r="V299" s="21"/>
      <c r="W299" s="21"/>
    </row>
    <row r="300" spans="1:23" s="67" customFormat="1" ht="24.75" customHeight="1" x14ac:dyDescent="0.2">
      <c r="A300" s="66">
        <v>41518</v>
      </c>
      <c r="B300" s="6" t="s">
        <v>1311</v>
      </c>
      <c r="C300" s="51" t="s">
        <v>288</v>
      </c>
      <c r="D300" s="51" t="s">
        <v>12</v>
      </c>
      <c r="E300" s="51" t="s">
        <v>388</v>
      </c>
      <c r="F300" s="51" t="s">
        <v>1127</v>
      </c>
      <c r="G300" s="51" t="s">
        <v>427</v>
      </c>
      <c r="H300" s="51"/>
      <c r="I300" s="51" t="s">
        <v>1128</v>
      </c>
      <c r="J300" s="51"/>
      <c r="K300" s="21" t="s">
        <v>1130</v>
      </c>
      <c r="L300" s="53">
        <v>99778</v>
      </c>
      <c r="M300" s="51">
        <v>61422</v>
      </c>
      <c r="N300" s="66">
        <v>41555</v>
      </c>
      <c r="O300" s="80">
        <v>2013</v>
      </c>
      <c r="P300" s="51"/>
      <c r="Q300" s="53">
        <f t="shared" si="8"/>
        <v>8477.3152081563276</v>
      </c>
      <c r="R300" s="53">
        <v>0</v>
      </c>
      <c r="S300" s="51" t="s">
        <v>15</v>
      </c>
      <c r="T300" s="7">
        <f t="shared" si="9"/>
        <v>8477.3152081563276</v>
      </c>
      <c r="U300" s="51" t="s">
        <v>484</v>
      </c>
      <c r="V300" s="51"/>
      <c r="W300" s="51"/>
    </row>
    <row r="301" spans="1:23" s="67" customFormat="1" ht="24.75" customHeight="1" x14ac:dyDescent="0.2">
      <c r="A301" s="66">
        <v>41518</v>
      </c>
      <c r="B301" s="6" t="s">
        <v>1311</v>
      </c>
      <c r="C301" s="51" t="s">
        <v>62</v>
      </c>
      <c r="D301" s="51" t="s">
        <v>675</v>
      </c>
      <c r="E301" s="51"/>
      <c r="F301" s="51"/>
      <c r="G301" s="51" t="s">
        <v>427</v>
      </c>
      <c r="H301" s="51"/>
      <c r="I301" s="51" t="s">
        <v>1099</v>
      </c>
      <c r="J301" s="51"/>
      <c r="K301" s="21" t="s">
        <v>1144</v>
      </c>
      <c r="L301" s="53">
        <v>6046831</v>
      </c>
      <c r="M301" s="51">
        <v>58922</v>
      </c>
      <c r="N301" s="66">
        <v>41557</v>
      </c>
      <c r="O301" s="80">
        <v>2013</v>
      </c>
      <c r="P301" s="51" t="s">
        <v>1157</v>
      </c>
      <c r="Q301" s="53">
        <f t="shared" si="8"/>
        <v>513749.44774851314</v>
      </c>
      <c r="R301" s="53">
        <v>283250</v>
      </c>
      <c r="S301" s="51" t="s">
        <v>19</v>
      </c>
      <c r="T301" s="7">
        <f t="shared" si="9"/>
        <v>230499.44774851314</v>
      </c>
      <c r="U301" s="51"/>
      <c r="V301" s="21" t="s">
        <v>1749</v>
      </c>
      <c r="W301" s="51"/>
    </row>
    <row r="302" spans="1:23" s="36" customFormat="1" ht="24.75" customHeight="1" x14ac:dyDescent="0.2">
      <c r="A302" s="26">
        <v>41518</v>
      </c>
      <c r="B302" s="6" t="s">
        <v>1312</v>
      </c>
      <c r="C302" s="21" t="s">
        <v>89</v>
      </c>
      <c r="D302" s="21" t="s">
        <v>12</v>
      </c>
      <c r="E302" s="21" t="s">
        <v>388</v>
      </c>
      <c r="F302" s="51" t="s">
        <v>1158</v>
      </c>
      <c r="G302" s="21" t="s">
        <v>429</v>
      </c>
      <c r="H302" s="21"/>
      <c r="I302" s="21" t="s">
        <v>1221</v>
      </c>
      <c r="J302" s="21"/>
      <c r="K302" s="21" t="s">
        <v>1159</v>
      </c>
      <c r="L302" s="53">
        <v>164043</v>
      </c>
      <c r="M302" s="51">
        <v>61438</v>
      </c>
      <c r="N302" s="26">
        <v>41558</v>
      </c>
      <c r="O302" s="80">
        <v>2013</v>
      </c>
      <c r="P302" s="21"/>
      <c r="Q302" s="53">
        <f t="shared" si="8"/>
        <v>2098</v>
      </c>
      <c r="R302" s="13">
        <v>2098</v>
      </c>
      <c r="S302" s="21" t="s">
        <v>15</v>
      </c>
      <c r="T302" s="7">
        <f t="shared" si="9"/>
        <v>0</v>
      </c>
      <c r="U302" s="21" t="s">
        <v>474</v>
      </c>
      <c r="V302" s="6" t="s">
        <v>1748</v>
      </c>
      <c r="W302" s="21"/>
    </row>
    <row r="303" spans="1:23" s="36" customFormat="1" ht="24.75" customHeight="1" x14ac:dyDescent="0.2">
      <c r="A303" s="26">
        <v>41518</v>
      </c>
      <c r="B303" s="6" t="s">
        <v>1307</v>
      </c>
      <c r="C303" s="21" t="s">
        <v>11</v>
      </c>
      <c r="D303" s="21" t="s">
        <v>12</v>
      </c>
      <c r="E303" s="21" t="s">
        <v>388</v>
      </c>
      <c r="F303" s="51" t="s">
        <v>1137</v>
      </c>
      <c r="G303" s="21" t="s">
        <v>429</v>
      </c>
      <c r="H303" s="21"/>
      <c r="I303" s="21" t="s">
        <v>1135</v>
      </c>
      <c r="J303" s="21"/>
      <c r="K303" s="21" t="s">
        <v>1134</v>
      </c>
      <c r="L303" s="53">
        <v>205442</v>
      </c>
      <c r="M303" s="51">
        <v>61439</v>
      </c>
      <c r="N303" s="26">
        <v>41558</v>
      </c>
      <c r="O303" s="80">
        <v>2013</v>
      </c>
      <c r="P303" s="21"/>
      <c r="Q303" s="53">
        <f t="shared" si="8"/>
        <v>17454.715378079862</v>
      </c>
      <c r="R303" s="13">
        <v>17454</v>
      </c>
      <c r="S303" s="21" t="s">
        <v>19</v>
      </c>
      <c r="T303" s="7">
        <f t="shared" si="9"/>
        <v>0.71537807986169355</v>
      </c>
      <c r="U303" s="21"/>
      <c r="V303" s="6" t="s">
        <v>1749</v>
      </c>
      <c r="W303" s="21"/>
    </row>
    <row r="304" spans="1:23" s="36" customFormat="1" ht="50.25" customHeight="1" x14ac:dyDescent="0.2">
      <c r="A304" s="26">
        <v>41518</v>
      </c>
      <c r="B304" s="6" t="s">
        <v>1307</v>
      </c>
      <c r="C304" s="21" t="s">
        <v>11</v>
      </c>
      <c r="D304" s="21" t="s">
        <v>12</v>
      </c>
      <c r="E304" s="21" t="s">
        <v>388</v>
      </c>
      <c r="F304" s="51" t="s">
        <v>1131</v>
      </c>
      <c r="G304" s="21" t="s">
        <v>429</v>
      </c>
      <c r="H304" s="21"/>
      <c r="I304" s="21" t="s">
        <v>1132</v>
      </c>
      <c r="J304" s="21"/>
      <c r="K304" s="21" t="s">
        <v>1133</v>
      </c>
      <c r="L304" s="53">
        <v>151851</v>
      </c>
      <c r="M304" s="51">
        <v>61441</v>
      </c>
      <c r="N304" s="26">
        <v>41558</v>
      </c>
      <c r="O304" s="80">
        <v>2013</v>
      </c>
      <c r="P304" s="21"/>
      <c r="Q304" s="53">
        <f t="shared" si="8"/>
        <v>12901.529311809685</v>
      </c>
      <c r="R304" s="13">
        <v>0</v>
      </c>
      <c r="S304" s="21" t="s">
        <v>15</v>
      </c>
      <c r="T304" s="7">
        <f t="shared" si="9"/>
        <v>12901.529311809685</v>
      </c>
      <c r="U304" s="21" t="s">
        <v>484</v>
      </c>
      <c r="V304" s="21"/>
      <c r="W304" s="21"/>
    </row>
    <row r="305" spans="1:23" s="67" customFormat="1" ht="24.75" customHeight="1" x14ac:dyDescent="0.2">
      <c r="A305" s="26">
        <v>41548</v>
      </c>
      <c r="B305" s="6" t="s">
        <v>1309</v>
      </c>
      <c r="C305" s="21" t="s">
        <v>189</v>
      </c>
      <c r="D305" s="21" t="s">
        <v>12</v>
      </c>
      <c r="E305" s="21" t="s">
        <v>371</v>
      </c>
      <c r="F305" s="51" t="s">
        <v>1141</v>
      </c>
      <c r="G305" s="21" t="s">
        <v>1017</v>
      </c>
      <c r="H305" s="21"/>
      <c r="I305" s="21" t="s">
        <v>1142</v>
      </c>
      <c r="J305" s="21"/>
      <c r="K305" s="21" t="s">
        <v>1143</v>
      </c>
      <c r="L305" s="53">
        <v>1279328</v>
      </c>
      <c r="M305" s="51">
        <v>61437</v>
      </c>
      <c r="N305" s="26">
        <v>41558</v>
      </c>
      <c r="O305" s="80">
        <v>2013</v>
      </c>
      <c r="P305" s="21"/>
      <c r="Q305" s="53">
        <f t="shared" si="8"/>
        <v>108693.96771452844</v>
      </c>
      <c r="R305" s="13">
        <v>0</v>
      </c>
      <c r="S305" s="21" t="s">
        <v>15</v>
      </c>
      <c r="T305" s="7">
        <f t="shared" si="9"/>
        <v>108693.96771452844</v>
      </c>
      <c r="U305" s="21" t="s">
        <v>484</v>
      </c>
      <c r="V305" s="21"/>
      <c r="W305" s="21"/>
    </row>
    <row r="306" spans="1:23" s="36" customFormat="1" ht="24.75" customHeight="1" x14ac:dyDescent="0.2">
      <c r="A306" s="66">
        <v>41518</v>
      </c>
      <c r="B306" s="6" t="s">
        <v>1307</v>
      </c>
      <c r="C306" s="51" t="s">
        <v>343</v>
      </c>
      <c r="D306" s="51" t="s">
        <v>12</v>
      </c>
      <c r="E306" s="51" t="s">
        <v>388</v>
      </c>
      <c r="F306" s="51" t="s">
        <v>1115</v>
      </c>
      <c r="G306" s="51" t="s">
        <v>427</v>
      </c>
      <c r="H306" s="51"/>
      <c r="I306" s="51" t="s">
        <v>1116</v>
      </c>
      <c r="J306" s="51"/>
      <c r="K306" s="21" t="s">
        <v>1117</v>
      </c>
      <c r="L306" s="53">
        <v>200002</v>
      </c>
      <c r="M306" s="51">
        <v>61443</v>
      </c>
      <c r="N306" s="66">
        <v>41562</v>
      </c>
      <c r="O306" s="80">
        <v>2013</v>
      </c>
      <c r="P306" s="51"/>
      <c r="Q306" s="53">
        <f t="shared" si="8"/>
        <v>16992.523364485976</v>
      </c>
      <c r="R306" s="53">
        <v>16993</v>
      </c>
      <c r="S306" s="51" t="s">
        <v>19</v>
      </c>
      <c r="T306" s="7">
        <f t="shared" si="9"/>
        <v>-0.47663551402365556</v>
      </c>
      <c r="U306" s="51"/>
      <c r="V306" s="6" t="s">
        <v>1749</v>
      </c>
      <c r="W306" s="51"/>
    </row>
    <row r="307" spans="1:23" s="36" customFormat="1" ht="24.75" customHeight="1" x14ac:dyDescent="0.2">
      <c r="A307" s="26">
        <v>41548</v>
      </c>
      <c r="B307" s="6" t="s">
        <v>1307</v>
      </c>
      <c r="C307" s="21" t="s">
        <v>85</v>
      </c>
      <c r="D307" s="21" t="s">
        <v>12</v>
      </c>
      <c r="E307" s="21" t="s">
        <v>388</v>
      </c>
      <c r="F307" s="51" t="s">
        <v>1145</v>
      </c>
      <c r="G307" s="21" t="s">
        <v>429</v>
      </c>
      <c r="H307" s="21"/>
      <c r="I307" s="21" t="s">
        <v>1146</v>
      </c>
      <c r="J307" s="21"/>
      <c r="K307" s="21" t="s">
        <v>1147</v>
      </c>
      <c r="L307" s="53">
        <v>449550</v>
      </c>
      <c r="M307" s="51">
        <v>61448</v>
      </c>
      <c r="N307" s="26">
        <v>41564</v>
      </c>
      <c r="O307" s="80">
        <v>2013</v>
      </c>
      <c r="P307" s="21"/>
      <c r="Q307" s="53">
        <f t="shared" si="8"/>
        <v>38194.56244689889</v>
      </c>
      <c r="R307" s="13">
        <v>38195</v>
      </c>
      <c r="S307" s="21" t="s">
        <v>19</v>
      </c>
      <c r="T307" s="7">
        <f t="shared" si="9"/>
        <v>-0.43755310111009749</v>
      </c>
      <c r="U307" s="21"/>
      <c r="V307" s="6" t="s">
        <v>1749</v>
      </c>
      <c r="W307" s="21"/>
    </row>
    <row r="308" spans="1:23" s="36" customFormat="1" ht="24.75" customHeight="1" x14ac:dyDescent="0.2">
      <c r="A308" s="26">
        <v>41548</v>
      </c>
      <c r="B308" s="6" t="s">
        <v>1309</v>
      </c>
      <c r="C308" s="21" t="s">
        <v>189</v>
      </c>
      <c r="D308" s="21" t="s">
        <v>12</v>
      </c>
      <c r="E308" s="21" t="s">
        <v>371</v>
      </c>
      <c r="F308" s="51" t="s">
        <v>1148</v>
      </c>
      <c r="G308" s="21" t="s">
        <v>1017</v>
      </c>
      <c r="H308" s="21"/>
      <c r="I308" s="21" t="s">
        <v>1149</v>
      </c>
      <c r="J308" s="21"/>
      <c r="K308" s="21" t="s">
        <v>1150</v>
      </c>
      <c r="L308" s="53">
        <v>202658</v>
      </c>
      <c r="M308" s="51">
        <v>61449</v>
      </c>
      <c r="N308" s="26">
        <v>41564</v>
      </c>
      <c r="O308" s="80">
        <v>2013</v>
      </c>
      <c r="P308" s="21"/>
      <c r="Q308" s="53">
        <f t="shared" si="8"/>
        <v>17218.181818181816</v>
      </c>
      <c r="R308" s="13">
        <v>0</v>
      </c>
      <c r="S308" s="21" t="s">
        <v>15</v>
      </c>
      <c r="T308" s="7">
        <f t="shared" si="9"/>
        <v>17218.181818181816</v>
      </c>
      <c r="U308" s="21" t="s">
        <v>484</v>
      </c>
      <c r="V308" s="21"/>
      <c r="W308" s="21"/>
    </row>
    <row r="309" spans="1:23" s="36" customFormat="1" ht="24.75" customHeight="1" x14ac:dyDescent="0.2">
      <c r="A309" s="26">
        <v>41548</v>
      </c>
      <c r="B309" s="6" t="s">
        <v>1312</v>
      </c>
      <c r="C309" s="21" t="s">
        <v>89</v>
      </c>
      <c r="D309" s="21" t="s">
        <v>12</v>
      </c>
      <c r="E309" s="21" t="s">
        <v>371</v>
      </c>
      <c r="F309" s="51" t="s">
        <v>1163</v>
      </c>
      <c r="G309" s="21" t="s">
        <v>429</v>
      </c>
      <c r="H309" s="21"/>
      <c r="I309" s="21" t="s">
        <v>1164</v>
      </c>
      <c r="J309" s="21"/>
      <c r="K309" s="21" t="s">
        <v>1165</v>
      </c>
      <c r="L309" s="53">
        <v>199983</v>
      </c>
      <c r="M309" s="51">
        <v>61452</v>
      </c>
      <c r="N309" s="26">
        <v>41564</v>
      </c>
      <c r="O309" s="80">
        <v>2013</v>
      </c>
      <c r="P309" s="21"/>
      <c r="Q309" s="53">
        <f t="shared" si="8"/>
        <v>16990.909090909088</v>
      </c>
      <c r="R309" s="13">
        <v>2809</v>
      </c>
      <c r="S309" s="21" t="s">
        <v>19</v>
      </c>
      <c r="T309" s="7">
        <f t="shared" si="9"/>
        <v>14181.909090909088</v>
      </c>
      <c r="U309" s="21"/>
      <c r="V309" s="21" t="s">
        <v>1749</v>
      </c>
      <c r="W309" s="21"/>
    </row>
    <row r="310" spans="1:23" s="36" customFormat="1" ht="24.75" customHeight="1" x14ac:dyDescent="0.2">
      <c r="A310" s="66">
        <v>41548</v>
      </c>
      <c r="B310" s="6" t="s">
        <v>1308</v>
      </c>
      <c r="C310" s="51" t="s">
        <v>320</v>
      </c>
      <c r="D310" s="51" t="s">
        <v>12</v>
      </c>
      <c r="E310" s="51" t="s">
        <v>388</v>
      </c>
      <c r="F310" s="51" t="s">
        <v>1136</v>
      </c>
      <c r="G310" s="51" t="s">
        <v>427</v>
      </c>
      <c r="H310" s="51"/>
      <c r="I310" s="51" t="s">
        <v>1138</v>
      </c>
      <c r="J310" s="51"/>
      <c r="K310" s="21" t="s">
        <v>727</v>
      </c>
      <c r="L310" s="53">
        <v>700000</v>
      </c>
      <c r="M310" s="51">
        <v>61453</v>
      </c>
      <c r="N310" s="66">
        <v>41564</v>
      </c>
      <c r="O310" s="80">
        <v>2013</v>
      </c>
      <c r="P310" s="51"/>
      <c r="Q310" s="53">
        <f t="shared" si="8"/>
        <v>59473.237043330497</v>
      </c>
      <c r="R310" s="53">
        <v>23110</v>
      </c>
      <c r="S310" s="51" t="s">
        <v>19</v>
      </c>
      <c r="T310" s="7">
        <f t="shared" si="9"/>
        <v>36363.237043330497</v>
      </c>
      <c r="U310" s="51"/>
      <c r="V310" s="21" t="s">
        <v>1749</v>
      </c>
      <c r="W310" s="51"/>
    </row>
    <row r="311" spans="1:23" s="36" customFormat="1" ht="24.75" customHeight="1" x14ac:dyDescent="0.2">
      <c r="A311" s="26">
        <v>41548</v>
      </c>
      <c r="B311" s="6" t="s">
        <v>1309</v>
      </c>
      <c r="C311" s="21" t="s">
        <v>51</v>
      </c>
      <c r="D311" s="21" t="s">
        <v>12</v>
      </c>
      <c r="E311" s="21" t="s">
        <v>388</v>
      </c>
      <c r="F311" s="51" t="s">
        <v>1151</v>
      </c>
      <c r="G311" s="21" t="s">
        <v>429</v>
      </c>
      <c r="H311" s="21"/>
      <c r="I311" s="21" t="s">
        <v>1153</v>
      </c>
      <c r="J311" s="21"/>
      <c r="K311" s="21" t="s">
        <v>1152</v>
      </c>
      <c r="L311" s="53">
        <v>1607902</v>
      </c>
      <c r="M311" s="51">
        <v>61470</v>
      </c>
      <c r="N311" s="26">
        <v>41568</v>
      </c>
      <c r="O311" s="80">
        <v>2013</v>
      </c>
      <c r="P311" s="21"/>
      <c r="Q311" s="53">
        <f t="shared" si="8"/>
        <v>136610.19541206455</v>
      </c>
      <c r="R311" s="13">
        <v>136610</v>
      </c>
      <c r="S311" s="21" t="s">
        <v>19</v>
      </c>
      <c r="T311" s="7">
        <f t="shared" si="9"/>
        <v>0.19541206455323845</v>
      </c>
      <c r="U311" s="21"/>
      <c r="V311" s="6" t="s">
        <v>1749</v>
      </c>
      <c r="W311" s="21"/>
    </row>
    <row r="312" spans="1:23" s="36" customFormat="1" ht="24.75" customHeight="1" x14ac:dyDescent="0.2">
      <c r="A312" s="26">
        <v>41518</v>
      </c>
      <c r="B312" s="6" t="s">
        <v>1307</v>
      </c>
      <c r="C312" s="21" t="s">
        <v>174</v>
      </c>
      <c r="D312" s="21" t="s">
        <v>12</v>
      </c>
      <c r="E312" s="21" t="s">
        <v>388</v>
      </c>
      <c r="F312" s="51" t="s">
        <v>1125</v>
      </c>
      <c r="G312" s="21" t="s">
        <v>429</v>
      </c>
      <c r="H312" s="21"/>
      <c r="I312" s="21" t="s">
        <v>1129</v>
      </c>
      <c r="J312" s="21"/>
      <c r="K312" s="21" t="s">
        <v>1126</v>
      </c>
      <c r="L312" s="53">
        <v>700001</v>
      </c>
      <c r="M312" s="51">
        <v>61472</v>
      </c>
      <c r="N312" s="26">
        <v>41570</v>
      </c>
      <c r="O312" s="80">
        <v>2013</v>
      </c>
      <c r="P312" s="21"/>
      <c r="Q312" s="53">
        <f t="shared" si="8"/>
        <v>59473.322005097703</v>
      </c>
      <c r="R312" s="13">
        <v>59473</v>
      </c>
      <c r="S312" s="21" t="s">
        <v>19</v>
      </c>
      <c r="T312" s="7">
        <f t="shared" si="9"/>
        <v>0.32200509770336794</v>
      </c>
      <c r="U312" s="21"/>
      <c r="V312" s="6" t="s">
        <v>1749</v>
      </c>
      <c r="W312" s="21"/>
    </row>
    <row r="313" spans="1:23" s="67" customFormat="1" ht="24.75" customHeight="1" x14ac:dyDescent="0.2">
      <c r="A313" s="66">
        <v>41548</v>
      </c>
      <c r="B313" s="6" t="s">
        <v>1309</v>
      </c>
      <c r="C313" s="51" t="s">
        <v>48</v>
      </c>
      <c r="D313" s="51" t="s">
        <v>594</v>
      </c>
      <c r="E313" s="6" t="s">
        <v>1281</v>
      </c>
      <c r="F313" s="51" t="s">
        <v>1183</v>
      </c>
      <c r="G313" s="51" t="s">
        <v>427</v>
      </c>
      <c r="H313" s="51"/>
      <c r="I313" s="51" t="s">
        <v>1184</v>
      </c>
      <c r="J313" s="51"/>
      <c r="K313" s="21" t="s">
        <v>1201</v>
      </c>
      <c r="L313" s="53">
        <v>249996</v>
      </c>
      <c r="M313" s="51">
        <v>61473</v>
      </c>
      <c r="N313" s="66">
        <v>41570</v>
      </c>
      <c r="O313" s="80">
        <v>2013</v>
      </c>
      <c r="P313" s="51"/>
      <c r="Q313" s="53">
        <f t="shared" si="8"/>
        <v>21240.101954120644</v>
      </c>
      <c r="R313" s="53">
        <v>0</v>
      </c>
      <c r="S313" s="51" t="s">
        <v>15</v>
      </c>
      <c r="T313" s="7">
        <f t="shared" si="9"/>
        <v>21240.101954120644</v>
      </c>
      <c r="U313" s="51" t="s">
        <v>484</v>
      </c>
      <c r="V313" s="51"/>
      <c r="W313" s="51"/>
    </row>
    <row r="314" spans="1:23" s="67" customFormat="1" ht="24.75" customHeight="1" x14ac:dyDescent="0.2">
      <c r="A314" s="66">
        <v>41548</v>
      </c>
      <c r="B314" s="6" t="s">
        <v>1309</v>
      </c>
      <c r="C314" s="51" t="s">
        <v>48</v>
      </c>
      <c r="D314" s="51" t="s">
        <v>594</v>
      </c>
      <c r="E314" s="6" t="s">
        <v>1281</v>
      </c>
      <c r="F314" s="51" t="s">
        <v>1181</v>
      </c>
      <c r="G314" s="51" t="s">
        <v>427</v>
      </c>
      <c r="H314" s="51"/>
      <c r="I314" s="51" t="s">
        <v>1182</v>
      </c>
      <c r="J314" s="51"/>
      <c r="K314" s="21" t="s">
        <v>1187</v>
      </c>
      <c r="L314" s="53">
        <v>249931</v>
      </c>
      <c r="M314" s="51">
        <v>61474</v>
      </c>
      <c r="N314" s="66">
        <v>41570</v>
      </c>
      <c r="O314" s="80">
        <v>2013</v>
      </c>
      <c r="P314" s="51"/>
      <c r="Q314" s="53">
        <f t="shared" si="8"/>
        <v>21234.579439252335</v>
      </c>
      <c r="R314" s="53">
        <v>0</v>
      </c>
      <c r="S314" s="51" t="s">
        <v>15</v>
      </c>
      <c r="T314" s="7">
        <f t="shared" si="9"/>
        <v>21234.579439252335</v>
      </c>
      <c r="U314" s="51" t="s">
        <v>484</v>
      </c>
      <c r="V314" s="51"/>
      <c r="W314" s="51"/>
    </row>
    <row r="315" spans="1:23" s="36" customFormat="1" ht="24.75" customHeight="1" x14ac:dyDescent="0.2">
      <c r="A315" s="26">
        <v>41518</v>
      </c>
      <c r="B315" s="6" t="s">
        <v>1309</v>
      </c>
      <c r="C315" s="21" t="s">
        <v>189</v>
      </c>
      <c r="D315" s="21" t="s">
        <v>49</v>
      </c>
      <c r="E315" s="21"/>
      <c r="F315" s="51" t="s">
        <v>1139</v>
      </c>
      <c r="G315" s="21" t="s">
        <v>1017</v>
      </c>
      <c r="H315" s="21" t="s">
        <v>1140</v>
      </c>
      <c r="I315" s="21" t="s">
        <v>1180</v>
      </c>
      <c r="J315" s="21"/>
      <c r="K315" s="21" t="s">
        <v>1172</v>
      </c>
      <c r="L315" s="53">
        <v>2422481</v>
      </c>
      <c r="M315" s="51">
        <v>61481</v>
      </c>
      <c r="N315" s="26">
        <v>41571</v>
      </c>
      <c r="O315" s="80">
        <v>2013</v>
      </c>
      <c r="P315" s="21"/>
      <c r="Q315" s="53">
        <f t="shared" si="8"/>
        <v>205818.26677994899</v>
      </c>
      <c r="R315" s="13">
        <v>205818</v>
      </c>
      <c r="S315" s="21" t="s">
        <v>19</v>
      </c>
      <c r="T315" s="7">
        <f t="shared" si="9"/>
        <v>0.26677994898636825</v>
      </c>
      <c r="U315" s="21"/>
      <c r="V315" s="6" t="s">
        <v>1749</v>
      </c>
      <c r="W315" s="21"/>
    </row>
    <row r="316" spans="1:23" s="36" customFormat="1" ht="24.75" customHeight="1" x14ac:dyDescent="0.2">
      <c r="A316" s="26">
        <v>41518</v>
      </c>
      <c r="B316" s="6" t="s">
        <v>1309</v>
      </c>
      <c r="C316" s="21" t="s">
        <v>212</v>
      </c>
      <c r="D316" s="21" t="s">
        <v>49</v>
      </c>
      <c r="E316" s="21"/>
      <c r="F316" s="51" t="s">
        <v>1139</v>
      </c>
      <c r="G316" s="21" t="s">
        <v>431</v>
      </c>
      <c r="H316" s="21" t="s">
        <v>1140</v>
      </c>
      <c r="I316" s="21" t="s">
        <v>1173</v>
      </c>
      <c r="J316" s="21"/>
      <c r="K316" s="21" t="s">
        <v>1177</v>
      </c>
      <c r="L316" s="53">
        <v>968992</v>
      </c>
      <c r="M316" s="51">
        <v>61482</v>
      </c>
      <c r="N316" s="26">
        <v>41571</v>
      </c>
      <c r="O316" s="80">
        <v>2013</v>
      </c>
      <c r="P316" s="21"/>
      <c r="Q316" s="53">
        <f t="shared" si="8"/>
        <v>82327.272727272721</v>
      </c>
      <c r="R316" s="13">
        <v>82327</v>
      </c>
      <c r="S316" s="21" t="s">
        <v>19</v>
      </c>
      <c r="T316" s="7">
        <f t="shared" si="9"/>
        <v>0.27272727272065822</v>
      </c>
      <c r="U316" s="21"/>
      <c r="V316" s="6" t="s">
        <v>1749</v>
      </c>
      <c r="W316" s="21"/>
    </row>
    <row r="317" spans="1:23" s="36" customFormat="1" ht="24.75" customHeight="1" x14ac:dyDescent="0.2">
      <c r="A317" s="26">
        <v>41518</v>
      </c>
      <c r="B317" s="6" t="s">
        <v>1309</v>
      </c>
      <c r="C317" s="21" t="s">
        <v>324</v>
      </c>
      <c r="D317" s="21" t="s">
        <v>49</v>
      </c>
      <c r="E317" s="21"/>
      <c r="F317" s="51" t="s">
        <v>1139</v>
      </c>
      <c r="G317" s="21" t="s">
        <v>431</v>
      </c>
      <c r="H317" s="21" t="s">
        <v>1140</v>
      </c>
      <c r="I317" s="21" t="s">
        <v>1174</v>
      </c>
      <c r="J317" s="21"/>
      <c r="K317" s="21" t="s">
        <v>1178</v>
      </c>
      <c r="L317" s="53">
        <v>193798</v>
      </c>
      <c r="M317" s="51">
        <v>61483</v>
      </c>
      <c r="N317" s="26">
        <v>41571</v>
      </c>
      <c r="O317" s="80">
        <v>2013</v>
      </c>
      <c r="P317" s="21"/>
      <c r="Q317" s="53">
        <f t="shared" si="8"/>
        <v>16465.420560747665</v>
      </c>
      <c r="R317" s="13">
        <v>16465</v>
      </c>
      <c r="S317" s="21" t="s">
        <v>19</v>
      </c>
      <c r="T317" s="7">
        <f t="shared" si="9"/>
        <v>0.42056074766514939</v>
      </c>
      <c r="U317" s="21"/>
      <c r="V317" s="6" t="s">
        <v>1749</v>
      </c>
      <c r="W317" s="21"/>
    </row>
    <row r="318" spans="1:23" s="36" customFormat="1" ht="23.25" customHeight="1" x14ac:dyDescent="0.2">
      <c r="A318" s="26">
        <v>41518</v>
      </c>
      <c r="B318" s="6" t="s">
        <v>1309</v>
      </c>
      <c r="C318" s="21" t="s">
        <v>224</v>
      </c>
      <c r="D318" s="21" t="s">
        <v>49</v>
      </c>
      <c r="E318" s="21"/>
      <c r="F318" s="51" t="s">
        <v>1139</v>
      </c>
      <c r="G318" s="21" t="s">
        <v>431</v>
      </c>
      <c r="H318" s="21" t="s">
        <v>1140</v>
      </c>
      <c r="I318" s="21" t="s">
        <v>1175</v>
      </c>
      <c r="J318" s="21"/>
      <c r="K318" s="21" t="s">
        <v>1179</v>
      </c>
      <c r="L318" s="53">
        <v>484496</v>
      </c>
      <c r="M318" s="51">
        <v>61485</v>
      </c>
      <c r="N318" s="26">
        <v>41571</v>
      </c>
      <c r="O318" s="80">
        <v>2013</v>
      </c>
      <c r="P318" s="21"/>
      <c r="Q318" s="53">
        <f t="shared" si="8"/>
        <v>41163.63636363636</v>
      </c>
      <c r="R318" s="13">
        <v>41162</v>
      </c>
      <c r="S318" s="21" t="s">
        <v>19</v>
      </c>
      <c r="T318" s="7">
        <f t="shared" si="9"/>
        <v>1.6363636363603291</v>
      </c>
      <c r="U318" s="21"/>
      <c r="V318" s="6" t="s">
        <v>1749</v>
      </c>
      <c r="W318" s="21"/>
    </row>
    <row r="319" spans="1:23" s="67" customFormat="1" ht="17.25" customHeight="1" x14ac:dyDescent="0.2">
      <c r="A319" s="26">
        <v>41548</v>
      </c>
      <c r="B319" s="6" t="s">
        <v>1309</v>
      </c>
      <c r="C319" s="21" t="s">
        <v>156</v>
      </c>
      <c r="D319" s="21" t="s">
        <v>12</v>
      </c>
      <c r="E319" s="21" t="s">
        <v>388</v>
      </c>
      <c r="F319" s="51" t="s">
        <v>1160</v>
      </c>
      <c r="G319" s="21" t="s">
        <v>429</v>
      </c>
      <c r="H319" s="21"/>
      <c r="I319" s="21" t="s">
        <v>1161</v>
      </c>
      <c r="J319" s="21"/>
      <c r="K319" s="21" t="s">
        <v>1162</v>
      </c>
      <c r="L319" s="53">
        <v>263680</v>
      </c>
      <c r="M319" s="51">
        <v>61488</v>
      </c>
      <c r="N319" s="26">
        <v>41572</v>
      </c>
      <c r="O319" s="80">
        <v>2013</v>
      </c>
      <c r="P319" s="21"/>
      <c r="Q319" s="53">
        <f t="shared" si="8"/>
        <v>22402.718776550551</v>
      </c>
      <c r="R319" s="13">
        <v>22402</v>
      </c>
      <c r="S319" s="21" t="s">
        <v>19</v>
      </c>
      <c r="T319" s="7">
        <f t="shared" si="9"/>
        <v>0.71877655055141076</v>
      </c>
      <c r="U319" s="21"/>
      <c r="V319" s="6" t="s">
        <v>1749</v>
      </c>
      <c r="W319" s="21"/>
    </row>
    <row r="320" spans="1:23" s="36" customFormat="1" ht="24.75" customHeight="1" x14ac:dyDescent="0.2">
      <c r="A320" s="26">
        <v>41518</v>
      </c>
      <c r="B320" s="6" t="s">
        <v>1309</v>
      </c>
      <c r="C320" s="21" t="s">
        <v>337</v>
      </c>
      <c r="D320" s="21" t="s">
        <v>49</v>
      </c>
      <c r="E320" s="21"/>
      <c r="F320" s="51" t="s">
        <v>1139</v>
      </c>
      <c r="G320" s="21" t="s">
        <v>431</v>
      </c>
      <c r="H320" s="21" t="s">
        <v>1140</v>
      </c>
      <c r="I320" s="21" t="s">
        <v>1176</v>
      </c>
      <c r="J320" s="21"/>
      <c r="K320" s="21" t="s">
        <v>1178</v>
      </c>
      <c r="L320" s="53">
        <v>193798</v>
      </c>
      <c r="M320" s="51">
        <v>61484</v>
      </c>
      <c r="N320" s="26">
        <v>41575</v>
      </c>
      <c r="O320" s="80">
        <v>2013</v>
      </c>
      <c r="P320" s="21"/>
      <c r="Q320" s="53">
        <f t="shared" si="8"/>
        <v>16465.420560747665</v>
      </c>
      <c r="R320" s="13">
        <v>16465</v>
      </c>
      <c r="S320" s="21" t="s">
        <v>19</v>
      </c>
      <c r="T320" s="7">
        <f t="shared" si="9"/>
        <v>0.42056074766514939</v>
      </c>
      <c r="U320" s="21"/>
      <c r="V320" s="6" t="s">
        <v>1749</v>
      </c>
      <c r="W320" s="21"/>
    </row>
    <row r="321" spans="1:23" s="67" customFormat="1" ht="24.75" customHeight="1" x14ac:dyDescent="0.2">
      <c r="A321" s="26">
        <v>41518</v>
      </c>
      <c r="B321" s="6" t="s">
        <v>1309</v>
      </c>
      <c r="C321" s="21" t="s">
        <v>189</v>
      </c>
      <c r="D321" s="21" t="s">
        <v>667</v>
      </c>
      <c r="E321" s="21"/>
      <c r="F321" s="51" t="s">
        <v>1266</v>
      </c>
      <c r="G321" s="21" t="s">
        <v>1017</v>
      </c>
      <c r="H321" s="21"/>
      <c r="I321" s="21" t="s">
        <v>1111</v>
      </c>
      <c r="J321" s="21"/>
      <c r="K321" s="21" t="s">
        <v>1112</v>
      </c>
      <c r="L321" s="53">
        <v>296995</v>
      </c>
      <c r="M321" s="51">
        <v>61148</v>
      </c>
      <c r="N321" s="26">
        <v>41575</v>
      </c>
      <c r="O321" s="80">
        <v>2013</v>
      </c>
      <c r="P321" s="21" t="s">
        <v>1190</v>
      </c>
      <c r="Q321" s="53">
        <f t="shared" si="8"/>
        <v>25233.220050977063</v>
      </c>
      <c r="R321" s="13">
        <v>0</v>
      </c>
      <c r="S321" s="21" t="s">
        <v>15</v>
      </c>
      <c r="T321" s="7">
        <f t="shared" si="9"/>
        <v>25233.220050977063</v>
      </c>
      <c r="U321" s="21"/>
      <c r="V321" s="21" t="s">
        <v>1749</v>
      </c>
      <c r="W321" s="21" t="s">
        <v>1191</v>
      </c>
    </row>
    <row r="322" spans="1:23" s="67" customFormat="1" ht="17.25" customHeight="1" x14ac:dyDescent="0.2">
      <c r="A322" s="26">
        <v>41548</v>
      </c>
      <c r="B322" s="6" t="s">
        <v>1309</v>
      </c>
      <c r="C322" s="21" t="s">
        <v>68</v>
      </c>
      <c r="D322" s="21" t="s">
        <v>12</v>
      </c>
      <c r="E322" s="21" t="s">
        <v>371</v>
      </c>
      <c r="F322" s="51" t="s">
        <v>1166</v>
      </c>
      <c r="G322" s="21" t="s">
        <v>429</v>
      </c>
      <c r="H322" s="21"/>
      <c r="I322" s="21" t="s">
        <v>1167</v>
      </c>
      <c r="J322" s="21"/>
      <c r="K322" s="21" t="s">
        <v>1168</v>
      </c>
      <c r="L322" s="53">
        <v>472102</v>
      </c>
      <c r="M322" s="51">
        <v>61490</v>
      </c>
      <c r="N322" s="26">
        <v>41575</v>
      </c>
      <c r="O322" s="80">
        <v>2013</v>
      </c>
      <c r="P322" s="21"/>
      <c r="Q322" s="53">
        <f t="shared" si="8"/>
        <v>4600</v>
      </c>
      <c r="R322" s="13">
        <v>4600</v>
      </c>
      <c r="S322" s="21" t="s">
        <v>15</v>
      </c>
      <c r="T322" s="7">
        <f t="shared" si="9"/>
        <v>0</v>
      </c>
      <c r="U322" s="21" t="s">
        <v>474</v>
      </c>
      <c r="V322" s="6" t="s">
        <v>1748</v>
      </c>
      <c r="W322" s="21"/>
    </row>
    <row r="323" spans="1:23" s="36" customFormat="1" ht="36.75" customHeight="1" x14ac:dyDescent="0.2">
      <c r="A323" s="26">
        <v>41548</v>
      </c>
      <c r="B323" s="6" t="s">
        <v>1309</v>
      </c>
      <c r="C323" s="21" t="s">
        <v>68</v>
      </c>
      <c r="D323" s="21" t="s">
        <v>12</v>
      </c>
      <c r="E323" s="21" t="s">
        <v>371</v>
      </c>
      <c r="F323" s="51" t="s">
        <v>1169</v>
      </c>
      <c r="G323" s="21" t="s">
        <v>429</v>
      </c>
      <c r="H323" s="21"/>
      <c r="I323" s="21" t="s">
        <v>1170</v>
      </c>
      <c r="J323" s="21"/>
      <c r="K323" s="21" t="s">
        <v>1171</v>
      </c>
      <c r="L323" s="53">
        <v>1045892</v>
      </c>
      <c r="M323" s="51">
        <v>61491</v>
      </c>
      <c r="N323" s="26">
        <v>41575</v>
      </c>
      <c r="O323" s="80">
        <v>2013</v>
      </c>
      <c r="P323" s="21"/>
      <c r="Q323" s="53">
        <f t="shared" ref="Q323:Q386" si="10">IF(AND(D323="CERF",P323="5% PMR"),(L323/1.07*0.05/1.05),IF(V323="NGO",R323,IF(V323="SUP",R323,(L323/1.07*0.1/1.1))))</f>
        <v>9930</v>
      </c>
      <c r="R323" s="13">
        <v>9930</v>
      </c>
      <c r="S323" s="21" t="s">
        <v>15</v>
      </c>
      <c r="T323" s="7">
        <f t="shared" ref="T323:T386" si="11">Q323-R323</f>
        <v>0</v>
      </c>
      <c r="U323" s="21" t="s">
        <v>474</v>
      </c>
      <c r="V323" s="6" t="s">
        <v>1748</v>
      </c>
      <c r="W323" s="21"/>
    </row>
    <row r="324" spans="1:23" s="36" customFormat="1" ht="24.75" customHeight="1" x14ac:dyDescent="0.2">
      <c r="A324" s="26">
        <v>41548</v>
      </c>
      <c r="B324" s="6" t="s">
        <v>1309</v>
      </c>
      <c r="C324" s="21" t="s">
        <v>81</v>
      </c>
      <c r="D324" s="21" t="s">
        <v>594</v>
      </c>
      <c r="E324" s="6" t="s">
        <v>1281</v>
      </c>
      <c r="F324" s="51" t="s">
        <v>1185</v>
      </c>
      <c r="G324" s="21" t="s">
        <v>429</v>
      </c>
      <c r="H324" s="21"/>
      <c r="I324" s="21" t="s">
        <v>1186</v>
      </c>
      <c r="J324" s="21"/>
      <c r="K324" s="21" t="s">
        <v>1188</v>
      </c>
      <c r="L324" s="53">
        <v>499684</v>
      </c>
      <c r="M324" s="51">
        <v>61492</v>
      </c>
      <c r="N324" s="26">
        <v>41575</v>
      </c>
      <c r="O324" s="80">
        <v>2013</v>
      </c>
      <c r="P324" s="21"/>
      <c r="Q324" s="53">
        <f t="shared" si="10"/>
        <v>42454.035683942224</v>
      </c>
      <c r="R324" s="13">
        <v>0</v>
      </c>
      <c r="S324" s="21" t="s">
        <v>15</v>
      </c>
      <c r="T324" s="7">
        <f t="shared" si="11"/>
        <v>42454.035683942224</v>
      </c>
      <c r="U324" s="21" t="s">
        <v>484</v>
      </c>
      <c r="V324" s="21"/>
      <c r="W324" s="21"/>
    </row>
    <row r="325" spans="1:23" s="36" customFormat="1" ht="36" x14ac:dyDescent="0.2">
      <c r="A325" s="26">
        <v>41548</v>
      </c>
      <c r="B325" s="6" t="s">
        <v>1309</v>
      </c>
      <c r="C325" s="21" t="s">
        <v>197</v>
      </c>
      <c r="D325" s="21" t="s">
        <v>146</v>
      </c>
      <c r="E325" s="21"/>
      <c r="F325" s="51" t="s">
        <v>1154</v>
      </c>
      <c r="G325" s="21" t="s">
        <v>429</v>
      </c>
      <c r="H325" s="21"/>
      <c r="I325" s="21" t="s">
        <v>1155</v>
      </c>
      <c r="J325" s="21"/>
      <c r="K325" s="21" t="s">
        <v>1156</v>
      </c>
      <c r="L325" s="53">
        <v>455000</v>
      </c>
      <c r="M325" s="51">
        <v>61125</v>
      </c>
      <c r="N325" s="26">
        <v>41576</v>
      </c>
      <c r="O325" s="80">
        <v>2013</v>
      </c>
      <c r="P325" s="21" t="s">
        <v>1189</v>
      </c>
      <c r="Q325" s="53">
        <f t="shared" si="10"/>
        <v>38657.604078164819</v>
      </c>
      <c r="R325" s="13">
        <v>38658</v>
      </c>
      <c r="S325" s="21" t="s">
        <v>19</v>
      </c>
      <c r="T325" s="7">
        <f t="shared" si="11"/>
        <v>-0.39592183518107049</v>
      </c>
      <c r="U325" s="21"/>
      <c r="V325" s="6" t="s">
        <v>1749</v>
      </c>
      <c r="W325" s="21"/>
    </row>
    <row r="326" spans="1:23" s="36" customFormat="1" ht="24" x14ac:dyDescent="0.2">
      <c r="A326" s="26">
        <v>41548</v>
      </c>
      <c r="B326" s="6" t="s">
        <v>1309</v>
      </c>
      <c r="C326" s="21" t="s">
        <v>224</v>
      </c>
      <c r="D326" s="21" t="s">
        <v>12</v>
      </c>
      <c r="E326" s="21" t="s">
        <v>371</v>
      </c>
      <c r="F326" s="51" t="s">
        <v>1192</v>
      </c>
      <c r="G326" s="21" t="s">
        <v>431</v>
      </c>
      <c r="H326" s="21"/>
      <c r="I326" s="21" t="s">
        <v>1193</v>
      </c>
      <c r="J326" s="21"/>
      <c r="K326" s="21" t="s">
        <v>1194</v>
      </c>
      <c r="L326" s="53">
        <v>599463</v>
      </c>
      <c r="M326" s="51">
        <v>61524</v>
      </c>
      <c r="N326" s="26">
        <v>41584</v>
      </c>
      <c r="O326" s="80">
        <v>2013</v>
      </c>
      <c r="P326" s="21"/>
      <c r="Q326" s="53">
        <f t="shared" si="10"/>
        <v>50931.435853865762</v>
      </c>
      <c r="R326" s="13">
        <v>39103</v>
      </c>
      <c r="S326" s="21" t="s">
        <v>15</v>
      </c>
      <c r="T326" s="7">
        <f t="shared" si="11"/>
        <v>11828.435853865762</v>
      </c>
      <c r="U326" s="21" t="s">
        <v>482</v>
      </c>
      <c r="V326" s="21"/>
      <c r="W326" s="21"/>
    </row>
    <row r="327" spans="1:23" s="36" customFormat="1" ht="24" x14ac:dyDescent="0.2">
      <c r="A327" s="26">
        <v>41579</v>
      </c>
      <c r="B327" s="6" t="s">
        <v>1308</v>
      </c>
      <c r="C327" s="21" t="s">
        <v>1195</v>
      </c>
      <c r="D327" s="21" t="s">
        <v>12</v>
      </c>
      <c r="E327" s="21" t="s">
        <v>371</v>
      </c>
      <c r="F327" s="51" t="s">
        <v>1258</v>
      </c>
      <c r="G327" s="21" t="s">
        <v>427</v>
      </c>
      <c r="H327" s="21"/>
      <c r="I327" s="21" t="s">
        <v>1196</v>
      </c>
      <c r="J327" s="21"/>
      <c r="K327" s="21" t="s">
        <v>1197</v>
      </c>
      <c r="L327" s="53">
        <v>143042</v>
      </c>
      <c r="M327" s="51">
        <v>61548</v>
      </c>
      <c r="N327" s="26">
        <v>41590</v>
      </c>
      <c r="O327" s="80">
        <v>2013</v>
      </c>
      <c r="P327" s="21"/>
      <c r="Q327" s="53">
        <f t="shared" si="10"/>
        <v>12153.101104502974</v>
      </c>
      <c r="R327" s="13">
        <v>12153</v>
      </c>
      <c r="S327" s="21" t="s">
        <v>19</v>
      </c>
      <c r="T327" s="7">
        <f t="shared" si="11"/>
        <v>0.1011045029736124</v>
      </c>
      <c r="U327" s="21"/>
      <c r="V327" s="6" t="s">
        <v>1749</v>
      </c>
      <c r="W327" s="21"/>
    </row>
    <row r="328" spans="1:23" s="36" customFormat="1" ht="24" customHeight="1" x14ac:dyDescent="0.2">
      <c r="A328" s="66">
        <v>41518</v>
      </c>
      <c r="B328" s="51" t="s">
        <v>299</v>
      </c>
      <c r="C328" s="51" t="s">
        <v>1084</v>
      </c>
      <c r="D328" s="51" t="s">
        <v>401</v>
      </c>
      <c r="E328" s="51"/>
      <c r="F328" s="51" t="s">
        <v>1085</v>
      </c>
      <c r="G328" s="51" t="s">
        <v>427</v>
      </c>
      <c r="H328" s="51"/>
      <c r="I328" s="51" t="s">
        <v>1086</v>
      </c>
      <c r="J328" s="51"/>
      <c r="K328" s="21" t="s">
        <v>139</v>
      </c>
      <c r="L328" s="53">
        <v>678426</v>
      </c>
      <c r="M328" s="51">
        <v>61606</v>
      </c>
      <c r="N328" s="66">
        <v>41593</v>
      </c>
      <c r="O328" s="80">
        <v>2013</v>
      </c>
      <c r="P328" s="51" t="s">
        <v>1213</v>
      </c>
      <c r="Q328" s="53">
        <f t="shared" si="10"/>
        <v>57640.271877655046</v>
      </c>
      <c r="R328" s="53">
        <v>0</v>
      </c>
      <c r="S328" s="51" t="s">
        <v>15</v>
      </c>
      <c r="T328" s="7">
        <f t="shared" si="11"/>
        <v>57640.271877655046</v>
      </c>
      <c r="U328" s="51"/>
      <c r="V328" s="21" t="s">
        <v>1749</v>
      </c>
      <c r="W328" s="51"/>
    </row>
    <row r="329" spans="1:23" s="36" customFormat="1" ht="24.75" customHeight="1" x14ac:dyDescent="0.2">
      <c r="A329" s="26">
        <v>41579</v>
      </c>
      <c r="B329" s="6" t="s">
        <v>1312</v>
      </c>
      <c r="C329" s="21" t="s">
        <v>89</v>
      </c>
      <c r="D329" s="21" t="s">
        <v>12</v>
      </c>
      <c r="E329" s="21" t="s">
        <v>371</v>
      </c>
      <c r="F329" s="51" t="s">
        <v>1206</v>
      </c>
      <c r="G329" s="21" t="s">
        <v>1520</v>
      </c>
      <c r="H329" s="21"/>
      <c r="I329" s="21" t="s">
        <v>1207</v>
      </c>
      <c r="J329" s="21"/>
      <c r="K329" s="21" t="s">
        <v>1208</v>
      </c>
      <c r="L329" s="53">
        <v>1691761</v>
      </c>
      <c r="M329" s="51">
        <v>61679</v>
      </c>
      <c r="N329" s="26">
        <v>41603</v>
      </c>
      <c r="O329" s="80">
        <v>2013</v>
      </c>
      <c r="P329" s="21"/>
      <c r="Q329" s="53">
        <f t="shared" si="10"/>
        <v>39760</v>
      </c>
      <c r="R329" s="13">
        <v>39760</v>
      </c>
      <c r="S329" s="21" t="s">
        <v>15</v>
      </c>
      <c r="T329" s="7">
        <f t="shared" si="11"/>
        <v>0</v>
      </c>
      <c r="U329" s="21" t="s">
        <v>474</v>
      </c>
      <c r="V329" s="6" t="s">
        <v>1748</v>
      </c>
      <c r="W329" s="21"/>
    </row>
    <row r="330" spans="1:23" s="36" customFormat="1" ht="24.75" customHeight="1" x14ac:dyDescent="0.2">
      <c r="A330" s="26">
        <v>41579</v>
      </c>
      <c r="B330" s="6" t="s">
        <v>1309</v>
      </c>
      <c r="C330" s="21" t="s">
        <v>81</v>
      </c>
      <c r="D330" s="21" t="s">
        <v>594</v>
      </c>
      <c r="E330" s="6" t="s">
        <v>1281</v>
      </c>
      <c r="F330" s="51" t="s">
        <v>1225</v>
      </c>
      <c r="G330" s="21"/>
      <c r="H330" s="21"/>
      <c r="I330" s="21" t="s">
        <v>1226</v>
      </c>
      <c r="J330" s="21"/>
      <c r="K330" s="21" t="s">
        <v>1227</v>
      </c>
      <c r="L330" s="53">
        <v>499875</v>
      </c>
      <c r="M330" s="51">
        <v>61708</v>
      </c>
      <c r="N330" s="26">
        <v>41605</v>
      </c>
      <c r="O330" s="80">
        <v>2013</v>
      </c>
      <c r="P330" s="21"/>
      <c r="Q330" s="53">
        <f t="shared" si="10"/>
        <v>42470.263381478333</v>
      </c>
      <c r="R330" s="13">
        <v>0</v>
      </c>
      <c r="S330" s="21" t="s">
        <v>15</v>
      </c>
      <c r="T330" s="7">
        <f t="shared" si="11"/>
        <v>42470.263381478333</v>
      </c>
      <c r="U330" s="21" t="s">
        <v>484</v>
      </c>
      <c r="V330" s="21"/>
      <c r="W330" s="21"/>
    </row>
    <row r="331" spans="1:23" s="36" customFormat="1" ht="24.75" customHeight="1" x14ac:dyDescent="0.2">
      <c r="A331" s="26">
        <v>41579</v>
      </c>
      <c r="B331" s="6" t="s">
        <v>1307</v>
      </c>
      <c r="C331" s="21" t="s">
        <v>228</v>
      </c>
      <c r="D331" s="21" t="s">
        <v>12</v>
      </c>
      <c r="E331" s="21" t="s">
        <v>371</v>
      </c>
      <c r="F331" s="51" t="s">
        <v>1257</v>
      </c>
      <c r="G331" s="21" t="s">
        <v>427</v>
      </c>
      <c r="H331" s="21"/>
      <c r="I331" s="21" t="s">
        <v>1198</v>
      </c>
      <c r="J331" s="21"/>
      <c r="K331" s="21" t="s">
        <v>1199</v>
      </c>
      <c r="L331" s="53">
        <v>99831</v>
      </c>
      <c r="M331" s="51">
        <v>61698</v>
      </c>
      <c r="N331" s="26">
        <v>41606</v>
      </c>
      <c r="O331" s="80">
        <v>2013</v>
      </c>
      <c r="P331" s="21"/>
      <c r="Q331" s="53">
        <f t="shared" si="10"/>
        <v>8481</v>
      </c>
      <c r="R331" s="13">
        <v>8481</v>
      </c>
      <c r="S331" s="21" t="s">
        <v>15</v>
      </c>
      <c r="T331" s="7">
        <f t="shared" si="11"/>
        <v>0</v>
      </c>
      <c r="U331" s="21" t="s">
        <v>477</v>
      </c>
      <c r="V331" s="6" t="s">
        <v>1750</v>
      </c>
      <c r="W331" s="21"/>
    </row>
    <row r="332" spans="1:23" s="36" customFormat="1" ht="24.75" customHeight="1" x14ac:dyDescent="0.2">
      <c r="A332" s="26">
        <v>41579</v>
      </c>
      <c r="B332" s="6" t="s">
        <v>1312</v>
      </c>
      <c r="C332" s="21" t="s">
        <v>89</v>
      </c>
      <c r="D332" s="21" t="s">
        <v>12</v>
      </c>
      <c r="E332" s="21" t="s">
        <v>371</v>
      </c>
      <c r="F332" s="51" t="s">
        <v>1256</v>
      </c>
      <c r="G332" s="21" t="s">
        <v>1243</v>
      </c>
      <c r="H332" s="21"/>
      <c r="I332" s="21" t="s">
        <v>1202</v>
      </c>
      <c r="J332" s="21"/>
      <c r="K332" s="21" t="s">
        <v>1203</v>
      </c>
      <c r="L332" s="53">
        <v>799906</v>
      </c>
      <c r="M332" s="51">
        <v>61697</v>
      </c>
      <c r="N332" s="26">
        <v>41606</v>
      </c>
      <c r="O332" s="80">
        <v>2013</v>
      </c>
      <c r="P332" s="21"/>
      <c r="Q332" s="53">
        <f t="shared" si="10"/>
        <v>33980</v>
      </c>
      <c r="R332" s="13">
        <v>33980</v>
      </c>
      <c r="S332" s="21" t="s">
        <v>15</v>
      </c>
      <c r="T332" s="7">
        <f t="shared" si="11"/>
        <v>0</v>
      </c>
      <c r="U332" s="21" t="s">
        <v>477</v>
      </c>
      <c r="V332" s="6" t="s">
        <v>1750</v>
      </c>
      <c r="W332" s="21"/>
    </row>
    <row r="333" spans="1:23" s="36" customFormat="1" ht="17.25" customHeight="1" x14ac:dyDescent="0.2">
      <c r="A333" s="26">
        <v>41579</v>
      </c>
      <c r="B333" s="6" t="s">
        <v>1309</v>
      </c>
      <c r="C333" s="21" t="s">
        <v>48</v>
      </c>
      <c r="D333" s="21" t="s">
        <v>35</v>
      </c>
      <c r="E333" s="21"/>
      <c r="F333" s="51"/>
      <c r="G333" s="21" t="s">
        <v>427</v>
      </c>
      <c r="H333" s="21"/>
      <c r="I333" s="21" t="s">
        <v>1200</v>
      </c>
      <c r="J333" s="21"/>
      <c r="K333" s="21" t="s">
        <v>1015</v>
      </c>
      <c r="L333" s="53">
        <v>1340482</v>
      </c>
      <c r="M333" s="51">
        <v>61733</v>
      </c>
      <c r="N333" s="26">
        <v>41607</v>
      </c>
      <c r="O333" s="80">
        <v>2013</v>
      </c>
      <c r="P333" s="21"/>
      <c r="Q333" s="53">
        <f t="shared" si="10"/>
        <v>113889.7196261682</v>
      </c>
      <c r="R333" s="13">
        <v>84962</v>
      </c>
      <c r="S333" s="21" t="s">
        <v>19</v>
      </c>
      <c r="T333" s="7">
        <f t="shared" si="11"/>
        <v>28927.719626168197</v>
      </c>
      <c r="U333" s="21"/>
      <c r="V333" s="21" t="s">
        <v>1749</v>
      </c>
      <c r="W333" s="21"/>
    </row>
    <row r="334" spans="1:23" s="36" customFormat="1" ht="24.75" customHeight="1" x14ac:dyDescent="0.2">
      <c r="A334" s="26">
        <v>41579</v>
      </c>
      <c r="B334" s="6" t="s">
        <v>1309</v>
      </c>
      <c r="C334" s="21" t="s">
        <v>189</v>
      </c>
      <c r="D334" s="21" t="s">
        <v>594</v>
      </c>
      <c r="E334" s="6" t="s">
        <v>1281</v>
      </c>
      <c r="F334" s="51" t="s">
        <v>1216</v>
      </c>
      <c r="G334" s="21" t="s">
        <v>1017</v>
      </c>
      <c r="H334" s="21"/>
      <c r="I334" s="21" t="s">
        <v>1218</v>
      </c>
      <c r="J334" s="21"/>
      <c r="K334" s="21" t="s">
        <v>1231</v>
      </c>
      <c r="L334" s="53">
        <v>499897</v>
      </c>
      <c r="M334" s="51">
        <v>61745</v>
      </c>
      <c r="N334" s="26">
        <v>41613</v>
      </c>
      <c r="O334" s="80">
        <v>2013</v>
      </c>
      <c r="P334" s="21"/>
      <c r="Q334" s="53">
        <f t="shared" si="10"/>
        <v>0</v>
      </c>
      <c r="R334" s="13">
        <v>0</v>
      </c>
      <c r="S334" s="21" t="s">
        <v>15</v>
      </c>
      <c r="T334" s="7">
        <f t="shared" si="11"/>
        <v>0</v>
      </c>
      <c r="U334" s="21" t="s">
        <v>477</v>
      </c>
      <c r="V334" s="6" t="s">
        <v>1750</v>
      </c>
      <c r="W334" s="21"/>
    </row>
    <row r="335" spans="1:23" s="36" customFormat="1" ht="24.75" customHeight="1" x14ac:dyDescent="0.2">
      <c r="A335" s="26">
        <v>41579</v>
      </c>
      <c r="B335" s="6" t="s">
        <v>1309</v>
      </c>
      <c r="C335" s="21" t="s">
        <v>189</v>
      </c>
      <c r="D335" s="21" t="s">
        <v>594</v>
      </c>
      <c r="E335" s="6" t="s">
        <v>1281</v>
      </c>
      <c r="F335" s="51" t="s">
        <v>1217</v>
      </c>
      <c r="G335" s="21" t="s">
        <v>1017</v>
      </c>
      <c r="H335" s="21"/>
      <c r="I335" s="21" t="s">
        <v>1220</v>
      </c>
      <c r="J335" s="21"/>
      <c r="K335" s="21" t="s">
        <v>1219</v>
      </c>
      <c r="L335" s="53">
        <v>499916</v>
      </c>
      <c r="M335" s="51">
        <v>61746</v>
      </c>
      <c r="N335" s="26">
        <v>41613</v>
      </c>
      <c r="O335" s="80">
        <v>2013</v>
      </c>
      <c r="P335" s="21"/>
      <c r="Q335" s="53">
        <f t="shared" si="10"/>
        <v>0</v>
      </c>
      <c r="R335" s="13">
        <v>0</v>
      </c>
      <c r="S335" s="21" t="s">
        <v>15</v>
      </c>
      <c r="T335" s="7">
        <f t="shared" si="11"/>
        <v>0</v>
      </c>
      <c r="U335" s="21" t="s">
        <v>477</v>
      </c>
      <c r="V335" s="6" t="s">
        <v>1750</v>
      </c>
      <c r="W335" s="21"/>
    </row>
    <row r="336" spans="1:23" s="36" customFormat="1" ht="24.75" customHeight="1" x14ac:dyDescent="0.2">
      <c r="A336" s="26">
        <v>41579</v>
      </c>
      <c r="B336" s="6" t="s">
        <v>1312</v>
      </c>
      <c r="C336" s="21" t="s">
        <v>89</v>
      </c>
      <c r="D336" s="21" t="s">
        <v>82</v>
      </c>
      <c r="E336" s="21"/>
      <c r="F336" s="51" t="s">
        <v>1214</v>
      </c>
      <c r="G336" s="21" t="s">
        <v>1520</v>
      </c>
      <c r="H336" s="21"/>
      <c r="I336" s="21" t="s">
        <v>1215</v>
      </c>
      <c r="J336" s="21"/>
      <c r="K336" s="21" t="s">
        <v>814</v>
      </c>
      <c r="L336" s="53">
        <v>3000000</v>
      </c>
      <c r="M336" s="51">
        <v>61860</v>
      </c>
      <c r="N336" s="26">
        <v>41647</v>
      </c>
      <c r="O336" s="25">
        <v>2013</v>
      </c>
      <c r="P336" s="21" t="s">
        <v>1286</v>
      </c>
      <c r="Q336" s="53">
        <f t="shared" si="10"/>
        <v>254885.30161427354</v>
      </c>
      <c r="R336" s="13">
        <v>254883</v>
      </c>
      <c r="S336" s="21" t="s">
        <v>19</v>
      </c>
      <c r="T336" s="7">
        <f t="shared" si="11"/>
        <v>2.3016142735432368</v>
      </c>
      <c r="U336" s="21"/>
      <c r="V336" s="6" t="s">
        <v>1749</v>
      </c>
      <c r="W336" s="21"/>
    </row>
    <row r="337" spans="1:23" s="36" customFormat="1" ht="24.75" customHeight="1" x14ac:dyDescent="0.2">
      <c r="A337" s="26">
        <v>41579</v>
      </c>
      <c r="B337" s="6" t="s">
        <v>1312</v>
      </c>
      <c r="C337" s="21" t="s">
        <v>89</v>
      </c>
      <c r="D337" s="21" t="s">
        <v>42</v>
      </c>
      <c r="E337" s="21"/>
      <c r="F337" s="51">
        <v>69351</v>
      </c>
      <c r="G337" s="21" t="s">
        <v>1520</v>
      </c>
      <c r="H337" s="21"/>
      <c r="I337" s="21" t="s">
        <v>1204</v>
      </c>
      <c r="J337" s="21"/>
      <c r="K337" s="21" t="s">
        <v>1205</v>
      </c>
      <c r="L337" s="53">
        <v>2790665</v>
      </c>
      <c r="M337" s="51">
        <v>61785</v>
      </c>
      <c r="N337" s="26">
        <v>41620</v>
      </c>
      <c r="O337" s="80">
        <v>2013</v>
      </c>
      <c r="P337" s="21"/>
      <c r="Q337" s="53">
        <f t="shared" si="10"/>
        <v>237099.83007646559</v>
      </c>
      <c r="R337" s="13">
        <v>254855</v>
      </c>
      <c r="S337" s="21" t="s">
        <v>19</v>
      </c>
      <c r="T337" s="7">
        <f t="shared" si="11"/>
        <v>-17755.169923534413</v>
      </c>
      <c r="U337" s="21"/>
      <c r="V337" s="21" t="s">
        <v>1749</v>
      </c>
      <c r="W337" s="21"/>
    </row>
    <row r="338" spans="1:23" s="36" customFormat="1" ht="24.75" customHeight="1" x14ac:dyDescent="0.2">
      <c r="A338" s="26">
        <v>41579</v>
      </c>
      <c r="B338" s="6" t="s">
        <v>1312</v>
      </c>
      <c r="C338" s="21" t="s">
        <v>89</v>
      </c>
      <c r="D338" s="21" t="s">
        <v>394</v>
      </c>
      <c r="E338" s="21"/>
      <c r="F338" s="51" t="s">
        <v>1209</v>
      </c>
      <c r="G338" s="21" t="s">
        <v>1520</v>
      </c>
      <c r="H338" s="21"/>
      <c r="I338" s="21" t="s">
        <v>1210</v>
      </c>
      <c r="J338" s="21"/>
      <c r="K338" s="21" t="s">
        <v>1211</v>
      </c>
      <c r="L338" s="53">
        <v>482703</v>
      </c>
      <c r="M338" s="51">
        <v>61784</v>
      </c>
      <c r="N338" s="26">
        <v>41620</v>
      </c>
      <c r="O338" s="80">
        <v>2013</v>
      </c>
      <c r="P338" s="21"/>
      <c r="Q338" s="53">
        <f t="shared" si="10"/>
        <v>41011.299915038231</v>
      </c>
      <c r="R338" s="13">
        <v>41011</v>
      </c>
      <c r="S338" s="21" t="s">
        <v>19</v>
      </c>
      <c r="T338" s="7">
        <f t="shared" si="11"/>
        <v>0.29991503823111998</v>
      </c>
      <c r="U338" s="21"/>
      <c r="V338" s="6" t="s">
        <v>1749</v>
      </c>
      <c r="W338" s="21"/>
    </row>
    <row r="339" spans="1:23" s="36" customFormat="1" ht="24.75" customHeight="1" x14ac:dyDescent="0.2">
      <c r="A339" s="26">
        <v>41609</v>
      </c>
      <c r="B339" s="6" t="s">
        <v>1309</v>
      </c>
      <c r="C339" s="21" t="s">
        <v>189</v>
      </c>
      <c r="D339" s="21" t="s">
        <v>271</v>
      </c>
      <c r="E339" s="21"/>
      <c r="F339" s="51" t="s">
        <v>1263</v>
      </c>
      <c r="G339" s="21" t="s">
        <v>1529</v>
      </c>
      <c r="H339" s="21"/>
      <c r="I339" s="21" t="s">
        <v>1060</v>
      </c>
      <c r="J339" s="95">
        <v>0.73699999999999999</v>
      </c>
      <c r="K339" s="21" t="s">
        <v>1293</v>
      </c>
      <c r="L339" s="53">
        <v>11533243</v>
      </c>
      <c r="M339" s="51">
        <v>61290</v>
      </c>
      <c r="N339" s="26">
        <v>41670</v>
      </c>
      <c r="O339" s="25">
        <v>2014</v>
      </c>
      <c r="P339" s="21" t="s">
        <v>1264</v>
      </c>
      <c r="Q339" s="53">
        <f t="shared" si="10"/>
        <v>979884.706881903</v>
      </c>
      <c r="R339" s="13">
        <v>40000</v>
      </c>
      <c r="S339" s="21" t="s">
        <v>15</v>
      </c>
      <c r="T339" s="7">
        <f t="shared" si="11"/>
        <v>939884.706881903</v>
      </c>
      <c r="U339" s="21" t="s">
        <v>476</v>
      </c>
      <c r="V339" s="21" t="s">
        <v>1749</v>
      </c>
      <c r="W339" s="21"/>
    </row>
    <row r="340" spans="1:23" s="36" customFormat="1" ht="24.75" customHeight="1" x14ac:dyDescent="0.2">
      <c r="A340" s="26">
        <v>41579</v>
      </c>
      <c r="B340" s="6" t="s">
        <v>1312</v>
      </c>
      <c r="C340" s="21" t="s">
        <v>89</v>
      </c>
      <c r="D340" s="21" t="s">
        <v>667</v>
      </c>
      <c r="E340" s="21"/>
      <c r="F340" s="51" t="s">
        <v>1222</v>
      </c>
      <c r="G340" s="21" t="s">
        <v>1520</v>
      </c>
      <c r="H340" s="21"/>
      <c r="I340" s="21" t="s">
        <v>1223</v>
      </c>
      <c r="J340" s="21"/>
      <c r="K340" s="21" t="s">
        <v>1224</v>
      </c>
      <c r="L340" s="53">
        <v>3257329</v>
      </c>
      <c r="M340" s="51">
        <v>61880</v>
      </c>
      <c r="N340" s="26">
        <v>41649</v>
      </c>
      <c r="O340" s="80">
        <v>2013</v>
      </c>
      <c r="P340" s="21" t="s">
        <v>1285</v>
      </c>
      <c r="Q340" s="53">
        <f t="shared" si="10"/>
        <v>276748.42820730666</v>
      </c>
      <c r="R340" s="13">
        <v>276750</v>
      </c>
      <c r="S340" s="21" t="s">
        <v>19</v>
      </c>
      <c r="T340" s="7">
        <f t="shared" si="11"/>
        <v>-1.5717926933430135</v>
      </c>
      <c r="U340" s="21"/>
      <c r="V340" s="6" t="s">
        <v>1749</v>
      </c>
      <c r="W340" s="21"/>
    </row>
    <row r="341" spans="1:23" s="36" customFormat="1" ht="24.75" customHeight="1" x14ac:dyDescent="0.2">
      <c r="A341" s="26">
        <v>41609</v>
      </c>
      <c r="B341" s="6" t="s">
        <v>1309</v>
      </c>
      <c r="C341" s="21" t="s">
        <v>189</v>
      </c>
      <c r="D341" s="21" t="s">
        <v>594</v>
      </c>
      <c r="E341" s="6" t="s">
        <v>1281</v>
      </c>
      <c r="F341" s="51" t="s">
        <v>1244</v>
      </c>
      <c r="G341" s="21" t="s">
        <v>1017</v>
      </c>
      <c r="H341" s="21"/>
      <c r="I341" s="21" t="s">
        <v>1262</v>
      </c>
      <c r="J341" s="21"/>
      <c r="K341" s="21" t="s">
        <v>1245</v>
      </c>
      <c r="L341" s="53">
        <v>498888</v>
      </c>
      <c r="M341" s="51">
        <v>61824</v>
      </c>
      <c r="N341" s="26">
        <v>41628</v>
      </c>
      <c r="O341" s="80">
        <v>2013</v>
      </c>
      <c r="P341" s="21"/>
      <c r="Q341" s="53">
        <f t="shared" si="10"/>
        <v>42386.406117247243</v>
      </c>
      <c r="R341" s="13">
        <v>0</v>
      </c>
      <c r="S341" s="21" t="s">
        <v>15</v>
      </c>
      <c r="T341" s="7">
        <f t="shared" si="11"/>
        <v>42386.406117247243</v>
      </c>
      <c r="U341" s="21" t="s">
        <v>494</v>
      </c>
      <c r="V341" s="21"/>
      <c r="W341" s="21"/>
    </row>
    <row r="342" spans="1:23" s="36" customFormat="1" ht="24.75" customHeight="1" x14ac:dyDescent="0.2">
      <c r="A342" s="26">
        <v>41579</v>
      </c>
      <c r="B342" s="6" t="s">
        <v>1312</v>
      </c>
      <c r="C342" s="21" t="s">
        <v>89</v>
      </c>
      <c r="D342" s="21" t="s">
        <v>49</v>
      </c>
      <c r="E342" s="21"/>
      <c r="F342" s="51" t="s">
        <v>1228</v>
      </c>
      <c r="G342" s="21" t="s">
        <v>1520</v>
      </c>
      <c r="H342" s="21"/>
      <c r="I342" s="21" t="s">
        <v>1229</v>
      </c>
      <c r="J342" s="21"/>
      <c r="K342" s="21" t="s">
        <v>1230</v>
      </c>
      <c r="L342" s="53">
        <v>755430</v>
      </c>
      <c r="M342" s="51">
        <v>61841</v>
      </c>
      <c r="N342" s="26">
        <v>41632</v>
      </c>
      <c r="O342" s="25">
        <v>2013</v>
      </c>
      <c r="P342" s="21"/>
      <c r="Q342" s="53">
        <f t="shared" si="10"/>
        <v>64182.667799490227</v>
      </c>
      <c r="R342" s="13">
        <v>67969</v>
      </c>
      <c r="S342" s="21" t="s">
        <v>19</v>
      </c>
      <c r="T342" s="7">
        <f t="shared" si="11"/>
        <v>-3786.3322005097725</v>
      </c>
      <c r="U342" s="21"/>
      <c r="V342" s="21" t="s">
        <v>1749</v>
      </c>
      <c r="W342" s="21"/>
    </row>
    <row r="343" spans="1:23" s="36" customFormat="1" ht="24.75" customHeight="1" x14ac:dyDescent="0.2">
      <c r="A343" s="26">
        <v>41609</v>
      </c>
      <c r="B343" s="6" t="s">
        <v>1312</v>
      </c>
      <c r="C343" s="21" t="s">
        <v>89</v>
      </c>
      <c r="D343" s="21" t="s">
        <v>42</v>
      </c>
      <c r="E343" s="21"/>
      <c r="F343" s="51">
        <v>69351</v>
      </c>
      <c r="G343" s="21" t="s">
        <v>1520</v>
      </c>
      <c r="H343" s="21"/>
      <c r="I343" s="21" t="s">
        <v>1204</v>
      </c>
      <c r="J343" s="95">
        <v>1.1220000027000001</v>
      </c>
      <c r="K343" s="21" t="s">
        <v>1240</v>
      </c>
      <c r="L343" s="74">
        <v>1782531</v>
      </c>
      <c r="M343" s="73">
        <v>61785</v>
      </c>
      <c r="N343" s="72">
        <v>41648</v>
      </c>
      <c r="O343" s="25">
        <v>2014</v>
      </c>
      <c r="P343" s="70" t="s">
        <v>1253</v>
      </c>
      <c r="Q343" s="53">
        <f t="shared" si="10"/>
        <v>151446.98385726422</v>
      </c>
      <c r="R343" s="69">
        <v>151446</v>
      </c>
      <c r="S343" s="70" t="s">
        <v>19</v>
      </c>
      <c r="T343" s="7">
        <f t="shared" si="11"/>
        <v>0.98385726421838626</v>
      </c>
      <c r="U343" s="21" t="s">
        <v>1753</v>
      </c>
      <c r="V343" s="6" t="s">
        <v>1749</v>
      </c>
      <c r="W343" s="21"/>
    </row>
    <row r="344" spans="1:23" s="36" customFormat="1" ht="24.75" customHeight="1" x14ac:dyDescent="0.2">
      <c r="A344" s="26">
        <v>41609</v>
      </c>
      <c r="B344" s="6" t="s">
        <v>1309</v>
      </c>
      <c r="C344" s="21" t="s">
        <v>224</v>
      </c>
      <c r="D344" s="21" t="s">
        <v>1237</v>
      </c>
      <c r="E344" s="21"/>
      <c r="F344" s="51"/>
      <c r="G344" s="21" t="s">
        <v>1521</v>
      </c>
      <c r="H344" s="21"/>
      <c r="I344" s="21" t="s">
        <v>1238</v>
      </c>
      <c r="J344" s="25">
        <v>1</v>
      </c>
      <c r="K344" s="21" t="s">
        <v>1239</v>
      </c>
      <c r="L344" s="53">
        <v>600000</v>
      </c>
      <c r="M344" s="51">
        <v>61814</v>
      </c>
      <c r="N344" s="26">
        <v>41626</v>
      </c>
      <c r="O344" s="25">
        <v>2014</v>
      </c>
      <c r="P344" s="21"/>
      <c r="Q344" s="53">
        <f t="shared" si="10"/>
        <v>50977.060322854712</v>
      </c>
      <c r="R344" s="13">
        <v>50978</v>
      </c>
      <c r="S344" s="21" t="s">
        <v>19</v>
      </c>
      <c r="T344" s="7">
        <f t="shared" si="11"/>
        <v>-0.93967714528844226</v>
      </c>
      <c r="U344" s="21" t="s">
        <v>1753</v>
      </c>
      <c r="V344" s="6" t="s">
        <v>1749</v>
      </c>
      <c r="W344" s="21"/>
    </row>
    <row r="345" spans="1:23" s="36" customFormat="1" ht="24.75" customHeight="1" x14ac:dyDescent="0.2">
      <c r="A345" s="26">
        <v>41609</v>
      </c>
      <c r="B345" s="6" t="s">
        <v>1312</v>
      </c>
      <c r="C345" s="21" t="s">
        <v>89</v>
      </c>
      <c r="D345" s="21" t="s">
        <v>675</v>
      </c>
      <c r="E345" s="21"/>
      <c r="F345" s="51" t="s">
        <v>1241</v>
      </c>
      <c r="G345" s="21" t="s">
        <v>1520</v>
      </c>
      <c r="H345" s="21"/>
      <c r="I345" s="21" t="s">
        <v>1242</v>
      </c>
      <c r="J345" s="25">
        <v>1</v>
      </c>
      <c r="K345" s="21" t="s">
        <v>916</v>
      </c>
      <c r="L345" s="53">
        <v>300000</v>
      </c>
      <c r="M345" s="51">
        <v>61859</v>
      </c>
      <c r="N345" s="26">
        <v>41645</v>
      </c>
      <c r="O345" s="25">
        <v>2014</v>
      </c>
      <c r="P345" s="21" t="s">
        <v>1285</v>
      </c>
      <c r="Q345" s="53">
        <f t="shared" si="10"/>
        <v>25488.530161427356</v>
      </c>
      <c r="R345" s="13">
        <v>25488</v>
      </c>
      <c r="S345" s="21" t="s">
        <v>19</v>
      </c>
      <c r="T345" s="7">
        <f t="shared" si="11"/>
        <v>0.53016142735577887</v>
      </c>
      <c r="U345" s="21" t="s">
        <v>1753</v>
      </c>
      <c r="V345" s="6" t="s">
        <v>1749</v>
      </c>
      <c r="W345" s="21"/>
    </row>
    <row r="346" spans="1:23" s="36" customFormat="1" ht="24.75" customHeight="1" x14ac:dyDescent="0.2">
      <c r="A346" s="26">
        <v>41609</v>
      </c>
      <c r="B346" s="6" t="s">
        <v>1307</v>
      </c>
      <c r="C346" s="21" t="s">
        <v>24</v>
      </c>
      <c r="D346" s="12" t="s">
        <v>1283</v>
      </c>
      <c r="E346" s="21" t="s">
        <v>1119</v>
      </c>
      <c r="F346" s="21" t="s">
        <v>1247</v>
      </c>
      <c r="G346" s="21" t="s">
        <v>1522</v>
      </c>
      <c r="H346" s="22"/>
      <c r="I346" s="21" t="s">
        <v>1248</v>
      </c>
      <c r="J346" s="25">
        <v>1</v>
      </c>
      <c r="K346" s="21" t="s">
        <v>423</v>
      </c>
      <c r="L346" s="53">
        <v>500000</v>
      </c>
      <c r="M346" s="51">
        <v>61865</v>
      </c>
      <c r="N346" s="26">
        <v>41645</v>
      </c>
      <c r="O346" s="25">
        <v>2014</v>
      </c>
      <c r="P346" s="21" t="s">
        <v>1285</v>
      </c>
      <c r="Q346" s="53">
        <f t="shared" si="10"/>
        <v>0</v>
      </c>
      <c r="R346" s="13">
        <v>0</v>
      </c>
      <c r="S346" s="21" t="s">
        <v>15</v>
      </c>
      <c r="T346" s="7">
        <f t="shared" si="11"/>
        <v>0</v>
      </c>
      <c r="U346" s="21" t="s">
        <v>477</v>
      </c>
      <c r="V346" s="6" t="s">
        <v>1750</v>
      </c>
      <c r="W346" s="21"/>
    </row>
    <row r="347" spans="1:23" s="36" customFormat="1" ht="24.75" customHeight="1" x14ac:dyDescent="0.2">
      <c r="A347" s="72">
        <v>41609</v>
      </c>
      <c r="B347" s="6" t="s">
        <v>1307</v>
      </c>
      <c r="C347" s="70" t="s">
        <v>24</v>
      </c>
      <c r="D347" s="70" t="s">
        <v>12</v>
      </c>
      <c r="E347" s="70" t="s">
        <v>371</v>
      </c>
      <c r="F347" s="73" t="s">
        <v>1254</v>
      </c>
      <c r="G347" s="21" t="s">
        <v>1522</v>
      </c>
      <c r="H347" s="70"/>
      <c r="I347" s="127" t="s">
        <v>1249</v>
      </c>
      <c r="J347" s="100">
        <v>1</v>
      </c>
      <c r="K347" s="21" t="s">
        <v>1250</v>
      </c>
      <c r="L347" s="74">
        <v>487632</v>
      </c>
      <c r="M347" s="73">
        <v>61893</v>
      </c>
      <c r="N347" s="72">
        <v>41649</v>
      </c>
      <c r="O347" s="80">
        <v>2014</v>
      </c>
      <c r="P347" s="21" t="s">
        <v>1285</v>
      </c>
      <c r="Q347" s="53">
        <f t="shared" si="10"/>
        <v>18814</v>
      </c>
      <c r="R347" s="69">
        <v>18814</v>
      </c>
      <c r="S347" s="70" t="s">
        <v>15</v>
      </c>
      <c r="T347" s="7">
        <f t="shared" si="11"/>
        <v>0</v>
      </c>
      <c r="U347" s="70" t="s">
        <v>474</v>
      </c>
      <c r="V347" s="6" t="s">
        <v>1748</v>
      </c>
      <c r="W347" s="70"/>
    </row>
    <row r="348" spans="1:23" s="36" customFormat="1" ht="24" customHeight="1" x14ac:dyDescent="0.2">
      <c r="A348" s="26">
        <v>41609</v>
      </c>
      <c r="B348" s="6" t="s">
        <v>1312</v>
      </c>
      <c r="C348" s="21" t="s">
        <v>89</v>
      </c>
      <c r="D348" s="21" t="s">
        <v>598</v>
      </c>
      <c r="E348" s="21"/>
      <c r="F348" s="51">
        <v>622</v>
      </c>
      <c r="G348" s="21" t="s">
        <v>1520</v>
      </c>
      <c r="H348" s="59"/>
      <c r="I348" s="21" t="s">
        <v>1232</v>
      </c>
      <c r="J348" s="25">
        <v>1</v>
      </c>
      <c r="K348" s="21" t="s">
        <v>379</v>
      </c>
      <c r="L348" s="53">
        <v>1000000</v>
      </c>
      <c r="M348" s="51">
        <v>61875</v>
      </c>
      <c r="N348" s="26">
        <v>41648</v>
      </c>
      <c r="O348" s="25">
        <v>2014</v>
      </c>
      <c r="P348" s="21" t="s">
        <v>1285</v>
      </c>
      <c r="Q348" s="53">
        <f t="shared" si="10"/>
        <v>84961.767204757853</v>
      </c>
      <c r="R348" s="13">
        <v>84962</v>
      </c>
      <c r="S348" s="21" t="s">
        <v>19</v>
      </c>
      <c r="T348" s="7">
        <f t="shared" si="11"/>
        <v>-0.23279524214740377</v>
      </c>
      <c r="U348" s="21" t="s">
        <v>1753</v>
      </c>
      <c r="V348" s="6" t="s">
        <v>1749</v>
      </c>
      <c r="W348" s="21"/>
    </row>
    <row r="349" spans="1:23" s="36" customFormat="1" ht="46.5" customHeight="1" x14ac:dyDescent="0.2">
      <c r="A349" s="72">
        <v>41609</v>
      </c>
      <c r="B349" s="6" t="s">
        <v>1307</v>
      </c>
      <c r="C349" s="70" t="s">
        <v>24</v>
      </c>
      <c r="D349" s="70" t="s">
        <v>12</v>
      </c>
      <c r="E349" s="70" t="s">
        <v>371</v>
      </c>
      <c r="F349" s="73" t="s">
        <v>1255</v>
      </c>
      <c r="G349" s="21" t="s">
        <v>1522</v>
      </c>
      <c r="H349" s="70"/>
      <c r="I349" s="128" t="s">
        <v>1251</v>
      </c>
      <c r="J349" s="101">
        <v>1</v>
      </c>
      <c r="K349" s="21" t="s">
        <v>1252</v>
      </c>
      <c r="L349" s="74">
        <v>246101</v>
      </c>
      <c r="M349" s="73">
        <v>61874</v>
      </c>
      <c r="N349" s="72">
        <v>41648</v>
      </c>
      <c r="O349" s="25">
        <v>2014</v>
      </c>
      <c r="P349" s="21" t="s">
        <v>1285</v>
      </c>
      <c r="Q349" s="53">
        <f t="shared" si="10"/>
        <v>20909.175870858111</v>
      </c>
      <c r="R349" s="69">
        <v>20909</v>
      </c>
      <c r="S349" s="70" t="s">
        <v>19</v>
      </c>
      <c r="T349" s="7">
        <f t="shared" si="11"/>
        <v>0.17587085811101133</v>
      </c>
      <c r="U349" s="21" t="s">
        <v>1753</v>
      </c>
      <c r="V349" s="6" t="s">
        <v>1749</v>
      </c>
      <c r="W349" s="70"/>
    </row>
    <row r="350" spans="1:23" s="36" customFormat="1" ht="28.5" customHeight="1" x14ac:dyDescent="0.2">
      <c r="A350" s="26">
        <v>41609</v>
      </c>
      <c r="B350" s="6" t="s">
        <v>1309</v>
      </c>
      <c r="C350" s="21" t="s">
        <v>189</v>
      </c>
      <c r="D350" s="21" t="s">
        <v>598</v>
      </c>
      <c r="E350" s="21"/>
      <c r="F350" s="51">
        <v>622</v>
      </c>
      <c r="G350" s="21" t="s">
        <v>1529</v>
      </c>
      <c r="H350" s="94"/>
      <c r="I350" s="21" t="s">
        <v>1233</v>
      </c>
      <c r="J350" s="25">
        <v>1</v>
      </c>
      <c r="K350" s="21" t="s">
        <v>379</v>
      </c>
      <c r="L350" s="53">
        <v>1000000</v>
      </c>
      <c r="M350" s="51">
        <v>61906</v>
      </c>
      <c r="N350" s="26">
        <v>41652</v>
      </c>
      <c r="O350" s="25">
        <v>2014</v>
      </c>
      <c r="P350" s="21" t="s">
        <v>1285</v>
      </c>
      <c r="Q350" s="53">
        <f t="shared" si="10"/>
        <v>84961.767204757853</v>
      </c>
      <c r="R350" s="13">
        <v>84962</v>
      </c>
      <c r="S350" s="21" t="s">
        <v>19</v>
      </c>
      <c r="T350" s="7">
        <f t="shared" si="11"/>
        <v>-0.23279524214740377</v>
      </c>
      <c r="U350" s="21" t="s">
        <v>1753</v>
      </c>
      <c r="V350" s="6" t="s">
        <v>1749</v>
      </c>
      <c r="W350" s="21"/>
    </row>
    <row r="351" spans="1:23" s="36" customFormat="1" ht="24.75" customHeight="1" x14ac:dyDescent="0.2">
      <c r="A351" s="72">
        <v>41609</v>
      </c>
      <c r="B351" s="6" t="s">
        <v>1309</v>
      </c>
      <c r="C351" s="21" t="s">
        <v>189</v>
      </c>
      <c r="D351" s="21" t="s">
        <v>394</v>
      </c>
      <c r="E351" s="21"/>
      <c r="F351" s="51" t="s">
        <v>1260</v>
      </c>
      <c r="G351" s="21" t="s">
        <v>1529</v>
      </c>
      <c r="H351" s="21"/>
      <c r="I351" s="21" t="s">
        <v>1259</v>
      </c>
      <c r="J351" s="95">
        <v>6.0860000062869997</v>
      </c>
      <c r="K351" s="21" t="s">
        <v>922</v>
      </c>
      <c r="L351" s="53">
        <v>3286231</v>
      </c>
      <c r="M351" s="51">
        <v>61931</v>
      </c>
      <c r="N351" s="72">
        <v>41655</v>
      </c>
      <c r="O351" s="25">
        <v>2014</v>
      </c>
      <c r="P351" s="21" t="s">
        <v>1261</v>
      </c>
      <c r="Q351" s="53">
        <f t="shared" si="10"/>
        <v>279203.99320305861</v>
      </c>
      <c r="R351" s="13">
        <v>279204</v>
      </c>
      <c r="S351" s="21" t="s">
        <v>19</v>
      </c>
      <c r="T351" s="7">
        <f t="shared" si="11"/>
        <v>-6.7969413939863443E-3</v>
      </c>
      <c r="U351" s="21" t="s">
        <v>1753</v>
      </c>
      <c r="V351" s="6" t="s">
        <v>1749</v>
      </c>
      <c r="W351" s="21"/>
    </row>
    <row r="352" spans="1:23" s="36" customFormat="1" ht="24" x14ac:dyDescent="0.2">
      <c r="A352" s="26">
        <v>41609</v>
      </c>
      <c r="B352" s="6" t="s">
        <v>1312</v>
      </c>
      <c r="C352" s="21" t="s">
        <v>89</v>
      </c>
      <c r="D352" s="21" t="s">
        <v>1234</v>
      </c>
      <c r="E352" s="21"/>
      <c r="F352" s="51" t="s">
        <v>1235</v>
      </c>
      <c r="G352" s="21" t="s">
        <v>1520</v>
      </c>
      <c r="H352" s="21"/>
      <c r="I352" s="21" t="s">
        <v>1236</v>
      </c>
      <c r="J352" s="95">
        <v>0.735999974093</v>
      </c>
      <c r="K352" s="21" t="s">
        <v>1246</v>
      </c>
      <c r="L352" s="53">
        <v>135870</v>
      </c>
      <c r="M352" s="51">
        <v>61935</v>
      </c>
      <c r="N352" s="26">
        <v>41655</v>
      </c>
      <c r="O352" s="25">
        <v>2014</v>
      </c>
      <c r="P352" s="21" t="s">
        <v>1285</v>
      </c>
      <c r="Q352" s="53">
        <f t="shared" si="10"/>
        <v>11543.755310110449</v>
      </c>
      <c r="R352" s="13">
        <v>11544</v>
      </c>
      <c r="S352" s="21" t="s">
        <v>19</v>
      </c>
      <c r="T352" s="7">
        <f t="shared" si="11"/>
        <v>-0.24468988955050008</v>
      </c>
      <c r="U352" s="21" t="s">
        <v>1753</v>
      </c>
      <c r="V352" s="6" t="s">
        <v>1749</v>
      </c>
      <c r="W352" s="21"/>
    </row>
    <row r="353" spans="1:23" s="36" customFormat="1" ht="24.75" customHeight="1" x14ac:dyDescent="0.2">
      <c r="A353" s="26">
        <v>41640</v>
      </c>
      <c r="B353" s="6" t="s">
        <v>1309</v>
      </c>
      <c r="C353" s="21" t="s">
        <v>189</v>
      </c>
      <c r="D353" s="21" t="s">
        <v>667</v>
      </c>
      <c r="E353" s="21"/>
      <c r="F353" s="51" t="s">
        <v>1265</v>
      </c>
      <c r="G353" s="21" t="s">
        <v>1529</v>
      </c>
      <c r="H353" s="21"/>
      <c r="I353" s="21" t="s">
        <v>1267</v>
      </c>
      <c r="J353" s="142">
        <v>0.6</v>
      </c>
      <c r="K353" s="21" t="s">
        <v>1342</v>
      </c>
      <c r="L353" s="53">
        <v>9630</v>
      </c>
      <c r="M353" s="51">
        <v>61148</v>
      </c>
      <c r="N353" s="26">
        <v>41792</v>
      </c>
      <c r="O353" s="25">
        <v>2014</v>
      </c>
      <c r="P353" s="21" t="s">
        <v>1343</v>
      </c>
      <c r="Q353" s="53">
        <f t="shared" si="10"/>
        <v>0</v>
      </c>
      <c r="R353" s="13">
        <v>0</v>
      </c>
      <c r="S353" s="21" t="s">
        <v>15</v>
      </c>
      <c r="T353" s="7">
        <f t="shared" si="11"/>
        <v>0</v>
      </c>
      <c r="U353" s="21" t="s">
        <v>477</v>
      </c>
      <c r="V353" s="6" t="s">
        <v>1750</v>
      </c>
      <c r="W353" s="21"/>
    </row>
    <row r="354" spans="1:23" s="36" customFormat="1" ht="24.75" customHeight="1" x14ac:dyDescent="0.2">
      <c r="A354" s="26">
        <v>41640</v>
      </c>
      <c r="B354" s="6" t="s">
        <v>1307</v>
      </c>
      <c r="C354" s="21" t="s">
        <v>16</v>
      </c>
      <c r="D354" s="12" t="s">
        <v>1283</v>
      </c>
      <c r="E354" s="12" t="s">
        <v>1119</v>
      </c>
      <c r="F354" s="51" t="s">
        <v>1270</v>
      </c>
      <c r="G354" s="21" t="s">
        <v>1523</v>
      </c>
      <c r="H354" s="21"/>
      <c r="I354" s="21" t="s">
        <v>1271</v>
      </c>
      <c r="J354" s="25">
        <v>1</v>
      </c>
      <c r="K354" s="21" t="s">
        <v>1272</v>
      </c>
      <c r="L354" s="53">
        <v>250000</v>
      </c>
      <c r="M354" s="51">
        <v>61996</v>
      </c>
      <c r="N354" s="26">
        <v>41673</v>
      </c>
      <c r="O354" s="25">
        <v>2014</v>
      </c>
      <c r="P354" s="21"/>
      <c r="Q354" s="53">
        <f t="shared" si="10"/>
        <v>21240.441801189463</v>
      </c>
      <c r="R354" s="13">
        <v>21240</v>
      </c>
      <c r="S354" s="21" t="s">
        <v>19</v>
      </c>
      <c r="T354" s="7">
        <f t="shared" si="11"/>
        <v>0.44180118946314906</v>
      </c>
      <c r="U354" s="21" t="s">
        <v>1753</v>
      </c>
      <c r="V354" s="6" t="s">
        <v>1749</v>
      </c>
      <c r="W354" s="21"/>
    </row>
    <row r="355" spans="1:23" s="36" customFormat="1" ht="24.75" customHeight="1" x14ac:dyDescent="0.2">
      <c r="A355" s="26">
        <v>41671</v>
      </c>
      <c r="B355" s="6" t="s">
        <v>1309</v>
      </c>
      <c r="C355" s="21" t="s">
        <v>189</v>
      </c>
      <c r="D355" s="21" t="s">
        <v>594</v>
      </c>
      <c r="E355" s="21" t="s">
        <v>1281</v>
      </c>
      <c r="F355" s="51" t="s">
        <v>1287</v>
      </c>
      <c r="G355" s="21" t="s">
        <v>1529</v>
      </c>
      <c r="H355" s="21"/>
      <c r="I355" s="13" t="s">
        <v>1288</v>
      </c>
      <c r="J355" s="25">
        <v>1</v>
      </c>
      <c r="K355" s="21" t="s">
        <v>1289</v>
      </c>
      <c r="L355" s="53">
        <v>498799</v>
      </c>
      <c r="M355" s="51">
        <v>62021</v>
      </c>
      <c r="N355" s="26">
        <v>41677</v>
      </c>
      <c r="O355" s="25">
        <v>2014</v>
      </c>
      <c r="P355" s="21"/>
      <c r="Q355" s="53">
        <f t="shared" si="10"/>
        <v>0</v>
      </c>
      <c r="R355" s="13">
        <v>0</v>
      </c>
      <c r="S355" s="21" t="s">
        <v>15</v>
      </c>
      <c r="T355" s="7">
        <f t="shared" si="11"/>
        <v>0</v>
      </c>
      <c r="U355" s="21" t="s">
        <v>477</v>
      </c>
      <c r="V355" s="6" t="s">
        <v>1750</v>
      </c>
      <c r="W355" s="21"/>
    </row>
    <row r="356" spans="1:23" s="36" customFormat="1" ht="24.75" customHeight="1" x14ac:dyDescent="0.2">
      <c r="A356" s="26">
        <v>41671</v>
      </c>
      <c r="B356" s="6" t="s">
        <v>1309</v>
      </c>
      <c r="C356" s="21" t="s">
        <v>68</v>
      </c>
      <c r="D356" s="12" t="s">
        <v>1283</v>
      </c>
      <c r="E356" s="12" t="s">
        <v>1119</v>
      </c>
      <c r="F356" s="51" t="s">
        <v>1290</v>
      </c>
      <c r="G356" s="21" t="s">
        <v>1533</v>
      </c>
      <c r="H356" s="21"/>
      <c r="I356" s="21" t="s">
        <v>1291</v>
      </c>
      <c r="J356" s="25">
        <v>1</v>
      </c>
      <c r="K356" s="21" t="s">
        <v>1613</v>
      </c>
      <c r="L356" s="53">
        <v>699205</v>
      </c>
      <c r="M356" s="51">
        <v>62026</v>
      </c>
      <c r="N356" s="26">
        <v>41680</v>
      </c>
      <c r="O356" s="25">
        <v>2014</v>
      </c>
      <c r="P356" s="21"/>
      <c r="Q356" s="53">
        <f t="shared" si="10"/>
        <v>0</v>
      </c>
      <c r="R356" s="13">
        <v>0</v>
      </c>
      <c r="S356" s="21" t="s">
        <v>15</v>
      </c>
      <c r="T356" s="7">
        <f t="shared" si="11"/>
        <v>0</v>
      </c>
      <c r="U356" s="21" t="s">
        <v>477</v>
      </c>
      <c r="V356" s="6" t="s">
        <v>1750</v>
      </c>
      <c r="W356" s="21"/>
    </row>
    <row r="357" spans="1:23" s="36" customFormat="1" ht="24.75" customHeight="1" x14ac:dyDescent="0.2">
      <c r="A357" s="26">
        <v>41671</v>
      </c>
      <c r="B357" s="6" t="s">
        <v>1307</v>
      </c>
      <c r="C357" s="21" t="s">
        <v>66</v>
      </c>
      <c r="D357" s="12" t="s">
        <v>1283</v>
      </c>
      <c r="E357" s="12" t="s">
        <v>1119</v>
      </c>
      <c r="F357" s="51" t="s">
        <v>1295</v>
      </c>
      <c r="G357" s="21" t="s">
        <v>1528</v>
      </c>
      <c r="H357" s="21"/>
      <c r="I357" s="37" t="s">
        <v>1292</v>
      </c>
      <c r="J357" s="102">
        <v>1</v>
      </c>
      <c r="K357" s="21" t="s">
        <v>1294</v>
      </c>
      <c r="L357" s="53">
        <v>1550000</v>
      </c>
      <c r="M357" s="51">
        <v>62053</v>
      </c>
      <c r="N357" s="26">
        <v>41687</v>
      </c>
      <c r="O357" s="25">
        <v>2014</v>
      </c>
      <c r="P357" s="21"/>
      <c r="Q357" s="53">
        <f t="shared" si="10"/>
        <v>131690.73916737465</v>
      </c>
      <c r="R357" s="13">
        <v>131146</v>
      </c>
      <c r="S357" s="21" t="s">
        <v>19</v>
      </c>
      <c r="T357" s="7">
        <f t="shared" si="11"/>
        <v>544.73916737464606</v>
      </c>
      <c r="U357" s="21" t="s">
        <v>1753</v>
      </c>
      <c r="V357" s="21" t="s">
        <v>1749</v>
      </c>
      <c r="W357" s="21"/>
    </row>
    <row r="358" spans="1:23" s="36" customFormat="1" ht="17.25" customHeight="1" x14ac:dyDescent="0.2">
      <c r="A358" s="26">
        <v>41671</v>
      </c>
      <c r="B358" s="6" t="s">
        <v>1309</v>
      </c>
      <c r="C358" s="21" t="s">
        <v>197</v>
      </c>
      <c r="D358" s="21" t="s">
        <v>582</v>
      </c>
      <c r="E358" s="21"/>
      <c r="F358" s="51"/>
      <c r="G358" s="21" t="s">
        <v>1531</v>
      </c>
      <c r="H358" s="21"/>
      <c r="I358" s="60" t="s">
        <v>1296</v>
      </c>
      <c r="J358" s="144">
        <v>0.735999960668</v>
      </c>
      <c r="K358" s="21" t="s">
        <v>1297</v>
      </c>
      <c r="L358" s="53">
        <v>65087</v>
      </c>
      <c r="M358" s="51">
        <v>62058</v>
      </c>
      <c r="N358" s="26">
        <v>41688</v>
      </c>
      <c r="O358" s="25">
        <v>2014</v>
      </c>
      <c r="P358" s="21"/>
      <c r="Q358" s="53">
        <f t="shared" si="10"/>
        <v>0</v>
      </c>
      <c r="R358" s="13">
        <v>0</v>
      </c>
      <c r="S358" s="21" t="s">
        <v>15</v>
      </c>
      <c r="T358" s="7">
        <f t="shared" si="11"/>
        <v>0</v>
      </c>
      <c r="U358" s="21" t="s">
        <v>477</v>
      </c>
      <c r="V358" s="6" t="s">
        <v>1750</v>
      </c>
      <c r="W358" s="21"/>
    </row>
    <row r="359" spans="1:23" s="36" customFormat="1" ht="24.75" customHeight="1" x14ac:dyDescent="0.2">
      <c r="A359" s="26">
        <v>41671</v>
      </c>
      <c r="B359" s="6" t="s">
        <v>1309</v>
      </c>
      <c r="C359" s="21" t="s">
        <v>337</v>
      </c>
      <c r="D359" s="70" t="s">
        <v>12</v>
      </c>
      <c r="E359" s="70" t="s">
        <v>371</v>
      </c>
      <c r="F359" s="73" t="s">
        <v>1298</v>
      </c>
      <c r="G359" s="21" t="s">
        <v>1554</v>
      </c>
      <c r="H359" s="21"/>
      <c r="I359" s="37" t="s">
        <v>1299</v>
      </c>
      <c r="J359" s="103">
        <v>1</v>
      </c>
      <c r="K359" s="21" t="s">
        <v>1300</v>
      </c>
      <c r="L359" s="53">
        <v>151605</v>
      </c>
      <c r="M359" s="51">
        <v>62072</v>
      </c>
      <c r="N359" s="26">
        <v>41690</v>
      </c>
      <c r="O359" s="25">
        <v>2014</v>
      </c>
      <c r="P359" s="21"/>
      <c r="Q359" s="53">
        <f t="shared" si="10"/>
        <v>12880.628717077314</v>
      </c>
      <c r="R359" s="13">
        <v>12881</v>
      </c>
      <c r="S359" s="21" t="s">
        <v>19</v>
      </c>
      <c r="T359" s="7">
        <f t="shared" si="11"/>
        <v>-0.37128292268607765</v>
      </c>
      <c r="U359" s="21" t="s">
        <v>1753</v>
      </c>
      <c r="V359" s="6" t="s">
        <v>1749</v>
      </c>
      <c r="W359" s="21"/>
    </row>
    <row r="360" spans="1:23" s="36" customFormat="1" ht="24.75" customHeight="1" x14ac:dyDescent="0.2">
      <c r="A360" s="26">
        <v>41671</v>
      </c>
      <c r="B360" s="6" t="s">
        <v>1309</v>
      </c>
      <c r="C360" s="21" t="s">
        <v>337</v>
      </c>
      <c r="D360" s="70" t="s">
        <v>12</v>
      </c>
      <c r="E360" s="70" t="s">
        <v>371</v>
      </c>
      <c r="F360" s="73" t="s">
        <v>1301</v>
      </c>
      <c r="G360" s="21" t="s">
        <v>1554</v>
      </c>
      <c r="H360" s="21"/>
      <c r="I360" s="37" t="s">
        <v>1306</v>
      </c>
      <c r="J360" s="103">
        <v>1</v>
      </c>
      <c r="K360" s="21" t="s">
        <v>1303</v>
      </c>
      <c r="L360" s="53">
        <v>375000</v>
      </c>
      <c r="M360" s="51">
        <v>62073</v>
      </c>
      <c r="N360" s="26">
        <v>41691</v>
      </c>
      <c r="O360" s="25">
        <v>2014</v>
      </c>
      <c r="P360" s="21"/>
      <c r="Q360" s="53">
        <f t="shared" si="10"/>
        <v>31860.662701784193</v>
      </c>
      <c r="R360" s="13">
        <v>0</v>
      </c>
      <c r="S360" s="21" t="s">
        <v>15</v>
      </c>
      <c r="T360" s="7">
        <f t="shared" si="11"/>
        <v>31860.662701784193</v>
      </c>
      <c r="U360" s="21" t="s">
        <v>494</v>
      </c>
      <c r="V360" s="21"/>
      <c r="W360" s="21"/>
    </row>
    <row r="361" spans="1:23" s="36" customFormat="1" ht="24.75" customHeight="1" x14ac:dyDescent="0.2">
      <c r="A361" s="26">
        <v>41671</v>
      </c>
      <c r="B361" s="6" t="s">
        <v>1307</v>
      </c>
      <c r="C361" s="21" t="s">
        <v>250</v>
      </c>
      <c r="D361" s="70" t="s">
        <v>12</v>
      </c>
      <c r="E361" s="70" t="s">
        <v>371</v>
      </c>
      <c r="F361" s="73" t="s">
        <v>1302</v>
      </c>
      <c r="G361" s="21" t="s">
        <v>1860</v>
      </c>
      <c r="H361" s="21"/>
      <c r="I361" s="37" t="s">
        <v>1305</v>
      </c>
      <c r="J361" s="104">
        <v>1</v>
      </c>
      <c r="K361" s="21" t="s">
        <v>1304</v>
      </c>
      <c r="L361" s="53">
        <v>258182</v>
      </c>
      <c r="M361" s="51">
        <v>62076</v>
      </c>
      <c r="N361" s="26">
        <v>41691</v>
      </c>
      <c r="O361" s="25">
        <v>2014</v>
      </c>
      <c r="P361" s="21"/>
      <c r="Q361" s="53">
        <f t="shared" si="10"/>
        <v>21935.598980458792</v>
      </c>
      <c r="R361" s="13">
        <v>21936</v>
      </c>
      <c r="S361" s="21" t="s">
        <v>19</v>
      </c>
      <c r="T361" s="7">
        <f t="shared" si="11"/>
        <v>-0.40101954120837036</v>
      </c>
      <c r="U361" s="21" t="s">
        <v>1753</v>
      </c>
      <c r="V361" s="6" t="s">
        <v>1749</v>
      </c>
      <c r="W361" s="21"/>
    </row>
    <row r="362" spans="1:23" s="36" customFormat="1" ht="24.75" customHeight="1" x14ac:dyDescent="0.2">
      <c r="A362" s="26">
        <v>41671</v>
      </c>
      <c r="B362" s="21" t="s">
        <v>1307</v>
      </c>
      <c r="C362" s="21" t="s">
        <v>183</v>
      </c>
      <c r="D362" s="21" t="s">
        <v>12</v>
      </c>
      <c r="E362" s="21" t="s">
        <v>371</v>
      </c>
      <c r="F362" s="51" t="s">
        <v>1313</v>
      </c>
      <c r="G362" s="21"/>
      <c r="H362" s="21"/>
      <c r="I362" s="22" t="s">
        <v>1314</v>
      </c>
      <c r="J362" s="105">
        <v>1</v>
      </c>
      <c r="K362" s="78" t="s">
        <v>1315</v>
      </c>
      <c r="L362" s="53">
        <v>85827</v>
      </c>
      <c r="M362" s="51">
        <v>62169</v>
      </c>
      <c r="N362" s="26">
        <v>41717</v>
      </c>
      <c r="O362" s="25">
        <v>2014</v>
      </c>
      <c r="P362" s="21"/>
      <c r="Q362" s="53">
        <f t="shared" si="10"/>
        <v>7292.0135938827525</v>
      </c>
      <c r="R362" s="13">
        <v>7292</v>
      </c>
      <c r="S362" s="21" t="s">
        <v>19</v>
      </c>
      <c r="T362" s="7">
        <f t="shared" si="11"/>
        <v>1.3593882752502395E-2</v>
      </c>
      <c r="U362" s="21" t="s">
        <v>1753</v>
      </c>
      <c r="V362" s="6" t="s">
        <v>1749</v>
      </c>
      <c r="W362" s="21"/>
    </row>
    <row r="363" spans="1:23" s="36" customFormat="1" ht="24.75" customHeight="1" x14ac:dyDescent="0.2">
      <c r="A363" s="26">
        <v>41671</v>
      </c>
      <c r="B363" s="21" t="s">
        <v>1307</v>
      </c>
      <c r="C363" s="21" t="s">
        <v>85</v>
      </c>
      <c r="D363" s="21" t="s">
        <v>12</v>
      </c>
      <c r="E363" s="21" t="s">
        <v>371</v>
      </c>
      <c r="F363" s="51" t="s">
        <v>1324</v>
      </c>
      <c r="G363" s="21"/>
      <c r="H363" s="21"/>
      <c r="I363" s="129" t="s">
        <v>1325</v>
      </c>
      <c r="J363" s="106">
        <v>1</v>
      </c>
      <c r="K363" s="21" t="s">
        <v>1326</v>
      </c>
      <c r="L363" s="53">
        <v>199984</v>
      </c>
      <c r="M363" s="51">
        <v>62110</v>
      </c>
      <c r="N363" s="26">
        <v>41702</v>
      </c>
      <c r="O363" s="25">
        <v>2014</v>
      </c>
      <c r="P363" s="21"/>
      <c r="Q363" s="53">
        <f t="shared" si="10"/>
        <v>16990.994052676291</v>
      </c>
      <c r="R363" s="13">
        <v>16991</v>
      </c>
      <c r="S363" s="21" t="s">
        <v>19</v>
      </c>
      <c r="T363" s="7">
        <f t="shared" si="11"/>
        <v>-5.9473237088241149E-3</v>
      </c>
      <c r="U363" s="21" t="s">
        <v>1753</v>
      </c>
      <c r="V363" s="6" t="s">
        <v>1749</v>
      </c>
      <c r="W363" s="21"/>
    </row>
    <row r="364" spans="1:23" s="36" customFormat="1" ht="24.75" customHeight="1" x14ac:dyDescent="0.2">
      <c r="A364" s="26">
        <v>41671</v>
      </c>
      <c r="B364" s="21" t="s">
        <v>1312</v>
      </c>
      <c r="C364" s="21" t="s">
        <v>89</v>
      </c>
      <c r="D364" s="21" t="s">
        <v>910</v>
      </c>
      <c r="E364" s="21"/>
      <c r="F364" s="51" t="s">
        <v>1318</v>
      </c>
      <c r="G364" s="21" t="s">
        <v>1520</v>
      </c>
      <c r="H364" s="21"/>
      <c r="I364" s="22" t="s">
        <v>1332</v>
      </c>
      <c r="J364" s="107">
        <v>1</v>
      </c>
      <c r="K364" s="21" t="s">
        <v>1331</v>
      </c>
      <c r="L364" s="53">
        <v>125000</v>
      </c>
      <c r="M364" s="51">
        <v>62147</v>
      </c>
      <c r="N364" s="26">
        <v>41709</v>
      </c>
      <c r="O364" s="25">
        <v>2014</v>
      </c>
      <c r="P364" s="21"/>
      <c r="Q364" s="53">
        <f t="shared" si="10"/>
        <v>10620.220900594732</v>
      </c>
      <c r="R364" s="13">
        <v>10620</v>
      </c>
      <c r="S364" s="21" t="s">
        <v>19</v>
      </c>
      <c r="T364" s="7">
        <f t="shared" si="11"/>
        <v>0.22090059473157453</v>
      </c>
      <c r="U364" s="21" t="s">
        <v>1753</v>
      </c>
      <c r="V364" s="6" t="s">
        <v>1749</v>
      </c>
      <c r="W364" s="21"/>
    </row>
    <row r="365" spans="1:23" s="36" customFormat="1" ht="24.75" customHeight="1" x14ac:dyDescent="0.2">
      <c r="A365" s="26">
        <v>41671</v>
      </c>
      <c r="B365" s="21" t="s">
        <v>1309</v>
      </c>
      <c r="C365" s="21" t="s">
        <v>51</v>
      </c>
      <c r="D365" s="21" t="s">
        <v>910</v>
      </c>
      <c r="E365" s="21"/>
      <c r="F365" s="51" t="s">
        <v>1318</v>
      </c>
      <c r="G365" s="21" t="s">
        <v>1527</v>
      </c>
      <c r="H365" s="21"/>
      <c r="I365" s="22" t="s">
        <v>1330</v>
      </c>
      <c r="J365" s="107">
        <v>1</v>
      </c>
      <c r="K365" s="21" t="s">
        <v>1331</v>
      </c>
      <c r="L365" s="53">
        <v>125000</v>
      </c>
      <c r="M365" s="51">
        <v>62149</v>
      </c>
      <c r="N365" s="26">
        <v>41710</v>
      </c>
      <c r="O365" s="25">
        <v>2014</v>
      </c>
      <c r="P365" s="21"/>
      <c r="Q365" s="53">
        <f t="shared" si="10"/>
        <v>10620.220900594732</v>
      </c>
      <c r="R365" s="13">
        <v>10620</v>
      </c>
      <c r="S365" s="21" t="s">
        <v>19</v>
      </c>
      <c r="T365" s="7">
        <f t="shared" si="11"/>
        <v>0.22090059473157453</v>
      </c>
      <c r="U365" s="21" t="s">
        <v>1753</v>
      </c>
      <c r="V365" s="6" t="s">
        <v>1749</v>
      </c>
      <c r="W365" s="21"/>
    </row>
    <row r="366" spans="1:23" s="36" customFormat="1" ht="24.75" customHeight="1" x14ac:dyDescent="0.2">
      <c r="A366" s="26">
        <v>41671</v>
      </c>
      <c r="B366" s="21" t="s">
        <v>1307</v>
      </c>
      <c r="C366" s="21" t="s">
        <v>54</v>
      </c>
      <c r="D366" s="21" t="s">
        <v>12</v>
      </c>
      <c r="E366" s="21" t="s">
        <v>371</v>
      </c>
      <c r="F366" s="51" t="s">
        <v>1321</v>
      </c>
      <c r="G366" s="21" t="s">
        <v>1860</v>
      </c>
      <c r="H366" s="21"/>
      <c r="I366" s="21" t="s">
        <v>1322</v>
      </c>
      <c r="J366" s="25">
        <v>1</v>
      </c>
      <c r="K366" s="21" t="s">
        <v>1323</v>
      </c>
      <c r="L366" s="53">
        <v>251352</v>
      </c>
      <c r="M366" s="51">
        <v>62160</v>
      </c>
      <c r="N366" s="26">
        <v>41712</v>
      </c>
      <c r="O366" s="25">
        <v>2014</v>
      </c>
      <c r="P366" s="21"/>
      <c r="Q366" s="53">
        <f t="shared" si="10"/>
        <v>21355.310110450297</v>
      </c>
      <c r="R366" s="13">
        <v>21355</v>
      </c>
      <c r="S366" s="21" t="s">
        <v>19</v>
      </c>
      <c r="T366" s="7">
        <f t="shared" si="11"/>
        <v>0.31011045029663364</v>
      </c>
      <c r="U366" s="21" t="s">
        <v>1753</v>
      </c>
      <c r="V366" s="6" t="s">
        <v>1749</v>
      </c>
      <c r="W366" s="21"/>
    </row>
    <row r="367" spans="1:23" s="36" customFormat="1" ht="24.75" customHeight="1" x14ac:dyDescent="0.2">
      <c r="A367" s="26">
        <v>41671</v>
      </c>
      <c r="B367" s="21" t="s">
        <v>1310</v>
      </c>
      <c r="C367" s="21" t="s">
        <v>364</v>
      </c>
      <c r="D367" s="21" t="s">
        <v>529</v>
      </c>
      <c r="E367" s="21"/>
      <c r="F367" s="51" t="s">
        <v>1316</v>
      </c>
      <c r="G367" s="21" t="s">
        <v>1521</v>
      </c>
      <c r="H367" s="21"/>
      <c r="I367" s="21" t="s">
        <v>1317</v>
      </c>
      <c r="J367" s="25">
        <v>1</v>
      </c>
      <c r="K367" s="21" t="s">
        <v>1009</v>
      </c>
      <c r="L367" s="53">
        <v>400000</v>
      </c>
      <c r="M367" s="51">
        <v>62164</v>
      </c>
      <c r="N367" s="26">
        <v>41715</v>
      </c>
      <c r="O367" s="25">
        <v>2014</v>
      </c>
      <c r="P367" s="21"/>
      <c r="Q367" s="53">
        <f t="shared" si="10"/>
        <v>33984.706881903141</v>
      </c>
      <c r="R367" s="13">
        <v>33984</v>
      </c>
      <c r="S367" s="21" t="s">
        <v>19</v>
      </c>
      <c r="T367" s="7">
        <f t="shared" si="11"/>
        <v>0.70688190314103849</v>
      </c>
      <c r="U367" s="21" t="s">
        <v>1753</v>
      </c>
      <c r="V367" s="6" t="s">
        <v>1749</v>
      </c>
      <c r="W367" s="21"/>
    </row>
    <row r="368" spans="1:23" s="36" customFormat="1" ht="24.75" customHeight="1" x14ac:dyDescent="0.2">
      <c r="A368" s="26">
        <v>41671</v>
      </c>
      <c r="B368" s="21" t="s">
        <v>1307</v>
      </c>
      <c r="C368" s="21" t="s">
        <v>24</v>
      </c>
      <c r="D368" s="21" t="s">
        <v>12</v>
      </c>
      <c r="E368" s="21" t="s">
        <v>371</v>
      </c>
      <c r="F368" s="51" t="s">
        <v>1319</v>
      </c>
      <c r="G368" s="21" t="s">
        <v>1522</v>
      </c>
      <c r="H368" s="21"/>
      <c r="I368" s="21" t="s">
        <v>1249</v>
      </c>
      <c r="J368" s="25">
        <v>1</v>
      </c>
      <c r="K368" s="21" t="s">
        <v>1320</v>
      </c>
      <c r="L368" s="53">
        <v>562101</v>
      </c>
      <c r="M368" s="51">
        <v>62123</v>
      </c>
      <c r="N368" s="26">
        <v>41704</v>
      </c>
      <c r="O368" s="25">
        <v>2014</v>
      </c>
      <c r="P368" s="21"/>
      <c r="Q368" s="53">
        <f t="shared" si="10"/>
        <v>18427</v>
      </c>
      <c r="R368" s="13">
        <v>18427</v>
      </c>
      <c r="S368" s="21" t="s">
        <v>15</v>
      </c>
      <c r="T368" s="7">
        <f t="shared" si="11"/>
        <v>0</v>
      </c>
      <c r="U368" s="21" t="s">
        <v>474</v>
      </c>
      <c r="V368" s="6" t="s">
        <v>1748</v>
      </c>
      <c r="W368" s="21"/>
    </row>
    <row r="369" spans="1:23" s="36" customFormat="1" ht="24.75" customHeight="1" x14ac:dyDescent="0.2">
      <c r="A369" s="26">
        <v>41699</v>
      </c>
      <c r="B369" s="21" t="s">
        <v>1309</v>
      </c>
      <c r="C369" s="21" t="s">
        <v>68</v>
      </c>
      <c r="D369" s="21" t="s">
        <v>52</v>
      </c>
      <c r="E369" s="21"/>
      <c r="F369" s="51" t="s">
        <v>1327</v>
      </c>
      <c r="G369" s="21" t="s">
        <v>1533</v>
      </c>
      <c r="H369" s="21"/>
      <c r="I369" s="22" t="s">
        <v>1328</v>
      </c>
      <c r="J369" s="145">
        <v>0.90300000000000002</v>
      </c>
      <c r="K369" s="21" t="s">
        <v>1329</v>
      </c>
      <c r="L369" s="53">
        <v>309974</v>
      </c>
      <c r="M369" s="51">
        <v>62107</v>
      </c>
      <c r="N369" s="26">
        <v>41702</v>
      </c>
      <c r="O369" s="25">
        <v>2014</v>
      </c>
      <c r="P369" s="21"/>
      <c r="Q369" s="53">
        <f t="shared" si="10"/>
        <v>26335.938827527611</v>
      </c>
      <c r="R369" s="13">
        <v>0</v>
      </c>
      <c r="S369" s="21" t="s">
        <v>15</v>
      </c>
      <c r="T369" s="7">
        <f t="shared" si="11"/>
        <v>26335.938827527611</v>
      </c>
      <c r="U369" s="21" t="s">
        <v>476</v>
      </c>
      <c r="V369" s="21"/>
      <c r="W369" s="21"/>
    </row>
    <row r="370" spans="1:23" s="36" customFormat="1" ht="24.75" customHeight="1" x14ac:dyDescent="0.2">
      <c r="A370" s="26">
        <v>41699</v>
      </c>
      <c r="B370" s="21" t="s">
        <v>1309</v>
      </c>
      <c r="C370" s="21" t="s">
        <v>81</v>
      </c>
      <c r="D370" s="21" t="s">
        <v>82</v>
      </c>
      <c r="E370" s="21"/>
      <c r="F370" s="51" t="s">
        <v>1336</v>
      </c>
      <c r="G370" s="21" t="s">
        <v>1530</v>
      </c>
      <c r="H370" s="21"/>
      <c r="I370" s="126" t="s">
        <v>1337</v>
      </c>
      <c r="J370" s="108">
        <v>1</v>
      </c>
      <c r="K370" s="21" t="s">
        <v>1338</v>
      </c>
      <c r="L370" s="53">
        <v>3500000</v>
      </c>
      <c r="M370" s="51">
        <v>62176</v>
      </c>
      <c r="N370" s="26">
        <v>41719</v>
      </c>
      <c r="O370" s="25">
        <v>2014</v>
      </c>
      <c r="P370" s="21"/>
      <c r="Q370" s="53">
        <f t="shared" si="10"/>
        <v>297366.18521665246</v>
      </c>
      <c r="R370" s="13">
        <v>296366</v>
      </c>
      <c r="S370" s="21" t="s">
        <v>19</v>
      </c>
      <c r="T370" s="7">
        <f t="shared" si="11"/>
        <v>1000.1852166524623</v>
      </c>
      <c r="U370" s="21" t="s">
        <v>1753</v>
      </c>
      <c r="V370" s="21" t="s">
        <v>1749</v>
      </c>
      <c r="W370" s="21"/>
    </row>
    <row r="371" spans="1:23" s="36" customFormat="1" ht="24.75" customHeight="1" x14ac:dyDescent="0.2">
      <c r="A371" s="26">
        <v>41699</v>
      </c>
      <c r="B371" s="21" t="s">
        <v>1312</v>
      </c>
      <c r="C371" s="21" t="s">
        <v>89</v>
      </c>
      <c r="D371" s="21" t="s">
        <v>82</v>
      </c>
      <c r="E371" s="21"/>
      <c r="F371" s="51" t="s">
        <v>1333</v>
      </c>
      <c r="G371" s="21" t="s">
        <v>1520</v>
      </c>
      <c r="H371" s="21"/>
      <c r="I371" s="21" t="s">
        <v>1334</v>
      </c>
      <c r="J371" s="25">
        <v>1</v>
      </c>
      <c r="K371" s="21" t="s">
        <v>381</v>
      </c>
      <c r="L371" s="53">
        <v>2000000</v>
      </c>
      <c r="M371" s="51">
        <v>62181</v>
      </c>
      <c r="N371" s="26">
        <v>41723</v>
      </c>
      <c r="O371" s="25">
        <v>2014</v>
      </c>
      <c r="P371" s="21"/>
      <c r="Q371" s="53">
        <f t="shared" si="10"/>
        <v>169923.53440951571</v>
      </c>
      <c r="R371" s="13">
        <v>0</v>
      </c>
      <c r="S371" s="21" t="s">
        <v>15</v>
      </c>
      <c r="T371" s="7">
        <f t="shared" si="11"/>
        <v>169923.53440951571</v>
      </c>
      <c r="U371" s="21" t="s">
        <v>484</v>
      </c>
      <c r="V371" s="21"/>
      <c r="W371" s="21"/>
    </row>
    <row r="372" spans="1:23" s="36" customFormat="1" ht="24.75" customHeight="1" x14ac:dyDescent="0.2">
      <c r="A372" s="26">
        <v>41699</v>
      </c>
      <c r="B372" s="21" t="s">
        <v>1312</v>
      </c>
      <c r="C372" s="21" t="s">
        <v>89</v>
      </c>
      <c r="D372" s="21" t="s">
        <v>1344</v>
      </c>
      <c r="E372" s="21"/>
      <c r="F372" s="51">
        <v>25300</v>
      </c>
      <c r="G372" s="21" t="s">
        <v>1520</v>
      </c>
      <c r="H372" s="21"/>
      <c r="I372" s="21" t="s">
        <v>1335</v>
      </c>
      <c r="J372" s="142">
        <v>102.10031386852</v>
      </c>
      <c r="K372" s="21" t="s">
        <v>1440</v>
      </c>
      <c r="L372" s="53">
        <v>300653</v>
      </c>
      <c r="M372" s="51">
        <v>62185</v>
      </c>
      <c r="N372" s="26">
        <v>41723</v>
      </c>
      <c r="O372" s="25">
        <v>2014</v>
      </c>
      <c r="P372" s="21"/>
      <c r="Q372" s="53">
        <f t="shared" si="10"/>
        <v>25544.010195412066</v>
      </c>
      <c r="R372" s="13">
        <v>25680</v>
      </c>
      <c r="S372" s="21" t="s">
        <v>19</v>
      </c>
      <c r="T372" s="7">
        <f t="shared" si="11"/>
        <v>-135.98980458793449</v>
      </c>
      <c r="U372" s="21" t="s">
        <v>1753</v>
      </c>
      <c r="V372" s="21" t="s">
        <v>1749</v>
      </c>
      <c r="W372" s="21"/>
    </row>
    <row r="373" spans="1:23" s="36" customFormat="1" ht="17.25" customHeight="1" x14ac:dyDescent="0.2">
      <c r="A373" s="26">
        <v>41699</v>
      </c>
      <c r="B373" s="21" t="s">
        <v>1307</v>
      </c>
      <c r="C373" s="21" t="s">
        <v>171</v>
      </c>
      <c r="D373" s="21" t="s">
        <v>82</v>
      </c>
      <c r="E373" s="21"/>
      <c r="F373" s="51" t="s">
        <v>1346</v>
      </c>
      <c r="G373" s="21"/>
      <c r="H373" s="21"/>
      <c r="I373" s="21" t="s">
        <v>1348</v>
      </c>
      <c r="J373" s="25">
        <v>1</v>
      </c>
      <c r="K373" s="21" t="s">
        <v>1349</v>
      </c>
      <c r="L373" s="53">
        <v>1100000</v>
      </c>
      <c r="M373" s="51">
        <v>62189</v>
      </c>
      <c r="N373" s="26">
        <v>41724</v>
      </c>
      <c r="O373" s="25">
        <v>2014</v>
      </c>
      <c r="P373" s="21"/>
      <c r="Q373" s="53">
        <f t="shared" si="10"/>
        <v>93457.943925233645</v>
      </c>
      <c r="R373" s="13">
        <v>93458</v>
      </c>
      <c r="S373" s="21" t="s">
        <v>19</v>
      </c>
      <c r="T373" s="7">
        <f t="shared" si="11"/>
        <v>-5.6074766354868189E-2</v>
      </c>
      <c r="U373" s="21" t="s">
        <v>1753</v>
      </c>
      <c r="V373" s="6" t="s">
        <v>1749</v>
      </c>
      <c r="W373" s="21"/>
    </row>
    <row r="374" spans="1:23" s="36" customFormat="1" ht="24.75" customHeight="1" x14ac:dyDescent="0.2">
      <c r="A374" s="26">
        <v>41699</v>
      </c>
      <c r="B374" s="21" t="s">
        <v>1308</v>
      </c>
      <c r="C374" s="21" t="s">
        <v>92</v>
      </c>
      <c r="D374" s="21" t="s">
        <v>12</v>
      </c>
      <c r="E374" s="21" t="s">
        <v>388</v>
      </c>
      <c r="F374" s="51" t="s">
        <v>1379</v>
      </c>
      <c r="G374" s="21" t="s">
        <v>1524</v>
      </c>
      <c r="H374" s="21"/>
      <c r="I374" s="21" t="s">
        <v>1362</v>
      </c>
      <c r="J374" s="25">
        <v>1</v>
      </c>
      <c r="K374" s="21" t="s">
        <v>1363</v>
      </c>
      <c r="L374" s="53">
        <v>1604979</v>
      </c>
      <c r="M374" s="51">
        <v>62225</v>
      </c>
      <c r="N374" s="26">
        <v>41730</v>
      </c>
      <c r="O374" s="25">
        <v>2014</v>
      </c>
      <c r="P374" s="21"/>
      <c r="Q374" s="53">
        <f t="shared" si="10"/>
        <v>9100</v>
      </c>
      <c r="R374" s="13">
        <v>9100</v>
      </c>
      <c r="S374" s="21" t="s">
        <v>15</v>
      </c>
      <c r="T374" s="7">
        <f t="shared" si="11"/>
        <v>0</v>
      </c>
      <c r="U374" s="21" t="s">
        <v>474</v>
      </c>
      <c r="V374" s="6" t="s">
        <v>1748</v>
      </c>
      <c r="W374" s="21"/>
    </row>
    <row r="375" spans="1:23" s="36" customFormat="1" ht="24.75" customHeight="1" x14ac:dyDescent="0.2">
      <c r="A375" s="26">
        <v>41699</v>
      </c>
      <c r="B375" s="21" t="s">
        <v>1311</v>
      </c>
      <c r="C375" s="21" t="s">
        <v>288</v>
      </c>
      <c r="D375" s="21" t="s">
        <v>12</v>
      </c>
      <c r="E375" s="21" t="s">
        <v>388</v>
      </c>
      <c r="F375" s="51" t="s">
        <v>1380</v>
      </c>
      <c r="G375" s="21" t="s">
        <v>1526</v>
      </c>
      <c r="H375" s="21"/>
      <c r="I375" s="21" t="s">
        <v>1364</v>
      </c>
      <c r="J375" s="25">
        <v>1</v>
      </c>
      <c r="K375" s="21" t="s">
        <v>1365</v>
      </c>
      <c r="L375" s="53">
        <v>173023</v>
      </c>
      <c r="M375" s="51">
        <v>62255</v>
      </c>
      <c r="N375" s="26">
        <v>41736</v>
      </c>
      <c r="O375" s="25">
        <v>2014</v>
      </c>
      <c r="P375" s="21"/>
      <c r="Q375" s="53">
        <f t="shared" si="10"/>
        <v>14700.339847068819</v>
      </c>
      <c r="R375" s="13">
        <v>14700</v>
      </c>
      <c r="S375" s="21" t="s">
        <v>19</v>
      </c>
      <c r="T375" s="7">
        <f t="shared" si="11"/>
        <v>0.33984706881892635</v>
      </c>
      <c r="U375" s="21" t="s">
        <v>1753</v>
      </c>
      <c r="V375" s="6" t="s">
        <v>1749</v>
      </c>
      <c r="W375" s="21"/>
    </row>
    <row r="376" spans="1:23" s="36" customFormat="1" ht="24.75" customHeight="1" x14ac:dyDescent="0.2">
      <c r="A376" s="26">
        <v>41699</v>
      </c>
      <c r="B376" s="21" t="s">
        <v>1311</v>
      </c>
      <c r="C376" s="21" t="s">
        <v>62</v>
      </c>
      <c r="D376" s="21" t="s">
        <v>12</v>
      </c>
      <c r="E376" s="21" t="s">
        <v>388</v>
      </c>
      <c r="F376" s="51" t="s">
        <v>1377</v>
      </c>
      <c r="G376" s="21"/>
      <c r="H376" s="21"/>
      <c r="I376" s="59" t="s">
        <v>1353</v>
      </c>
      <c r="J376" s="109">
        <v>1</v>
      </c>
      <c r="K376" s="21" t="s">
        <v>379</v>
      </c>
      <c r="L376" s="53">
        <v>1000000</v>
      </c>
      <c r="M376" s="51">
        <v>62197</v>
      </c>
      <c r="N376" s="26">
        <v>41726</v>
      </c>
      <c r="O376" s="25">
        <v>2014</v>
      </c>
      <c r="P376" s="21"/>
      <c r="Q376" s="53">
        <f t="shared" si="10"/>
        <v>30000</v>
      </c>
      <c r="R376" s="13">
        <v>30000</v>
      </c>
      <c r="S376" s="21" t="s">
        <v>15</v>
      </c>
      <c r="T376" s="7">
        <f t="shared" si="11"/>
        <v>0</v>
      </c>
      <c r="U376" s="21" t="s">
        <v>474</v>
      </c>
      <c r="V376" s="6" t="s">
        <v>1748</v>
      </c>
      <c r="W376" s="21"/>
    </row>
    <row r="377" spans="1:23" s="36" customFormat="1" ht="24.75" customHeight="1" x14ac:dyDescent="0.2">
      <c r="A377" s="26">
        <v>41699</v>
      </c>
      <c r="B377" s="21" t="s">
        <v>1307</v>
      </c>
      <c r="C377" s="21" t="s">
        <v>85</v>
      </c>
      <c r="D377" s="21" t="s">
        <v>12</v>
      </c>
      <c r="E377" s="21" t="s">
        <v>388</v>
      </c>
      <c r="F377" s="51" t="s">
        <v>1384</v>
      </c>
      <c r="G377" s="21"/>
      <c r="H377" s="21"/>
      <c r="I377" s="21" t="s">
        <v>1385</v>
      </c>
      <c r="J377" s="25">
        <v>1</v>
      </c>
      <c r="K377" s="21" t="s">
        <v>1386</v>
      </c>
      <c r="L377" s="53">
        <v>399506</v>
      </c>
      <c r="M377" s="51">
        <v>62258</v>
      </c>
      <c r="N377" s="26">
        <v>41737</v>
      </c>
      <c r="O377" s="25">
        <v>2014</v>
      </c>
      <c r="P377" s="21"/>
      <c r="Q377" s="53">
        <f t="shared" si="10"/>
        <v>20761</v>
      </c>
      <c r="R377" s="13">
        <v>20761</v>
      </c>
      <c r="S377" s="21" t="s">
        <v>15</v>
      </c>
      <c r="T377" s="7">
        <f t="shared" si="11"/>
        <v>0</v>
      </c>
      <c r="U377" s="21" t="s">
        <v>474</v>
      </c>
      <c r="V377" s="6" t="s">
        <v>1748</v>
      </c>
      <c r="W377" s="21"/>
    </row>
    <row r="378" spans="1:23" s="36" customFormat="1" ht="24.75" customHeight="1" x14ac:dyDescent="0.2">
      <c r="A378" s="26">
        <v>41699</v>
      </c>
      <c r="B378" s="21" t="s">
        <v>1312</v>
      </c>
      <c r="C378" s="21" t="s">
        <v>89</v>
      </c>
      <c r="D378" s="21" t="s">
        <v>667</v>
      </c>
      <c r="E378" s="21" t="s">
        <v>1339</v>
      </c>
      <c r="F378" s="51" t="s">
        <v>1222</v>
      </c>
      <c r="G378" s="21" t="s">
        <v>1520</v>
      </c>
      <c r="H378" s="21"/>
      <c r="I378" s="130" t="s">
        <v>1340</v>
      </c>
      <c r="J378" s="146">
        <v>0.59999999879999999</v>
      </c>
      <c r="K378" s="21" t="s">
        <v>1341</v>
      </c>
      <c r="L378" s="53">
        <v>1666667</v>
      </c>
      <c r="M378" s="51">
        <v>62238</v>
      </c>
      <c r="N378" s="26">
        <v>41732</v>
      </c>
      <c r="O378" s="25">
        <v>2014</v>
      </c>
      <c r="P378" s="21"/>
      <c r="Q378" s="53">
        <f t="shared" si="10"/>
        <v>141602.97366185216</v>
      </c>
      <c r="R378" s="13">
        <v>0</v>
      </c>
      <c r="S378" s="21" t="s">
        <v>15</v>
      </c>
      <c r="T378" s="7">
        <f t="shared" si="11"/>
        <v>141602.97366185216</v>
      </c>
      <c r="U378" s="21" t="s">
        <v>484</v>
      </c>
      <c r="V378" s="21"/>
      <c r="W378" s="21"/>
    </row>
    <row r="379" spans="1:23" s="36" customFormat="1" ht="24.75" customHeight="1" x14ac:dyDescent="0.2">
      <c r="A379" s="26">
        <v>41699</v>
      </c>
      <c r="B379" s="21" t="s">
        <v>1309</v>
      </c>
      <c r="C379" s="21" t="s">
        <v>48</v>
      </c>
      <c r="D379" s="21" t="s">
        <v>12</v>
      </c>
      <c r="E379" s="21" t="s">
        <v>388</v>
      </c>
      <c r="F379" s="51" t="s">
        <v>1383</v>
      </c>
      <c r="G379" s="21"/>
      <c r="H379" s="21"/>
      <c r="I379" s="21" t="s">
        <v>1372</v>
      </c>
      <c r="J379" s="25">
        <v>1</v>
      </c>
      <c r="K379" s="21" t="s">
        <v>1373</v>
      </c>
      <c r="L379" s="53">
        <v>800000</v>
      </c>
      <c r="M379" s="51">
        <v>62243</v>
      </c>
      <c r="N379" s="26">
        <v>41733</v>
      </c>
      <c r="O379" s="25">
        <v>2014</v>
      </c>
      <c r="P379" s="21"/>
      <c r="Q379" s="53">
        <f t="shared" si="10"/>
        <v>67969.413763806282</v>
      </c>
      <c r="R379" s="13">
        <v>0</v>
      </c>
      <c r="S379" s="21" t="s">
        <v>15</v>
      </c>
      <c r="T379" s="7">
        <f t="shared" si="11"/>
        <v>67969.413763806282</v>
      </c>
      <c r="U379" s="21" t="s">
        <v>484</v>
      </c>
      <c r="V379" s="21"/>
      <c r="W379" s="21"/>
    </row>
    <row r="380" spans="1:23" s="36" customFormat="1" ht="24.75" customHeight="1" x14ac:dyDescent="0.2">
      <c r="A380" s="26">
        <v>41699</v>
      </c>
      <c r="B380" s="21" t="s">
        <v>1309</v>
      </c>
      <c r="C380" s="21" t="s">
        <v>48</v>
      </c>
      <c r="D380" s="21" t="s">
        <v>12</v>
      </c>
      <c r="E380" s="21" t="s">
        <v>388</v>
      </c>
      <c r="F380" s="51" t="s">
        <v>1381</v>
      </c>
      <c r="G380" s="21"/>
      <c r="H380" s="21"/>
      <c r="I380" s="21" t="s">
        <v>1366</v>
      </c>
      <c r="J380" s="25">
        <v>1</v>
      </c>
      <c r="K380" s="21" t="s">
        <v>1367</v>
      </c>
      <c r="L380" s="53">
        <v>107429</v>
      </c>
      <c r="M380" s="51">
        <v>62216</v>
      </c>
      <c r="N380" s="26">
        <v>41729</v>
      </c>
      <c r="O380" s="25">
        <v>2014</v>
      </c>
      <c r="P380" s="21"/>
      <c r="Q380" s="53">
        <f t="shared" si="10"/>
        <v>9127.3576890399308</v>
      </c>
      <c r="R380" s="13">
        <v>0</v>
      </c>
      <c r="S380" s="21" t="s">
        <v>15</v>
      </c>
      <c r="T380" s="7">
        <f t="shared" si="11"/>
        <v>9127.3576890399308</v>
      </c>
      <c r="U380" s="21" t="s">
        <v>494</v>
      </c>
      <c r="V380" s="21"/>
      <c r="W380" s="21"/>
    </row>
    <row r="381" spans="1:23" s="36" customFormat="1" ht="24.75" customHeight="1" x14ac:dyDescent="0.2">
      <c r="A381" s="26">
        <v>41699</v>
      </c>
      <c r="B381" s="21" t="s">
        <v>1307</v>
      </c>
      <c r="C381" s="21" t="s">
        <v>250</v>
      </c>
      <c r="D381" s="21" t="s">
        <v>12</v>
      </c>
      <c r="E381" s="21" t="s">
        <v>388</v>
      </c>
      <c r="F381" s="51" t="s">
        <v>1382</v>
      </c>
      <c r="G381" s="21"/>
      <c r="H381" s="21"/>
      <c r="I381" s="21" t="s">
        <v>1368</v>
      </c>
      <c r="J381" s="25">
        <v>1</v>
      </c>
      <c r="K381" s="21" t="s">
        <v>1369</v>
      </c>
      <c r="L381" s="53">
        <v>200030</v>
      </c>
      <c r="M381" s="51">
        <v>62250</v>
      </c>
      <c r="N381" s="26">
        <v>41733</v>
      </c>
      <c r="O381" s="25">
        <v>2014</v>
      </c>
      <c r="P381" s="21"/>
      <c r="Q381" s="53">
        <f t="shared" si="10"/>
        <v>16994.902293967712</v>
      </c>
      <c r="R381" s="13">
        <v>16944</v>
      </c>
      <c r="S381" s="21" t="s">
        <v>19</v>
      </c>
      <c r="T381" s="7">
        <f t="shared" si="11"/>
        <v>50.902293967712467</v>
      </c>
      <c r="U381" s="21" t="s">
        <v>1753</v>
      </c>
      <c r="V381" s="21" t="s">
        <v>1749</v>
      </c>
      <c r="W381" s="21"/>
    </row>
    <row r="382" spans="1:23" s="36" customFormat="1" ht="17.25" customHeight="1" x14ac:dyDescent="0.2">
      <c r="A382" s="26">
        <v>41699</v>
      </c>
      <c r="B382" s="21" t="s">
        <v>1308</v>
      </c>
      <c r="C382" s="21" t="s">
        <v>1195</v>
      </c>
      <c r="D382" s="21" t="s">
        <v>12</v>
      </c>
      <c r="E382" s="21" t="s">
        <v>371</v>
      </c>
      <c r="F382" s="51" t="s">
        <v>1378</v>
      </c>
      <c r="G382" s="21"/>
      <c r="H382" s="21"/>
      <c r="I382" s="21" t="s">
        <v>1354</v>
      </c>
      <c r="J382" s="25">
        <v>1</v>
      </c>
      <c r="K382" s="21" t="s">
        <v>1355</v>
      </c>
      <c r="L382" s="53">
        <v>141326</v>
      </c>
      <c r="M382" s="51">
        <v>62199</v>
      </c>
      <c r="N382" s="26">
        <v>41726</v>
      </c>
      <c r="O382" s="25">
        <v>2014</v>
      </c>
      <c r="P382" s="21"/>
      <c r="Q382" s="53">
        <f t="shared" si="10"/>
        <v>12007.306711979607</v>
      </c>
      <c r="R382" s="13">
        <v>12007</v>
      </c>
      <c r="S382" s="21" t="s">
        <v>19</v>
      </c>
      <c r="T382" s="7">
        <f t="shared" si="11"/>
        <v>0.30671197960691643</v>
      </c>
      <c r="U382" s="21" t="s">
        <v>1753</v>
      </c>
      <c r="V382" s="6" t="s">
        <v>1749</v>
      </c>
      <c r="W382" s="21"/>
    </row>
    <row r="383" spans="1:23" s="36" customFormat="1" ht="24.75" customHeight="1" x14ac:dyDescent="0.2">
      <c r="A383" s="26">
        <v>41699</v>
      </c>
      <c r="B383" s="21" t="s">
        <v>299</v>
      </c>
      <c r="C383" s="21" t="s">
        <v>37</v>
      </c>
      <c r="D383" s="21" t="s">
        <v>146</v>
      </c>
      <c r="E383" s="21"/>
      <c r="F383" s="51" t="s">
        <v>1356</v>
      </c>
      <c r="G383" s="21"/>
      <c r="H383" s="21"/>
      <c r="I383" s="21" t="s">
        <v>1430</v>
      </c>
      <c r="J383" s="25">
        <v>1</v>
      </c>
      <c r="K383" s="21" t="s">
        <v>1009</v>
      </c>
      <c r="L383" s="53">
        <v>400000</v>
      </c>
      <c r="M383" s="51">
        <v>62275</v>
      </c>
      <c r="N383" s="26">
        <v>41740</v>
      </c>
      <c r="O383" s="25">
        <v>2014</v>
      </c>
      <c r="P383" s="21" t="s">
        <v>1431</v>
      </c>
      <c r="Q383" s="53">
        <f t="shared" si="10"/>
        <v>33984.706881903141</v>
      </c>
      <c r="R383" s="13">
        <v>0</v>
      </c>
      <c r="S383" s="21" t="s">
        <v>15</v>
      </c>
      <c r="T383" s="7">
        <f t="shared" si="11"/>
        <v>33984.706881903141</v>
      </c>
      <c r="U383" s="21"/>
      <c r="V383" s="21" t="s">
        <v>1749</v>
      </c>
      <c r="W383" s="21"/>
    </row>
    <row r="384" spans="1:23" s="36" customFormat="1" ht="24.75" customHeight="1" x14ac:dyDescent="0.2">
      <c r="A384" s="26">
        <v>41699</v>
      </c>
      <c r="B384" s="21" t="s">
        <v>1307</v>
      </c>
      <c r="C384" s="21" t="s">
        <v>66</v>
      </c>
      <c r="D384" s="21" t="s">
        <v>146</v>
      </c>
      <c r="E384" s="21"/>
      <c r="F384" s="51" t="s">
        <v>1356</v>
      </c>
      <c r="G384" s="21" t="s">
        <v>1528</v>
      </c>
      <c r="H384" s="21"/>
      <c r="I384" s="21" t="s">
        <v>1432</v>
      </c>
      <c r="J384" s="25">
        <v>1</v>
      </c>
      <c r="K384" s="21" t="s">
        <v>379</v>
      </c>
      <c r="L384" s="53">
        <v>1000000</v>
      </c>
      <c r="M384" s="51">
        <v>62276</v>
      </c>
      <c r="N384" s="26">
        <v>41740</v>
      </c>
      <c r="O384" s="25">
        <v>2014</v>
      </c>
      <c r="P384" s="21"/>
      <c r="Q384" s="53">
        <f t="shared" si="10"/>
        <v>84961.767204757853</v>
      </c>
      <c r="R384" s="13">
        <v>84962</v>
      </c>
      <c r="S384" s="21" t="s">
        <v>19</v>
      </c>
      <c r="T384" s="7">
        <f t="shared" si="11"/>
        <v>-0.23279524214740377</v>
      </c>
      <c r="U384" s="21" t="s">
        <v>1753</v>
      </c>
      <c r="V384" s="6" t="s">
        <v>1749</v>
      </c>
      <c r="W384" s="21"/>
    </row>
    <row r="385" spans="1:23" s="36" customFormat="1" ht="24.75" customHeight="1" x14ac:dyDescent="0.2">
      <c r="A385" s="26">
        <v>41699</v>
      </c>
      <c r="B385" s="21" t="s">
        <v>1309</v>
      </c>
      <c r="C385" s="21" t="s">
        <v>68</v>
      </c>
      <c r="D385" s="21" t="s">
        <v>146</v>
      </c>
      <c r="E385" s="21"/>
      <c r="F385" s="51" t="s">
        <v>1356</v>
      </c>
      <c r="G385" s="21" t="s">
        <v>1533</v>
      </c>
      <c r="H385" s="21"/>
      <c r="I385" s="21" t="s">
        <v>1392</v>
      </c>
      <c r="J385" s="25">
        <v>1</v>
      </c>
      <c r="K385" s="21" t="s">
        <v>1357</v>
      </c>
      <c r="L385" s="53">
        <v>1000000</v>
      </c>
      <c r="M385" s="51">
        <v>62277</v>
      </c>
      <c r="N385" s="26">
        <v>41740</v>
      </c>
      <c r="O385" s="25">
        <v>2014</v>
      </c>
      <c r="P385" s="21"/>
      <c r="Q385" s="53">
        <f t="shared" si="10"/>
        <v>84961.767204757853</v>
      </c>
      <c r="R385" s="13">
        <v>84962</v>
      </c>
      <c r="S385" s="21" t="s">
        <v>19</v>
      </c>
      <c r="T385" s="7">
        <f t="shared" si="11"/>
        <v>-0.23279524214740377</v>
      </c>
      <c r="U385" s="21" t="s">
        <v>1753</v>
      </c>
      <c r="V385" s="6" t="s">
        <v>1749</v>
      </c>
      <c r="W385" s="21"/>
    </row>
    <row r="386" spans="1:23" s="36" customFormat="1" ht="24.75" customHeight="1" x14ac:dyDescent="0.2">
      <c r="A386" s="26">
        <v>41699</v>
      </c>
      <c r="B386" s="21" t="s">
        <v>1309</v>
      </c>
      <c r="C386" s="21" t="s">
        <v>68</v>
      </c>
      <c r="D386" s="21" t="s">
        <v>146</v>
      </c>
      <c r="E386" s="21"/>
      <c r="F386" s="51" t="s">
        <v>1356</v>
      </c>
      <c r="G386" s="21" t="s">
        <v>1533</v>
      </c>
      <c r="H386" s="21"/>
      <c r="I386" s="21" t="s">
        <v>1358</v>
      </c>
      <c r="J386" s="25">
        <v>1</v>
      </c>
      <c r="K386" s="21" t="s">
        <v>743</v>
      </c>
      <c r="L386" s="53">
        <v>1500000</v>
      </c>
      <c r="M386" s="51">
        <v>62278</v>
      </c>
      <c r="N386" s="26">
        <v>41740</v>
      </c>
      <c r="O386" s="25">
        <v>2014</v>
      </c>
      <c r="P386" s="21"/>
      <c r="Q386" s="53">
        <f t="shared" si="10"/>
        <v>127442.65080713677</v>
      </c>
      <c r="R386" s="13">
        <v>127443</v>
      </c>
      <c r="S386" s="21" t="s">
        <v>19</v>
      </c>
      <c r="T386" s="7">
        <f t="shared" si="11"/>
        <v>-0.34919286322838161</v>
      </c>
      <c r="U386" s="21" t="s">
        <v>1753</v>
      </c>
      <c r="V386" s="6" t="s">
        <v>1749</v>
      </c>
      <c r="W386" s="21"/>
    </row>
    <row r="387" spans="1:23" s="36" customFormat="1" ht="24.75" customHeight="1" x14ac:dyDescent="0.2">
      <c r="A387" s="26">
        <v>41699</v>
      </c>
      <c r="B387" s="21" t="s">
        <v>1309</v>
      </c>
      <c r="C387" s="21" t="s">
        <v>81</v>
      </c>
      <c r="D387" s="21" t="s">
        <v>146</v>
      </c>
      <c r="E387" s="21"/>
      <c r="F387" s="51" t="s">
        <v>1356</v>
      </c>
      <c r="G387" s="21" t="s">
        <v>1530</v>
      </c>
      <c r="H387" s="21"/>
      <c r="I387" s="21" t="s">
        <v>1433</v>
      </c>
      <c r="J387" s="25">
        <v>1</v>
      </c>
      <c r="K387" s="21" t="s">
        <v>423</v>
      </c>
      <c r="L387" s="53">
        <v>500000</v>
      </c>
      <c r="M387" s="51">
        <v>62279</v>
      </c>
      <c r="N387" s="26">
        <v>41740</v>
      </c>
      <c r="O387" s="25">
        <v>2014</v>
      </c>
      <c r="P387" s="21"/>
      <c r="Q387" s="53">
        <f t="shared" ref="Q387:Q450" si="12">IF(AND(D387="CERF",P387="5% PMR"),(L387/1.07*0.05/1.05),IF(V387="NGO",R387,IF(V387="SUP",R387,(L387/1.07*0.1/1.1))))</f>
        <v>42480.883602378926</v>
      </c>
      <c r="R387" s="13">
        <v>42480</v>
      </c>
      <c r="S387" s="21" t="s">
        <v>19</v>
      </c>
      <c r="T387" s="7">
        <f t="shared" ref="T387:T424" si="13">Q387-R387</f>
        <v>0.88360237892629812</v>
      </c>
      <c r="U387" s="21" t="s">
        <v>1753</v>
      </c>
      <c r="V387" s="6" t="s">
        <v>1749</v>
      </c>
      <c r="W387" s="21"/>
    </row>
    <row r="388" spans="1:23" s="36" customFormat="1" ht="24.75" customHeight="1" x14ac:dyDescent="0.2">
      <c r="A388" s="26">
        <v>41699</v>
      </c>
      <c r="B388" s="21" t="s">
        <v>1312</v>
      </c>
      <c r="C388" s="21" t="s">
        <v>89</v>
      </c>
      <c r="D388" s="21" t="s">
        <v>49</v>
      </c>
      <c r="E388" s="21" t="s">
        <v>1339</v>
      </c>
      <c r="F388" s="51" t="s">
        <v>1350</v>
      </c>
      <c r="G388" s="21" t="s">
        <v>1520</v>
      </c>
      <c r="H388" s="21"/>
      <c r="I388" s="22" t="s">
        <v>1351</v>
      </c>
      <c r="J388" s="145">
        <v>1.1050000006909999</v>
      </c>
      <c r="K388" s="21" t="s">
        <v>1352</v>
      </c>
      <c r="L388" s="53">
        <v>1085973</v>
      </c>
      <c r="M388" s="51">
        <v>62281</v>
      </c>
      <c r="N388" s="26">
        <v>41740</v>
      </c>
      <c r="O388" s="25">
        <v>2014</v>
      </c>
      <c r="P388" s="21"/>
      <c r="Q388" s="53">
        <f t="shared" si="12"/>
        <v>92266.185216652506</v>
      </c>
      <c r="R388" s="13">
        <v>92266</v>
      </c>
      <c r="S388" s="21" t="s">
        <v>19</v>
      </c>
      <c r="T388" s="7">
        <f t="shared" si="13"/>
        <v>0.18521665250591468</v>
      </c>
      <c r="U388" s="21" t="s">
        <v>1753</v>
      </c>
      <c r="V388" s="6" t="s">
        <v>1749</v>
      </c>
      <c r="W388" s="21"/>
    </row>
    <row r="389" spans="1:23" s="36" customFormat="1" ht="24.75" customHeight="1" x14ac:dyDescent="0.2">
      <c r="A389" s="26">
        <v>41699</v>
      </c>
      <c r="B389" s="21" t="s">
        <v>1309</v>
      </c>
      <c r="C389" s="21" t="s">
        <v>189</v>
      </c>
      <c r="D389" s="21" t="s">
        <v>49</v>
      </c>
      <c r="E389" s="21"/>
      <c r="F389" s="51" t="s">
        <v>1370</v>
      </c>
      <c r="G389" s="21" t="s">
        <v>1529</v>
      </c>
      <c r="H389" s="21"/>
      <c r="I389" s="21" t="s">
        <v>1371</v>
      </c>
      <c r="J389" s="142">
        <v>1.1049999994699999</v>
      </c>
      <c r="K389" s="21" t="s">
        <v>1352</v>
      </c>
      <c r="L389" s="53">
        <v>4524887</v>
      </c>
      <c r="M389" s="51">
        <v>62313</v>
      </c>
      <c r="N389" s="26">
        <v>41745</v>
      </c>
      <c r="O389" s="25">
        <v>2014</v>
      </c>
      <c r="P389" s="21"/>
      <c r="Q389" s="53">
        <f t="shared" si="12"/>
        <v>384442.39592183515</v>
      </c>
      <c r="R389" s="13">
        <v>384442</v>
      </c>
      <c r="S389" s="21" t="s">
        <v>19</v>
      </c>
      <c r="T389" s="7">
        <f t="shared" si="13"/>
        <v>0.39592183515196666</v>
      </c>
      <c r="U389" s="21" t="s">
        <v>1753</v>
      </c>
      <c r="V389" s="6" t="s">
        <v>1749</v>
      </c>
      <c r="W389" s="21"/>
    </row>
    <row r="390" spans="1:23" s="36" customFormat="1" ht="24.75" customHeight="1" x14ac:dyDescent="0.2">
      <c r="A390" s="26">
        <v>41699</v>
      </c>
      <c r="B390" s="21" t="s">
        <v>1307</v>
      </c>
      <c r="C390" s="21" t="s">
        <v>66</v>
      </c>
      <c r="D390" s="21" t="s">
        <v>35</v>
      </c>
      <c r="E390" s="21"/>
      <c r="F390" s="51"/>
      <c r="G390" s="21" t="s">
        <v>1528</v>
      </c>
      <c r="H390" s="21"/>
      <c r="I390" s="21" t="s">
        <v>1374</v>
      </c>
      <c r="J390" s="142">
        <v>0.726999999171</v>
      </c>
      <c r="K390" s="21" t="s">
        <v>139</v>
      </c>
      <c r="L390" s="53">
        <v>687758</v>
      </c>
      <c r="M390" s="51">
        <v>62314</v>
      </c>
      <c r="N390" s="26">
        <v>41745</v>
      </c>
      <c r="O390" s="25">
        <v>2014</v>
      </c>
      <c r="P390" s="21"/>
      <c r="Q390" s="53">
        <f t="shared" si="12"/>
        <v>58433.135089209849</v>
      </c>
      <c r="R390" s="13">
        <v>58434</v>
      </c>
      <c r="S390" s="21" t="s">
        <v>19</v>
      </c>
      <c r="T390" s="7">
        <f t="shared" si="13"/>
        <v>-0.86491079015104333</v>
      </c>
      <c r="U390" s="21" t="s">
        <v>1753</v>
      </c>
      <c r="V390" s="6" t="s">
        <v>1749</v>
      </c>
      <c r="W390" s="21"/>
    </row>
    <row r="391" spans="1:23" s="36" customFormat="1" ht="24.75" customHeight="1" x14ac:dyDescent="0.2">
      <c r="A391" s="26">
        <v>41699</v>
      </c>
      <c r="B391" s="21" t="s">
        <v>1307</v>
      </c>
      <c r="C391" s="21" t="s">
        <v>24</v>
      </c>
      <c r="D391" s="21" t="s">
        <v>35</v>
      </c>
      <c r="E391" s="21"/>
      <c r="F391" s="51"/>
      <c r="G391" s="21" t="s">
        <v>1522</v>
      </c>
      <c r="H391" s="21"/>
      <c r="I391" s="21" t="s">
        <v>1376</v>
      </c>
      <c r="J391" s="142">
        <v>0.726999999171</v>
      </c>
      <c r="K391" s="21" t="s">
        <v>1015</v>
      </c>
      <c r="L391" s="53">
        <v>1375516</v>
      </c>
      <c r="M391" s="51">
        <v>62315</v>
      </c>
      <c r="N391" s="26">
        <v>41745</v>
      </c>
      <c r="O391" s="25">
        <v>2014</v>
      </c>
      <c r="P391" s="21"/>
      <c r="Q391" s="53">
        <f t="shared" si="12"/>
        <v>116866.2701784197</v>
      </c>
      <c r="R391" s="13">
        <v>116866</v>
      </c>
      <c r="S391" s="21" t="s">
        <v>19</v>
      </c>
      <c r="T391" s="7">
        <f t="shared" si="13"/>
        <v>0.27017841969791334</v>
      </c>
      <c r="U391" s="21" t="s">
        <v>1753</v>
      </c>
      <c r="V391" s="6" t="s">
        <v>1749</v>
      </c>
      <c r="W391" s="21"/>
    </row>
    <row r="392" spans="1:23" s="36" customFormat="1" ht="24.75" customHeight="1" x14ac:dyDescent="0.2">
      <c r="A392" s="26">
        <v>41699</v>
      </c>
      <c r="B392" s="21" t="s">
        <v>1309</v>
      </c>
      <c r="C392" s="21" t="s">
        <v>189</v>
      </c>
      <c r="D392" s="21" t="s">
        <v>35</v>
      </c>
      <c r="E392" s="21"/>
      <c r="F392" s="51"/>
      <c r="G392" s="21" t="s">
        <v>1529</v>
      </c>
      <c r="H392" s="21"/>
      <c r="I392" s="21" t="s">
        <v>1412</v>
      </c>
      <c r="J392" s="142">
        <v>0.726999999171</v>
      </c>
      <c r="K392" s="21" t="s">
        <v>139</v>
      </c>
      <c r="L392" s="53">
        <v>687758</v>
      </c>
      <c r="M392" s="51">
        <v>62317</v>
      </c>
      <c r="N392" s="26">
        <v>41745</v>
      </c>
      <c r="O392" s="25">
        <v>2014</v>
      </c>
      <c r="P392" s="21"/>
      <c r="Q392" s="53">
        <f t="shared" si="12"/>
        <v>58433.135089209849</v>
      </c>
      <c r="R392" s="13">
        <v>58434</v>
      </c>
      <c r="S392" s="21" t="s">
        <v>19</v>
      </c>
      <c r="T392" s="7">
        <f t="shared" si="13"/>
        <v>-0.86491079015104333</v>
      </c>
      <c r="U392" s="21" t="s">
        <v>1753</v>
      </c>
      <c r="V392" s="6" t="s">
        <v>1749</v>
      </c>
      <c r="W392" s="21"/>
    </row>
    <row r="393" spans="1:23" s="36" customFormat="1" ht="24.75" customHeight="1" x14ac:dyDescent="0.2">
      <c r="A393" s="26">
        <v>41699</v>
      </c>
      <c r="B393" s="21" t="s">
        <v>1309</v>
      </c>
      <c r="C393" s="21" t="s">
        <v>189</v>
      </c>
      <c r="D393" s="21" t="s">
        <v>146</v>
      </c>
      <c r="E393" s="21"/>
      <c r="F393" s="51" t="s">
        <v>1356</v>
      </c>
      <c r="G393" s="21" t="s">
        <v>1529</v>
      </c>
      <c r="H393" s="21"/>
      <c r="I393" s="21" t="s">
        <v>1515</v>
      </c>
      <c r="J393" s="25">
        <v>1</v>
      </c>
      <c r="K393" s="21" t="s">
        <v>1359</v>
      </c>
      <c r="L393" s="53">
        <v>13000000</v>
      </c>
      <c r="M393" s="51">
        <v>62320</v>
      </c>
      <c r="N393" s="26">
        <v>41745</v>
      </c>
      <c r="O393" s="25">
        <v>2014</v>
      </c>
      <c r="P393" s="21"/>
      <c r="Q393" s="53">
        <f t="shared" si="12"/>
        <v>1104502.9736618521</v>
      </c>
      <c r="R393" s="13">
        <v>1104502</v>
      </c>
      <c r="S393" s="21" t="s">
        <v>19</v>
      </c>
      <c r="T393" s="7">
        <f t="shared" si="13"/>
        <v>0.97366185206919909</v>
      </c>
      <c r="U393" s="21" t="s">
        <v>1753</v>
      </c>
      <c r="V393" s="6" t="s">
        <v>1749</v>
      </c>
      <c r="W393" s="21"/>
    </row>
    <row r="394" spans="1:23" s="36" customFormat="1" ht="17.25" customHeight="1" x14ac:dyDescent="0.2">
      <c r="A394" s="26">
        <v>41699</v>
      </c>
      <c r="B394" s="21" t="s">
        <v>1307</v>
      </c>
      <c r="C394" s="21" t="s">
        <v>243</v>
      </c>
      <c r="D394" s="21" t="s">
        <v>35</v>
      </c>
      <c r="E394" s="21"/>
      <c r="F394" s="51"/>
      <c r="G394" s="21" t="s">
        <v>1525</v>
      </c>
      <c r="H394" s="21"/>
      <c r="I394" s="21" t="s">
        <v>1375</v>
      </c>
      <c r="J394" s="142">
        <v>0.726999999171</v>
      </c>
      <c r="K394" s="21" t="s">
        <v>139</v>
      </c>
      <c r="L394" s="53">
        <v>687758</v>
      </c>
      <c r="M394" s="51">
        <v>62322</v>
      </c>
      <c r="N394" s="26">
        <v>41746</v>
      </c>
      <c r="O394" s="25">
        <v>2014</v>
      </c>
      <c r="P394" s="21"/>
      <c r="Q394" s="53">
        <f t="shared" si="12"/>
        <v>58433.135089209849</v>
      </c>
      <c r="R394" s="13">
        <v>58434</v>
      </c>
      <c r="S394" s="21" t="s">
        <v>19</v>
      </c>
      <c r="T394" s="7">
        <f t="shared" si="13"/>
        <v>-0.86491079015104333</v>
      </c>
      <c r="U394" s="21" t="s">
        <v>1753</v>
      </c>
      <c r="V394" s="6" t="s">
        <v>1749</v>
      </c>
      <c r="W394" s="21"/>
    </row>
    <row r="395" spans="1:23" s="36" customFormat="1" ht="24.75" customHeight="1" x14ac:dyDescent="0.2">
      <c r="A395" s="26">
        <v>41699</v>
      </c>
      <c r="B395" s="21" t="s">
        <v>1309</v>
      </c>
      <c r="C395" s="21" t="s">
        <v>156</v>
      </c>
      <c r="D395" s="21" t="s">
        <v>82</v>
      </c>
      <c r="E395" s="21"/>
      <c r="F395" s="51" t="s">
        <v>1346</v>
      </c>
      <c r="G395" s="21"/>
      <c r="H395" s="21"/>
      <c r="I395" s="21" t="s">
        <v>1347</v>
      </c>
      <c r="J395" s="25">
        <v>1</v>
      </c>
      <c r="K395" s="21" t="s">
        <v>1239</v>
      </c>
      <c r="L395" s="53">
        <v>600000</v>
      </c>
      <c r="M395" s="51">
        <v>62178</v>
      </c>
      <c r="N395" s="26">
        <v>41719</v>
      </c>
      <c r="O395" s="25">
        <v>2014</v>
      </c>
      <c r="P395" s="21"/>
      <c r="Q395" s="53">
        <f t="shared" si="12"/>
        <v>50977.060322854712</v>
      </c>
      <c r="R395" s="13">
        <v>25489</v>
      </c>
      <c r="S395" s="21" t="s">
        <v>19</v>
      </c>
      <c r="T395" s="7">
        <f t="shared" si="13"/>
        <v>25488.060322854712</v>
      </c>
      <c r="U395" s="21" t="s">
        <v>482</v>
      </c>
      <c r="V395" s="21" t="s">
        <v>1749</v>
      </c>
      <c r="W395" s="21"/>
    </row>
    <row r="396" spans="1:23" s="36" customFormat="1" ht="24.75" customHeight="1" x14ac:dyDescent="0.2">
      <c r="A396" s="26">
        <v>41699</v>
      </c>
      <c r="B396" s="21" t="s">
        <v>1307</v>
      </c>
      <c r="C396" s="21" t="s">
        <v>24</v>
      </c>
      <c r="D396" s="21" t="s">
        <v>1361</v>
      </c>
      <c r="E396" s="21"/>
      <c r="F396" s="51" t="s">
        <v>1666</v>
      </c>
      <c r="G396" s="21" t="s">
        <v>1522</v>
      </c>
      <c r="H396" s="21"/>
      <c r="I396" s="21" t="s">
        <v>1376</v>
      </c>
      <c r="J396" s="25">
        <v>1</v>
      </c>
      <c r="K396" s="21" t="s">
        <v>1514</v>
      </c>
      <c r="L396" s="53">
        <v>5848599</v>
      </c>
      <c r="M396" s="111">
        <v>62596</v>
      </c>
      <c r="N396" s="21"/>
      <c r="O396" s="25">
        <v>2014</v>
      </c>
      <c r="P396" s="21"/>
      <c r="Q396" s="53">
        <f t="shared" si="12"/>
        <v>496907.30671197956</v>
      </c>
      <c r="R396" s="13"/>
      <c r="S396" s="21"/>
      <c r="T396" s="7">
        <f t="shared" si="13"/>
        <v>496907.30671197956</v>
      </c>
      <c r="U396" s="21" t="s">
        <v>475</v>
      </c>
      <c r="V396" s="21" t="s">
        <v>1749</v>
      </c>
      <c r="W396" s="21"/>
    </row>
    <row r="397" spans="1:23" s="36" customFormat="1" ht="24.75" customHeight="1" x14ac:dyDescent="0.2">
      <c r="A397" s="26">
        <v>41730</v>
      </c>
      <c r="B397" s="21" t="s">
        <v>1307</v>
      </c>
      <c r="C397" s="21" t="s">
        <v>66</v>
      </c>
      <c r="D397" s="21" t="s">
        <v>12</v>
      </c>
      <c r="E397" s="21" t="s">
        <v>371</v>
      </c>
      <c r="F397" s="51" t="s">
        <v>1415</v>
      </c>
      <c r="G397" s="21" t="s">
        <v>1528</v>
      </c>
      <c r="H397" s="21"/>
      <c r="I397" s="21" t="s">
        <v>1416</v>
      </c>
      <c r="J397" s="25">
        <v>1</v>
      </c>
      <c r="K397" s="21" t="s">
        <v>1417</v>
      </c>
      <c r="L397" s="53">
        <v>3293800</v>
      </c>
      <c r="M397" s="51">
        <v>62311</v>
      </c>
      <c r="N397" s="26">
        <v>41745</v>
      </c>
      <c r="O397" s="25">
        <v>2014</v>
      </c>
      <c r="P397" s="21"/>
      <c r="Q397" s="53">
        <f t="shared" si="12"/>
        <v>279847.06881903141</v>
      </c>
      <c r="R397" s="13">
        <v>139924</v>
      </c>
      <c r="S397" s="21" t="s">
        <v>19</v>
      </c>
      <c r="T397" s="7">
        <f t="shared" si="13"/>
        <v>139923.06881903141</v>
      </c>
      <c r="U397" s="21" t="s">
        <v>1753</v>
      </c>
      <c r="V397" s="21" t="s">
        <v>1749</v>
      </c>
      <c r="W397" s="21"/>
    </row>
    <row r="398" spans="1:23" s="36" customFormat="1" ht="24.75" customHeight="1" x14ac:dyDescent="0.2">
      <c r="A398" s="26">
        <v>41730</v>
      </c>
      <c r="B398" s="21" t="s">
        <v>1309</v>
      </c>
      <c r="C398" s="21" t="s">
        <v>212</v>
      </c>
      <c r="D398" s="21" t="s">
        <v>667</v>
      </c>
      <c r="E398" s="21"/>
      <c r="F398" s="51"/>
      <c r="G398" s="21" t="s">
        <v>1521</v>
      </c>
      <c r="H398" s="21"/>
      <c r="I398" s="21" t="s">
        <v>1418</v>
      </c>
      <c r="J398" s="142">
        <v>0.60200000294</v>
      </c>
      <c r="K398" s="21" t="s">
        <v>1413</v>
      </c>
      <c r="L398" s="53">
        <v>830565</v>
      </c>
      <c r="M398" s="51">
        <v>61202</v>
      </c>
      <c r="N398" s="26">
        <v>41740</v>
      </c>
      <c r="O398" s="25">
        <v>2014</v>
      </c>
      <c r="P398" s="21" t="s">
        <v>1414</v>
      </c>
      <c r="Q398" s="53">
        <f t="shared" si="12"/>
        <v>70566.270178419698</v>
      </c>
      <c r="R398" s="13">
        <v>70566</v>
      </c>
      <c r="S398" s="21" t="s">
        <v>19</v>
      </c>
      <c r="T398" s="7">
        <f t="shared" si="13"/>
        <v>0.27017841969791334</v>
      </c>
      <c r="U398" s="21" t="s">
        <v>1753</v>
      </c>
      <c r="V398" s="6" t="s">
        <v>1749</v>
      </c>
      <c r="W398" s="21"/>
    </row>
    <row r="399" spans="1:23" s="36" customFormat="1" ht="50.25" customHeight="1" x14ac:dyDescent="0.2">
      <c r="A399" s="26">
        <v>41730</v>
      </c>
      <c r="B399" s="21" t="s">
        <v>1309</v>
      </c>
      <c r="C399" s="21" t="s">
        <v>81</v>
      </c>
      <c r="D399" s="21" t="s">
        <v>12</v>
      </c>
      <c r="E399" s="21" t="s">
        <v>388</v>
      </c>
      <c r="F399" s="51" t="s">
        <v>1421</v>
      </c>
      <c r="G399" s="21" t="s">
        <v>1530</v>
      </c>
      <c r="H399" s="21"/>
      <c r="I399" s="59" t="s">
        <v>1422</v>
      </c>
      <c r="J399" s="25">
        <v>1</v>
      </c>
      <c r="K399" s="21" t="s">
        <v>1423</v>
      </c>
      <c r="L399" s="53">
        <v>1797300</v>
      </c>
      <c r="M399" s="51">
        <v>62364</v>
      </c>
      <c r="N399" s="26">
        <v>41764</v>
      </c>
      <c r="O399" s="25">
        <v>2014</v>
      </c>
      <c r="P399" s="21"/>
      <c r="Q399" s="53">
        <f t="shared" si="12"/>
        <v>80594</v>
      </c>
      <c r="R399" s="13">
        <v>80594</v>
      </c>
      <c r="S399" s="21" t="s">
        <v>15</v>
      </c>
      <c r="T399" s="7">
        <f t="shared" si="13"/>
        <v>0</v>
      </c>
      <c r="U399" s="21" t="s">
        <v>474</v>
      </c>
      <c r="V399" s="6" t="s">
        <v>1748</v>
      </c>
      <c r="W399" s="21"/>
    </row>
    <row r="400" spans="1:23" s="36" customFormat="1" ht="27" customHeight="1" x14ac:dyDescent="0.2">
      <c r="A400" s="26">
        <v>41730</v>
      </c>
      <c r="B400" s="21" t="s">
        <v>1309</v>
      </c>
      <c r="C400" s="21" t="s">
        <v>81</v>
      </c>
      <c r="D400" s="21" t="s">
        <v>12</v>
      </c>
      <c r="E400" s="21" t="s">
        <v>388</v>
      </c>
      <c r="F400" s="51" t="s">
        <v>1395</v>
      </c>
      <c r="G400" s="21" t="s">
        <v>1530</v>
      </c>
      <c r="H400" s="21"/>
      <c r="I400" s="129" t="s">
        <v>1393</v>
      </c>
      <c r="J400" s="106">
        <v>1</v>
      </c>
      <c r="K400" s="21" t="s">
        <v>1394</v>
      </c>
      <c r="L400" s="53">
        <v>340463</v>
      </c>
      <c r="M400" s="51">
        <v>62252</v>
      </c>
      <c r="N400" s="26">
        <v>41733</v>
      </c>
      <c r="O400" s="25">
        <v>2014</v>
      </c>
      <c r="P400" s="131" t="s">
        <v>1396</v>
      </c>
      <c r="Q400" s="53">
        <f t="shared" si="12"/>
        <v>15151.891410769915</v>
      </c>
      <c r="R400" s="13">
        <v>15152</v>
      </c>
      <c r="S400" s="21" t="s">
        <v>15</v>
      </c>
      <c r="T400" s="7">
        <f t="shared" si="13"/>
        <v>-0.10858923008527199</v>
      </c>
      <c r="U400" s="21" t="s">
        <v>494</v>
      </c>
      <c r="V400" s="6" t="s">
        <v>1749</v>
      </c>
      <c r="W400" s="131"/>
    </row>
    <row r="401" spans="1:23" s="36" customFormat="1" ht="24.75" customHeight="1" x14ac:dyDescent="0.2">
      <c r="A401" s="26">
        <v>41730</v>
      </c>
      <c r="B401" s="21" t="s">
        <v>1309</v>
      </c>
      <c r="C401" s="21" t="s">
        <v>48</v>
      </c>
      <c r="D401" s="21" t="s">
        <v>12</v>
      </c>
      <c r="E401" s="21" t="s">
        <v>388</v>
      </c>
      <c r="F401" s="51" t="s">
        <v>1406</v>
      </c>
      <c r="G401" s="21"/>
      <c r="H401" s="21"/>
      <c r="I401" s="21" t="s">
        <v>1407</v>
      </c>
      <c r="J401" s="25">
        <v>1</v>
      </c>
      <c r="K401" s="21" t="s">
        <v>1408</v>
      </c>
      <c r="L401" s="53">
        <v>100002</v>
      </c>
      <c r="M401" s="51">
        <v>62324</v>
      </c>
      <c r="N401" s="26">
        <v>41746</v>
      </c>
      <c r="O401" s="25">
        <v>2014</v>
      </c>
      <c r="P401" s="21"/>
      <c r="Q401" s="53">
        <f t="shared" si="12"/>
        <v>8496.3466440101947</v>
      </c>
      <c r="R401" s="13">
        <v>0</v>
      </c>
      <c r="S401" s="21" t="s">
        <v>15</v>
      </c>
      <c r="T401" s="7">
        <f t="shared" si="13"/>
        <v>8496.3466440101947</v>
      </c>
      <c r="U401" s="21" t="s">
        <v>484</v>
      </c>
      <c r="V401" s="21"/>
      <c r="W401" s="21"/>
    </row>
    <row r="402" spans="1:23" s="36" customFormat="1" ht="24.75" customHeight="1" x14ac:dyDescent="0.2">
      <c r="A402" s="26">
        <v>41730</v>
      </c>
      <c r="B402" s="21" t="s">
        <v>1309</v>
      </c>
      <c r="C402" s="21" t="s">
        <v>156</v>
      </c>
      <c r="D402" s="21" t="s">
        <v>12</v>
      </c>
      <c r="E402" s="21" t="s">
        <v>388</v>
      </c>
      <c r="F402" s="51" t="s">
        <v>1403</v>
      </c>
      <c r="G402" s="21"/>
      <c r="H402" s="21"/>
      <c r="I402" s="21" t="s">
        <v>1404</v>
      </c>
      <c r="J402" s="25">
        <v>1</v>
      </c>
      <c r="K402" s="21" t="s">
        <v>1405</v>
      </c>
      <c r="L402" s="53">
        <v>500225</v>
      </c>
      <c r="M402" s="51">
        <v>62312</v>
      </c>
      <c r="N402" s="26">
        <v>41745</v>
      </c>
      <c r="O402" s="25">
        <v>2014</v>
      </c>
      <c r="P402" s="131" t="s">
        <v>1396</v>
      </c>
      <c r="Q402" s="53">
        <f t="shared" si="12"/>
        <v>22261.90476190476</v>
      </c>
      <c r="R402" s="13">
        <v>22262</v>
      </c>
      <c r="S402" s="21" t="s">
        <v>15</v>
      </c>
      <c r="T402" s="7">
        <f t="shared" si="13"/>
        <v>-9.523809524034732E-2</v>
      </c>
      <c r="U402" s="21" t="s">
        <v>494</v>
      </c>
      <c r="V402" s="6" t="s">
        <v>1749</v>
      </c>
      <c r="W402" s="131"/>
    </row>
    <row r="403" spans="1:23" s="36" customFormat="1" ht="17.25" customHeight="1" x14ac:dyDescent="0.2">
      <c r="A403" s="26">
        <v>41730</v>
      </c>
      <c r="B403" s="21" t="s">
        <v>1307</v>
      </c>
      <c r="C403" s="21" t="s">
        <v>183</v>
      </c>
      <c r="D403" s="21" t="s">
        <v>401</v>
      </c>
      <c r="E403" s="21"/>
      <c r="F403" s="51" t="s">
        <v>1387</v>
      </c>
      <c r="G403" s="21"/>
      <c r="H403" s="21"/>
      <c r="I403" s="21" t="s">
        <v>1388</v>
      </c>
      <c r="J403" s="142">
        <v>0.72699999999999998</v>
      </c>
      <c r="K403" s="21" t="s">
        <v>963</v>
      </c>
      <c r="L403" s="53">
        <v>275103</v>
      </c>
      <c r="M403" s="51">
        <v>62310</v>
      </c>
      <c r="N403" s="26">
        <v>41737</v>
      </c>
      <c r="O403" s="25">
        <v>2014</v>
      </c>
      <c r="P403" s="21"/>
      <c r="Q403" s="53">
        <f t="shared" si="12"/>
        <v>23373.237043330497</v>
      </c>
      <c r="R403" s="13">
        <v>23373</v>
      </c>
      <c r="S403" s="21" t="s">
        <v>19</v>
      </c>
      <c r="T403" s="7">
        <f t="shared" si="13"/>
        <v>0.23704333049681736</v>
      </c>
      <c r="U403" s="21" t="s">
        <v>1753</v>
      </c>
      <c r="V403" s="6" t="s">
        <v>1749</v>
      </c>
      <c r="W403" s="21"/>
    </row>
    <row r="404" spans="1:23" s="36" customFormat="1" ht="24.75" customHeight="1" x14ac:dyDescent="0.2">
      <c r="A404" s="26">
        <v>41730</v>
      </c>
      <c r="B404" s="21" t="s">
        <v>1307</v>
      </c>
      <c r="C404" s="21" t="s">
        <v>243</v>
      </c>
      <c r="D404" s="21" t="s">
        <v>12</v>
      </c>
      <c r="E404" s="21" t="s">
        <v>388</v>
      </c>
      <c r="F404" s="51" t="s">
        <v>1437</v>
      </c>
      <c r="G404" s="21" t="s">
        <v>1525</v>
      </c>
      <c r="H404" s="21"/>
      <c r="I404" s="21" t="s">
        <v>1438</v>
      </c>
      <c r="J404" s="25">
        <v>1</v>
      </c>
      <c r="K404" s="21" t="s">
        <v>1439</v>
      </c>
      <c r="L404" s="53">
        <v>699862</v>
      </c>
      <c r="M404" s="51">
        <v>62377</v>
      </c>
      <c r="N404" s="26">
        <v>41765</v>
      </c>
      <c r="O404" s="25">
        <v>2014</v>
      </c>
      <c r="P404" s="21"/>
      <c r="Q404" s="53">
        <f t="shared" si="12"/>
        <v>39614</v>
      </c>
      <c r="R404" s="13">
        <v>39614</v>
      </c>
      <c r="S404" s="21" t="s">
        <v>15</v>
      </c>
      <c r="T404" s="7">
        <f t="shared" si="13"/>
        <v>0</v>
      </c>
      <c r="U404" s="21" t="s">
        <v>474</v>
      </c>
      <c r="V404" s="6" t="s">
        <v>1748</v>
      </c>
      <c r="W404" s="21"/>
    </row>
    <row r="405" spans="1:23" s="36" customFormat="1" ht="24.75" customHeight="1" x14ac:dyDescent="0.2">
      <c r="A405" s="26">
        <v>41730</v>
      </c>
      <c r="B405" s="21" t="s">
        <v>1309</v>
      </c>
      <c r="C405" s="21" t="s">
        <v>68</v>
      </c>
      <c r="D405" s="21" t="s">
        <v>12</v>
      </c>
      <c r="E405" s="21" t="s">
        <v>388</v>
      </c>
      <c r="F405" s="51" t="s">
        <v>1400</v>
      </c>
      <c r="G405" s="21" t="s">
        <v>1533</v>
      </c>
      <c r="H405" s="21"/>
      <c r="I405" s="21" t="s">
        <v>1401</v>
      </c>
      <c r="J405" s="25">
        <v>1</v>
      </c>
      <c r="K405" s="21" t="s">
        <v>1402</v>
      </c>
      <c r="L405" s="53">
        <v>161693</v>
      </c>
      <c r="M405" s="51">
        <v>62304</v>
      </c>
      <c r="N405" s="26">
        <v>41744</v>
      </c>
      <c r="O405" s="25">
        <v>2014</v>
      </c>
      <c r="P405" s="21"/>
      <c r="Q405" s="53">
        <f t="shared" si="12"/>
        <v>13737.723024638912</v>
      </c>
      <c r="R405" s="13">
        <v>13738</v>
      </c>
      <c r="S405" s="21" t="s">
        <v>19</v>
      </c>
      <c r="T405" s="7">
        <f t="shared" si="13"/>
        <v>-0.27697536108826171</v>
      </c>
      <c r="U405" s="21" t="s">
        <v>1753</v>
      </c>
      <c r="V405" s="6" t="s">
        <v>1749</v>
      </c>
      <c r="W405" s="21"/>
    </row>
    <row r="406" spans="1:23" s="36" customFormat="1" ht="24.75" customHeight="1" x14ac:dyDescent="0.2">
      <c r="A406" s="26">
        <v>41730</v>
      </c>
      <c r="B406" s="21" t="s">
        <v>1309</v>
      </c>
      <c r="C406" s="21" t="s">
        <v>68</v>
      </c>
      <c r="D406" s="21" t="s">
        <v>12</v>
      </c>
      <c r="E406" s="21" t="s">
        <v>388</v>
      </c>
      <c r="F406" s="51" t="s">
        <v>1397</v>
      </c>
      <c r="G406" s="21" t="s">
        <v>1533</v>
      </c>
      <c r="H406" s="21"/>
      <c r="I406" s="21" t="s">
        <v>1398</v>
      </c>
      <c r="J406" s="25">
        <v>1</v>
      </c>
      <c r="K406" s="21" t="s">
        <v>1399</v>
      </c>
      <c r="L406" s="53">
        <v>640028</v>
      </c>
      <c r="M406" s="51">
        <v>62305</v>
      </c>
      <c r="N406" s="26">
        <v>41744</v>
      </c>
      <c r="O406" s="25">
        <v>2014</v>
      </c>
      <c r="P406" s="21"/>
      <c r="Q406" s="53">
        <f t="shared" si="12"/>
        <v>30388</v>
      </c>
      <c r="R406" s="13">
        <v>30388</v>
      </c>
      <c r="S406" s="21" t="s">
        <v>15</v>
      </c>
      <c r="T406" s="7">
        <f t="shared" si="13"/>
        <v>0</v>
      </c>
      <c r="U406" s="21" t="s">
        <v>474</v>
      </c>
      <c r="V406" s="6" t="s">
        <v>1748</v>
      </c>
      <c r="W406" s="21"/>
    </row>
    <row r="407" spans="1:23" s="36" customFormat="1" ht="24.75" customHeight="1" x14ac:dyDescent="0.2">
      <c r="A407" s="26">
        <v>41730</v>
      </c>
      <c r="B407" s="21" t="s">
        <v>1309</v>
      </c>
      <c r="C407" s="21" t="s">
        <v>337</v>
      </c>
      <c r="D407" s="21" t="s">
        <v>594</v>
      </c>
      <c r="E407" s="21" t="s">
        <v>1281</v>
      </c>
      <c r="F407" s="51" t="s">
        <v>1458</v>
      </c>
      <c r="G407" s="21" t="s">
        <v>1521</v>
      </c>
      <c r="H407" s="21"/>
      <c r="I407" s="21" t="s">
        <v>1459</v>
      </c>
      <c r="J407" s="25">
        <v>1</v>
      </c>
      <c r="K407" s="21" t="s">
        <v>1460</v>
      </c>
      <c r="L407" s="53">
        <v>497764</v>
      </c>
      <c r="M407" s="51">
        <v>62343</v>
      </c>
      <c r="N407" s="26">
        <v>41754</v>
      </c>
      <c r="O407" s="25">
        <v>2014</v>
      </c>
      <c r="P407" s="21" t="s">
        <v>1396</v>
      </c>
      <c r="Q407" s="53">
        <f t="shared" si="12"/>
        <v>42290.909090909088</v>
      </c>
      <c r="R407" s="13">
        <v>21145</v>
      </c>
      <c r="S407" s="21" t="s">
        <v>15</v>
      </c>
      <c r="T407" s="7">
        <f t="shared" si="13"/>
        <v>21145.909090909088</v>
      </c>
      <c r="U407" s="21" t="s">
        <v>482</v>
      </c>
      <c r="V407" s="21"/>
      <c r="W407" s="131"/>
    </row>
    <row r="408" spans="1:23" s="36" customFormat="1" ht="24.75" customHeight="1" x14ac:dyDescent="0.2">
      <c r="A408" s="26">
        <v>41730</v>
      </c>
      <c r="B408" s="21" t="s">
        <v>1309</v>
      </c>
      <c r="C408" s="21" t="s">
        <v>68</v>
      </c>
      <c r="D408" s="21" t="s">
        <v>12</v>
      </c>
      <c r="E408" s="21" t="s">
        <v>388</v>
      </c>
      <c r="F408" s="51" t="s">
        <v>1463</v>
      </c>
      <c r="G408" s="21" t="s">
        <v>1533</v>
      </c>
      <c r="H408" s="21"/>
      <c r="I408" s="37" t="s">
        <v>1401</v>
      </c>
      <c r="J408" s="102">
        <v>1</v>
      </c>
      <c r="K408" s="21" t="s">
        <v>1464</v>
      </c>
      <c r="L408" s="53">
        <v>800229</v>
      </c>
      <c r="M408" s="51">
        <v>62367</v>
      </c>
      <c r="N408" s="26">
        <v>41764</v>
      </c>
      <c r="O408" s="25">
        <v>2014</v>
      </c>
      <c r="P408" s="21"/>
      <c r="Q408" s="53">
        <f t="shared" si="12"/>
        <v>53281</v>
      </c>
      <c r="R408" s="13">
        <v>53281</v>
      </c>
      <c r="S408" s="21" t="s">
        <v>15</v>
      </c>
      <c r="T408" s="7">
        <f t="shared" si="13"/>
        <v>0</v>
      </c>
      <c r="U408" s="21" t="s">
        <v>474</v>
      </c>
      <c r="V408" s="6" t="s">
        <v>1748</v>
      </c>
      <c r="W408" s="21"/>
    </row>
    <row r="409" spans="1:23" s="36" customFormat="1" ht="24.75" customHeight="1" x14ac:dyDescent="0.2">
      <c r="A409" s="26">
        <v>41730</v>
      </c>
      <c r="B409" s="21" t="s">
        <v>1309</v>
      </c>
      <c r="C409" s="21" t="s">
        <v>68</v>
      </c>
      <c r="D409" s="21" t="s">
        <v>12</v>
      </c>
      <c r="E409" s="21" t="s">
        <v>388</v>
      </c>
      <c r="F409" s="51" t="s">
        <v>1425</v>
      </c>
      <c r="G409" s="21" t="s">
        <v>1533</v>
      </c>
      <c r="H409" s="21"/>
      <c r="I409" s="21" t="s">
        <v>1424</v>
      </c>
      <c r="J409" s="25">
        <v>1</v>
      </c>
      <c r="K409" s="21" t="s">
        <v>1429</v>
      </c>
      <c r="L409" s="53">
        <v>82790</v>
      </c>
      <c r="M409" s="51">
        <v>62366</v>
      </c>
      <c r="N409" s="26">
        <v>41764</v>
      </c>
      <c r="O409" s="25">
        <v>2014</v>
      </c>
      <c r="P409" s="21"/>
      <c r="Q409" s="53">
        <f t="shared" si="12"/>
        <v>7033.9847068819026</v>
      </c>
      <c r="R409" s="13">
        <v>7034</v>
      </c>
      <c r="S409" s="21" t="s">
        <v>19</v>
      </c>
      <c r="T409" s="7">
        <f t="shared" si="13"/>
        <v>-1.5293118097361003E-2</v>
      </c>
      <c r="U409" s="21" t="s">
        <v>1753</v>
      </c>
      <c r="V409" s="6" t="s">
        <v>1749</v>
      </c>
      <c r="W409" s="21"/>
    </row>
    <row r="410" spans="1:23" s="36" customFormat="1" ht="24.75" customHeight="1" x14ac:dyDescent="0.2">
      <c r="A410" s="26">
        <v>41730</v>
      </c>
      <c r="B410" s="21" t="s">
        <v>1309</v>
      </c>
      <c r="C410" s="21" t="s">
        <v>68</v>
      </c>
      <c r="D410" s="21" t="s">
        <v>12</v>
      </c>
      <c r="E410" s="21" t="s">
        <v>388</v>
      </c>
      <c r="F410" s="51" t="s">
        <v>1409</v>
      </c>
      <c r="G410" s="21" t="s">
        <v>1533</v>
      </c>
      <c r="H410" s="21"/>
      <c r="I410" s="21" t="s">
        <v>1410</v>
      </c>
      <c r="J410" s="25">
        <v>1</v>
      </c>
      <c r="K410" s="21" t="s">
        <v>1411</v>
      </c>
      <c r="L410" s="53">
        <v>272771</v>
      </c>
      <c r="M410" s="51">
        <v>62296</v>
      </c>
      <c r="N410" s="26">
        <v>41744</v>
      </c>
      <c r="O410" s="25">
        <v>2014</v>
      </c>
      <c r="P410" s="21"/>
      <c r="Q410" s="53">
        <f t="shared" si="12"/>
        <v>7244</v>
      </c>
      <c r="R410" s="13">
        <v>7244</v>
      </c>
      <c r="S410" s="21" t="s">
        <v>15</v>
      </c>
      <c r="T410" s="7">
        <f t="shared" si="13"/>
        <v>0</v>
      </c>
      <c r="U410" s="21" t="s">
        <v>474</v>
      </c>
      <c r="V410" s="6" t="s">
        <v>1748</v>
      </c>
      <c r="W410" s="21"/>
    </row>
    <row r="411" spans="1:23" s="36" customFormat="1" ht="24.75" customHeight="1" x14ac:dyDescent="0.2">
      <c r="A411" s="26">
        <v>41730</v>
      </c>
      <c r="B411" s="21" t="s">
        <v>1308</v>
      </c>
      <c r="C411" s="21" t="s">
        <v>320</v>
      </c>
      <c r="D411" s="21" t="s">
        <v>12</v>
      </c>
      <c r="E411" s="21" t="s">
        <v>388</v>
      </c>
      <c r="F411" s="51" t="s">
        <v>1441</v>
      </c>
      <c r="G411" s="21"/>
      <c r="H411" s="21"/>
      <c r="I411" s="21" t="s">
        <v>1442</v>
      </c>
      <c r="J411" s="25">
        <v>1</v>
      </c>
      <c r="K411" s="21" t="s">
        <v>1443</v>
      </c>
      <c r="L411" s="53">
        <v>387087</v>
      </c>
      <c r="M411" s="51">
        <v>62357</v>
      </c>
      <c r="N411" s="26">
        <v>41761</v>
      </c>
      <c r="O411" s="25">
        <v>2014</v>
      </c>
      <c r="P411" s="21"/>
      <c r="Q411" s="53">
        <f t="shared" si="12"/>
        <v>20667</v>
      </c>
      <c r="R411" s="13">
        <v>20667</v>
      </c>
      <c r="S411" s="21" t="s">
        <v>15</v>
      </c>
      <c r="T411" s="7">
        <f t="shared" si="13"/>
        <v>0</v>
      </c>
      <c r="U411" s="21" t="s">
        <v>474</v>
      </c>
      <c r="V411" s="6" t="s">
        <v>1748</v>
      </c>
      <c r="W411" s="21"/>
    </row>
    <row r="412" spans="1:23" s="36" customFormat="1" ht="24.75" customHeight="1" x14ac:dyDescent="0.2">
      <c r="A412" s="26">
        <v>41730</v>
      </c>
      <c r="B412" s="21" t="s">
        <v>1308</v>
      </c>
      <c r="C412" s="21" t="s">
        <v>320</v>
      </c>
      <c r="D412" s="21" t="s">
        <v>12</v>
      </c>
      <c r="E412" s="21" t="s">
        <v>388</v>
      </c>
      <c r="F412" s="51" t="s">
        <v>1444</v>
      </c>
      <c r="G412" s="21"/>
      <c r="H412" s="21"/>
      <c r="I412" s="21" t="s">
        <v>1445</v>
      </c>
      <c r="J412" s="25">
        <v>1</v>
      </c>
      <c r="K412" s="21" t="s">
        <v>1446</v>
      </c>
      <c r="L412" s="53">
        <v>299835</v>
      </c>
      <c r="M412" s="51">
        <v>62358</v>
      </c>
      <c r="N412" s="26">
        <v>41761</v>
      </c>
      <c r="O412" s="25">
        <v>2014</v>
      </c>
      <c r="P412" s="21"/>
      <c r="Q412" s="53">
        <f t="shared" si="12"/>
        <v>11156</v>
      </c>
      <c r="R412" s="13">
        <v>11156</v>
      </c>
      <c r="S412" s="21" t="s">
        <v>15</v>
      </c>
      <c r="T412" s="7">
        <f t="shared" si="13"/>
        <v>0</v>
      </c>
      <c r="U412" s="21" t="s">
        <v>474</v>
      </c>
      <c r="V412" s="6" t="s">
        <v>1748</v>
      </c>
      <c r="W412" s="21"/>
    </row>
    <row r="413" spans="1:23" s="36" customFormat="1" ht="24.75" customHeight="1" x14ac:dyDescent="0.2">
      <c r="A413" s="26">
        <v>41730</v>
      </c>
      <c r="B413" s="21" t="s">
        <v>1307</v>
      </c>
      <c r="C413" s="21" t="s">
        <v>58</v>
      </c>
      <c r="D413" s="21" t="s">
        <v>12</v>
      </c>
      <c r="E413" s="21" t="s">
        <v>371</v>
      </c>
      <c r="F413" s="51" t="s">
        <v>1462</v>
      </c>
      <c r="G413" s="21"/>
      <c r="H413" s="21"/>
      <c r="I413" s="37" t="s">
        <v>1461</v>
      </c>
      <c r="J413" s="102">
        <v>1</v>
      </c>
      <c r="K413" s="21" t="s">
        <v>1465</v>
      </c>
      <c r="L413" s="53">
        <v>212992</v>
      </c>
      <c r="M413" s="51">
        <v>62390</v>
      </c>
      <c r="N413" s="26">
        <v>41767</v>
      </c>
      <c r="O413" s="25">
        <v>2014</v>
      </c>
      <c r="P413" s="21" t="s">
        <v>1396</v>
      </c>
      <c r="Q413" s="53">
        <f t="shared" si="12"/>
        <v>9478.9497107254119</v>
      </c>
      <c r="R413" s="13">
        <v>9048</v>
      </c>
      <c r="S413" s="21" t="s">
        <v>19</v>
      </c>
      <c r="T413" s="7">
        <f t="shared" si="13"/>
        <v>430.94971072541193</v>
      </c>
      <c r="U413" s="21" t="s">
        <v>1753</v>
      </c>
      <c r="V413" s="21"/>
      <c r="W413" s="21"/>
    </row>
    <row r="414" spans="1:23" s="36" customFormat="1" ht="24.75" customHeight="1" x14ac:dyDescent="0.2">
      <c r="A414" s="26">
        <v>41730</v>
      </c>
      <c r="B414" s="21" t="s">
        <v>1307</v>
      </c>
      <c r="C414" s="21" t="s">
        <v>21</v>
      </c>
      <c r="D414" s="21" t="s">
        <v>12</v>
      </c>
      <c r="E414" s="21" t="s">
        <v>371</v>
      </c>
      <c r="F414" s="51" t="s">
        <v>1452</v>
      </c>
      <c r="G414" s="21"/>
      <c r="H414" s="21"/>
      <c r="I414" s="21" t="s">
        <v>1453</v>
      </c>
      <c r="J414" s="25">
        <v>1</v>
      </c>
      <c r="K414" s="21" t="s">
        <v>1454</v>
      </c>
      <c r="L414" s="53">
        <v>501020</v>
      </c>
      <c r="M414" s="51">
        <v>62376</v>
      </c>
      <c r="N414" s="26">
        <v>41765</v>
      </c>
      <c r="O414" s="25">
        <v>2014</v>
      </c>
      <c r="P414" s="21" t="s">
        <v>1396</v>
      </c>
      <c r="Q414" s="53">
        <f t="shared" si="12"/>
        <v>22297.285269247885</v>
      </c>
      <c r="R414" s="21">
        <v>10166</v>
      </c>
      <c r="S414" s="21" t="s">
        <v>19</v>
      </c>
      <c r="T414" s="7">
        <f t="shared" si="13"/>
        <v>12131.285269247885</v>
      </c>
      <c r="U414" s="21" t="s">
        <v>482</v>
      </c>
      <c r="V414" s="21"/>
      <c r="W414" s="21"/>
    </row>
    <row r="415" spans="1:23" s="36" customFormat="1" ht="36" x14ac:dyDescent="0.2">
      <c r="A415" s="26">
        <v>41730</v>
      </c>
      <c r="B415" s="21" t="s">
        <v>1309</v>
      </c>
      <c r="C415" s="21" t="s">
        <v>68</v>
      </c>
      <c r="D415" s="21" t="s">
        <v>12</v>
      </c>
      <c r="E415" s="21" t="s">
        <v>371</v>
      </c>
      <c r="F415" s="51" t="s">
        <v>1434</v>
      </c>
      <c r="G415" s="21" t="s">
        <v>1860</v>
      </c>
      <c r="H415" s="21"/>
      <c r="I415" s="21" t="s">
        <v>1435</v>
      </c>
      <c r="J415" s="25">
        <v>1</v>
      </c>
      <c r="K415" s="21" t="s">
        <v>1436</v>
      </c>
      <c r="L415" s="53">
        <v>220224</v>
      </c>
      <c r="M415" s="51">
        <v>62365</v>
      </c>
      <c r="N415" s="26">
        <v>41764</v>
      </c>
      <c r="O415" s="25">
        <v>2014</v>
      </c>
      <c r="P415" s="21"/>
      <c r="Q415" s="53">
        <f t="shared" si="12"/>
        <v>3000</v>
      </c>
      <c r="R415" s="13">
        <v>3000</v>
      </c>
      <c r="S415" s="21" t="s">
        <v>15</v>
      </c>
      <c r="T415" s="7">
        <f t="shared" si="13"/>
        <v>0</v>
      </c>
      <c r="U415" s="21" t="s">
        <v>474</v>
      </c>
      <c r="V415" s="6" t="s">
        <v>1748</v>
      </c>
      <c r="W415" s="21"/>
    </row>
    <row r="416" spans="1:23" s="36" customFormat="1" ht="36" x14ac:dyDescent="0.2">
      <c r="A416" s="26">
        <v>41730</v>
      </c>
      <c r="B416" s="21" t="s">
        <v>1309</v>
      </c>
      <c r="C416" s="21" t="s">
        <v>68</v>
      </c>
      <c r="D416" s="21" t="s">
        <v>12</v>
      </c>
      <c r="E416" s="21" t="s">
        <v>371</v>
      </c>
      <c r="F416" s="51" t="s">
        <v>1426</v>
      </c>
      <c r="G416" s="21" t="s">
        <v>1860</v>
      </c>
      <c r="H416" s="21"/>
      <c r="I416" s="21" t="s">
        <v>1427</v>
      </c>
      <c r="J416" s="25">
        <v>1</v>
      </c>
      <c r="K416" s="21" t="s">
        <v>1428</v>
      </c>
      <c r="L416" s="53">
        <v>125507</v>
      </c>
      <c r="M416" s="51">
        <v>62363</v>
      </c>
      <c r="N416" s="26">
        <v>41764</v>
      </c>
      <c r="O416" s="25">
        <v>2014</v>
      </c>
      <c r="P416" s="21"/>
      <c r="Q416" s="53">
        <f t="shared" si="12"/>
        <v>12200</v>
      </c>
      <c r="R416" s="13">
        <v>12200</v>
      </c>
      <c r="S416" s="21" t="s">
        <v>15</v>
      </c>
      <c r="T416" s="7">
        <f t="shared" si="13"/>
        <v>0</v>
      </c>
      <c r="U416" s="21" t="s">
        <v>474</v>
      </c>
      <c r="V416" s="6" t="s">
        <v>1748</v>
      </c>
      <c r="W416" s="21"/>
    </row>
    <row r="417" spans="1:23" s="36" customFormat="1" ht="24.75" customHeight="1" x14ac:dyDescent="0.2">
      <c r="A417" s="26">
        <v>41730</v>
      </c>
      <c r="B417" s="21" t="s">
        <v>1307</v>
      </c>
      <c r="C417" s="21" t="s">
        <v>183</v>
      </c>
      <c r="D417" s="21" t="s">
        <v>12</v>
      </c>
      <c r="E417" s="21" t="s">
        <v>371</v>
      </c>
      <c r="F417" s="51" t="s">
        <v>1455</v>
      </c>
      <c r="G417" s="21"/>
      <c r="H417" s="21"/>
      <c r="I417" s="21" t="s">
        <v>1456</v>
      </c>
      <c r="J417" s="25">
        <v>1</v>
      </c>
      <c r="K417" s="21" t="s">
        <v>1457</v>
      </c>
      <c r="L417" s="53">
        <v>519313</v>
      </c>
      <c r="M417" s="51">
        <v>62348</v>
      </c>
      <c r="N417" s="26">
        <v>41758</v>
      </c>
      <c r="O417" s="25">
        <v>2014</v>
      </c>
      <c r="P417" s="21" t="s">
        <v>1396</v>
      </c>
      <c r="Q417" s="53">
        <f t="shared" si="12"/>
        <v>23111.392968402313</v>
      </c>
      <c r="R417" s="13">
        <v>24659</v>
      </c>
      <c r="S417" s="21" t="s">
        <v>19</v>
      </c>
      <c r="T417" s="7">
        <f t="shared" si="13"/>
        <v>-1547.6070315976867</v>
      </c>
      <c r="U417" s="21" t="s">
        <v>1753</v>
      </c>
      <c r="V417" s="21"/>
      <c r="W417" s="21"/>
    </row>
    <row r="418" spans="1:23" s="36" customFormat="1" ht="24.75" customHeight="1" x14ac:dyDescent="0.2">
      <c r="A418" s="26">
        <v>41730</v>
      </c>
      <c r="B418" s="21" t="s">
        <v>1309</v>
      </c>
      <c r="C418" s="21" t="s">
        <v>337</v>
      </c>
      <c r="D418" s="21" t="s">
        <v>910</v>
      </c>
      <c r="E418" s="21"/>
      <c r="F418" s="51" t="s">
        <v>1419</v>
      </c>
      <c r="G418" s="21" t="s">
        <v>1521</v>
      </c>
      <c r="H418" s="21"/>
      <c r="I418" s="21" t="s">
        <v>1536</v>
      </c>
      <c r="J418" s="25">
        <v>1</v>
      </c>
      <c r="K418" s="21" t="s">
        <v>1725</v>
      </c>
      <c r="L418" s="53">
        <v>1407050</v>
      </c>
      <c r="M418" s="51">
        <v>62457</v>
      </c>
      <c r="N418" s="26">
        <v>41788</v>
      </c>
      <c r="O418" s="25">
        <v>2014</v>
      </c>
      <c r="P418" s="21" t="s">
        <v>1541</v>
      </c>
      <c r="Q418" s="53">
        <f t="shared" si="12"/>
        <v>119545.45454545453</v>
      </c>
      <c r="R418" s="13">
        <v>119545</v>
      </c>
      <c r="S418" s="21" t="s">
        <v>19</v>
      </c>
      <c r="T418" s="7">
        <f t="shared" si="13"/>
        <v>0.45454545452957973</v>
      </c>
      <c r="U418" s="21" t="s">
        <v>1753</v>
      </c>
      <c r="V418" s="6" t="s">
        <v>1749</v>
      </c>
      <c r="W418" s="21"/>
    </row>
    <row r="419" spans="1:23" s="36" customFormat="1" ht="24.75" customHeight="1" x14ac:dyDescent="0.2">
      <c r="A419" s="26">
        <v>41730</v>
      </c>
      <c r="B419" s="21" t="s">
        <v>1307</v>
      </c>
      <c r="C419" s="21" t="s">
        <v>24</v>
      </c>
      <c r="D419" s="21" t="s">
        <v>146</v>
      </c>
      <c r="E419" s="21"/>
      <c r="F419" s="51" t="s">
        <v>1450</v>
      </c>
      <c r="G419" s="21" t="s">
        <v>1522</v>
      </c>
      <c r="H419" s="21"/>
      <c r="I419" s="21" t="s">
        <v>1451</v>
      </c>
      <c r="J419" s="25">
        <v>1</v>
      </c>
      <c r="K419" s="21" t="s">
        <v>743</v>
      </c>
      <c r="L419" s="53">
        <v>1500000</v>
      </c>
      <c r="M419" s="51">
        <v>62486</v>
      </c>
      <c r="N419" s="26">
        <v>41794</v>
      </c>
      <c r="O419" s="25">
        <v>2014</v>
      </c>
      <c r="P419" s="21"/>
      <c r="Q419" s="53">
        <f t="shared" si="12"/>
        <v>127442.65080713677</v>
      </c>
      <c r="R419" s="13">
        <v>127443</v>
      </c>
      <c r="S419" s="21" t="s">
        <v>19</v>
      </c>
      <c r="T419" s="7">
        <f t="shared" si="13"/>
        <v>-0.34919286322838161</v>
      </c>
      <c r="U419" s="21" t="s">
        <v>1753</v>
      </c>
      <c r="V419" s="6" t="s">
        <v>1749</v>
      </c>
      <c r="W419" s="21"/>
    </row>
    <row r="420" spans="1:23" s="36" customFormat="1" ht="18.75" customHeight="1" x14ac:dyDescent="0.2">
      <c r="A420" s="26">
        <v>41730</v>
      </c>
      <c r="B420" s="21" t="s">
        <v>1309</v>
      </c>
      <c r="C420" s="21" t="s">
        <v>189</v>
      </c>
      <c r="D420" s="21" t="s">
        <v>910</v>
      </c>
      <c r="E420" s="21"/>
      <c r="F420" s="51" t="s">
        <v>1419</v>
      </c>
      <c r="G420" s="21" t="s">
        <v>1529</v>
      </c>
      <c r="H420" s="21"/>
      <c r="I420" s="61" t="s">
        <v>1420</v>
      </c>
      <c r="J420" s="25">
        <v>1</v>
      </c>
      <c r="K420" s="21" t="s">
        <v>1726</v>
      </c>
      <c r="L420" s="53">
        <v>5526550</v>
      </c>
      <c r="M420" s="51">
        <v>62548</v>
      </c>
      <c r="N420" s="26">
        <v>41820</v>
      </c>
      <c r="O420" s="25">
        <v>2014</v>
      </c>
      <c r="P420" s="21"/>
      <c r="Q420" s="53">
        <f t="shared" si="12"/>
        <v>469545.45454545453</v>
      </c>
      <c r="R420" s="13">
        <v>0</v>
      </c>
      <c r="S420" s="21" t="s">
        <v>15</v>
      </c>
      <c r="T420" s="7">
        <f t="shared" si="13"/>
        <v>469545.45454545453</v>
      </c>
      <c r="U420" s="21" t="s">
        <v>484</v>
      </c>
      <c r="V420" s="21"/>
      <c r="W420" s="21"/>
    </row>
    <row r="421" spans="1:23" s="36" customFormat="1" ht="24.75" customHeight="1" x14ac:dyDescent="0.2">
      <c r="A421" s="26">
        <v>41730</v>
      </c>
      <c r="B421" s="21" t="s">
        <v>1310</v>
      </c>
      <c r="C421" s="51" t="s">
        <v>364</v>
      </c>
      <c r="D421" s="51" t="s">
        <v>910</v>
      </c>
      <c r="E421" s="51"/>
      <c r="F421" s="51" t="s">
        <v>1419</v>
      </c>
      <c r="G421" s="51" t="s">
        <v>1521</v>
      </c>
      <c r="H421" s="51"/>
      <c r="I421" s="75" t="s">
        <v>1534</v>
      </c>
      <c r="J421" s="110">
        <v>1</v>
      </c>
      <c r="K421" s="51" t="s">
        <v>1624</v>
      </c>
      <c r="L421" s="53">
        <v>347750</v>
      </c>
      <c r="M421" s="51">
        <v>62455</v>
      </c>
      <c r="N421" s="66">
        <v>41788</v>
      </c>
      <c r="O421" s="110">
        <v>2014</v>
      </c>
      <c r="P421" s="51" t="s">
        <v>1541</v>
      </c>
      <c r="Q421" s="53">
        <f t="shared" si="12"/>
        <v>29545.454545454544</v>
      </c>
      <c r="R421" s="53">
        <v>25000</v>
      </c>
      <c r="S421" s="51" t="s">
        <v>19</v>
      </c>
      <c r="T421" s="140">
        <f t="shared" si="13"/>
        <v>4545.4545454545441</v>
      </c>
      <c r="U421" s="21" t="s">
        <v>1754</v>
      </c>
      <c r="V421" s="21" t="s">
        <v>1749</v>
      </c>
      <c r="W421" s="21"/>
    </row>
    <row r="422" spans="1:23" s="36" customFormat="1" ht="24.75" customHeight="1" x14ac:dyDescent="0.2">
      <c r="A422" s="26">
        <v>41730</v>
      </c>
      <c r="B422" s="21" t="s">
        <v>1309</v>
      </c>
      <c r="C422" s="51" t="s">
        <v>212</v>
      </c>
      <c r="D422" s="51" t="s">
        <v>910</v>
      </c>
      <c r="E422" s="51"/>
      <c r="F422" s="51" t="s">
        <v>1419</v>
      </c>
      <c r="G422" s="51" t="s">
        <v>1521</v>
      </c>
      <c r="H422" s="51"/>
      <c r="I422" s="51" t="s">
        <v>1535</v>
      </c>
      <c r="J422" s="110">
        <v>1</v>
      </c>
      <c r="K422" s="51" t="s">
        <v>1631</v>
      </c>
      <c r="L422" s="53">
        <v>2130150</v>
      </c>
      <c r="M422" s="51">
        <v>62456</v>
      </c>
      <c r="N422" s="66">
        <v>41788</v>
      </c>
      <c r="O422" s="110">
        <v>2014</v>
      </c>
      <c r="P422" s="51" t="s">
        <v>1605</v>
      </c>
      <c r="Q422" s="53">
        <f t="shared" si="12"/>
        <v>180981.30841121494</v>
      </c>
      <c r="R422" s="53">
        <v>500000</v>
      </c>
      <c r="S422" s="51" t="s">
        <v>19</v>
      </c>
      <c r="T422" s="140">
        <f t="shared" si="13"/>
        <v>-319018.69158878503</v>
      </c>
      <c r="U422" s="21" t="s">
        <v>1754</v>
      </c>
      <c r="V422" s="21" t="s">
        <v>1749</v>
      </c>
      <c r="W422" s="21"/>
    </row>
    <row r="423" spans="1:23" s="36" customFormat="1" ht="24.75" customHeight="1" x14ac:dyDescent="0.2">
      <c r="A423" s="26">
        <v>41730</v>
      </c>
      <c r="B423" s="21" t="s">
        <v>1309</v>
      </c>
      <c r="C423" s="51" t="s">
        <v>324</v>
      </c>
      <c r="D423" s="51" t="s">
        <v>910</v>
      </c>
      <c r="E423" s="51"/>
      <c r="F423" s="51" t="s">
        <v>1419</v>
      </c>
      <c r="G423" s="51" t="s">
        <v>1521</v>
      </c>
      <c r="H423" s="51"/>
      <c r="I423" s="51" t="s">
        <v>1420</v>
      </c>
      <c r="J423" s="110">
        <v>1</v>
      </c>
      <c r="K423" s="51" t="s">
        <v>1614</v>
      </c>
      <c r="L423" s="53">
        <v>588500</v>
      </c>
      <c r="M423" s="51">
        <v>62458</v>
      </c>
      <c r="N423" s="66">
        <v>41788</v>
      </c>
      <c r="O423" s="110">
        <v>2014</v>
      </c>
      <c r="P423" s="51" t="s">
        <v>1541</v>
      </c>
      <c r="Q423" s="53">
        <f t="shared" si="12"/>
        <v>49999.999999999993</v>
      </c>
      <c r="R423" s="53">
        <v>100000</v>
      </c>
      <c r="S423" s="51" t="s">
        <v>19</v>
      </c>
      <c r="T423" s="140">
        <f t="shared" si="13"/>
        <v>-50000.000000000007</v>
      </c>
      <c r="U423" s="21" t="s">
        <v>1754</v>
      </c>
      <c r="V423" s="21" t="s">
        <v>1749</v>
      </c>
      <c r="W423" s="21"/>
    </row>
    <row r="424" spans="1:23" s="36" customFormat="1" ht="24.75" customHeight="1" x14ac:dyDescent="0.2">
      <c r="A424" s="26">
        <v>41730</v>
      </c>
      <c r="B424" s="21" t="s">
        <v>1309</v>
      </c>
      <c r="C424" s="21" t="s">
        <v>189</v>
      </c>
      <c r="D424" s="21" t="s">
        <v>1389</v>
      </c>
      <c r="E424" s="21"/>
      <c r="F424" s="51" t="s">
        <v>1390</v>
      </c>
      <c r="G424" s="21" t="s">
        <v>1842</v>
      </c>
      <c r="H424" s="21"/>
      <c r="I424" s="21" t="s">
        <v>1391</v>
      </c>
      <c r="J424" s="25">
        <v>1</v>
      </c>
      <c r="K424" s="21" t="s">
        <v>1857</v>
      </c>
      <c r="L424" s="53">
        <v>960000</v>
      </c>
      <c r="M424" s="51">
        <v>63484</v>
      </c>
      <c r="N424" s="66">
        <v>42033</v>
      </c>
      <c r="O424" s="25">
        <v>2015</v>
      </c>
      <c r="P424" s="21" t="s">
        <v>1858</v>
      </c>
      <c r="Q424" s="53">
        <f t="shared" si="12"/>
        <v>81563.296516567541</v>
      </c>
      <c r="R424" s="13">
        <v>50784</v>
      </c>
      <c r="S424" s="21" t="s">
        <v>19</v>
      </c>
      <c r="T424" s="165">
        <f t="shared" si="13"/>
        <v>30779.296516567541</v>
      </c>
      <c r="U424" s="21"/>
      <c r="V424" s="21" t="s">
        <v>1749</v>
      </c>
      <c r="W424" s="21"/>
    </row>
    <row r="425" spans="1:23" s="36" customFormat="1" ht="24.75" customHeight="1" x14ac:dyDescent="0.2">
      <c r="A425" s="26">
        <v>41730</v>
      </c>
      <c r="B425" s="21" t="s">
        <v>1309</v>
      </c>
      <c r="C425" s="21" t="s">
        <v>48</v>
      </c>
      <c r="D425" s="21" t="s">
        <v>146</v>
      </c>
      <c r="E425" s="21"/>
      <c r="F425" s="51" t="s">
        <v>1447</v>
      </c>
      <c r="G425" s="21"/>
      <c r="H425" s="21"/>
      <c r="I425" s="21" t="s">
        <v>1448</v>
      </c>
      <c r="J425" s="25">
        <v>1</v>
      </c>
      <c r="K425" s="21" t="s">
        <v>1449</v>
      </c>
      <c r="L425" s="53">
        <v>326350</v>
      </c>
      <c r="M425" s="111"/>
      <c r="N425" s="21"/>
      <c r="O425" s="25">
        <v>2014</v>
      </c>
      <c r="P425" s="21"/>
      <c r="Q425" s="53">
        <f t="shared" si="12"/>
        <v>27727.272727272724</v>
      </c>
      <c r="R425" s="13"/>
      <c r="S425" s="21"/>
      <c r="T425" s="7"/>
      <c r="U425" s="21"/>
      <c r="V425" s="21" t="s">
        <v>1749</v>
      </c>
      <c r="W425" s="21"/>
    </row>
    <row r="426" spans="1:23" s="36" customFormat="1" ht="17.25" customHeight="1" x14ac:dyDescent="0.2">
      <c r="A426" s="26">
        <v>41760</v>
      </c>
      <c r="B426" s="21" t="s">
        <v>1309</v>
      </c>
      <c r="C426" s="21" t="s">
        <v>81</v>
      </c>
      <c r="D426" s="21" t="s">
        <v>594</v>
      </c>
      <c r="E426" s="21" t="s">
        <v>1281</v>
      </c>
      <c r="F426" s="51" t="s">
        <v>1471</v>
      </c>
      <c r="G426" s="21" t="s">
        <v>1530</v>
      </c>
      <c r="H426" s="21"/>
      <c r="I426" s="37" t="s">
        <v>1469</v>
      </c>
      <c r="J426" s="102">
        <v>1</v>
      </c>
      <c r="K426" s="21" t="s">
        <v>1470</v>
      </c>
      <c r="L426" s="53">
        <v>423912</v>
      </c>
      <c r="M426" s="51">
        <v>62408</v>
      </c>
      <c r="N426" s="26">
        <v>41774</v>
      </c>
      <c r="O426" s="25">
        <v>2014</v>
      </c>
      <c r="P426" s="21"/>
      <c r="Q426" s="53">
        <f t="shared" si="12"/>
        <v>36016.312659303308</v>
      </c>
      <c r="R426" s="13">
        <v>0</v>
      </c>
      <c r="S426" s="21" t="s">
        <v>15</v>
      </c>
      <c r="T426" s="7">
        <f t="shared" ref="T426:T447" si="14">Q426-R426</f>
        <v>36016.312659303308</v>
      </c>
      <c r="U426" s="21" t="s">
        <v>494</v>
      </c>
      <c r="V426" s="21"/>
      <c r="W426" s="21"/>
    </row>
    <row r="427" spans="1:23" s="36" customFormat="1" ht="24.75" customHeight="1" x14ac:dyDescent="0.2">
      <c r="A427" s="26">
        <v>41760</v>
      </c>
      <c r="B427" s="21" t="s">
        <v>1309</v>
      </c>
      <c r="C427" s="21" t="s">
        <v>76</v>
      </c>
      <c r="D427" s="21" t="s">
        <v>1478</v>
      </c>
      <c r="E427" s="21"/>
      <c r="F427" s="51" t="s">
        <v>1481</v>
      </c>
      <c r="G427" s="21" t="s">
        <v>1612</v>
      </c>
      <c r="H427" s="21"/>
      <c r="I427" s="60" t="s">
        <v>1479</v>
      </c>
      <c r="J427" s="144">
        <v>10.800069120442</v>
      </c>
      <c r="K427" s="21" t="s">
        <v>1480</v>
      </c>
      <c r="L427" s="53">
        <v>92592</v>
      </c>
      <c r="M427" s="51">
        <v>62414</v>
      </c>
      <c r="N427" s="26">
        <v>41778</v>
      </c>
      <c r="O427" s="25">
        <v>2014</v>
      </c>
      <c r="P427" s="21"/>
      <c r="Q427" s="53">
        <f t="shared" si="12"/>
        <v>7866.779949022939</v>
      </c>
      <c r="R427" s="13">
        <v>7866</v>
      </c>
      <c r="S427" s="21" t="s">
        <v>19</v>
      </c>
      <c r="T427" s="7">
        <f t="shared" si="14"/>
        <v>0.77994902293903579</v>
      </c>
      <c r="U427" s="21" t="s">
        <v>1753</v>
      </c>
      <c r="V427" s="6" t="s">
        <v>1749</v>
      </c>
      <c r="W427" s="21"/>
    </row>
    <row r="428" spans="1:23" s="36" customFormat="1" ht="24.75" customHeight="1" x14ac:dyDescent="0.2">
      <c r="A428" s="26">
        <v>41760</v>
      </c>
      <c r="B428" s="21" t="s">
        <v>1309</v>
      </c>
      <c r="C428" s="21" t="s">
        <v>68</v>
      </c>
      <c r="D428" s="21" t="s">
        <v>1283</v>
      </c>
      <c r="E428" s="21"/>
      <c r="F428" s="51" t="s">
        <v>1474</v>
      </c>
      <c r="G428" s="21" t="s">
        <v>1533</v>
      </c>
      <c r="H428" s="21"/>
      <c r="I428" s="21" t="s">
        <v>1475</v>
      </c>
      <c r="J428" s="25">
        <v>1</v>
      </c>
      <c r="K428" s="21" t="s">
        <v>1476</v>
      </c>
      <c r="L428" s="53">
        <v>1543642</v>
      </c>
      <c r="M428" s="51">
        <v>62418</v>
      </c>
      <c r="N428" s="26">
        <v>41780</v>
      </c>
      <c r="O428" s="25">
        <v>2014</v>
      </c>
      <c r="P428" s="21"/>
      <c r="Q428" s="53">
        <f t="shared" si="12"/>
        <v>80000</v>
      </c>
      <c r="R428" s="13">
        <v>80000</v>
      </c>
      <c r="S428" s="21" t="s">
        <v>15</v>
      </c>
      <c r="T428" s="7">
        <f t="shared" si="14"/>
        <v>0</v>
      </c>
      <c r="U428" s="21" t="s">
        <v>477</v>
      </c>
      <c r="V428" s="6" t="s">
        <v>1750</v>
      </c>
      <c r="W428" s="21"/>
    </row>
    <row r="429" spans="1:23" s="36" customFormat="1" ht="24.75" customHeight="1" x14ac:dyDescent="0.2">
      <c r="A429" s="26">
        <v>41760</v>
      </c>
      <c r="B429" s="21" t="s">
        <v>1308</v>
      </c>
      <c r="C429" s="21" t="s">
        <v>92</v>
      </c>
      <c r="D429" s="21" t="s">
        <v>12</v>
      </c>
      <c r="E429" s="21" t="s">
        <v>371</v>
      </c>
      <c r="F429" s="51" t="s">
        <v>1466</v>
      </c>
      <c r="G429" s="21" t="s">
        <v>1524</v>
      </c>
      <c r="H429" s="21"/>
      <c r="I429" s="21" t="s">
        <v>1467</v>
      </c>
      <c r="J429" s="25">
        <v>1</v>
      </c>
      <c r="K429" s="21" t="s">
        <v>1468</v>
      </c>
      <c r="L429" s="53">
        <v>1677386</v>
      </c>
      <c r="M429" s="51">
        <v>62450</v>
      </c>
      <c r="N429" s="26">
        <v>41786</v>
      </c>
      <c r="O429" s="25">
        <v>2014</v>
      </c>
      <c r="P429" s="21"/>
      <c r="Q429" s="53">
        <f t="shared" si="12"/>
        <v>142513.67884451995</v>
      </c>
      <c r="R429" s="13">
        <v>142514</v>
      </c>
      <c r="S429" s="21" t="s">
        <v>19</v>
      </c>
      <c r="T429" s="7">
        <f t="shared" si="14"/>
        <v>-0.32115548005094752</v>
      </c>
      <c r="U429" s="21" t="s">
        <v>1753</v>
      </c>
      <c r="V429" s="6" t="s">
        <v>1749</v>
      </c>
      <c r="W429" s="21"/>
    </row>
    <row r="430" spans="1:23" s="36" customFormat="1" ht="24.75" customHeight="1" x14ac:dyDescent="0.2">
      <c r="A430" s="26">
        <v>41760</v>
      </c>
      <c r="B430" s="21" t="s">
        <v>1309</v>
      </c>
      <c r="C430" s="21" t="s">
        <v>68</v>
      </c>
      <c r="D430" s="21" t="s">
        <v>1283</v>
      </c>
      <c r="E430" s="21"/>
      <c r="F430" s="51" t="s">
        <v>1472</v>
      </c>
      <c r="G430" s="21" t="s">
        <v>1533</v>
      </c>
      <c r="H430" s="21"/>
      <c r="I430" s="21" t="s">
        <v>1477</v>
      </c>
      <c r="J430" s="25">
        <v>1</v>
      </c>
      <c r="K430" s="21" t="s">
        <v>1473</v>
      </c>
      <c r="L430" s="53">
        <v>285000</v>
      </c>
      <c r="M430" s="51">
        <v>62460</v>
      </c>
      <c r="N430" s="26">
        <v>41788</v>
      </c>
      <c r="O430" s="25">
        <v>2014</v>
      </c>
      <c r="P430" s="21"/>
      <c r="Q430" s="53">
        <f t="shared" si="12"/>
        <v>7560</v>
      </c>
      <c r="R430" s="13">
        <v>7560</v>
      </c>
      <c r="S430" s="21" t="s">
        <v>15</v>
      </c>
      <c r="T430" s="7">
        <f t="shared" si="14"/>
        <v>0</v>
      </c>
      <c r="U430" s="21" t="s">
        <v>477</v>
      </c>
      <c r="V430" s="6" t="s">
        <v>1750</v>
      </c>
      <c r="W430" s="21"/>
    </row>
    <row r="431" spans="1:23" s="36" customFormat="1" ht="24.75" customHeight="1" x14ac:dyDescent="0.2">
      <c r="A431" s="26">
        <v>41760</v>
      </c>
      <c r="B431" s="21" t="s">
        <v>1309</v>
      </c>
      <c r="C431" s="21" t="s">
        <v>197</v>
      </c>
      <c r="D431" s="21" t="s">
        <v>1283</v>
      </c>
      <c r="E431" s="21"/>
      <c r="F431" s="51" t="s">
        <v>1488</v>
      </c>
      <c r="G431" s="21" t="s">
        <v>1531</v>
      </c>
      <c r="H431" s="21"/>
      <c r="I431" s="21" t="s">
        <v>1489</v>
      </c>
      <c r="J431" s="25">
        <v>1</v>
      </c>
      <c r="K431" s="21" t="s">
        <v>1490</v>
      </c>
      <c r="L431" s="53">
        <v>3713951</v>
      </c>
      <c r="M431" s="51">
        <v>62475</v>
      </c>
      <c r="N431" s="26">
        <v>41789</v>
      </c>
      <c r="O431" s="25">
        <v>2014</v>
      </c>
      <c r="P431" s="21"/>
      <c r="Q431" s="53">
        <f t="shared" si="12"/>
        <v>213193</v>
      </c>
      <c r="R431" s="13">
        <v>213193</v>
      </c>
      <c r="S431" s="21" t="s">
        <v>15</v>
      </c>
      <c r="T431" s="7">
        <f t="shared" si="14"/>
        <v>0</v>
      </c>
      <c r="U431" s="21" t="s">
        <v>474</v>
      </c>
      <c r="V431" s="6" t="s">
        <v>1748</v>
      </c>
      <c r="W431" s="21"/>
    </row>
    <row r="432" spans="1:23" s="36" customFormat="1" ht="24.75" customHeight="1" x14ac:dyDescent="0.2">
      <c r="A432" s="26">
        <v>41760</v>
      </c>
      <c r="B432" s="21" t="s">
        <v>1308</v>
      </c>
      <c r="C432" s="21" t="s">
        <v>330</v>
      </c>
      <c r="D432" s="21" t="s">
        <v>12</v>
      </c>
      <c r="E432" s="21" t="s">
        <v>371</v>
      </c>
      <c r="F432" s="51" t="s">
        <v>1537</v>
      </c>
      <c r="G432" s="21"/>
      <c r="H432" s="21"/>
      <c r="I432" s="21" t="s">
        <v>1538</v>
      </c>
      <c r="J432" s="25">
        <v>1</v>
      </c>
      <c r="K432" s="21" t="s">
        <v>1539</v>
      </c>
      <c r="L432" s="53">
        <v>214193</v>
      </c>
      <c r="M432" s="51">
        <v>62504</v>
      </c>
      <c r="N432" s="26">
        <v>41802</v>
      </c>
      <c r="O432" s="25">
        <v>2014</v>
      </c>
      <c r="P432" s="21"/>
      <c r="Q432" s="53">
        <f t="shared" si="12"/>
        <v>12650</v>
      </c>
      <c r="R432" s="13">
        <v>12650</v>
      </c>
      <c r="S432" s="21" t="s">
        <v>15</v>
      </c>
      <c r="T432" s="7">
        <f t="shared" si="14"/>
        <v>0</v>
      </c>
      <c r="U432" s="21" t="s">
        <v>474</v>
      </c>
      <c r="V432" s="6" t="s">
        <v>1748</v>
      </c>
      <c r="W432" s="21"/>
    </row>
    <row r="433" spans="1:23" s="36" customFormat="1" ht="24.75" customHeight="1" x14ac:dyDescent="0.2">
      <c r="A433" s="26">
        <v>41760</v>
      </c>
      <c r="B433" s="21" t="s">
        <v>1309</v>
      </c>
      <c r="C433" s="21" t="s">
        <v>51</v>
      </c>
      <c r="D433" s="21" t="s">
        <v>1283</v>
      </c>
      <c r="E433" s="21"/>
      <c r="F433" s="51" t="s">
        <v>1497</v>
      </c>
      <c r="G433" s="21" t="s">
        <v>1527</v>
      </c>
      <c r="H433" s="21"/>
      <c r="I433" s="21" t="s">
        <v>1498</v>
      </c>
      <c r="J433" s="25">
        <v>1</v>
      </c>
      <c r="K433" s="21" t="s">
        <v>1499</v>
      </c>
      <c r="L433" s="53">
        <v>671967</v>
      </c>
      <c r="M433" s="51">
        <v>62482</v>
      </c>
      <c r="N433" s="26">
        <v>41794</v>
      </c>
      <c r="O433" s="25">
        <v>2014</v>
      </c>
      <c r="P433" s="21"/>
      <c r="Q433" s="53">
        <f t="shared" si="12"/>
        <v>57091.50382327952</v>
      </c>
      <c r="R433" s="13">
        <v>0</v>
      </c>
      <c r="S433" s="21" t="s">
        <v>15</v>
      </c>
      <c r="T433" s="7">
        <f t="shared" si="14"/>
        <v>57091.50382327952</v>
      </c>
      <c r="U433" s="21" t="s">
        <v>494</v>
      </c>
      <c r="V433" s="21"/>
      <c r="W433" s="21"/>
    </row>
    <row r="434" spans="1:23" s="36" customFormat="1" ht="24.75" customHeight="1" x14ac:dyDescent="0.2">
      <c r="A434" s="26">
        <v>41760</v>
      </c>
      <c r="B434" s="21" t="s">
        <v>1309</v>
      </c>
      <c r="C434" s="21" t="s">
        <v>51</v>
      </c>
      <c r="D434" s="21" t="s">
        <v>1283</v>
      </c>
      <c r="E434" s="21"/>
      <c r="F434" s="51" t="s">
        <v>1495</v>
      </c>
      <c r="G434" s="21" t="s">
        <v>1527</v>
      </c>
      <c r="H434" s="21"/>
      <c r="I434" s="21" t="s">
        <v>1496</v>
      </c>
      <c r="J434" s="25">
        <v>1</v>
      </c>
      <c r="K434" s="21" t="s">
        <v>678</v>
      </c>
      <c r="L434" s="53">
        <v>100000</v>
      </c>
      <c r="M434" s="51">
        <v>62484</v>
      </c>
      <c r="N434" s="26">
        <v>41794</v>
      </c>
      <c r="O434" s="25">
        <v>2014</v>
      </c>
      <c r="P434" s="21"/>
      <c r="Q434" s="53">
        <f t="shared" si="12"/>
        <v>8496.1767204757853</v>
      </c>
      <c r="R434" s="13">
        <v>0</v>
      </c>
      <c r="S434" s="21" t="s">
        <v>15</v>
      </c>
      <c r="T434" s="7">
        <f t="shared" si="14"/>
        <v>8496.1767204757853</v>
      </c>
      <c r="U434" s="21" t="s">
        <v>494</v>
      </c>
      <c r="V434" s="21"/>
      <c r="W434" s="21"/>
    </row>
    <row r="435" spans="1:23" s="36" customFormat="1" ht="24.75" customHeight="1" x14ac:dyDescent="0.2">
      <c r="A435" s="26">
        <v>41760</v>
      </c>
      <c r="B435" s="21" t="s">
        <v>1309</v>
      </c>
      <c r="C435" s="21" t="s">
        <v>51</v>
      </c>
      <c r="D435" s="21" t="s">
        <v>1283</v>
      </c>
      <c r="E435" s="21"/>
      <c r="F435" s="51" t="s">
        <v>1493</v>
      </c>
      <c r="G435" s="21" t="s">
        <v>1527</v>
      </c>
      <c r="H435" s="21"/>
      <c r="I435" s="21" t="s">
        <v>1540</v>
      </c>
      <c r="J435" s="25">
        <v>1</v>
      </c>
      <c r="K435" s="21" t="s">
        <v>1494</v>
      </c>
      <c r="L435" s="53">
        <v>648861</v>
      </c>
      <c r="M435" s="51">
        <v>62485</v>
      </c>
      <c r="N435" s="26">
        <v>41794</v>
      </c>
      <c r="O435" s="25">
        <v>2014</v>
      </c>
      <c r="P435" s="21"/>
      <c r="Q435" s="53">
        <f t="shared" si="12"/>
        <v>55128.377230246384</v>
      </c>
      <c r="R435" s="13">
        <v>0</v>
      </c>
      <c r="S435" s="21" t="s">
        <v>15</v>
      </c>
      <c r="T435" s="7">
        <f t="shared" si="14"/>
        <v>55128.377230246384</v>
      </c>
      <c r="U435" s="21" t="s">
        <v>494</v>
      </c>
      <c r="V435" s="21"/>
      <c r="W435" s="21"/>
    </row>
    <row r="436" spans="1:23" s="36" customFormat="1" ht="24.75" customHeight="1" x14ac:dyDescent="0.2">
      <c r="A436" s="26">
        <v>41760</v>
      </c>
      <c r="B436" s="21" t="s">
        <v>1312</v>
      </c>
      <c r="C436" s="21" t="s">
        <v>1484</v>
      </c>
      <c r="D436" s="21" t="s">
        <v>12</v>
      </c>
      <c r="E436" s="21" t="s">
        <v>371</v>
      </c>
      <c r="F436" s="51" t="s">
        <v>1485</v>
      </c>
      <c r="G436" s="21"/>
      <c r="H436" s="21"/>
      <c r="I436" s="21" t="s">
        <v>1486</v>
      </c>
      <c r="J436" s="25">
        <v>1</v>
      </c>
      <c r="K436" s="21" t="s">
        <v>1487</v>
      </c>
      <c r="L436" s="53">
        <v>626433</v>
      </c>
      <c r="M436" s="51">
        <v>62480</v>
      </c>
      <c r="N436" s="26">
        <v>41794</v>
      </c>
      <c r="O436" s="25">
        <v>2014</v>
      </c>
      <c r="P436" s="21"/>
      <c r="Q436" s="53">
        <f t="shared" si="12"/>
        <v>53222.854715378075</v>
      </c>
      <c r="R436" s="13">
        <v>53223</v>
      </c>
      <c r="S436" s="21" t="s">
        <v>19</v>
      </c>
      <c r="T436" s="7">
        <f t="shared" si="14"/>
        <v>-0.14528462192538427</v>
      </c>
      <c r="U436" s="21" t="s">
        <v>1753</v>
      </c>
      <c r="V436" s="6" t="s">
        <v>1749</v>
      </c>
      <c r="W436" s="21"/>
    </row>
    <row r="437" spans="1:23" s="36" customFormat="1" ht="17.25" customHeight="1" x14ac:dyDescent="0.2">
      <c r="A437" s="26">
        <v>41760</v>
      </c>
      <c r="B437" s="21" t="s">
        <v>1310</v>
      </c>
      <c r="C437" s="21" t="s">
        <v>1500</v>
      </c>
      <c r="D437" s="21" t="s">
        <v>394</v>
      </c>
      <c r="E437" s="21"/>
      <c r="F437" s="51" t="s">
        <v>1501</v>
      </c>
      <c r="G437" s="21"/>
      <c r="H437" s="21"/>
      <c r="I437" s="21" t="s">
        <v>1502</v>
      </c>
      <c r="J437" s="142">
        <v>5.9659999808800004</v>
      </c>
      <c r="K437" s="21" t="s">
        <v>1503</v>
      </c>
      <c r="L437" s="53">
        <v>838083</v>
      </c>
      <c r="M437" s="51">
        <v>62503</v>
      </c>
      <c r="N437" s="26">
        <v>41802</v>
      </c>
      <c r="O437" s="25">
        <v>2014</v>
      </c>
      <c r="P437" s="21"/>
      <c r="Q437" s="53">
        <f t="shared" si="12"/>
        <v>71205.012744265085</v>
      </c>
      <c r="R437" s="13">
        <v>71206</v>
      </c>
      <c r="S437" s="21" t="s">
        <v>19</v>
      </c>
      <c r="T437" s="7">
        <f t="shared" si="14"/>
        <v>-0.98725573491537943</v>
      </c>
      <c r="U437" s="21" t="s">
        <v>1753</v>
      </c>
      <c r="V437" s="6" t="s">
        <v>1749</v>
      </c>
      <c r="W437" s="21"/>
    </row>
    <row r="438" spans="1:23" s="36" customFormat="1" ht="24.75" customHeight="1" x14ac:dyDescent="0.2">
      <c r="A438" s="26">
        <v>41760</v>
      </c>
      <c r="B438" s="21" t="s">
        <v>1309</v>
      </c>
      <c r="C438" s="21" t="s">
        <v>197</v>
      </c>
      <c r="D438" s="21" t="s">
        <v>146</v>
      </c>
      <c r="E438" s="21"/>
      <c r="F438" s="51" t="s">
        <v>1482</v>
      </c>
      <c r="G438" s="21" t="s">
        <v>1531</v>
      </c>
      <c r="H438" s="21"/>
      <c r="I438" s="21" t="s">
        <v>1483</v>
      </c>
      <c r="J438" s="25">
        <v>1</v>
      </c>
      <c r="K438" s="21" t="s">
        <v>381</v>
      </c>
      <c r="L438" s="53">
        <v>2000000</v>
      </c>
      <c r="M438" s="51">
        <v>62507</v>
      </c>
      <c r="N438" s="26">
        <v>41802</v>
      </c>
      <c r="O438" s="25">
        <v>2014</v>
      </c>
      <c r="P438" s="21"/>
      <c r="Q438" s="53">
        <f t="shared" si="12"/>
        <v>169923.53440951571</v>
      </c>
      <c r="R438" s="13">
        <v>169159</v>
      </c>
      <c r="S438" s="21" t="s">
        <v>19</v>
      </c>
      <c r="T438" s="7">
        <f t="shared" si="14"/>
        <v>764.53440951570519</v>
      </c>
      <c r="U438" s="21" t="s">
        <v>1753</v>
      </c>
      <c r="V438" s="21" t="s">
        <v>1749</v>
      </c>
      <c r="W438" s="21"/>
    </row>
    <row r="439" spans="1:23" s="36" customFormat="1" ht="24.75" customHeight="1" x14ac:dyDescent="0.2">
      <c r="A439" s="26">
        <v>41791</v>
      </c>
      <c r="B439" s="21" t="s">
        <v>1309</v>
      </c>
      <c r="C439" s="21" t="s">
        <v>197</v>
      </c>
      <c r="D439" s="21" t="s">
        <v>271</v>
      </c>
      <c r="E439" s="21"/>
      <c r="F439" s="74" t="s">
        <v>1545</v>
      </c>
      <c r="G439" s="21" t="s">
        <v>1531</v>
      </c>
      <c r="H439" s="21"/>
      <c r="I439" s="21" t="s">
        <v>1040</v>
      </c>
      <c r="J439" s="142">
        <v>0.748</v>
      </c>
      <c r="K439" s="21" t="s">
        <v>1546</v>
      </c>
      <c r="L439" s="53">
        <v>1537433</v>
      </c>
      <c r="M439" s="51">
        <v>62630</v>
      </c>
      <c r="N439" s="26">
        <v>41852</v>
      </c>
      <c r="O439" s="25">
        <v>2014</v>
      </c>
      <c r="P439" s="21"/>
      <c r="Q439" s="53">
        <f t="shared" si="12"/>
        <v>130623.02463891248</v>
      </c>
      <c r="R439" s="13">
        <v>116736</v>
      </c>
      <c r="S439" s="21" t="s">
        <v>19</v>
      </c>
      <c r="T439" s="7">
        <f t="shared" si="14"/>
        <v>13887.02463891248</v>
      </c>
      <c r="U439" s="21" t="s">
        <v>476</v>
      </c>
      <c r="V439" s="21" t="s">
        <v>1749</v>
      </c>
      <c r="W439" s="21"/>
    </row>
    <row r="440" spans="1:23" s="36" customFormat="1" ht="17.25" customHeight="1" x14ac:dyDescent="0.2">
      <c r="A440" s="26">
        <v>41791</v>
      </c>
      <c r="B440" s="21" t="s">
        <v>1309</v>
      </c>
      <c r="C440" s="21" t="s">
        <v>337</v>
      </c>
      <c r="D440" s="21" t="s">
        <v>12</v>
      </c>
      <c r="E440" s="21" t="s">
        <v>371</v>
      </c>
      <c r="F440" s="51" t="s">
        <v>1542</v>
      </c>
      <c r="G440" s="53" t="s">
        <v>1554</v>
      </c>
      <c r="H440" s="21"/>
      <c r="I440" s="21" t="s">
        <v>1543</v>
      </c>
      <c r="J440" s="25">
        <v>1</v>
      </c>
      <c r="K440" s="21" t="s">
        <v>379</v>
      </c>
      <c r="L440" s="53">
        <v>1000000</v>
      </c>
      <c r="M440" s="51">
        <v>62499</v>
      </c>
      <c r="N440" s="26">
        <v>41801</v>
      </c>
      <c r="O440" s="25">
        <v>2014</v>
      </c>
      <c r="P440" s="21"/>
      <c r="Q440" s="53">
        <f t="shared" si="12"/>
        <v>84961.767204757853</v>
      </c>
      <c r="R440" s="13">
        <v>50000</v>
      </c>
      <c r="S440" s="21" t="s">
        <v>15</v>
      </c>
      <c r="T440" s="7">
        <f t="shared" si="14"/>
        <v>34961.767204757853</v>
      </c>
      <c r="U440" s="21" t="s">
        <v>482</v>
      </c>
      <c r="V440" s="21"/>
      <c r="W440" s="21"/>
    </row>
    <row r="441" spans="1:23" s="36" customFormat="1" ht="24.75" customHeight="1" x14ac:dyDescent="0.2">
      <c r="A441" s="26">
        <v>41791</v>
      </c>
      <c r="B441" s="21" t="s">
        <v>1310</v>
      </c>
      <c r="C441" s="21" t="s">
        <v>1500</v>
      </c>
      <c r="D441" s="21" t="s">
        <v>12</v>
      </c>
      <c r="E441" s="21" t="s">
        <v>371</v>
      </c>
      <c r="F441" s="53" t="s">
        <v>1548</v>
      </c>
      <c r="G441" s="53"/>
      <c r="H441" s="21"/>
      <c r="I441" s="13" t="s">
        <v>1549</v>
      </c>
      <c r="J441" s="25">
        <v>1</v>
      </c>
      <c r="K441" s="21" t="s">
        <v>1550</v>
      </c>
      <c r="L441" s="53">
        <v>236115</v>
      </c>
      <c r="M441" s="51">
        <v>62514</v>
      </c>
      <c r="N441" s="26">
        <v>41806</v>
      </c>
      <c r="O441" s="25">
        <v>2014</v>
      </c>
      <c r="P441" s="21"/>
      <c r="Q441" s="53">
        <f t="shared" si="12"/>
        <v>20060.747663551403</v>
      </c>
      <c r="R441" s="13">
        <v>3600</v>
      </c>
      <c r="S441" s="21" t="s">
        <v>15</v>
      </c>
      <c r="T441" s="7">
        <f t="shared" si="14"/>
        <v>16460.747663551403</v>
      </c>
      <c r="U441" s="21" t="s">
        <v>482</v>
      </c>
      <c r="V441" s="21"/>
      <c r="W441" s="21"/>
    </row>
    <row r="442" spans="1:23" s="36" customFormat="1" ht="17.25" customHeight="1" x14ac:dyDescent="0.2">
      <c r="A442" s="26">
        <v>41791</v>
      </c>
      <c r="B442" s="21" t="s">
        <v>1307</v>
      </c>
      <c r="C442" s="21" t="s">
        <v>356</v>
      </c>
      <c r="D442" s="21" t="s">
        <v>12</v>
      </c>
      <c r="E442" s="21" t="s">
        <v>371</v>
      </c>
      <c r="F442" s="74" t="s">
        <v>1551</v>
      </c>
      <c r="G442" s="53"/>
      <c r="H442" s="53"/>
      <c r="I442" s="13" t="s">
        <v>1552</v>
      </c>
      <c r="J442" s="25">
        <v>1</v>
      </c>
      <c r="K442" s="21" t="s">
        <v>1553</v>
      </c>
      <c r="L442" s="53">
        <v>103608</v>
      </c>
      <c r="M442" s="51">
        <v>62545</v>
      </c>
      <c r="N442" s="26">
        <v>41817</v>
      </c>
      <c r="O442" s="25">
        <v>2014</v>
      </c>
      <c r="P442" s="21"/>
      <c r="Q442" s="53">
        <f t="shared" si="12"/>
        <v>0</v>
      </c>
      <c r="R442" s="13">
        <v>0</v>
      </c>
      <c r="S442" s="21" t="s">
        <v>15</v>
      </c>
      <c r="T442" s="7">
        <f t="shared" si="14"/>
        <v>0</v>
      </c>
      <c r="U442" s="21" t="s">
        <v>477</v>
      </c>
      <c r="V442" s="6" t="s">
        <v>1750</v>
      </c>
      <c r="W442" s="21"/>
    </row>
    <row r="443" spans="1:23" s="36" customFormat="1" ht="24.75" customHeight="1" x14ac:dyDescent="0.2">
      <c r="A443" s="26">
        <v>41791</v>
      </c>
      <c r="B443" s="21" t="s">
        <v>1307</v>
      </c>
      <c r="C443" s="21" t="s">
        <v>66</v>
      </c>
      <c r="D443" s="21" t="s">
        <v>12</v>
      </c>
      <c r="E443" s="21" t="s">
        <v>371</v>
      </c>
      <c r="F443" s="53" t="s">
        <v>1555</v>
      </c>
      <c r="G443" s="53" t="s">
        <v>1528</v>
      </c>
      <c r="H443" s="53"/>
      <c r="I443" s="21" t="s">
        <v>1556</v>
      </c>
      <c r="J443" s="25">
        <v>1</v>
      </c>
      <c r="K443" s="21" t="s">
        <v>1557</v>
      </c>
      <c r="L443" s="53">
        <v>1402840</v>
      </c>
      <c r="M443" s="51">
        <v>62542</v>
      </c>
      <c r="N443" s="26">
        <v>41816</v>
      </c>
      <c r="O443" s="25">
        <v>2014</v>
      </c>
      <c r="P443" s="21"/>
      <c r="Q443" s="53">
        <f t="shared" si="12"/>
        <v>119187.76550552252</v>
      </c>
      <c r="R443" s="13">
        <v>119188</v>
      </c>
      <c r="S443" s="21" t="s">
        <v>19</v>
      </c>
      <c r="T443" s="7">
        <f t="shared" si="14"/>
        <v>-0.23449447748134844</v>
      </c>
      <c r="U443" s="21" t="s">
        <v>1753</v>
      </c>
      <c r="V443" s="6" t="s">
        <v>1749</v>
      </c>
      <c r="W443" s="21"/>
    </row>
    <row r="444" spans="1:23" s="36" customFormat="1" ht="24.75" customHeight="1" x14ac:dyDescent="0.2">
      <c r="A444" s="26">
        <v>41791</v>
      </c>
      <c r="B444" s="21" t="s">
        <v>1309</v>
      </c>
      <c r="C444" s="21" t="s">
        <v>337</v>
      </c>
      <c r="D444" s="21" t="s">
        <v>675</v>
      </c>
      <c r="E444" s="21"/>
      <c r="F444" s="53"/>
      <c r="G444" s="53" t="s">
        <v>1554</v>
      </c>
      <c r="H444" s="53"/>
      <c r="I444" s="21" t="s">
        <v>1558</v>
      </c>
      <c r="J444" s="25">
        <v>1</v>
      </c>
      <c r="K444" s="21" t="s">
        <v>790</v>
      </c>
      <c r="L444" s="53">
        <v>200000</v>
      </c>
      <c r="M444" s="51">
        <v>62595</v>
      </c>
      <c r="N444" s="26">
        <v>41831</v>
      </c>
      <c r="O444" s="25">
        <v>2014</v>
      </c>
      <c r="P444" s="21"/>
      <c r="Q444" s="53">
        <f t="shared" si="12"/>
        <v>16992.353440951571</v>
      </c>
      <c r="R444" s="13">
        <f>8496*2</f>
        <v>16992</v>
      </c>
      <c r="S444" s="21" t="s">
        <v>19</v>
      </c>
      <c r="T444" s="7">
        <f t="shared" si="14"/>
        <v>0.35344095157051925</v>
      </c>
      <c r="U444" s="21" t="s">
        <v>1753</v>
      </c>
      <c r="V444" s="6" t="s">
        <v>1749</v>
      </c>
      <c r="W444" s="21"/>
    </row>
    <row r="445" spans="1:23" s="36" customFormat="1" ht="24.75" customHeight="1" x14ac:dyDescent="0.2">
      <c r="A445" s="26">
        <v>41791</v>
      </c>
      <c r="B445" s="21" t="s">
        <v>1309</v>
      </c>
      <c r="C445" s="21" t="s">
        <v>189</v>
      </c>
      <c r="D445" s="21" t="s">
        <v>394</v>
      </c>
      <c r="E445" s="21"/>
      <c r="F445" s="53" t="s">
        <v>1559</v>
      </c>
      <c r="G445" s="53" t="s">
        <v>1529</v>
      </c>
      <c r="H445" s="53"/>
      <c r="I445" s="21" t="s">
        <v>1560</v>
      </c>
      <c r="J445" s="142">
        <v>6.1529999999999996</v>
      </c>
      <c r="K445" s="21" t="s">
        <v>922</v>
      </c>
      <c r="L445" s="53">
        <v>3250447</v>
      </c>
      <c r="M445" s="51">
        <v>62586</v>
      </c>
      <c r="N445" s="26">
        <v>41831</v>
      </c>
      <c r="O445" s="25">
        <v>2014</v>
      </c>
      <c r="P445" s="21"/>
      <c r="Q445" s="53">
        <f t="shared" si="12"/>
        <v>276163.72132540355</v>
      </c>
      <c r="R445" s="13">
        <v>276164</v>
      </c>
      <c r="S445" s="21" t="s">
        <v>19</v>
      </c>
      <c r="T445" s="7">
        <f t="shared" si="14"/>
        <v>-0.27867459645494819</v>
      </c>
      <c r="U445" s="21" t="s">
        <v>1753</v>
      </c>
      <c r="V445" s="6" t="s">
        <v>1749</v>
      </c>
      <c r="W445" s="21"/>
    </row>
    <row r="446" spans="1:23" s="36" customFormat="1" ht="24.75" customHeight="1" x14ac:dyDescent="0.2">
      <c r="A446" s="26">
        <v>41791</v>
      </c>
      <c r="B446" s="21" t="s">
        <v>1307</v>
      </c>
      <c r="C446" s="21" t="s">
        <v>85</v>
      </c>
      <c r="D446" s="21" t="s">
        <v>12</v>
      </c>
      <c r="E446" s="21" t="s">
        <v>371</v>
      </c>
      <c r="F446" s="51" t="s">
        <v>1563</v>
      </c>
      <c r="G446" s="53"/>
      <c r="H446" s="53"/>
      <c r="I446" s="21" t="s">
        <v>1325</v>
      </c>
      <c r="J446" s="25">
        <v>1</v>
      </c>
      <c r="K446" s="21" t="s">
        <v>1326</v>
      </c>
      <c r="L446" s="53">
        <v>199984</v>
      </c>
      <c r="M446" s="51">
        <v>62597</v>
      </c>
      <c r="N446" s="26">
        <v>41831</v>
      </c>
      <c r="O446" s="25">
        <v>2014</v>
      </c>
      <c r="P446" s="21"/>
      <c r="Q446" s="53">
        <f t="shared" si="12"/>
        <v>16990.994052676291</v>
      </c>
      <c r="R446" s="13">
        <f>2*8495</f>
        <v>16990</v>
      </c>
      <c r="S446" s="21" t="s">
        <v>1583</v>
      </c>
      <c r="T446" s="7">
        <f t="shared" si="14"/>
        <v>0.99405267629117589</v>
      </c>
      <c r="U446" s="21" t="s">
        <v>1753</v>
      </c>
      <c r="V446" s="6" t="s">
        <v>1749</v>
      </c>
      <c r="W446" s="21"/>
    </row>
    <row r="447" spans="1:23" s="36" customFormat="1" ht="24.75" customHeight="1" x14ac:dyDescent="0.2">
      <c r="A447" s="26">
        <v>41791</v>
      </c>
      <c r="B447" s="21" t="s">
        <v>1309</v>
      </c>
      <c r="C447" s="21" t="s">
        <v>337</v>
      </c>
      <c r="D447" s="21" t="s">
        <v>667</v>
      </c>
      <c r="E447" s="21"/>
      <c r="F447" s="51" t="s">
        <v>1577</v>
      </c>
      <c r="G447" s="21" t="s">
        <v>1554</v>
      </c>
      <c r="H447" s="21" t="s">
        <v>1580</v>
      </c>
      <c r="I447" s="21" t="s">
        <v>1578</v>
      </c>
      <c r="J447" s="142">
        <v>0.58799999999999997</v>
      </c>
      <c r="K447" s="21" t="s">
        <v>1579</v>
      </c>
      <c r="L447" s="53">
        <v>850340</v>
      </c>
      <c r="M447" s="51">
        <v>62626</v>
      </c>
      <c r="N447" s="26">
        <v>41841</v>
      </c>
      <c r="O447" s="25">
        <v>2014</v>
      </c>
      <c r="P447" s="21"/>
      <c r="Q447" s="53">
        <f t="shared" si="12"/>
        <v>20981</v>
      </c>
      <c r="R447" s="13">
        <v>20981</v>
      </c>
      <c r="S447" s="21" t="s">
        <v>15</v>
      </c>
      <c r="T447" s="7">
        <f t="shared" si="14"/>
        <v>0</v>
      </c>
      <c r="U447" s="21" t="s">
        <v>474</v>
      </c>
      <c r="V447" s="6" t="s">
        <v>1748</v>
      </c>
      <c r="W447" s="21"/>
    </row>
    <row r="448" spans="1:23" s="36" customFormat="1" ht="17.25" customHeight="1" x14ac:dyDescent="0.2">
      <c r="A448" s="26">
        <v>41791</v>
      </c>
      <c r="B448" s="21" t="s">
        <v>1307</v>
      </c>
      <c r="C448" s="21" t="s">
        <v>356</v>
      </c>
      <c r="D448" s="21" t="s">
        <v>594</v>
      </c>
      <c r="E448" s="21"/>
      <c r="F448" s="53"/>
      <c r="G448" s="53"/>
      <c r="H448" s="53"/>
      <c r="I448" s="21" t="s">
        <v>1561</v>
      </c>
      <c r="J448" s="25">
        <v>1</v>
      </c>
      <c r="K448" s="21" t="s">
        <v>1562</v>
      </c>
      <c r="L448" s="53">
        <v>49269</v>
      </c>
      <c r="M448" s="111"/>
      <c r="N448" s="21"/>
      <c r="O448" s="25">
        <v>2014</v>
      </c>
      <c r="P448" s="21"/>
      <c r="Q448" s="53">
        <f t="shared" si="12"/>
        <v>4185.9813084112147</v>
      </c>
      <c r="R448" s="13"/>
      <c r="S448" s="21"/>
      <c r="T448" s="7"/>
      <c r="U448" s="21"/>
      <c r="V448" s="21" t="s">
        <v>1749</v>
      </c>
      <c r="W448" s="21"/>
    </row>
    <row r="449" spans="1:23" s="36" customFormat="1" ht="24.75" customHeight="1" x14ac:dyDescent="0.2">
      <c r="A449" s="26">
        <v>41821</v>
      </c>
      <c r="B449" s="21" t="s">
        <v>1309</v>
      </c>
      <c r="C449" s="21" t="s">
        <v>189</v>
      </c>
      <c r="D449" s="21" t="s">
        <v>271</v>
      </c>
      <c r="E449" s="21"/>
      <c r="F449" s="51" t="s">
        <v>1715</v>
      </c>
      <c r="G449" s="21" t="s">
        <v>1529</v>
      </c>
      <c r="H449" s="21"/>
      <c r="I449" s="21" t="s">
        <v>1581</v>
      </c>
      <c r="J449" s="142">
        <v>0.79900000000000004</v>
      </c>
      <c r="K449" s="21" t="s">
        <v>1627</v>
      </c>
      <c r="L449" s="53">
        <v>5632040</v>
      </c>
      <c r="M449" s="51">
        <v>63118</v>
      </c>
      <c r="N449" s="26">
        <v>41970</v>
      </c>
      <c r="O449" s="25">
        <v>2014</v>
      </c>
      <c r="P449" s="21"/>
      <c r="Q449" s="53">
        <f t="shared" si="12"/>
        <v>50063</v>
      </c>
      <c r="R449" s="13">
        <v>50063</v>
      </c>
      <c r="S449" s="21" t="s">
        <v>19</v>
      </c>
      <c r="T449" s="7"/>
      <c r="U449" s="21"/>
      <c r="V449" s="21" t="s">
        <v>1751</v>
      </c>
      <c r="W449" s="21" t="s">
        <v>1780</v>
      </c>
    </row>
    <row r="450" spans="1:23" s="36" customFormat="1" ht="24.75" customHeight="1" x14ac:dyDescent="0.2">
      <c r="A450" s="26">
        <v>41821</v>
      </c>
      <c r="B450" s="21" t="s">
        <v>299</v>
      </c>
      <c r="C450" s="21" t="s">
        <v>1084</v>
      </c>
      <c r="D450" s="21" t="s">
        <v>152</v>
      </c>
      <c r="E450" s="21"/>
      <c r="F450" s="51" t="s">
        <v>1564</v>
      </c>
      <c r="G450" s="53"/>
      <c r="H450" s="53"/>
      <c r="I450" s="21" t="s">
        <v>1565</v>
      </c>
      <c r="J450" s="143">
        <v>6.1529999999999996</v>
      </c>
      <c r="K450" s="21" t="s">
        <v>1566</v>
      </c>
      <c r="L450" s="53">
        <v>406306</v>
      </c>
      <c r="M450" s="51">
        <v>62612</v>
      </c>
      <c r="N450" s="26">
        <v>41836</v>
      </c>
      <c r="O450" s="25">
        <v>2014</v>
      </c>
      <c r="P450" s="21" t="s">
        <v>1431</v>
      </c>
      <c r="Q450" s="53">
        <f t="shared" si="12"/>
        <v>34520.475785896349</v>
      </c>
      <c r="R450" s="13">
        <v>0</v>
      </c>
      <c r="S450" s="21" t="s">
        <v>15</v>
      </c>
      <c r="T450" s="7">
        <f t="shared" ref="T450:T468" si="15">Q450-R450</f>
        <v>34520.475785896349</v>
      </c>
      <c r="U450" s="21"/>
      <c r="V450" s="21" t="s">
        <v>1749</v>
      </c>
      <c r="W450" s="21"/>
    </row>
    <row r="451" spans="1:23" s="36" customFormat="1" ht="24.75" customHeight="1" x14ac:dyDescent="0.2">
      <c r="A451" s="26">
        <v>41821</v>
      </c>
      <c r="B451" s="21" t="s">
        <v>1307</v>
      </c>
      <c r="C451" s="21" t="s">
        <v>21</v>
      </c>
      <c r="D451" s="21" t="s">
        <v>529</v>
      </c>
      <c r="E451" s="21"/>
      <c r="F451" s="51" t="s">
        <v>1567</v>
      </c>
      <c r="G451" s="53"/>
      <c r="H451" s="53"/>
      <c r="I451" s="21" t="s">
        <v>1568</v>
      </c>
      <c r="J451" s="25">
        <v>1</v>
      </c>
      <c r="K451" s="21" t="s">
        <v>1569</v>
      </c>
      <c r="L451" s="53">
        <v>1100000</v>
      </c>
      <c r="M451" s="51">
        <v>62622</v>
      </c>
      <c r="N451" s="26">
        <v>41838</v>
      </c>
      <c r="O451" s="25">
        <v>2014</v>
      </c>
      <c r="P451" s="21"/>
      <c r="Q451" s="53">
        <f t="shared" ref="Q451:Q468" si="16">IF(AND(D451="CERF",P451="5% PMR"),(L451/1.07*0.05/1.05),IF(V451="NGO",R451,IF(V451="SUP",R451,(L451/1.07*0.1/1.1))))</f>
        <v>93457.943925233645</v>
      </c>
      <c r="R451" s="13">
        <v>93458</v>
      </c>
      <c r="S451" s="21" t="s">
        <v>19</v>
      </c>
      <c r="T451" s="7">
        <f t="shared" si="15"/>
        <v>-5.6074766354868189E-2</v>
      </c>
      <c r="U451" s="21" t="s">
        <v>1753</v>
      </c>
      <c r="V451" s="6" t="s">
        <v>1749</v>
      </c>
      <c r="W451" s="21"/>
    </row>
    <row r="452" spans="1:23" s="36" customFormat="1" ht="24.75" customHeight="1" x14ac:dyDescent="0.2">
      <c r="A452" s="26">
        <v>41821</v>
      </c>
      <c r="B452" s="21" t="s">
        <v>1309</v>
      </c>
      <c r="C452" s="21" t="s">
        <v>337</v>
      </c>
      <c r="D452" s="21" t="s">
        <v>401</v>
      </c>
      <c r="E452" s="21"/>
      <c r="F452" s="51" t="s">
        <v>1570</v>
      </c>
      <c r="G452" s="21" t="s">
        <v>1554</v>
      </c>
      <c r="H452" s="21"/>
      <c r="I452" s="21" t="s">
        <v>1571</v>
      </c>
      <c r="J452" s="142">
        <v>0.76700000000000002</v>
      </c>
      <c r="K452" s="21" t="s">
        <v>139</v>
      </c>
      <c r="L452" s="53">
        <v>651890</v>
      </c>
      <c r="M452" s="51">
        <v>62652</v>
      </c>
      <c r="N452" s="26">
        <v>41845</v>
      </c>
      <c r="O452" s="25">
        <v>2014</v>
      </c>
      <c r="P452" s="21"/>
      <c r="Q452" s="53">
        <f t="shared" si="16"/>
        <v>55385.726423109591</v>
      </c>
      <c r="R452" s="13">
        <v>55385</v>
      </c>
      <c r="S452" s="21" t="s">
        <v>19</v>
      </c>
      <c r="T452" s="7">
        <f t="shared" si="15"/>
        <v>0.72642310959054157</v>
      </c>
      <c r="U452" s="21" t="s">
        <v>1753</v>
      </c>
      <c r="V452" s="6" t="s">
        <v>1749</v>
      </c>
      <c r="W452" s="21"/>
    </row>
    <row r="453" spans="1:23" s="36" customFormat="1" ht="24.75" customHeight="1" x14ac:dyDescent="0.2">
      <c r="A453" s="26">
        <v>41821</v>
      </c>
      <c r="B453" s="21" t="s">
        <v>1310</v>
      </c>
      <c r="C453" s="21" t="s">
        <v>1572</v>
      </c>
      <c r="D453" s="21" t="s">
        <v>1573</v>
      </c>
      <c r="E453" s="21"/>
      <c r="F453" s="51" t="s">
        <v>1574</v>
      </c>
      <c r="G453" s="21"/>
      <c r="H453" s="21"/>
      <c r="I453" s="21" t="s">
        <v>1575</v>
      </c>
      <c r="J453" s="142">
        <v>1.1419999999999999</v>
      </c>
      <c r="K453" s="21" t="s">
        <v>1576</v>
      </c>
      <c r="L453" s="53">
        <v>43783</v>
      </c>
      <c r="M453" s="51">
        <v>62647</v>
      </c>
      <c r="N453" s="26">
        <v>41845</v>
      </c>
      <c r="O453" s="25">
        <v>2014</v>
      </c>
      <c r="P453" s="21"/>
      <c r="Q453" s="53">
        <f t="shared" si="16"/>
        <v>3719.8810535259126</v>
      </c>
      <c r="R453" s="13">
        <v>3720</v>
      </c>
      <c r="S453" s="21" t="s">
        <v>19</v>
      </c>
      <c r="T453" s="7">
        <f t="shared" si="15"/>
        <v>-0.11894647408735182</v>
      </c>
      <c r="U453" s="21" t="s">
        <v>1753</v>
      </c>
      <c r="V453" s="6" t="s">
        <v>1749</v>
      </c>
      <c r="W453" s="21"/>
    </row>
    <row r="454" spans="1:23" s="36" customFormat="1" ht="24.75" customHeight="1" x14ac:dyDescent="0.2">
      <c r="A454" s="26">
        <v>41821</v>
      </c>
      <c r="B454" s="21" t="s">
        <v>1309</v>
      </c>
      <c r="C454" s="21" t="s">
        <v>337</v>
      </c>
      <c r="D454" s="21" t="s">
        <v>616</v>
      </c>
      <c r="E454" s="21"/>
      <c r="F454" s="51"/>
      <c r="G454" s="21" t="s">
        <v>1554</v>
      </c>
      <c r="H454" s="21"/>
      <c r="I454" s="21" t="s">
        <v>1622</v>
      </c>
      <c r="J454" s="25">
        <v>1</v>
      </c>
      <c r="K454" s="21" t="s">
        <v>1618</v>
      </c>
      <c r="L454" s="53">
        <v>33201000</v>
      </c>
      <c r="M454" s="51">
        <v>62657</v>
      </c>
      <c r="N454" s="26">
        <v>41849</v>
      </c>
      <c r="O454" s="25">
        <v>2014</v>
      </c>
      <c r="P454" s="21"/>
      <c r="Q454" s="53">
        <f t="shared" si="16"/>
        <v>2820815.6329651652</v>
      </c>
      <c r="R454" s="13">
        <v>1105000</v>
      </c>
      <c r="S454" s="21" t="s">
        <v>15</v>
      </c>
      <c r="T454" s="7">
        <f t="shared" si="15"/>
        <v>1715815.6329651652</v>
      </c>
      <c r="U454" s="21" t="s">
        <v>1754</v>
      </c>
      <c r="V454" s="21"/>
      <c r="W454" s="21"/>
    </row>
    <row r="455" spans="1:23" s="36" customFormat="1" ht="24.75" customHeight="1" x14ac:dyDescent="0.2">
      <c r="A455" s="26">
        <v>41821</v>
      </c>
      <c r="B455" s="21" t="s">
        <v>1309</v>
      </c>
      <c r="C455" s="21" t="s">
        <v>337</v>
      </c>
      <c r="D455" s="21" t="s">
        <v>616</v>
      </c>
      <c r="E455" s="21"/>
      <c r="F455" s="51"/>
      <c r="G455" s="21" t="s">
        <v>1554</v>
      </c>
      <c r="H455" s="21"/>
      <c r="I455" s="21" t="s">
        <v>1619</v>
      </c>
      <c r="J455" s="25">
        <v>1</v>
      </c>
      <c r="K455" s="21" t="s">
        <v>1620</v>
      </c>
      <c r="L455" s="53">
        <v>12694500</v>
      </c>
      <c r="M455" s="51">
        <v>62658</v>
      </c>
      <c r="N455" s="26">
        <v>41849</v>
      </c>
      <c r="O455" s="25">
        <v>2014</v>
      </c>
      <c r="P455" s="21"/>
      <c r="Q455" s="53">
        <f t="shared" si="16"/>
        <v>1078547.1537807984</v>
      </c>
      <c r="R455" s="13">
        <v>95000</v>
      </c>
      <c r="S455" s="21" t="s">
        <v>15</v>
      </c>
      <c r="T455" s="7">
        <f t="shared" si="15"/>
        <v>983547.15378079843</v>
      </c>
      <c r="U455" s="21" t="s">
        <v>1754</v>
      </c>
      <c r="V455" s="21"/>
      <c r="W455" s="21"/>
    </row>
    <row r="456" spans="1:23" s="36" customFormat="1" ht="24.75" customHeight="1" x14ac:dyDescent="0.2">
      <c r="A456" s="26">
        <v>41821</v>
      </c>
      <c r="B456" s="21" t="s">
        <v>1309</v>
      </c>
      <c r="C456" s="21" t="s">
        <v>337</v>
      </c>
      <c r="D456" s="21" t="s">
        <v>616</v>
      </c>
      <c r="E456" s="21"/>
      <c r="F456" s="51"/>
      <c r="G456" s="21" t="s">
        <v>1554</v>
      </c>
      <c r="H456" s="21"/>
      <c r="I456" s="21" t="s">
        <v>1621</v>
      </c>
      <c r="J456" s="25">
        <v>1</v>
      </c>
      <c r="K456" s="21" t="s">
        <v>1623</v>
      </c>
      <c r="L456" s="53">
        <v>2929500</v>
      </c>
      <c r="M456" s="51">
        <v>62659</v>
      </c>
      <c r="N456" s="26">
        <v>41849</v>
      </c>
      <c r="O456" s="25">
        <v>2014</v>
      </c>
      <c r="P456" s="21"/>
      <c r="Q456" s="53">
        <f t="shared" si="16"/>
        <v>248895.4970263381</v>
      </c>
      <c r="R456" s="13">
        <v>74000</v>
      </c>
      <c r="S456" s="21" t="s">
        <v>15</v>
      </c>
      <c r="T456" s="7">
        <f t="shared" si="15"/>
        <v>174895.4970263381</v>
      </c>
      <c r="U456" s="21" t="s">
        <v>1754</v>
      </c>
      <c r="V456" s="21"/>
      <c r="W456" s="21"/>
    </row>
    <row r="457" spans="1:23" s="36" customFormat="1" ht="24.75" customHeight="1" x14ac:dyDescent="0.2">
      <c r="A457" s="26">
        <v>41821</v>
      </c>
      <c r="B457" s="21" t="s">
        <v>1307</v>
      </c>
      <c r="C457" s="21" t="s">
        <v>174</v>
      </c>
      <c r="D457" s="21" t="s">
        <v>12</v>
      </c>
      <c r="E457" s="21" t="s">
        <v>371</v>
      </c>
      <c r="F457" s="51" t="s">
        <v>1588</v>
      </c>
      <c r="G457" s="21"/>
      <c r="H457" s="21"/>
      <c r="I457" s="21" t="s">
        <v>1586</v>
      </c>
      <c r="J457" s="25">
        <v>1</v>
      </c>
      <c r="K457" s="21" t="s">
        <v>1590</v>
      </c>
      <c r="L457" s="53">
        <v>547540</v>
      </c>
      <c r="M457" s="51">
        <v>62646</v>
      </c>
      <c r="N457" s="26">
        <v>41845</v>
      </c>
      <c r="O457" s="25">
        <v>2014</v>
      </c>
      <c r="P457" s="21"/>
      <c r="Q457" s="53">
        <f t="shared" si="16"/>
        <v>25698</v>
      </c>
      <c r="R457" s="13">
        <v>25698</v>
      </c>
      <c r="S457" s="21" t="s">
        <v>15</v>
      </c>
      <c r="T457" s="7">
        <f t="shared" si="15"/>
        <v>0</v>
      </c>
      <c r="U457" s="21" t="s">
        <v>474</v>
      </c>
      <c r="V457" s="6" t="s">
        <v>1748</v>
      </c>
      <c r="W457" s="21"/>
    </row>
    <row r="458" spans="1:23" s="36" customFormat="1" ht="17.25" customHeight="1" x14ac:dyDescent="0.2">
      <c r="A458" s="26">
        <v>41821</v>
      </c>
      <c r="B458" s="21" t="s">
        <v>1309</v>
      </c>
      <c r="C458" s="21" t="s">
        <v>51</v>
      </c>
      <c r="D458" s="21" t="s">
        <v>12</v>
      </c>
      <c r="E458" s="21" t="s">
        <v>371</v>
      </c>
      <c r="F458" s="51" t="s">
        <v>1584</v>
      </c>
      <c r="G458" s="21" t="s">
        <v>1527</v>
      </c>
      <c r="H458" s="21"/>
      <c r="I458" s="21" t="s">
        <v>1585</v>
      </c>
      <c r="J458" s="25">
        <v>1</v>
      </c>
      <c r="K458" s="21" t="s">
        <v>1617</v>
      </c>
      <c r="L458" s="53">
        <v>750626</v>
      </c>
      <c r="M458" s="51">
        <v>62637</v>
      </c>
      <c r="N458" s="26">
        <v>41843</v>
      </c>
      <c r="O458" s="25">
        <v>2014</v>
      </c>
      <c r="P458" s="21"/>
      <c r="Q458" s="53">
        <f t="shared" si="16"/>
        <v>63774.511469838573</v>
      </c>
      <c r="R458" s="13">
        <v>0</v>
      </c>
      <c r="S458" s="21" t="s">
        <v>15</v>
      </c>
      <c r="T458" s="7">
        <f t="shared" si="15"/>
        <v>63774.511469838573</v>
      </c>
      <c r="U458" s="21" t="s">
        <v>484</v>
      </c>
      <c r="V458" s="21"/>
      <c r="W458" s="21"/>
    </row>
    <row r="459" spans="1:23" s="36" customFormat="1" ht="24.75" customHeight="1" x14ac:dyDescent="0.2">
      <c r="A459" s="26">
        <v>41821</v>
      </c>
      <c r="B459" s="21" t="s">
        <v>1308</v>
      </c>
      <c r="C459" s="21" t="s">
        <v>261</v>
      </c>
      <c r="D459" s="21" t="s">
        <v>12</v>
      </c>
      <c r="E459" s="21" t="s">
        <v>371</v>
      </c>
      <c r="F459" s="51" t="s">
        <v>1592</v>
      </c>
      <c r="G459" s="21"/>
      <c r="H459" s="21"/>
      <c r="I459" s="21" t="s">
        <v>1593</v>
      </c>
      <c r="J459" s="25">
        <v>1</v>
      </c>
      <c r="K459" s="21" t="s">
        <v>1594</v>
      </c>
      <c r="L459" s="53">
        <v>715190</v>
      </c>
      <c r="M459" s="51">
        <v>62636</v>
      </c>
      <c r="N459" s="26">
        <v>41843</v>
      </c>
      <c r="O459" s="25">
        <v>2014</v>
      </c>
      <c r="P459" s="21"/>
      <c r="Q459" s="53">
        <f t="shared" si="16"/>
        <v>13405</v>
      </c>
      <c r="R459" s="13">
        <v>13405</v>
      </c>
      <c r="S459" s="21" t="s">
        <v>15</v>
      </c>
      <c r="T459" s="7">
        <f t="shared" si="15"/>
        <v>0</v>
      </c>
      <c r="U459" s="21" t="s">
        <v>474</v>
      </c>
      <c r="V459" s="6" t="s">
        <v>1748</v>
      </c>
      <c r="W459" s="21"/>
    </row>
    <row r="460" spans="1:23" s="36" customFormat="1" ht="24.75" customHeight="1" x14ac:dyDescent="0.2">
      <c r="A460" s="26">
        <v>41821</v>
      </c>
      <c r="B460" s="21" t="s">
        <v>1307</v>
      </c>
      <c r="C460" s="21" t="s">
        <v>66</v>
      </c>
      <c r="D460" s="21" t="s">
        <v>271</v>
      </c>
      <c r="E460" s="21"/>
      <c r="F460" s="51" t="s">
        <v>1644</v>
      </c>
      <c r="G460" s="21" t="s">
        <v>1528</v>
      </c>
      <c r="H460" s="21"/>
      <c r="I460" s="21" t="s">
        <v>272</v>
      </c>
      <c r="J460" s="142">
        <v>0.78700000000000003</v>
      </c>
      <c r="K460" s="21" t="s">
        <v>1677</v>
      </c>
      <c r="L460" s="53">
        <v>1385007</v>
      </c>
      <c r="M460" s="51">
        <v>62852</v>
      </c>
      <c r="N460" s="26">
        <v>41913</v>
      </c>
      <c r="O460" s="25">
        <v>2014</v>
      </c>
      <c r="P460" s="21"/>
      <c r="Q460" s="53">
        <f t="shared" si="16"/>
        <v>117672.64231096006</v>
      </c>
      <c r="R460" s="13">
        <v>25413</v>
      </c>
      <c r="S460" s="21" t="s">
        <v>15</v>
      </c>
      <c r="T460" s="7">
        <f t="shared" si="15"/>
        <v>92259.642310960058</v>
      </c>
      <c r="U460" s="21" t="s">
        <v>476</v>
      </c>
      <c r="V460" s="21" t="s">
        <v>1749</v>
      </c>
      <c r="W460" s="21"/>
    </row>
    <row r="461" spans="1:23" s="36" customFormat="1" ht="17.25" customHeight="1" x14ac:dyDescent="0.2">
      <c r="A461" s="26">
        <v>41821</v>
      </c>
      <c r="B461" s="21" t="s">
        <v>1307</v>
      </c>
      <c r="C461" s="21" t="s">
        <v>341</v>
      </c>
      <c r="D461" s="21" t="s">
        <v>12</v>
      </c>
      <c r="E461" s="21" t="s">
        <v>371</v>
      </c>
      <c r="F461" s="51" t="s">
        <v>1587</v>
      </c>
      <c r="G461" s="21"/>
      <c r="H461" s="21"/>
      <c r="I461" s="21" t="s">
        <v>1589</v>
      </c>
      <c r="J461" s="25">
        <v>1</v>
      </c>
      <c r="K461" s="21" t="s">
        <v>1591</v>
      </c>
      <c r="L461" s="53">
        <v>311200</v>
      </c>
      <c r="M461" s="51">
        <v>62633</v>
      </c>
      <c r="N461" s="26">
        <v>41841</v>
      </c>
      <c r="O461" s="25">
        <v>2014</v>
      </c>
      <c r="P461" s="21"/>
      <c r="Q461" s="53">
        <f t="shared" si="16"/>
        <v>26440.101954120644</v>
      </c>
      <c r="R461" s="13">
        <v>26440</v>
      </c>
      <c r="S461" s="21" t="s">
        <v>19</v>
      </c>
      <c r="T461" s="7">
        <f t="shared" si="15"/>
        <v>0.10195412064422271</v>
      </c>
      <c r="U461" s="21" t="s">
        <v>1753</v>
      </c>
      <c r="V461" s="6" t="s">
        <v>1749</v>
      </c>
      <c r="W461" s="21"/>
    </row>
    <row r="462" spans="1:23" s="36" customFormat="1" ht="24.75" customHeight="1" x14ac:dyDescent="0.2">
      <c r="A462" s="26">
        <v>41821</v>
      </c>
      <c r="B462" s="21" t="s">
        <v>1309</v>
      </c>
      <c r="C462" s="21" t="s">
        <v>337</v>
      </c>
      <c r="D462" s="21" t="s">
        <v>910</v>
      </c>
      <c r="E462" s="21"/>
      <c r="F462" s="51" t="s">
        <v>1595</v>
      </c>
      <c r="G462" s="21" t="s">
        <v>1554</v>
      </c>
      <c r="H462" s="21"/>
      <c r="I462" s="21" t="s">
        <v>1596</v>
      </c>
      <c r="J462" s="25">
        <v>1</v>
      </c>
      <c r="K462" s="21" t="s">
        <v>743</v>
      </c>
      <c r="L462" s="53">
        <v>1500000</v>
      </c>
      <c r="M462" s="51">
        <v>62705</v>
      </c>
      <c r="N462" s="26">
        <v>41865</v>
      </c>
      <c r="O462" s="25">
        <v>2014</v>
      </c>
      <c r="P462" s="21"/>
      <c r="Q462" s="53">
        <f t="shared" si="16"/>
        <v>127442.65080713677</v>
      </c>
      <c r="R462" s="13">
        <v>127433</v>
      </c>
      <c r="S462" s="21" t="s">
        <v>19</v>
      </c>
      <c r="T462" s="7">
        <f t="shared" si="15"/>
        <v>9.6508071367716184</v>
      </c>
      <c r="U462" s="21" t="s">
        <v>1753</v>
      </c>
      <c r="V462" s="21" t="s">
        <v>1749</v>
      </c>
      <c r="W462" s="21"/>
    </row>
    <row r="463" spans="1:23" s="36" customFormat="1" ht="24.75" customHeight="1" x14ac:dyDescent="0.2">
      <c r="A463" s="26">
        <v>41821</v>
      </c>
      <c r="B463" s="21" t="s">
        <v>1309</v>
      </c>
      <c r="C463" s="21" t="s">
        <v>48</v>
      </c>
      <c r="D463" s="21" t="s">
        <v>12</v>
      </c>
      <c r="E463" s="21" t="s">
        <v>371</v>
      </c>
      <c r="F463" s="51" t="s">
        <v>1597</v>
      </c>
      <c r="G463" s="21"/>
      <c r="H463" s="21"/>
      <c r="I463" s="21" t="s">
        <v>1598</v>
      </c>
      <c r="J463" s="25">
        <v>1</v>
      </c>
      <c r="K463" s="21" t="s">
        <v>1599</v>
      </c>
      <c r="L463" s="53">
        <v>102639</v>
      </c>
      <c r="M463" s="51">
        <v>62680</v>
      </c>
      <c r="N463" s="26">
        <v>41856</v>
      </c>
      <c r="O463" s="25">
        <v>2014</v>
      </c>
      <c r="P463" s="21"/>
      <c r="Q463" s="53">
        <f t="shared" si="16"/>
        <v>8720.3908241291392</v>
      </c>
      <c r="R463" s="13">
        <v>0</v>
      </c>
      <c r="S463" s="21" t="s">
        <v>15</v>
      </c>
      <c r="T463" s="7">
        <f t="shared" si="15"/>
        <v>8720.3908241291392</v>
      </c>
      <c r="U463" s="21" t="s">
        <v>484</v>
      </c>
      <c r="V463" s="21"/>
      <c r="W463" s="21"/>
    </row>
    <row r="464" spans="1:23" s="36" customFormat="1" ht="24.75" customHeight="1" x14ac:dyDescent="0.2">
      <c r="A464" s="26">
        <v>41821</v>
      </c>
      <c r="B464" s="21" t="s">
        <v>1309</v>
      </c>
      <c r="C464" s="21" t="s">
        <v>48</v>
      </c>
      <c r="D464" s="21" t="s">
        <v>12</v>
      </c>
      <c r="E464" s="21" t="s">
        <v>371</v>
      </c>
      <c r="F464" s="51" t="s">
        <v>1600</v>
      </c>
      <c r="G464" s="21"/>
      <c r="H464" s="21"/>
      <c r="I464" s="21" t="s">
        <v>1601</v>
      </c>
      <c r="J464" s="25">
        <v>1</v>
      </c>
      <c r="K464" s="21" t="s">
        <v>1602</v>
      </c>
      <c r="L464" s="53">
        <v>460000</v>
      </c>
      <c r="M464" s="51">
        <v>62681</v>
      </c>
      <c r="N464" s="26">
        <v>41856</v>
      </c>
      <c r="O464" s="25">
        <v>2014</v>
      </c>
      <c r="P464" s="21"/>
      <c r="Q464" s="53">
        <f t="shared" si="16"/>
        <v>39082.412914188608</v>
      </c>
      <c r="R464" s="13">
        <v>0</v>
      </c>
      <c r="S464" s="21" t="s">
        <v>15</v>
      </c>
      <c r="T464" s="7">
        <f t="shared" si="15"/>
        <v>39082.412914188608</v>
      </c>
      <c r="U464" s="21" t="s">
        <v>484</v>
      </c>
      <c r="V464" s="21"/>
      <c r="W464" s="21"/>
    </row>
    <row r="465" spans="1:23" s="36" customFormat="1" ht="24.75" customHeight="1" x14ac:dyDescent="0.2">
      <c r="A465" s="26">
        <v>41821</v>
      </c>
      <c r="B465" s="21" t="s">
        <v>1308</v>
      </c>
      <c r="C465" s="21" t="s">
        <v>261</v>
      </c>
      <c r="D465" s="21" t="s">
        <v>12</v>
      </c>
      <c r="E465" s="21" t="s">
        <v>371</v>
      </c>
      <c r="F465" s="51" t="s">
        <v>1603</v>
      </c>
      <c r="G465" s="21"/>
      <c r="H465" s="21"/>
      <c r="I465" s="21" t="s">
        <v>263</v>
      </c>
      <c r="J465" s="25">
        <v>1</v>
      </c>
      <c r="K465" s="21" t="s">
        <v>1604</v>
      </c>
      <c r="L465" s="53">
        <v>314366</v>
      </c>
      <c r="M465" s="51">
        <v>62685</v>
      </c>
      <c r="N465" s="26">
        <v>41857</v>
      </c>
      <c r="O465" s="25">
        <v>2014</v>
      </c>
      <c r="P465" s="21"/>
      <c r="Q465" s="53">
        <f t="shared" si="16"/>
        <v>19575</v>
      </c>
      <c r="R465" s="13">
        <v>19575</v>
      </c>
      <c r="S465" s="21" t="s">
        <v>15</v>
      </c>
      <c r="T465" s="7">
        <f t="shared" si="15"/>
        <v>0</v>
      </c>
      <c r="U465" s="21" t="s">
        <v>474</v>
      </c>
      <c r="V465" s="6" t="s">
        <v>1748</v>
      </c>
      <c r="W465" s="21"/>
    </row>
    <row r="466" spans="1:23" s="36" customFormat="1" ht="24.75" customHeight="1" x14ac:dyDescent="0.2">
      <c r="A466" s="26">
        <v>41821</v>
      </c>
      <c r="B466" s="21" t="s">
        <v>1310</v>
      </c>
      <c r="C466" s="21" t="s">
        <v>364</v>
      </c>
      <c r="D466" s="21" t="s">
        <v>394</v>
      </c>
      <c r="E466" s="21"/>
      <c r="F466" s="53" t="s">
        <v>1606</v>
      </c>
      <c r="G466" s="53" t="s">
        <v>1521</v>
      </c>
      <c r="H466" s="21"/>
      <c r="I466" s="21" t="s">
        <v>1607</v>
      </c>
      <c r="J466" s="142">
        <v>5.9660000000000002</v>
      </c>
      <c r="K466" s="21" t="s">
        <v>392</v>
      </c>
      <c r="L466" s="53">
        <v>1676165</v>
      </c>
      <c r="M466" s="51">
        <v>62648</v>
      </c>
      <c r="N466" s="26">
        <v>41845</v>
      </c>
      <c r="O466" s="25">
        <v>2014</v>
      </c>
      <c r="P466" s="21"/>
      <c r="Q466" s="53">
        <f t="shared" si="16"/>
        <v>142409.94052676295</v>
      </c>
      <c r="R466" s="13">
        <v>0</v>
      </c>
      <c r="S466" s="21" t="s">
        <v>15</v>
      </c>
      <c r="T466" s="7">
        <f t="shared" si="15"/>
        <v>142409.94052676295</v>
      </c>
      <c r="U466" s="21" t="s">
        <v>484</v>
      </c>
      <c r="V466" s="21"/>
      <c r="W466" s="21"/>
    </row>
    <row r="467" spans="1:23" s="36" customFormat="1" ht="39" customHeight="1" x14ac:dyDescent="0.2">
      <c r="A467" s="26">
        <v>41821</v>
      </c>
      <c r="B467" s="21" t="s">
        <v>1309</v>
      </c>
      <c r="C467" s="21" t="s">
        <v>76</v>
      </c>
      <c r="D467" s="21" t="s">
        <v>401</v>
      </c>
      <c r="E467" s="21"/>
      <c r="F467" s="51" t="s">
        <v>1608</v>
      </c>
      <c r="G467" s="21" t="s">
        <v>1612</v>
      </c>
      <c r="H467" s="21"/>
      <c r="I467" s="21" t="s">
        <v>1609</v>
      </c>
      <c r="J467" s="142">
        <v>0.73599999999999999</v>
      </c>
      <c r="K467" s="21" t="s">
        <v>963</v>
      </c>
      <c r="L467" s="53">
        <v>271612</v>
      </c>
      <c r="M467" s="51">
        <v>62667</v>
      </c>
      <c r="N467" s="26">
        <v>41851</v>
      </c>
      <c r="O467" s="25">
        <v>2014</v>
      </c>
      <c r="P467" s="21"/>
      <c r="Q467" s="53">
        <f t="shared" si="16"/>
        <v>23076.63551401869</v>
      </c>
      <c r="R467" s="13">
        <v>22968</v>
      </c>
      <c r="S467" s="21" t="s">
        <v>19</v>
      </c>
      <c r="T467" s="7">
        <f t="shared" si="15"/>
        <v>108.63551401868972</v>
      </c>
      <c r="U467" s="21" t="s">
        <v>1753</v>
      </c>
      <c r="V467" s="21" t="s">
        <v>1749</v>
      </c>
      <c r="W467" s="21"/>
    </row>
    <row r="468" spans="1:23" s="36" customFormat="1" ht="24.75" customHeight="1" x14ac:dyDescent="0.2">
      <c r="A468" s="26">
        <v>41821</v>
      </c>
      <c r="B468" s="21" t="s">
        <v>1309</v>
      </c>
      <c r="C468" s="21" t="s">
        <v>76</v>
      </c>
      <c r="D468" s="21" t="s">
        <v>364</v>
      </c>
      <c r="E468" s="21"/>
      <c r="F468" s="51"/>
      <c r="G468" s="21" t="s">
        <v>1612</v>
      </c>
      <c r="H468" s="21"/>
      <c r="I468" s="21" t="s">
        <v>1611</v>
      </c>
      <c r="J468" s="25">
        <v>1</v>
      </c>
      <c r="K468" s="21" t="s">
        <v>1610</v>
      </c>
      <c r="L468" s="53">
        <v>1500000</v>
      </c>
      <c r="M468" s="51">
        <v>62745</v>
      </c>
      <c r="N468" s="26">
        <v>41877</v>
      </c>
      <c r="O468" s="25">
        <v>2014</v>
      </c>
      <c r="P468" s="21"/>
      <c r="Q468" s="53">
        <f t="shared" si="16"/>
        <v>127442.65080713677</v>
      </c>
      <c r="R468" s="13">
        <v>127443</v>
      </c>
      <c r="S468" s="21" t="s">
        <v>19</v>
      </c>
      <c r="T468" s="7">
        <f t="shared" si="15"/>
        <v>-0.34919286322838161</v>
      </c>
      <c r="U468" s="21" t="s">
        <v>1753</v>
      </c>
      <c r="V468" s="6" t="s">
        <v>1749</v>
      </c>
      <c r="W468" s="21"/>
    </row>
    <row r="469" spans="1:23" s="36" customFormat="1" ht="24.75" customHeight="1" x14ac:dyDescent="0.2">
      <c r="A469" s="26">
        <v>41821</v>
      </c>
      <c r="B469" s="21" t="s">
        <v>1310</v>
      </c>
      <c r="C469" s="21" t="s">
        <v>1642</v>
      </c>
      <c r="D469" s="21" t="s">
        <v>1651</v>
      </c>
      <c r="E469" s="21"/>
      <c r="F469" s="51"/>
      <c r="G469" s="21" t="s">
        <v>1641</v>
      </c>
      <c r="H469" s="21"/>
      <c r="I469" s="21" t="s">
        <v>1649</v>
      </c>
      <c r="J469" s="25">
        <v>1</v>
      </c>
      <c r="K469" s="21" t="s">
        <v>1650</v>
      </c>
      <c r="L469" s="53">
        <v>40223</v>
      </c>
      <c r="M469" s="51">
        <v>62781</v>
      </c>
      <c r="N469" s="26">
        <v>41883</v>
      </c>
      <c r="O469" s="25">
        <v>2014</v>
      </c>
      <c r="P469" s="21"/>
      <c r="Q469" s="53">
        <f t="shared" ref="Q469:Q509" si="17">IF(AND(D469="CERF",P469="5% PMR"),(L469/1.07*0.05/1.05),IF(V469="NGO",R469,IF(V469="SUP",R469,(L469/1.07*0.1/1.1))))</f>
        <v>3417.417162276975</v>
      </c>
      <c r="R469" s="13">
        <v>0</v>
      </c>
      <c r="S469" s="21" t="s">
        <v>15</v>
      </c>
      <c r="T469" s="7">
        <f t="shared" ref="T469:T476" si="18">Q469-R469</f>
        <v>3417.417162276975</v>
      </c>
      <c r="U469" s="21" t="s">
        <v>494</v>
      </c>
      <c r="V469" s="21"/>
      <c r="W469" s="21"/>
    </row>
    <row r="470" spans="1:23" s="36" customFormat="1" ht="24.75" customHeight="1" x14ac:dyDescent="0.2">
      <c r="A470" s="26">
        <v>41821</v>
      </c>
      <c r="B470" s="21" t="s">
        <v>1309</v>
      </c>
      <c r="C470" s="21" t="s">
        <v>76</v>
      </c>
      <c r="D470" s="21" t="s">
        <v>394</v>
      </c>
      <c r="E470" s="21"/>
      <c r="F470" s="51" t="s">
        <v>1615</v>
      </c>
      <c r="G470" s="21" t="s">
        <v>1612</v>
      </c>
      <c r="H470" s="21"/>
      <c r="I470" s="21" t="s">
        <v>1616</v>
      </c>
      <c r="J470" s="142">
        <v>6.1890000039485997</v>
      </c>
      <c r="K470" s="21" t="s">
        <v>1012</v>
      </c>
      <c r="L470" s="53">
        <f>15000000/J470</f>
        <v>2423654.8699999931</v>
      </c>
      <c r="M470" s="112">
        <v>62701</v>
      </c>
      <c r="N470" s="26">
        <v>41863</v>
      </c>
      <c r="O470" s="25">
        <v>2014</v>
      </c>
      <c r="P470" s="21"/>
      <c r="Q470" s="53">
        <f t="shared" si="17"/>
        <v>0</v>
      </c>
      <c r="R470" s="13">
        <v>0</v>
      </c>
      <c r="S470" s="21"/>
      <c r="T470" s="7">
        <f t="shared" si="18"/>
        <v>0</v>
      </c>
      <c r="U470" s="21" t="s">
        <v>477</v>
      </c>
      <c r="V470" s="21" t="s">
        <v>1750</v>
      </c>
      <c r="W470" s="21"/>
    </row>
    <row r="471" spans="1:23" s="36" customFormat="1" ht="24.75" customHeight="1" x14ac:dyDescent="0.2">
      <c r="A471" s="26">
        <v>41852</v>
      </c>
      <c r="B471" s="21" t="s">
        <v>1309</v>
      </c>
      <c r="C471" s="21" t="s">
        <v>189</v>
      </c>
      <c r="D471" s="21" t="s">
        <v>594</v>
      </c>
      <c r="E471" s="21"/>
      <c r="F471" s="51" t="s">
        <v>1628</v>
      </c>
      <c r="G471" s="21" t="s">
        <v>1529</v>
      </c>
      <c r="H471" s="21"/>
      <c r="I471" s="21" t="s">
        <v>1629</v>
      </c>
      <c r="J471" s="25">
        <v>1</v>
      </c>
      <c r="K471" s="21" t="s">
        <v>1630</v>
      </c>
      <c r="L471" s="53">
        <v>528443.04</v>
      </c>
      <c r="M471" s="51">
        <v>62713</v>
      </c>
      <c r="N471" s="26">
        <v>41870</v>
      </c>
      <c r="O471" s="25">
        <v>2014</v>
      </c>
      <c r="P471" s="21"/>
      <c r="Q471" s="53">
        <f t="shared" si="17"/>
        <v>44897.454545454544</v>
      </c>
      <c r="R471" s="13">
        <v>0</v>
      </c>
      <c r="S471" s="21" t="s">
        <v>15</v>
      </c>
      <c r="T471" s="7">
        <f t="shared" si="18"/>
        <v>44897.454545454544</v>
      </c>
      <c r="U471" s="21" t="s">
        <v>494</v>
      </c>
      <c r="V471" s="21"/>
      <c r="W471" s="21"/>
    </row>
    <row r="472" spans="1:23" s="36" customFormat="1" ht="24.75" customHeight="1" x14ac:dyDescent="0.2">
      <c r="A472" s="26">
        <v>41852</v>
      </c>
      <c r="B472" s="21" t="s">
        <v>1309</v>
      </c>
      <c r="C472" s="21" t="s">
        <v>81</v>
      </c>
      <c r="D472" s="21" t="s">
        <v>146</v>
      </c>
      <c r="E472" s="21"/>
      <c r="F472" s="51" t="s">
        <v>1632</v>
      </c>
      <c r="G472" s="21" t="s">
        <v>1530</v>
      </c>
      <c r="H472" s="21"/>
      <c r="I472" s="21" t="s">
        <v>1633</v>
      </c>
      <c r="J472" s="25">
        <v>1</v>
      </c>
      <c r="K472" s="21" t="s">
        <v>727</v>
      </c>
      <c r="L472" s="53">
        <v>700000</v>
      </c>
      <c r="M472" s="51">
        <v>62830</v>
      </c>
      <c r="N472" s="26">
        <v>41907</v>
      </c>
      <c r="O472" s="25">
        <v>2014</v>
      </c>
      <c r="P472" s="21"/>
      <c r="Q472" s="53">
        <f t="shared" si="17"/>
        <v>59473.237043330497</v>
      </c>
      <c r="R472" s="13">
        <f>29737*2</f>
        <v>59474</v>
      </c>
      <c r="S472" s="21" t="s">
        <v>19</v>
      </c>
      <c r="T472" s="7">
        <f t="shared" si="18"/>
        <v>-0.76295666950318264</v>
      </c>
      <c r="U472" s="21" t="s">
        <v>1753</v>
      </c>
      <c r="V472" s="6" t="s">
        <v>1749</v>
      </c>
      <c r="W472" s="21"/>
    </row>
    <row r="473" spans="1:23" s="36" customFormat="1" ht="24.75" customHeight="1" x14ac:dyDescent="0.2">
      <c r="A473" s="26">
        <v>41852</v>
      </c>
      <c r="B473" s="21" t="s">
        <v>1309</v>
      </c>
      <c r="C473" s="21" t="s">
        <v>189</v>
      </c>
      <c r="D473" s="21" t="s">
        <v>594</v>
      </c>
      <c r="E473" s="21"/>
      <c r="F473" s="51" t="s">
        <v>1634</v>
      </c>
      <c r="G473" s="21" t="s">
        <v>1529</v>
      </c>
      <c r="H473" s="21"/>
      <c r="I473" s="21" t="s">
        <v>1635</v>
      </c>
      <c r="J473" s="25">
        <v>1</v>
      </c>
      <c r="K473" s="21" t="s">
        <v>1640</v>
      </c>
      <c r="L473" s="53">
        <v>748085</v>
      </c>
      <c r="M473" s="51">
        <v>62746</v>
      </c>
      <c r="N473" s="26">
        <v>41877</v>
      </c>
      <c r="O473" s="25">
        <v>2014</v>
      </c>
      <c r="P473" s="21"/>
      <c r="Q473" s="53">
        <f t="shared" si="17"/>
        <v>63558.623619371283</v>
      </c>
      <c r="R473" s="13">
        <v>0</v>
      </c>
      <c r="S473" s="21" t="s">
        <v>15</v>
      </c>
      <c r="T473" s="7">
        <f t="shared" si="18"/>
        <v>63558.623619371283</v>
      </c>
      <c r="U473" s="21" t="s">
        <v>494</v>
      </c>
      <c r="V473" s="21"/>
      <c r="W473" s="21"/>
    </row>
    <row r="474" spans="1:23" s="36" customFormat="1" ht="17.25" customHeight="1" x14ac:dyDescent="0.2">
      <c r="A474" s="26">
        <v>41852</v>
      </c>
      <c r="B474" s="21" t="s">
        <v>1309</v>
      </c>
      <c r="C474" s="21" t="s">
        <v>51</v>
      </c>
      <c r="D474" s="21" t="s">
        <v>1283</v>
      </c>
      <c r="E474" s="21"/>
      <c r="F474" s="51" t="s">
        <v>1636</v>
      </c>
      <c r="G474" s="21" t="s">
        <v>1527</v>
      </c>
      <c r="H474" s="21"/>
      <c r="I474" s="21" t="s">
        <v>1585</v>
      </c>
      <c r="J474" s="25">
        <v>1</v>
      </c>
      <c r="K474" s="21" t="s">
        <v>1637</v>
      </c>
      <c r="L474" s="53">
        <v>153750</v>
      </c>
      <c r="M474" s="51">
        <v>62723</v>
      </c>
      <c r="N474" s="26">
        <v>41871</v>
      </c>
      <c r="O474" s="25">
        <v>2014</v>
      </c>
      <c r="P474" s="21"/>
      <c r="Q474" s="53">
        <f t="shared" si="17"/>
        <v>13062.871707731518</v>
      </c>
      <c r="R474" s="13">
        <v>0</v>
      </c>
      <c r="S474" s="21" t="s">
        <v>15</v>
      </c>
      <c r="T474" s="7">
        <f t="shared" si="18"/>
        <v>13062.871707731518</v>
      </c>
      <c r="U474" s="21" t="s">
        <v>494</v>
      </c>
      <c r="V474" s="21"/>
      <c r="W474" s="21"/>
    </row>
    <row r="475" spans="1:23" s="36" customFormat="1" ht="24.75" customHeight="1" x14ac:dyDescent="0.2">
      <c r="A475" s="26">
        <v>41852</v>
      </c>
      <c r="B475" s="21" t="s">
        <v>1307</v>
      </c>
      <c r="C475" s="21" t="s">
        <v>66</v>
      </c>
      <c r="D475" s="21" t="s">
        <v>146</v>
      </c>
      <c r="E475" s="21"/>
      <c r="F475" s="51" t="s">
        <v>1638</v>
      </c>
      <c r="G475" s="21" t="s">
        <v>1528</v>
      </c>
      <c r="H475" s="21"/>
      <c r="I475" s="21" t="s">
        <v>1639</v>
      </c>
      <c r="J475" s="25">
        <v>1</v>
      </c>
      <c r="K475" s="21" t="s">
        <v>727</v>
      </c>
      <c r="L475" s="53">
        <v>700000</v>
      </c>
      <c r="M475" s="51">
        <v>62860</v>
      </c>
      <c r="N475" s="26">
        <v>41911</v>
      </c>
      <c r="O475" s="25">
        <v>2014</v>
      </c>
      <c r="P475" s="21"/>
      <c r="Q475" s="53">
        <f t="shared" si="17"/>
        <v>59473.237043330497</v>
      </c>
      <c r="R475" s="13">
        <v>59474</v>
      </c>
      <c r="S475" s="21" t="s">
        <v>19</v>
      </c>
      <c r="T475" s="7">
        <f t="shared" si="18"/>
        <v>-0.76295666950318264</v>
      </c>
      <c r="U475" s="21" t="s">
        <v>1753</v>
      </c>
      <c r="V475" s="6" t="s">
        <v>1749</v>
      </c>
      <c r="W475" s="21"/>
    </row>
    <row r="476" spans="1:23" s="36" customFormat="1" ht="24.75" customHeight="1" x14ac:dyDescent="0.2">
      <c r="A476" s="26">
        <v>41852</v>
      </c>
      <c r="B476" s="21" t="s">
        <v>1309</v>
      </c>
      <c r="C476" s="21" t="s">
        <v>68</v>
      </c>
      <c r="D476" s="21" t="s">
        <v>1283</v>
      </c>
      <c r="E476" s="21"/>
      <c r="F476" s="51" t="s">
        <v>1645</v>
      </c>
      <c r="G476" s="21" t="s">
        <v>1533</v>
      </c>
      <c r="H476" s="21" t="s">
        <v>1647</v>
      </c>
      <c r="I476" s="21" t="s">
        <v>1646</v>
      </c>
      <c r="J476" s="25">
        <v>1</v>
      </c>
      <c r="K476" s="21" t="s">
        <v>1272</v>
      </c>
      <c r="L476" s="53">
        <v>250000</v>
      </c>
      <c r="M476" s="51">
        <v>62771</v>
      </c>
      <c r="N476" s="26">
        <v>41883</v>
      </c>
      <c r="O476" s="25">
        <v>2014</v>
      </c>
      <c r="P476" s="21"/>
      <c r="Q476" s="53">
        <f t="shared" si="17"/>
        <v>2700</v>
      </c>
      <c r="R476" s="13">
        <v>2700</v>
      </c>
      <c r="S476" s="21" t="s">
        <v>15</v>
      </c>
      <c r="T476" s="7">
        <f t="shared" si="18"/>
        <v>0</v>
      </c>
      <c r="U476" s="21" t="s">
        <v>474</v>
      </c>
      <c r="V476" s="6" t="s">
        <v>1748</v>
      </c>
      <c r="W476" s="21"/>
    </row>
    <row r="477" spans="1:23" s="36" customFormat="1" ht="24.75" customHeight="1" x14ac:dyDescent="0.2">
      <c r="A477" s="26">
        <v>41883</v>
      </c>
      <c r="B477" s="21" t="s">
        <v>1307</v>
      </c>
      <c r="C477" s="21" t="s">
        <v>293</v>
      </c>
      <c r="D477" s="21" t="s">
        <v>35</v>
      </c>
      <c r="E477" s="21"/>
      <c r="F477" s="51" t="s">
        <v>1657</v>
      </c>
      <c r="G477" s="21"/>
      <c r="H477" s="21"/>
      <c r="I477" s="21" t="s">
        <v>1658</v>
      </c>
      <c r="J477" s="96">
        <v>0.75900000000000001</v>
      </c>
      <c r="K477" s="21" t="s">
        <v>139</v>
      </c>
      <c r="L477" s="53">
        <f>500000/0.759</f>
        <v>658761.52832674573</v>
      </c>
      <c r="M477" s="51"/>
      <c r="N477" s="21"/>
      <c r="O477" s="25">
        <v>2014</v>
      </c>
      <c r="P477" s="21"/>
      <c r="Q477" s="53">
        <f t="shared" si="17"/>
        <v>55969.543613147463</v>
      </c>
      <c r="R477" s="13"/>
      <c r="S477" s="21"/>
      <c r="T477" s="7"/>
      <c r="U477" s="21"/>
      <c r="V477" s="21" t="s">
        <v>1749</v>
      </c>
      <c r="W477" s="21"/>
    </row>
    <row r="478" spans="1:23" s="36" customFormat="1" ht="24" x14ac:dyDescent="0.2">
      <c r="A478" s="26">
        <v>41883</v>
      </c>
      <c r="B478" s="21" t="s">
        <v>1307</v>
      </c>
      <c r="C478" s="21" t="s">
        <v>352</v>
      </c>
      <c r="D478" s="21" t="s">
        <v>12</v>
      </c>
      <c r="E478" s="21" t="s">
        <v>371</v>
      </c>
      <c r="F478" s="51" t="s">
        <v>1673</v>
      </c>
      <c r="G478" s="21"/>
      <c r="H478" s="21"/>
      <c r="I478" s="21" t="s">
        <v>1648</v>
      </c>
      <c r="J478" s="25">
        <v>1</v>
      </c>
      <c r="K478" s="21" t="s">
        <v>1667</v>
      </c>
      <c r="L478" s="53">
        <v>1063443</v>
      </c>
      <c r="M478" s="51">
        <v>62825</v>
      </c>
      <c r="N478" s="26">
        <v>41904</v>
      </c>
      <c r="O478" s="25">
        <v>2014</v>
      </c>
      <c r="P478" s="21"/>
      <c r="Q478" s="53">
        <f t="shared" si="17"/>
        <v>46620</v>
      </c>
      <c r="R478" s="13">
        <f>2*23310</f>
        <v>46620</v>
      </c>
      <c r="S478" s="21" t="s">
        <v>15</v>
      </c>
      <c r="T478" s="7">
        <f t="shared" ref="T478:T509" si="19">Q478-R478</f>
        <v>0</v>
      </c>
      <c r="U478" s="21" t="s">
        <v>477</v>
      </c>
      <c r="V478" s="6" t="s">
        <v>1750</v>
      </c>
      <c r="W478" s="21"/>
    </row>
    <row r="479" spans="1:23" s="36" customFormat="1" ht="24.75" customHeight="1" x14ac:dyDescent="0.2">
      <c r="A479" s="26">
        <v>41883</v>
      </c>
      <c r="B479" s="21" t="s">
        <v>1307</v>
      </c>
      <c r="C479" s="21" t="s">
        <v>66</v>
      </c>
      <c r="D479" s="21" t="s">
        <v>146</v>
      </c>
      <c r="E479" s="21"/>
      <c r="F479" s="51" t="s">
        <v>1655</v>
      </c>
      <c r="G479" s="21" t="s">
        <v>1528</v>
      </c>
      <c r="H479" s="21"/>
      <c r="I479" s="21" t="s">
        <v>1432</v>
      </c>
      <c r="J479" s="102">
        <v>1</v>
      </c>
      <c r="K479" s="21" t="s">
        <v>1653</v>
      </c>
      <c r="L479" s="53">
        <v>1000000</v>
      </c>
      <c r="M479" s="51">
        <v>62776</v>
      </c>
      <c r="N479" s="26">
        <v>41908</v>
      </c>
      <c r="O479" s="25">
        <v>2014</v>
      </c>
      <c r="P479" s="21"/>
      <c r="Q479" s="53">
        <f t="shared" si="17"/>
        <v>84961.767204757853</v>
      </c>
      <c r="R479" s="13">
        <v>84962</v>
      </c>
      <c r="S479" s="21" t="s">
        <v>19</v>
      </c>
      <c r="T479" s="7">
        <f t="shared" si="19"/>
        <v>-0.23279524214740377</v>
      </c>
      <c r="U479" s="21" t="s">
        <v>1753</v>
      </c>
      <c r="V479" s="6" t="s">
        <v>1749</v>
      </c>
      <c r="W479" s="21"/>
    </row>
    <row r="480" spans="1:23" s="36" customFormat="1" ht="24.75" customHeight="1" x14ac:dyDescent="0.2">
      <c r="A480" s="26">
        <v>41883</v>
      </c>
      <c r="B480" s="21" t="s">
        <v>1307</v>
      </c>
      <c r="C480" s="21" t="s">
        <v>66</v>
      </c>
      <c r="D480" s="21" t="s">
        <v>1283</v>
      </c>
      <c r="E480" s="21"/>
      <c r="F480" s="51" t="s">
        <v>1652</v>
      </c>
      <c r="G480" s="21" t="s">
        <v>1528</v>
      </c>
      <c r="H480" s="21"/>
      <c r="I480" s="21" t="s">
        <v>1292</v>
      </c>
      <c r="J480" s="102">
        <v>1</v>
      </c>
      <c r="K480" s="21" t="s">
        <v>1654</v>
      </c>
      <c r="L480" s="53">
        <v>2000000</v>
      </c>
      <c r="M480" s="51">
        <v>62868</v>
      </c>
      <c r="N480" s="26">
        <v>41913</v>
      </c>
      <c r="O480" s="25">
        <v>2014</v>
      </c>
      <c r="P480" s="21"/>
      <c r="Q480" s="53">
        <f t="shared" si="17"/>
        <v>169923.53440951571</v>
      </c>
      <c r="R480" s="13">
        <v>0</v>
      </c>
      <c r="S480" s="21" t="s">
        <v>15</v>
      </c>
      <c r="T480" s="7">
        <f t="shared" si="19"/>
        <v>169923.53440951571</v>
      </c>
      <c r="U480" s="21" t="s">
        <v>494</v>
      </c>
      <c r="V480" s="21"/>
      <c r="W480" s="21"/>
    </row>
    <row r="481" spans="1:23" s="36" customFormat="1" ht="24.75" customHeight="1" x14ac:dyDescent="0.2">
      <c r="A481" s="26">
        <v>41883</v>
      </c>
      <c r="B481" s="21" t="s">
        <v>1309</v>
      </c>
      <c r="C481" s="21" t="s">
        <v>76</v>
      </c>
      <c r="D481" s="21" t="s">
        <v>12</v>
      </c>
      <c r="E481" s="21" t="s">
        <v>371</v>
      </c>
      <c r="F481" s="51" t="s">
        <v>1672</v>
      </c>
      <c r="G481" s="21" t="s">
        <v>1612</v>
      </c>
      <c r="H481" s="21"/>
      <c r="I481" s="21" t="s">
        <v>1656</v>
      </c>
      <c r="J481" s="102">
        <v>1</v>
      </c>
      <c r="K481" s="132">
        <v>2000020</v>
      </c>
      <c r="L481" s="53">
        <v>2000020</v>
      </c>
      <c r="M481" s="51">
        <v>62822</v>
      </c>
      <c r="N481" s="26">
        <v>41901</v>
      </c>
      <c r="O481" s="25">
        <v>2014</v>
      </c>
      <c r="P481" s="21"/>
      <c r="Q481" s="53">
        <f t="shared" si="17"/>
        <v>169925.23364485981</v>
      </c>
      <c r="R481" s="13">
        <f>2*84962</f>
        <v>169924</v>
      </c>
      <c r="S481" s="21" t="s">
        <v>19</v>
      </c>
      <c r="T481" s="7">
        <f t="shared" si="19"/>
        <v>1.2336448598071001</v>
      </c>
      <c r="U481" s="21" t="s">
        <v>1753</v>
      </c>
      <c r="V481" s="6" t="s">
        <v>1749</v>
      </c>
      <c r="W481" s="21"/>
    </row>
    <row r="482" spans="1:23" s="67" customFormat="1" ht="24.75" customHeight="1" x14ac:dyDescent="0.2">
      <c r="A482" s="66">
        <v>41883</v>
      </c>
      <c r="B482" s="51" t="s">
        <v>1311</v>
      </c>
      <c r="C482" s="51" t="s">
        <v>62</v>
      </c>
      <c r="D482" s="51" t="s">
        <v>675</v>
      </c>
      <c r="E482" s="51"/>
      <c r="F482" s="51"/>
      <c r="G482" s="51"/>
      <c r="H482" s="51"/>
      <c r="I482" s="51" t="s">
        <v>1659</v>
      </c>
      <c r="J482" s="102">
        <v>1</v>
      </c>
      <c r="K482" s="51" t="s">
        <v>1705</v>
      </c>
      <c r="L482" s="53">
        <v>6306322</v>
      </c>
      <c r="M482" s="51">
        <v>58922</v>
      </c>
      <c r="N482" s="26">
        <v>41926</v>
      </c>
      <c r="O482" s="110">
        <v>2014</v>
      </c>
      <c r="P482" s="51" t="s">
        <v>1706</v>
      </c>
      <c r="Q482" s="53">
        <f t="shared" si="17"/>
        <v>535796.26168224297</v>
      </c>
      <c r="R482" s="53">
        <v>171490</v>
      </c>
      <c r="S482" s="51" t="s">
        <v>15</v>
      </c>
      <c r="T482" s="7">
        <f t="shared" si="19"/>
        <v>364306.26168224297</v>
      </c>
      <c r="U482" s="51" t="s">
        <v>1754</v>
      </c>
      <c r="V482" s="21" t="s">
        <v>1749</v>
      </c>
      <c r="W482" s="51"/>
    </row>
    <row r="483" spans="1:23" s="36" customFormat="1" ht="17.25" customHeight="1" x14ac:dyDescent="0.2">
      <c r="A483" s="26">
        <v>41883</v>
      </c>
      <c r="B483" s="21" t="s">
        <v>1309</v>
      </c>
      <c r="C483" s="21" t="s">
        <v>197</v>
      </c>
      <c r="D483" s="21" t="s">
        <v>12</v>
      </c>
      <c r="E483" s="21" t="s">
        <v>371</v>
      </c>
      <c r="F483" s="51" t="s">
        <v>1671</v>
      </c>
      <c r="G483" s="21" t="s">
        <v>1531</v>
      </c>
      <c r="H483" s="21"/>
      <c r="I483" s="21" t="s">
        <v>1660</v>
      </c>
      <c r="J483" s="102">
        <v>1</v>
      </c>
      <c r="K483" s="21" t="s">
        <v>1661</v>
      </c>
      <c r="L483" s="53">
        <v>163164</v>
      </c>
      <c r="M483" s="51">
        <v>62905</v>
      </c>
      <c r="N483" s="26">
        <v>41921</v>
      </c>
      <c r="O483" s="25">
        <v>2014</v>
      </c>
      <c r="P483" s="21"/>
      <c r="Q483" s="53">
        <f t="shared" si="17"/>
        <v>1500</v>
      </c>
      <c r="R483" s="13">
        <v>1500</v>
      </c>
      <c r="S483" s="21" t="s">
        <v>15</v>
      </c>
      <c r="T483" s="7">
        <f t="shared" si="19"/>
        <v>0</v>
      </c>
      <c r="U483" s="21" t="s">
        <v>477</v>
      </c>
      <c r="V483" s="6" t="s">
        <v>1750</v>
      </c>
      <c r="W483" s="21"/>
    </row>
    <row r="484" spans="1:23" s="36" customFormat="1" ht="24.75" customHeight="1" x14ac:dyDescent="0.2">
      <c r="A484" s="26">
        <v>41883</v>
      </c>
      <c r="B484" s="21" t="s">
        <v>1307</v>
      </c>
      <c r="C484" s="21" t="s">
        <v>183</v>
      </c>
      <c r="D484" s="21" t="s">
        <v>12</v>
      </c>
      <c r="E484" s="21" t="s">
        <v>371</v>
      </c>
      <c r="F484" s="51" t="s">
        <v>1670</v>
      </c>
      <c r="G484" s="21"/>
      <c r="H484" s="21"/>
      <c r="I484" s="21" t="s">
        <v>1662</v>
      </c>
      <c r="J484" s="102">
        <v>1</v>
      </c>
      <c r="K484" s="21" t="s">
        <v>1663</v>
      </c>
      <c r="L484" s="53">
        <v>554766</v>
      </c>
      <c r="M484" s="51">
        <v>62957</v>
      </c>
      <c r="N484" s="26">
        <v>41932</v>
      </c>
      <c r="O484" s="25">
        <v>2014</v>
      </c>
      <c r="P484" s="21"/>
      <c r="Q484" s="53">
        <f t="shared" si="17"/>
        <v>47133.899745114693</v>
      </c>
      <c r="R484" s="13">
        <v>20000</v>
      </c>
      <c r="S484" s="21" t="s">
        <v>15</v>
      </c>
      <c r="T484" s="7">
        <f t="shared" si="19"/>
        <v>27133.899745114693</v>
      </c>
      <c r="U484" s="21" t="s">
        <v>482</v>
      </c>
      <c r="V484" s="21"/>
      <c r="W484" s="21"/>
    </row>
    <row r="485" spans="1:23" s="36" customFormat="1" ht="24.75" customHeight="1" x14ac:dyDescent="0.2">
      <c r="A485" s="66">
        <v>41883</v>
      </c>
      <c r="B485" s="51" t="s">
        <v>1309</v>
      </c>
      <c r="C485" s="51" t="s">
        <v>68</v>
      </c>
      <c r="D485" s="51" t="s">
        <v>401</v>
      </c>
      <c r="E485" s="51"/>
      <c r="F485" s="51" t="s">
        <v>1664</v>
      </c>
      <c r="G485" s="51" t="s">
        <v>1533</v>
      </c>
      <c r="H485" s="51"/>
      <c r="I485" s="51" t="s">
        <v>1475</v>
      </c>
      <c r="J485" s="141">
        <v>0.78700000000000003</v>
      </c>
      <c r="K485" s="51" t="s">
        <v>139</v>
      </c>
      <c r="L485" s="53">
        <v>635324</v>
      </c>
      <c r="M485" s="51">
        <v>62968</v>
      </c>
      <c r="N485" s="66">
        <v>41933</v>
      </c>
      <c r="O485" s="110">
        <v>2014</v>
      </c>
      <c r="P485" s="51"/>
      <c r="Q485" s="53">
        <f t="shared" si="17"/>
        <v>53978.249787595574</v>
      </c>
      <c r="R485" s="53">
        <v>0</v>
      </c>
      <c r="S485" s="51" t="s">
        <v>15</v>
      </c>
      <c r="T485" s="140">
        <f t="shared" si="19"/>
        <v>53978.249787595574</v>
      </c>
      <c r="U485" s="51" t="s">
        <v>484</v>
      </c>
      <c r="V485" s="51"/>
      <c r="W485" s="51"/>
    </row>
    <row r="486" spans="1:23" s="36" customFormat="1" ht="24.75" customHeight="1" x14ac:dyDescent="0.2">
      <c r="A486" s="26">
        <v>41883</v>
      </c>
      <c r="B486" s="21" t="s">
        <v>1309</v>
      </c>
      <c r="C486" s="21" t="s">
        <v>51</v>
      </c>
      <c r="D486" s="21" t="s">
        <v>12</v>
      </c>
      <c r="E486" s="21" t="s">
        <v>388</v>
      </c>
      <c r="F486" s="51" t="s">
        <v>1669</v>
      </c>
      <c r="G486" s="21" t="s">
        <v>1527</v>
      </c>
      <c r="H486" s="21"/>
      <c r="I486" s="21" t="s">
        <v>1153</v>
      </c>
      <c r="J486" s="102">
        <v>1</v>
      </c>
      <c r="K486" s="21" t="s">
        <v>1668</v>
      </c>
      <c r="L486" s="53">
        <v>1461305</v>
      </c>
      <c r="M486" s="51">
        <v>62902</v>
      </c>
      <c r="N486" s="26">
        <v>41920</v>
      </c>
      <c r="O486" s="25">
        <v>2014</v>
      </c>
      <c r="P486" s="21"/>
      <c r="Q486" s="53">
        <f t="shared" si="17"/>
        <v>68286</v>
      </c>
      <c r="R486" s="13">
        <v>68286</v>
      </c>
      <c r="S486" s="21" t="s">
        <v>15</v>
      </c>
      <c r="T486" s="7">
        <f t="shared" si="19"/>
        <v>0</v>
      </c>
      <c r="U486" s="21" t="s">
        <v>477</v>
      </c>
      <c r="V486" s="6" t="s">
        <v>1750</v>
      </c>
      <c r="W486" s="21"/>
    </row>
    <row r="487" spans="1:23" s="36" customFormat="1" ht="17.25" customHeight="1" x14ac:dyDescent="0.2">
      <c r="A487" s="26">
        <v>41883</v>
      </c>
      <c r="B487" s="21" t="s">
        <v>1309</v>
      </c>
      <c r="C487" s="21" t="s">
        <v>81</v>
      </c>
      <c r="D487" s="21" t="s">
        <v>594</v>
      </c>
      <c r="E487" s="21" t="s">
        <v>1281</v>
      </c>
      <c r="F487" s="51" t="s">
        <v>1678</v>
      </c>
      <c r="G487" s="21" t="s">
        <v>1530</v>
      </c>
      <c r="H487" s="21"/>
      <c r="I487" s="21" t="s">
        <v>1679</v>
      </c>
      <c r="J487" s="102">
        <v>1</v>
      </c>
      <c r="K487" s="21" t="s">
        <v>1680</v>
      </c>
      <c r="L487" s="53">
        <v>499921</v>
      </c>
      <c r="M487" s="51">
        <v>62892</v>
      </c>
      <c r="N487" s="26">
        <v>41919</v>
      </c>
      <c r="O487" s="25">
        <v>2014</v>
      </c>
      <c r="P487" s="21"/>
      <c r="Q487" s="53">
        <f t="shared" si="17"/>
        <v>42474.171622769754</v>
      </c>
      <c r="R487" s="13">
        <v>0</v>
      </c>
      <c r="S487" s="21" t="s">
        <v>15</v>
      </c>
      <c r="T487" s="7">
        <f t="shared" si="19"/>
        <v>42474.171622769754</v>
      </c>
      <c r="U487" s="21" t="s">
        <v>494</v>
      </c>
      <c r="V487" s="21"/>
      <c r="W487" s="21"/>
    </row>
    <row r="488" spans="1:23" s="36" customFormat="1" ht="24.75" customHeight="1" x14ac:dyDescent="0.2">
      <c r="A488" s="26">
        <v>41913</v>
      </c>
      <c r="B488" s="21" t="s">
        <v>1307</v>
      </c>
      <c r="C488" s="21" t="s">
        <v>171</v>
      </c>
      <c r="D488" s="21" t="s">
        <v>12</v>
      </c>
      <c r="E488" s="21" t="s">
        <v>388</v>
      </c>
      <c r="F488" s="51" t="s">
        <v>1716</v>
      </c>
      <c r="G488" s="21"/>
      <c r="H488" s="21"/>
      <c r="I488" s="21" t="s">
        <v>1717</v>
      </c>
      <c r="J488" s="102">
        <v>1</v>
      </c>
      <c r="K488" s="21" t="s">
        <v>1718</v>
      </c>
      <c r="L488" s="53">
        <v>649998</v>
      </c>
      <c r="M488" s="51">
        <v>62992</v>
      </c>
      <c r="N488" s="26">
        <v>41941</v>
      </c>
      <c r="O488" s="25">
        <v>2014</v>
      </c>
      <c r="P488" s="131" t="s">
        <v>1396</v>
      </c>
      <c r="Q488" s="53">
        <f t="shared" si="17"/>
        <v>28927.369826435246</v>
      </c>
      <c r="R488" s="13">
        <v>28927</v>
      </c>
      <c r="S488" s="21" t="s">
        <v>19</v>
      </c>
      <c r="T488" s="7">
        <f t="shared" si="19"/>
        <v>0.36982643524606829</v>
      </c>
      <c r="U488" s="21" t="s">
        <v>1753</v>
      </c>
      <c r="V488" s="21" t="s">
        <v>1749</v>
      </c>
      <c r="W488" s="21"/>
    </row>
    <row r="489" spans="1:23" s="36" customFormat="1" ht="24.75" customHeight="1" x14ac:dyDescent="0.2">
      <c r="A489" s="26">
        <v>41913</v>
      </c>
      <c r="B489" s="21" t="s">
        <v>1310</v>
      </c>
      <c r="C489" s="21" t="s">
        <v>1642</v>
      </c>
      <c r="D489" s="21" t="s">
        <v>271</v>
      </c>
      <c r="E489" s="21"/>
      <c r="F489" s="51" t="s">
        <v>1729</v>
      </c>
      <c r="G489" s="21" t="s">
        <v>1641</v>
      </c>
      <c r="H489" s="21"/>
      <c r="I489" s="22" t="s">
        <v>1730</v>
      </c>
      <c r="J489" s="142">
        <v>0.79900000000000004</v>
      </c>
      <c r="K489" s="21" t="s">
        <v>273</v>
      </c>
      <c r="L489" s="53">
        <v>1126408</v>
      </c>
      <c r="M489" s="51">
        <v>63117</v>
      </c>
      <c r="N489" s="26">
        <v>41970</v>
      </c>
      <c r="O489" s="25">
        <v>2014</v>
      </c>
      <c r="P489" s="21"/>
      <c r="Q489" s="53">
        <f t="shared" si="17"/>
        <v>50064</v>
      </c>
      <c r="R489" s="13">
        <v>50064</v>
      </c>
      <c r="S489" s="21" t="s">
        <v>19</v>
      </c>
      <c r="T489" s="7">
        <f t="shared" si="19"/>
        <v>0</v>
      </c>
      <c r="U489" s="21"/>
      <c r="V489" s="21" t="s">
        <v>1750</v>
      </c>
      <c r="W489" s="21" t="s">
        <v>1780</v>
      </c>
    </row>
    <row r="490" spans="1:23" s="36" customFormat="1" ht="24.75" customHeight="1" x14ac:dyDescent="0.2">
      <c r="A490" s="26">
        <v>41913</v>
      </c>
      <c r="B490" s="21" t="s">
        <v>1310</v>
      </c>
      <c r="C490" s="21" t="s">
        <v>1642</v>
      </c>
      <c r="D490" s="21" t="s">
        <v>12</v>
      </c>
      <c r="E490" s="21" t="s">
        <v>371</v>
      </c>
      <c r="F490" s="51" t="s">
        <v>1674</v>
      </c>
      <c r="G490" s="21" t="s">
        <v>1641</v>
      </c>
      <c r="H490" s="21"/>
      <c r="I490" s="21" t="s">
        <v>1675</v>
      </c>
      <c r="J490" s="102">
        <v>1</v>
      </c>
      <c r="K490" s="21" t="s">
        <v>1676</v>
      </c>
      <c r="L490" s="53">
        <v>500487</v>
      </c>
      <c r="M490" s="51">
        <v>62906</v>
      </c>
      <c r="N490" s="26">
        <v>41921</v>
      </c>
      <c r="O490" s="25">
        <v>2014</v>
      </c>
      <c r="P490" s="21"/>
      <c r="Q490" s="53">
        <f t="shared" si="17"/>
        <v>9264</v>
      </c>
      <c r="R490" s="13">
        <v>9264</v>
      </c>
      <c r="S490" s="21" t="s">
        <v>15</v>
      </c>
      <c r="T490" s="7">
        <f t="shared" si="19"/>
        <v>0</v>
      </c>
      <c r="U490" s="21" t="s">
        <v>477</v>
      </c>
      <c r="V490" s="6" t="s">
        <v>1750</v>
      </c>
      <c r="W490" s="21"/>
    </row>
    <row r="491" spans="1:23" s="36" customFormat="1" ht="24.75" customHeight="1" x14ac:dyDescent="0.2">
      <c r="A491" s="26">
        <v>41913</v>
      </c>
      <c r="B491" s="21" t="s">
        <v>1307</v>
      </c>
      <c r="C491" s="21" t="s">
        <v>16</v>
      </c>
      <c r="D491" s="21" t="s">
        <v>12</v>
      </c>
      <c r="E491" s="21" t="s">
        <v>371</v>
      </c>
      <c r="F491" s="51" t="s">
        <v>1681</v>
      </c>
      <c r="G491" s="21" t="s">
        <v>1523</v>
      </c>
      <c r="H491" s="21"/>
      <c r="I491" s="21" t="s">
        <v>1682</v>
      </c>
      <c r="J491" s="102">
        <v>1</v>
      </c>
      <c r="K491" s="21" t="s">
        <v>1683</v>
      </c>
      <c r="L491" s="53">
        <v>1419887</v>
      </c>
      <c r="M491" s="51">
        <v>62958</v>
      </c>
      <c r="N491" s="26">
        <v>41932</v>
      </c>
      <c r="O491" s="25">
        <v>2014</v>
      </c>
      <c r="P491" s="131" t="s">
        <v>1396</v>
      </c>
      <c r="Q491" s="53">
        <f t="shared" si="17"/>
        <v>63190.342679127723</v>
      </c>
      <c r="R491" s="13">
        <v>63190</v>
      </c>
      <c r="S491" s="21" t="s">
        <v>19</v>
      </c>
      <c r="T491" s="7">
        <f t="shared" si="19"/>
        <v>0.34267912772338605</v>
      </c>
      <c r="U491" s="21" t="s">
        <v>484</v>
      </c>
      <c r="V491" s="6" t="s">
        <v>1749</v>
      </c>
      <c r="W491" s="21"/>
    </row>
    <row r="492" spans="1:23" s="36" customFormat="1" ht="24.75" customHeight="1" x14ac:dyDescent="0.2">
      <c r="A492" s="26">
        <v>41913</v>
      </c>
      <c r="B492" s="21" t="s">
        <v>1307</v>
      </c>
      <c r="C492" s="21" t="s">
        <v>21</v>
      </c>
      <c r="D492" s="21" t="s">
        <v>12</v>
      </c>
      <c r="E492" s="21" t="s">
        <v>388</v>
      </c>
      <c r="F492" s="51" t="s">
        <v>1684</v>
      </c>
      <c r="G492" s="21"/>
      <c r="H492" s="21"/>
      <c r="I492" s="21" t="s">
        <v>1685</v>
      </c>
      <c r="J492" s="102">
        <v>1</v>
      </c>
      <c r="K492" s="21" t="s">
        <v>1686</v>
      </c>
      <c r="L492" s="53">
        <v>1410774</v>
      </c>
      <c r="M492" s="51">
        <v>62960</v>
      </c>
      <c r="N492" s="26">
        <v>41932</v>
      </c>
      <c r="O492" s="25">
        <v>2014</v>
      </c>
      <c r="P492" s="21"/>
      <c r="Q492" s="53">
        <f t="shared" si="17"/>
        <v>119861.85216652506</v>
      </c>
      <c r="R492" s="13">
        <v>119861</v>
      </c>
      <c r="S492" s="21" t="s">
        <v>19</v>
      </c>
      <c r="T492" s="7">
        <f t="shared" si="19"/>
        <v>0.85216652505914681</v>
      </c>
      <c r="U492" s="21" t="s">
        <v>1753</v>
      </c>
      <c r="V492" s="6" t="s">
        <v>1749</v>
      </c>
      <c r="W492" s="21"/>
    </row>
    <row r="493" spans="1:23" s="36" customFormat="1" ht="24.75" customHeight="1" x14ac:dyDescent="0.2">
      <c r="A493" s="26">
        <v>41913</v>
      </c>
      <c r="B493" s="21" t="s">
        <v>1307</v>
      </c>
      <c r="C493" s="21" t="s">
        <v>110</v>
      </c>
      <c r="D493" s="21" t="s">
        <v>12</v>
      </c>
      <c r="E493" s="21" t="s">
        <v>388</v>
      </c>
      <c r="F493" s="51" t="s">
        <v>1687</v>
      </c>
      <c r="G493" s="21"/>
      <c r="H493" s="21"/>
      <c r="I493" s="21" t="s">
        <v>1688</v>
      </c>
      <c r="J493" s="102">
        <v>1</v>
      </c>
      <c r="K493" s="21" t="s">
        <v>1689</v>
      </c>
      <c r="L493" s="53">
        <v>450000</v>
      </c>
      <c r="M493" s="51">
        <v>62959</v>
      </c>
      <c r="N493" s="26">
        <v>41932</v>
      </c>
      <c r="O493" s="25">
        <v>2014</v>
      </c>
      <c r="P493" s="21"/>
      <c r="Q493" s="53">
        <f t="shared" si="17"/>
        <v>38232.79524214103</v>
      </c>
      <c r="R493" s="13">
        <v>0</v>
      </c>
      <c r="S493" s="21" t="s">
        <v>15</v>
      </c>
      <c r="T493" s="7">
        <f t="shared" si="19"/>
        <v>38232.79524214103</v>
      </c>
      <c r="U493" s="21" t="s">
        <v>484</v>
      </c>
      <c r="V493" s="21"/>
      <c r="W493" s="21"/>
    </row>
    <row r="494" spans="1:23" s="36" customFormat="1" ht="24.75" customHeight="1" x14ac:dyDescent="0.2">
      <c r="A494" s="26">
        <v>41913</v>
      </c>
      <c r="B494" s="21" t="s">
        <v>1307</v>
      </c>
      <c r="C494" s="21" t="s">
        <v>24</v>
      </c>
      <c r="D494" s="21" t="s">
        <v>1690</v>
      </c>
      <c r="E494" s="21"/>
      <c r="F494" s="51"/>
      <c r="G494" s="21" t="s">
        <v>1522</v>
      </c>
      <c r="H494" s="21"/>
      <c r="I494" s="21" t="s">
        <v>1691</v>
      </c>
      <c r="J494" s="102">
        <v>1</v>
      </c>
      <c r="K494" s="21" t="s">
        <v>1692</v>
      </c>
      <c r="L494" s="53">
        <v>121577</v>
      </c>
      <c r="M494" s="51">
        <v>63003</v>
      </c>
      <c r="N494" s="26">
        <v>41942</v>
      </c>
      <c r="O494" s="25">
        <v>2014</v>
      </c>
      <c r="P494" s="21"/>
      <c r="Q494" s="53">
        <f t="shared" si="17"/>
        <v>0</v>
      </c>
      <c r="R494" s="13">
        <v>0</v>
      </c>
      <c r="S494" s="21" t="s">
        <v>15</v>
      </c>
      <c r="T494" s="7">
        <f t="shared" si="19"/>
        <v>0</v>
      </c>
      <c r="U494" s="21" t="s">
        <v>477</v>
      </c>
      <c r="V494" s="6" t="s">
        <v>1750</v>
      </c>
      <c r="W494" s="21"/>
    </row>
    <row r="495" spans="1:23" s="36" customFormat="1" ht="24.75" customHeight="1" x14ac:dyDescent="0.2">
      <c r="A495" s="26">
        <v>41913</v>
      </c>
      <c r="B495" s="21" t="s">
        <v>1309</v>
      </c>
      <c r="C495" s="21" t="s">
        <v>81</v>
      </c>
      <c r="D495" s="21" t="s">
        <v>594</v>
      </c>
      <c r="E495" s="21" t="s">
        <v>1281</v>
      </c>
      <c r="F495" s="51" t="s">
        <v>1693</v>
      </c>
      <c r="G495" s="21" t="s">
        <v>1530</v>
      </c>
      <c r="H495" s="21"/>
      <c r="I495" s="21" t="s">
        <v>1694</v>
      </c>
      <c r="J495" s="102">
        <v>1</v>
      </c>
      <c r="K495" s="21" t="s">
        <v>1695</v>
      </c>
      <c r="L495" s="53">
        <v>399998</v>
      </c>
      <c r="M495" s="51">
        <v>62928</v>
      </c>
      <c r="N495" s="26">
        <v>41926</v>
      </c>
      <c r="O495" s="25">
        <v>2014</v>
      </c>
      <c r="P495" s="21"/>
      <c r="Q495" s="53">
        <f t="shared" si="17"/>
        <v>33984.536958368728</v>
      </c>
      <c r="R495" s="13">
        <v>0</v>
      </c>
      <c r="S495" s="21" t="s">
        <v>15</v>
      </c>
      <c r="T495" s="7">
        <f t="shared" si="19"/>
        <v>33984.536958368728</v>
      </c>
      <c r="U495" s="21" t="s">
        <v>494</v>
      </c>
      <c r="V495" s="21"/>
      <c r="W495" s="21"/>
    </row>
    <row r="496" spans="1:23" s="36" customFormat="1" ht="24.75" customHeight="1" x14ac:dyDescent="0.2">
      <c r="A496" s="26">
        <v>41913</v>
      </c>
      <c r="B496" s="21" t="s">
        <v>1307</v>
      </c>
      <c r="C496" s="21" t="s">
        <v>174</v>
      </c>
      <c r="D496" s="21" t="s">
        <v>12</v>
      </c>
      <c r="E496" s="21" t="s">
        <v>388</v>
      </c>
      <c r="F496" s="51" t="s">
        <v>1696</v>
      </c>
      <c r="G496" s="21"/>
      <c r="H496" s="21"/>
      <c r="I496" s="21" t="s">
        <v>1697</v>
      </c>
      <c r="J496" s="102">
        <v>1</v>
      </c>
      <c r="K496" s="21" t="s">
        <v>1698</v>
      </c>
      <c r="L496" s="53">
        <v>112231</v>
      </c>
      <c r="M496" s="51">
        <v>62984</v>
      </c>
      <c r="N496" s="26">
        <v>41939</v>
      </c>
      <c r="O496" s="25">
        <v>2014</v>
      </c>
      <c r="P496" s="131" t="s">
        <v>1396</v>
      </c>
      <c r="Q496" s="53">
        <f t="shared" si="17"/>
        <v>4994.7040498442366</v>
      </c>
      <c r="R496" s="13">
        <v>4994</v>
      </c>
      <c r="S496" s="21" t="s">
        <v>19</v>
      </c>
      <c r="T496" s="7">
        <f t="shared" si="19"/>
        <v>0.70404984423657879</v>
      </c>
      <c r="U496" s="21" t="s">
        <v>1753</v>
      </c>
      <c r="V496" s="6" t="s">
        <v>1749</v>
      </c>
      <c r="W496" s="21"/>
    </row>
    <row r="497" spans="1:23" s="36" customFormat="1" ht="24.75" customHeight="1" x14ac:dyDescent="0.2">
      <c r="A497" s="26">
        <v>41913</v>
      </c>
      <c r="B497" s="21" t="s">
        <v>1307</v>
      </c>
      <c r="C497" s="21" t="s">
        <v>174</v>
      </c>
      <c r="D497" s="21" t="s">
        <v>12</v>
      </c>
      <c r="E497" s="21" t="s">
        <v>388</v>
      </c>
      <c r="F497" s="51" t="s">
        <v>1699</v>
      </c>
      <c r="G497" s="21"/>
      <c r="H497" s="21"/>
      <c r="I497" s="21" t="s">
        <v>1700</v>
      </c>
      <c r="J497" s="102">
        <v>1</v>
      </c>
      <c r="K497" s="21" t="s">
        <v>1701</v>
      </c>
      <c r="L497" s="53">
        <v>500303</v>
      </c>
      <c r="M497" s="51">
        <v>62985</v>
      </c>
      <c r="N497" s="26">
        <v>41939</v>
      </c>
      <c r="O497" s="25">
        <v>2014</v>
      </c>
      <c r="P497" s="131" t="s">
        <v>1396</v>
      </c>
      <c r="Q497" s="53">
        <f t="shared" si="17"/>
        <v>22265.37605696484</v>
      </c>
      <c r="R497" s="13">
        <v>22265</v>
      </c>
      <c r="S497" s="21" t="s">
        <v>19</v>
      </c>
      <c r="T497" s="7">
        <f t="shared" si="19"/>
        <v>0.3760569648402452</v>
      </c>
      <c r="U497" s="21" t="s">
        <v>1753</v>
      </c>
      <c r="V497" s="6" t="s">
        <v>1749</v>
      </c>
      <c r="W497" s="21"/>
    </row>
    <row r="498" spans="1:23" s="36" customFormat="1" ht="24.75" customHeight="1" x14ac:dyDescent="0.2">
      <c r="A498" s="26">
        <v>41913</v>
      </c>
      <c r="B498" s="21" t="s">
        <v>1307</v>
      </c>
      <c r="C498" s="21" t="s">
        <v>54</v>
      </c>
      <c r="D498" s="21" t="s">
        <v>12</v>
      </c>
      <c r="E498" s="21" t="s">
        <v>388</v>
      </c>
      <c r="F498" s="51" t="s">
        <v>1702</v>
      </c>
      <c r="G498" s="21"/>
      <c r="H498" s="21"/>
      <c r="I498" s="21" t="s">
        <v>1703</v>
      </c>
      <c r="J498" s="102">
        <v>1</v>
      </c>
      <c r="K498" s="21" t="s">
        <v>1704</v>
      </c>
      <c r="L498" s="53">
        <v>309551</v>
      </c>
      <c r="M498" s="51">
        <v>62973</v>
      </c>
      <c r="N498" s="26">
        <v>41935</v>
      </c>
      <c r="O498" s="25">
        <v>2014</v>
      </c>
      <c r="P498" s="131" t="s">
        <v>1396</v>
      </c>
      <c r="Q498" s="53">
        <f t="shared" si="17"/>
        <v>13776.190476190475</v>
      </c>
      <c r="R498" s="13">
        <v>13776</v>
      </c>
      <c r="S498" s="21" t="s">
        <v>19</v>
      </c>
      <c r="T498" s="7">
        <f t="shared" si="19"/>
        <v>0.19047619047523767</v>
      </c>
      <c r="U498" s="21" t="s">
        <v>1753</v>
      </c>
      <c r="V498" s="6" t="s">
        <v>1749</v>
      </c>
      <c r="W498" s="21"/>
    </row>
    <row r="499" spans="1:23" s="36" customFormat="1" ht="17.25" customHeight="1" x14ac:dyDescent="0.2">
      <c r="A499" s="26">
        <v>41913</v>
      </c>
      <c r="B499" s="21" t="s">
        <v>299</v>
      </c>
      <c r="C499" s="21" t="s">
        <v>1084</v>
      </c>
      <c r="D499" s="21" t="s">
        <v>996</v>
      </c>
      <c r="E499" s="21"/>
      <c r="F499" s="51">
        <v>52040449</v>
      </c>
      <c r="G499" s="21"/>
      <c r="H499" s="21"/>
      <c r="I499" s="21" t="s">
        <v>1707</v>
      </c>
      <c r="J499" s="142">
        <v>7.4160000000000004</v>
      </c>
      <c r="K499" s="21" t="s">
        <v>1708</v>
      </c>
      <c r="L499" s="53">
        <v>2696872</v>
      </c>
      <c r="M499" s="51">
        <v>63218</v>
      </c>
      <c r="N499" s="26">
        <v>41978</v>
      </c>
      <c r="O499" s="25">
        <v>2014</v>
      </c>
      <c r="P499" s="21"/>
      <c r="Q499" s="53">
        <f t="shared" si="17"/>
        <v>229131.01104502971</v>
      </c>
      <c r="R499" s="13">
        <v>0</v>
      </c>
      <c r="S499" s="21" t="s">
        <v>15</v>
      </c>
      <c r="T499" s="7">
        <f t="shared" si="19"/>
        <v>229131.01104502971</v>
      </c>
      <c r="U499" s="21"/>
      <c r="V499" s="21" t="s">
        <v>1749</v>
      </c>
      <c r="W499" s="21"/>
    </row>
    <row r="500" spans="1:23" s="36" customFormat="1" ht="24.75" customHeight="1" x14ac:dyDescent="0.2">
      <c r="A500" s="26">
        <v>41913</v>
      </c>
      <c r="B500" s="21" t="s">
        <v>1307</v>
      </c>
      <c r="C500" s="21" t="s">
        <v>125</v>
      </c>
      <c r="D500" s="21" t="s">
        <v>12</v>
      </c>
      <c r="E500" s="21" t="s">
        <v>388</v>
      </c>
      <c r="F500" s="51" t="s">
        <v>1709</v>
      </c>
      <c r="G500" s="21"/>
      <c r="H500" s="21"/>
      <c r="I500" s="21" t="s">
        <v>1710</v>
      </c>
      <c r="J500" s="102">
        <v>1</v>
      </c>
      <c r="K500" s="21" t="s">
        <v>1711</v>
      </c>
      <c r="L500" s="53">
        <v>397997</v>
      </c>
      <c r="M500" s="51">
        <v>62986</v>
      </c>
      <c r="N500" s="26">
        <v>41939</v>
      </c>
      <c r="O500" s="25">
        <v>2014</v>
      </c>
      <c r="P500" s="131" t="s">
        <v>1396</v>
      </c>
      <c r="Q500" s="53">
        <f t="shared" si="17"/>
        <v>17712.372051624388</v>
      </c>
      <c r="R500" s="13">
        <v>17712</v>
      </c>
      <c r="S500" s="21" t="s">
        <v>19</v>
      </c>
      <c r="T500" s="7">
        <f t="shared" si="19"/>
        <v>0.37205162438840489</v>
      </c>
      <c r="U500" s="21" t="s">
        <v>1753</v>
      </c>
      <c r="V500" s="6" t="s">
        <v>1749</v>
      </c>
      <c r="W500" s="21"/>
    </row>
    <row r="501" spans="1:23" s="36" customFormat="1" ht="17.25" customHeight="1" x14ac:dyDescent="0.2">
      <c r="A501" s="26">
        <v>41913</v>
      </c>
      <c r="B501" s="21" t="s">
        <v>1307</v>
      </c>
      <c r="C501" s="21" t="s">
        <v>105</v>
      </c>
      <c r="D501" s="21" t="s">
        <v>12</v>
      </c>
      <c r="E501" s="21" t="s">
        <v>388</v>
      </c>
      <c r="F501" s="51" t="s">
        <v>1712</v>
      </c>
      <c r="G501" s="21"/>
      <c r="H501" s="21"/>
      <c r="I501" s="21" t="s">
        <v>1713</v>
      </c>
      <c r="J501" s="102">
        <v>1</v>
      </c>
      <c r="K501" s="21" t="s">
        <v>1714</v>
      </c>
      <c r="L501" s="53">
        <v>449823</v>
      </c>
      <c r="M501" s="51">
        <v>63006</v>
      </c>
      <c r="N501" s="26">
        <v>41943</v>
      </c>
      <c r="O501" s="25">
        <v>2014</v>
      </c>
      <c r="P501" s="131" t="s">
        <v>1396</v>
      </c>
      <c r="Q501" s="53">
        <f t="shared" si="17"/>
        <v>20018.825100133512</v>
      </c>
      <c r="R501" s="13">
        <v>19109</v>
      </c>
      <c r="S501" s="21" t="s">
        <v>19</v>
      </c>
      <c r="T501" s="7">
        <f t="shared" si="19"/>
        <v>909.82510013351202</v>
      </c>
      <c r="U501" s="21" t="s">
        <v>1753</v>
      </c>
      <c r="V501" s="21"/>
      <c r="W501" s="21"/>
    </row>
    <row r="502" spans="1:23" s="36" customFormat="1" ht="15.75" customHeight="1" x14ac:dyDescent="0.2">
      <c r="A502" s="26">
        <v>41913</v>
      </c>
      <c r="B502" s="21" t="s">
        <v>1310</v>
      </c>
      <c r="C502" s="21" t="s">
        <v>1642</v>
      </c>
      <c r="D502" s="21" t="s">
        <v>49</v>
      </c>
      <c r="E502" s="21"/>
      <c r="F502" s="51"/>
      <c r="G502" s="21" t="s">
        <v>1641</v>
      </c>
      <c r="H502" s="21"/>
      <c r="I502" s="21" t="s">
        <v>1727</v>
      </c>
      <c r="J502" s="141">
        <v>1.119</v>
      </c>
      <c r="K502" s="21" t="s">
        <v>1728</v>
      </c>
      <c r="L502" s="53">
        <v>536193</v>
      </c>
      <c r="M502" s="51">
        <v>63046</v>
      </c>
      <c r="N502" s="26">
        <v>41953</v>
      </c>
      <c r="O502" s="25">
        <v>2014</v>
      </c>
      <c r="P502" s="21"/>
      <c r="Q502" s="53">
        <f t="shared" si="17"/>
        <v>45555.904842820732</v>
      </c>
      <c r="R502" s="13">
        <v>45556</v>
      </c>
      <c r="S502" s="21" t="s">
        <v>19</v>
      </c>
      <c r="T502" s="7">
        <f t="shared" si="19"/>
        <v>-9.5157179268426262E-2</v>
      </c>
      <c r="U502" s="21" t="s">
        <v>1753</v>
      </c>
      <c r="V502" s="6" t="s">
        <v>1749</v>
      </c>
      <c r="W502" s="21"/>
    </row>
    <row r="503" spans="1:23" s="36" customFormat="1" ht="39" customHeight="1" x14ac:dyDescent="0.2">
      <c r="A503" s="26">
        <v>41913</v>
      </c>
      <c r="B503" s="21" t="s">
        <v>1307</v>
      </c>
      <c r="C503" s="21" t="s">
        <v>352</v>
      </c>
      <c r="D503" s="21" t="s">
        <v>12</v>
      </c>
      <c r="E503" s="21" t="s">
        <v>388</v>
      </c>
      <c r="F503" s="51" t="s">
        <v>1719</v>
      </c>
      <c r="G503" s="21"/>
      <c r="H503" s="21"/>
      <c r="I503" s="130" t="s">
        <v>1722</v>
      </c>
      <c r="J503" s="102">
        <v>1</v>
      </c>
      <c r="K503" s="21" t="s">
        <v>1721</v>
      </c>
      <c r="L503" s="53">
        <v>237268</v>
      </c>
      <c r="M503" s="51">
        <v>63025</v>
      </c>
      <c r="N503" s="26">
        <v>41948</v>
      </c>
      <c r="O503" s="25">
        <v>2014</v>
      </c>
      <c r="P503" s="131" t="s">
        <v>1396</v>
      </c>
      <c r="Q503" s="53">
        <f t="shared" si="17"/>
        <v>10559.323542501113</v>
      </c>
      <c r="R503" s="13">
        <v>10800</v>
      </c>
      <c r="S503" s="21" t="s">
        <v>19</v>
      </c>
      <c r="T503" s="7">
        <f t="shared" si="19"/>
        <v>-240.67645749888652</v>
      </c>
      <c r="U503" s="21" t="s">
        <v>1753</v>
      </c>
      <c r="V503" s="21" t="s">
        <v>1749</v>
      </c>
      <c r="W503" s="21"/>
    </row>
    <row r="504" spans="1:23" s="36" customFormat="1" ht="36.75" customHeight="1" x14ac:dyDescent="0.2">
      <c r="A504" s="26">
        <v>41913</v>
      </c>
      <c r="B504" s="21" t="s">
        <v>1307</v>
      </c>
      <c r="C504" s="21" t="s">
        <v>11</v>
      </c>
      <c r="D504" s="21" t="s">
        <v>12</v>
      </c>
      <c r="E504" s="21" t="s">
        <v>388</v>
      </c>
      <c r="F504" s="51" t="s">
        <v>1720</v>
      </c>
      <c r="G504" s="21"/>
      <c r="H504" s="21"/>
      <c r="I504" s="139" t="s">
        <v>1723</v>
      </c>
      <c r="J504" s="102">
        <v>1</v>
      </c>
      <c r="K504" s="21" t="s">
        <v>1724</v>
      </c>
      <c r="L504" s="53">
        <v>182432</v>
      </c>
      <c r="M504" s="51">
        <v>63027</v>
      </c>
      <c r="N504" s="26">
        <v>41948</v>
      </c>
      <c r="O504" s="25">
        <v>2014</v>
      </c>
      <c r="P504" s="131" t="s">
        <v>1396</v>
      </c>
      <c r="Q504" s="53">
        <f t="shared" si="17"/>
        <v>8118.9141076991527</v>
      </c>
      <c r="R504" s="13">
        <v>8119</v>
      </c>
      <c r="S504" s="21" t="s">
        <v>19</v>
      </c>
      <c r="T504" s="7">
        <f t="shared" si="19"/>
        <v>-8.5892300847262959E-2</v>
      </c>
      <c r="U504" s="21" t="s">
        <v>1753</v>
      </c>
      <c r="V504" s="6" t="s">
        <v>1749</v>
      </c>
      <c r="W504" s="21"/>
    </row>
    <row r="505" spans="1:23" s="36" customFormat="1" ht="24.75" customHeight="1" x14ac:dyDescent="0.2">
      <c r="A505" s="26">
        <v>41944</v>
      </c>
      <c r="B505" s="21" t="s">
        <v>1308</v>
      </c>
      <c r="C505" s="21" t="s">
        <v>332</v>
      </c>
      <c r="D505" s="21" t="s">
        <v>12</v>
      </c>
      <c r="E505" s="21" t="s">
        <v>371</v>
      </c>
      <c r="F505" s="51" t="s">
        <v>1731</v>
      </c>
      <c r="G505" s="21"/>
      <c r="H505" s="21"/>
      <c r="I505" s="21" t="s">
        <v>1732</v>
      </c>
      <c r="J505" s="102">
        <v>1</v>
      </c>
      <c r="K505" s="21" t="s">
        <v>1733</v>
      </c>
      <c r="L505" s="53">
        <v>83248</v>
      </c>
      <c r="M505" s="51">
        <v>63101</v>
      </c>
      <c r="N505" s="26">
        <v>41963</v>
      </c>
      <c r="O505" s="25">
        <v>2014</v>
      </c>
      <c r="P505" s="131" t="s">
        <v>1396</v>
      </c>
      <c r="Q505" s="53">
        <f t="shared" si="17"/>
        <v>3704.850912327548</v>
      </c>
      <c r="R505" s="13">
        <v>0</v>
      </c>
      <c r="S505" s="21" t="s">
        <v>15</v>
      </c>
      <c r="T505" s="7">
        <f t="shared" si="19"/>
        <v>3704.850912327548</v>
      </c>
      <c r="U505" s="21" t="s">
        <v>474</v>
      </c>
      <c r="V505" s="21" t="s">
        <v>1749</v>
      </c>
      <c r="W505" s="21"/>
    </row>
    <row r="506" spans="1:23" s="36" customFormat="1" ht="16.5" customHeight="1" x14ac:dyDescent="0.2">
      <c r="A506" s="26">
        <v>41944</v>
      </c>
      <c r="B506" s="21" t="s">
        <v>1308</v>
      </c>
      <c r="C506" s="21" t="s">
        <v>332</v>
      </c>
      <c r="D506" s="21" t="s">
        <v>12</v>
      </c>
      <c r="E506" s="21" t="s">
        <v>371</v>
      </c>
      <c r="F506" s="51" t="s">
        <v>1736</v>
      </c>
      <c r="G506" s="21"/>
      <c r="H506" s="21"/>
      <c r="I506" s="61" t="s">
        <v>1737</v>
      </c>
      <c r="J506" s="102">
        <v>1</v>
      </c>
      <c r="K506" s="21" t="s">
        <v>1738</v>
      </c>
      <c r="L506" s="53">
        <v>271273</v>
      </c>
      <c r="M506" s="51">
        <v>63132</v>
      </c>
      <c r="N506" s="26">
        <v>41967</v>
      </c>
      <c r="O506" s="25">
        <v>2014</v>
      </c>
      <c r="P506" s="131" t="s">
        <v>1396</v>
      </c>
      <c r="Q506" s="53">
        <f t="shared" si="17"/>
        <v>12072.674677347575</v>
      </c>
      <c r="R506" s="13">
        <v>17493</v>
      </c>
      <c r="S506" s="21" t="s">
        <v>19</v>
      </c>
      <c r="T506" s="7">
        <f t="shared" si="19"/>
        <v>-5420.3253226524248</v>
      </c>
      <c r="U506" s="21" t="s">
        <v>1753</v>
      </c>
      <c r="V506" s="21" t="s">
        <v>1749</v>
      </c>
      <c r="W506" s="21"/>
    </row>
    <row r="507" spans="1:23" s="36" customFormat="1" ht="24.75" customHeight="1" x14ac:dyDescent="0.2">
      <c r="A507" s="26">
        <v>41944</v>
      </c>
      <c r="B507" s="21" t="s">
        <v>1309</v>
      </c>
      <c r="C507" s="21" t="s">
        <v>51</v>
      </c>
      <c r="D507" s="21" t="s">
        <v>1283</v>
      </c>
      <c r="E507" s="21"/>
      <c r="F507" s="134" t="s">
        <v>1740</v>
      </c>
      <c r="G507" s="21" t="s">
        <v>1527</v>
      </c>
      <c r="H507" s="21"/>
      <c r="I507" s="136" t="s">
        <v>1739</v>
      </c>
      <c r="J507" s="102">
        <v>1</v>
      </c>
      <c r="K507" s="21" t="s">
        <v>1744</v>
      </c>
      <c r="L507" s="53">
        <v>199995</v>
      </c>
      <c r="M507" s="51">
        <v>63094</v>
      </c>
      <c r="N507" s="26">
        <v>41961</v>
      </c>
      <c r="O507" s="25">
        <v>2014</v>
      </c>
      <c r="P507" s="21"/>
      <c r="Q507" s="53">
        <f t="shared" si="17"/>
        <v>16991.928632115545</v>
      </c>
      <c r="R507" s="13">
        <v>0</v>
      </c>
      <c r="S507" s="21" t="s">
        <v>15</v>
      </c>
      <c r="T507" s="7">
        <f t="shared" si="19"/>
        <v>16991.928632115545</v>
      </c>
      <c r="U507" s="21" t="s">
        <v>484</v>
      </c>
      <c r="V507" s="21" t="s">
        <v>1749</v>
      </c>
      <c r="W507" s="21"/>
    </row>
    <row r="508" spans="1:23" s="36" customFormat="1" ht="24.75" customHeight="1" x14ac:dyDescent="0.2">
      <c r="A508" s="26">
        <v>41944</v>
      </c>
      <c r="B508" s="21" t="s">
        <v>1309</v>
      </c>
      <c r="C508" s="21" t="s">
        <v>51</v>
      </c>
      <c r="D508" s="21" t="s">
        <v>1283</v>
      </c>
      <c r="E508" s="21"/>
      <c r="F508" s="134" t="s">
        <v>1742</v>
      </c>
      <c r="G508" s="21" t="s">
        <v>1527</v>
      </c>
      <c r="H508" s="21"/>
      <c r="I508" s="133" t="s">
        <v>1741</v>
      </c>
      <c r="J508" s="102">
        <v>1</v>
      </c>
      <c r="K508" s="21" t="s">
        <v>1743</v>
      </c>
      <c r="L508" s="53">
        <v>449945</v>
      </c>
      <c r="M508" s="51">
        <v>63093</v>
      </c>
      <c r="N508" s="26">
        <v>41948</v>
      </c>
      <c r="O508" s="25">
        <v>2014</v>
      </c>
      <c r="P508" s="21"/>
      <c r="Q508" s="53">
        <f t="shared" si="17"/>
        <v>38228.122344944779</v>
      </c>
      <c r="R508" s="13">
        <v>0</v>
      </c>
      <c r="S508" s="21" t="s">
        <v>15</v>
      </c>
      <c r="T508" s="7">
        <f t="shared" si="19"/>
        <v>38228.122344944779</v>
      </c>
      <c r="U508" s="21" t="s">
        <v>484</v>
      </c>
      <c r="V508" s="21" t="s">
        <v>1749</v>
      </c>
      <c r="W508" s="21"/>
    </row>
    <row r="509" spans="1:23" s="36" customFormat="1" ht="24.75" customHeight="1" x14ac:dyDescent="0.2">
      <c r="A509" s="26">
        <v>41944</v>
      </c>
      <c r="B509" s="21" t="s">
        <v>1307</v>
      </c>
      <c r="C509" s="21" t="s">
        <v>16</v>
      </c>
      <c r="D509" s="12" t="s">
        <v>1283</v>
      </c>
      <c r="E509" s="12" t="s">
        <v>1119</v>
      </c>
      <c r="F509" s="51" t="s">
        <v>1270</v>
      </c>
      <c r="G509" s="21" t="s">
        <v>1523</v>
      </c>
      <c r="H509" s="21"/>
      <c r="I509" s="133" t="s">
        <v>1734</v>
      </c>
      <c r="J509" s="102">
        <v>1</v>
      </c>
      <c r="K509" s="21" t="s">
        <v>1735</v>
      </c>
      <c r="L509" s="53">
        <v>990640</v>
      </c>
      <c r="M509" s="51">
        <v>63053</v>
      </c>
      <c r="N509" s="26">
        <v>41954</v>
      </c>
      <c r="O509" s="25">
        <v>2014</v>
      </c>
      <c r="P509" s="21"/>
      <c r="Q509" s="53">
        <f t="shared" si="17"/>
        <v>84166.525063721332</v>
      </c>
      <c r="R509" s="13">
        <v>84166</v>
      </c>
      <c r="S509" s="21" t="s">
        <v>19</v>
      </c>
      <c r="T509" s="7">
        <f t="shared" si="19"/>
        <v>0.52506372133211698</v>
      </c>
      <c r="U509" s="21" t="s">
        <v>1753</v>
      </c>
      <c r="V509" s="6" t="s">
        <v>1749</v>
      </c>
      <c r="W509" s="21"/>
    </row>
    <row r="510" spans="1:23" s="36" customFormat="1" ht="18" customHeight="1" x14ac:dyDescent="0.2">
      <c r="A510" s="26">
        <v>41944</v>
      </c>
      <c r="B510" s="21" t="s">
        <v>299</v>
      </c>
      <c r="C510" s="21" t="s">
        <v>1084</v>
      </c>
      <c r="D510" s="21" t="s">
        <v>401</v>
      </c>
      <c r="E510" s="21"/>
      <c r="F510" s="22" t="s">
        <v>1756</v>
      </c>
      <c r="G510" s="135"/>
      <c r="H510" s="135"/>
      <c r="I510" s="130" t="s">
        <v>1757</v>
      </c>
      <c r="J510" s="142">
        <v>0.80800000000000005</v>
      </c>
      <c r="K510" s="21" t="s">
        <v>1759</v>
      </c>
      <c r="L510" s="53">
        <v>937788</v>
      </c>
      <c r="M510" s="51">
        <v>63380</v>
      </c>
      <c r="N510" s="66">
        <v>42013</v>
      </c>
      <c r="O510" s="110">
        <v>2014</v>
      </c>
      <c r="P510" s="21"/>
      <c r="Q510" s="21"/>
      <c r="R510" s="13"/>
      <c r="S510" s="21"/>
      <c r="T510" s="21"/>
      <c r="U510" s="21"/>
      <c r="V510" s="21"/>
      <c r="W510" s="21"/>
    </row>
    <row r="511" spans="1:23" s="36" customFormat="1" ht="24.75" customHeight="1" x14ac:dyDescent="0.2">
      <c r="A511" s="26">
        <v>41944</v>
      </c>
      <c r="B511" s="21" t="s">
        <v>299</v>
      </c>
      <c r="C511" s="21" t="s">
        <v>1769</v>
      </c>
      <c r="D511" s="21" t="s">
        <v>401</v>
      </c>
      <c r="E511" s="21"/>
      <c r="F511" s="121" t="s">
        <v>1756</v>
      </c>
      <c r="G511" s="147"/>
      <c r="H511" s="135"/>
      <c r="I511" s="130" t="s">
        <v>1758</v>
      </c>
      <c r="J511" s="142">
        <v>0.80300000000000005</v>
      </c>
      <c r="K511" s="21" t="s">
        <v>1760</v>
      </c>
      <c r="L511" s="53">
        <v>301370</v>
      </c>
      <c r="M511" s="51">
        <v>63115</v>
      </c>
      <c r="N511" s="26">
        <v>41963</v>
      </c>
      <c r="O511" s="25">
        <v>2014</v>
      </c>
      <c r="P511" s="131" t="s">
        <v>1761</v>
      </c>
      <c r="Q511" s="53">
        <f>IF(AND(D511="CERF",P511="5% PMR"),(L511/1.07*0.05/1.05),IF(V511="NGO",R511,IF(V511="SUP",R511,(L511/1.07*0.1/1.1))))</f>
        <v>13412</v>
      </c>
      <c r="R511" s="13">
        <v>13412</v>
      </c>
      <c r="S511" s="21" t="s">
        <v>19</v>
      </c>
      <c r="T511" s="7">
        <f>Q511-R511</f>
        <v>0</v>
      </c>
      <c r="U511" s="21" t="s">
        <v>1753</v>
      </c>
      <c r="V511" s="21" t="s">
        <v>1750</v>
      </c>
      <c r="W511" s="21" t="s">
        <v>1773</v>
      </c>
    </row>
    <row r="512" spans="1:23" s="36" customFormat="1" ht="27.75" customHeight="1" x14ac:dyDescent="0.2">
      <c r="A512" s="26">
        <v>41944</v>
      </c>
      <c r="B512" s="21" t="s">
        <v>1309</v>
      </c>
      <c r="C512" s="21" t="s">
        <v>337</v>
      </c>
      <c r="D512" s="21" t="s">
        <v>675</v>
      </c>
      <c r="E512" s="21"/>
      <c r="F512" s="51" t="s">
        <v>1762</v>
      </c>
      <c r="G512" s="21" t="s">
        <v>1554</v>
      </c>
      <c r="H512" s="21"/>
      <c r="I512" s="134" t="s">
        <v>1763</v>
      </c>
      <c r="J512" s="102">
        <v>1</v>
      </c>
      <c r="K512" s="21" t="s">
        <v>1764</v>
      </c>
      <c r="L512" s="53">
        <v>1000000</v>
      </c>
      <c r="M512" s="51">
        <v>62595</v>
      </c>
      <c r="N512" s="26">
        <v>42005</v>
      </c>
      <c r="O512" s="25">
        <v>2014</v>
      </c>
      <c r="P512" s="21"/>
      <c r="Q512" s="53">
        <f>IF(AND(D512="CERF",P512="5% PMR"),(L512/1.07*0.05/1.05),IF(V512="NGO",R512,IF(V512="SUP",R512,(L512/1.07*0.1/1.1))))</f>
        <v>84961.767204757853</v>
      </c>
      <c r="R512" s="13">
        <v>84962</v>
      </c>
      <c r="S512" s="21" t="s">
        <v>19</v>
      </c>
      <c r="T512" s="7">
        <f>Q512-R512</f>
        <v>-0.23279524214740377</v>
      </c>
      <c r="U512" s="21" t="s">
        <v>1753</v>
      </c>
      <c r="V512" s="21"/>
      <c r="W512" s="21"/>
    </row>
    <row r="513" spans="1:24" s="36" customFormat="1" ht="24.75" customHeight="1" x14ac:dyDescent="0.2">
      <c r="A513" s="26">
        <v>41944</v>
      </c>
      <c r="B513" s="21" t="s">
        <v>1309</v>
      </c>
      <c r="C513" s="21" t="s">
        <v>48</v>
      </c>
      <c r="D513" s="21" t="s">
        <v>271</v>
      </c>
      <c r="E513" s="21"/>
      <c r="F513" s="51" t="s">
        <v>1765</v>
      </c>
      <c r="G513" s="21"/>
      <c r="H513" s="21"/>
      <c r="I513" s="21" t="s">
        <v>1766</v>
      </c>
      <c r="J513" s="142">
        <v>0.82</v>
      </c>
      <c r="K513" s="21" t="s">
        <v>1015</v>
      </c>
      <c r="L513" s="53">
        <v>1219512</v>
      </c>
      <c r="M513" s="51">
        <v>63287</v>
      </c>
      <c r="N513" s="26">
        <v>42003</v>
      </c>
      <c r="O513" s="25">
        <v>2014</v>
      </c>
      <c r="P513" s="21"/>
      <c r="Q513" s="53">
        <f>IF(AND(D513="CERF",P513="5% PMR"),(L513/1.07*0.05/1.05),IF(V513="NGO",R513,IF(V513="SUP",R513,(L513/1.07*0.1/1.1))))</f>
        <v>30488</v>
      </c>
      <c r="R513" s="13">
        <v>30488</v>
      </c>
      <c r="S513" s="21" t="s">
        <v>15</v>
      </c>
      <c r="T513" s="7">
        <f>Q513-R513</f>
        <v>0</v>
      </c>
      <c r="U513" s="21" t="s">
        <v>476</v>
      </c>
      <c r="V513" s="21" t="s">
        <v>1751</v>
      </c>
      <c r="W513" s="21" t="s">
        <v>1780</v>
      </c>
    </row>
    <row r="514" spans="1:24" s="36" customFormat="1" ht="24.75" customHeight="1" x14ac:dyDescent="0.2">
      <c r="A514" s="26">
        <v>41944</v>
      </c>
      <c r="B514" s="21" t="s">
        <v>1309</v>
      </c>
      <c r="C514" s="21" t="s">
        <v>197</v>
      </c>
      <c r="D514" s="21" t="s">
        <v>1283</v>
      </c>
      <c r="E514" s="21"/>
      <c r="F514" s="51" t="s">
        <v>1767</v>
      </c>
      <c r="G514" s="21" t="s">
        <v>1531</v>
      </c>
      <c r="H514" s="21"/>
      <c r="I514" s="21" t="s">
        <v>416</v>
      </c>
      <c r="J514" s="102">
        <v>1</v>
      </c>
      <c r="K514" s="21" t="s">
        <v>1768</v>
      </c>
      <c r="L514" s="53">
        <v>644607</v>
      </c>
      <c r="M514" s="51">
        <v>63136</v>
      </c>
      <c r="N514" s="26">
        <v>41968</v>
      </c>
      <c r="O514" s="25">
        <v>2014</v>
      </c>
      <c r="P514" s="21"/>
      <c r="Q514" s="53">
        <f>IF(AND(D514="CERF",P514="5% PMR"),(L514/1.07*0.05/1.05),IF(V514="NGO",R514,IF(V514="SUP",R514,(L514/1.07*0.1/1.1))))</f>
        <v>54766.94987255735</v>
      </c>
      <c r="R514" s="13">
        <v>54000</v>
      </c>
      <c r="S514" s="21" t="s">
        <v>19</v>
      </c>
      <c r="T514" s="7">
        <f>Q514-R514</f>
        <v>766.94987255735032</v>
      </c>
      <c r="U514" s="21" t="s">
        <v>1753</v>
      </c>
      <c r="V514" s="21"/>
      <c r="W514" s="21"/>
    </row>
    <row r="515" spans="1:24" s="36" customFormat="1" ht="24.75" customHeight="1" x14ac:dyDescent="0.2">
      <c r="A515" s="26">
        <v>41944</v>
      </c>
      <c r="B515" s="21" t="s">
        <v>299</v>
      </c>
      <c r="C515" s="21" t="s">
        <v>1769</v>
      </c>
      <c r="D515" s="21" t="s">
        <v>1770</v>
      </c>
      <c r="E515" s="21"/>
      <c r="F515" s="51" t="s">
        <v>1771</v>
      </c>
      <c r="G515" s="21"/>
      <c r="H515" s="21"/>
      <c r="I515" s="21" t="s">
        <v>1772</v>
      </c>
      <c r="J515" s="142">
        <v>0.80300000000000005</v>
      </c>
      <c r="K515" s="21" t="s">
        <v>1246</v>
      </c>
      <c r="L515" s="53">
        <v>124533</v>
      </c>
      <c r="M515" s="51">
        <v>63127</v>
      </c>
      <c r="N515" s="26">
        <v>41964</v>
      </c>
      <c r="O515" s="25">
        <v>2014</v>
      </c>
      <c r="P515" s="131" t="s">
        <v>1761</v>
      </c>
      <c r="Q515" s="53">
        <f>IF(AND(D515="CERF",P515="5% PMR"),(L515/1.07*0.05/1.05),IF(V515="NGO",R515,IF(V515="SUP",R515,(L515/1.07*0.1/1.1))))</f>
        <v>5542</v>
      </c>
      <c r="R515" s="13">
        <v>5542</v>
      </c>
      <c r="S515" s="21" t="s">
        <v>19</v>
      </c>
      <c r="T515" s="7">
        <f>Q515-R515</f>
        <v>0</v>
      </c>
      <c r="U515" s="21" t="s">
        <v>1753</v>
      </c>
      <c r="V515" s="21" t="s">
        <v>1750</v>
      </c>
      <c r="W515" s="21" t="s">
        <v>1773</v>
      </c>
    </row>
    <row r="516" spans="1:24" s="36" customFormat="1" ht="24" customHeight="1" x14ac:dyDescent="0.2">
      <c r="A516" s="26">
        <v>41944</v>
      </c>
      <c r="B516" s="21" t="s">
        <v>299</v>
      </c>
      <c r="C516" s="21" t="s">
        <v>1084</v>
      </c>
      <c r="D516" s="21" t="s">
        <v>1770</v>
      </c>
      <c r="E516" s="21"/>
      <c r="F516" s="51" t="s">
        <v>1771</v>
      </c>
      <c r="G516" s="21"/>
      <c r="H516" s="21"/>
      <c r="I516" s="21" t="s">
        <v>1856</v>
      </c>
      <c r="J516" s="142">
        <v>0.80300000000000005</v>
      </c>
      <c r="K516" s="21" t="s">
        <v>285</v>
      </c>
      <c r="L516" s="53">
        <v>373599</v>
      </c>
      <c r="M516" s="51">
        <v>63129</v>
      </c>
      <c r="N516" s="26">
        <v>41967</v>
      </c>
      <c r="O516" s="25">
        <v>2014</v>
      </c>
      <c r="P516" s="21"/>
      <c r="Q516" s="21"/>
      <c r="R516" s="13"/>
      <c r="S516" s="21"/>
      <c r="T516" s="21"/>
      <c r="U516" s="21"/>
      <c r="V516" s="21"/>
      <c r="W516" s="21"/>
    </row>
    <row r="517" spans="1:24" s="36" customFormat="1" ht="25.5" customHeight="1" x14ac:dyDescent="0.2">
      <c r="A517" s="26">
        <v>41944</v>
      </c>
      <c r="B517" s="21" t="s">
        <v>1309</v>
      </c>
      <c r="C517" s="21" t="s">
        <v>197</v>
      </c>
      <c r="D517" s="21" t="s">
        <v>1283</v>
      </c>
      <c r="E517" s="21"/>
      <c r="F517" s="51" t="s">
        <v>1774</v>
      </c>
      <c r="G517" s="21" t="s">
        <v>1531</v>
      </c>
      <c r="H517" s="21"/>
      <c r="I517" s="21" t="s">
        <v>1775</v>
      </c>
      <c r="J517" s="102">
        <v>1</v>
      </c>
      <c r="K517" s="21" t="s">
        <v>1776</v>
      </c>
      <c r="L517" s="53">
        <v>165952</v>
      </c>
      <c r="M517" s="51">
        <v>63179</v>
      </c>
      <c r="N517" s="26">
        <v>41974</v>
      </c>
      <c r="O517" s="25">
        <v>2014</v>
      </c>
      <c r="P517" s="21"/>
      <c r="Q517" s="53">
        <f>IF(AND(D517="CERF",P517="5% PMR"),(L517/1.07*0.05/1.05),IF(V517="NGO",R517,IF(V517="SUP",R517,(L517/1.07*0.1/1.1))))</f>
        <v>3500</v>
      </c>
      <c r="R517" s="13">
        <v>3500</v>
      </c>
      <c r="S517" s="21" t="s">
        <v>19</v>
      </c>
      <c r="T517" s="7">
        <f>Q517-R517</f>
        <v>0</v>
      </c>
      <c r="U517" s="21"/>
      <c r="V517" s="21" t="s">
        <v>1750</v>
      </c>
      <c r="W517" s="21"/>
    </row>
    <row r="518" spans="1:24" s="36" customFormat="1" ht="36" x14ac:dyDescent="0.2">
      <c r="A518" s="26">
        <v>41944</v>
      </c>
      <c r="B518" s="21" t="s">
        <v>1307</v>
      </c>
      <c r="C518" s="21" t="s">
        <v>54</v>
      </c>
      <c r="D518" s="21" t="s">
        <v>12</v>
      </c>
      <c r="E518" s="21" t="s">
        <v>371</v>
      </c>
      <c r="F518" s="51" t="s">
        <v>1777</v>
      </c>
      <c r="G518" s="21" t="s">
        <v>1860</v>
      </c>
      <c r="H518" s="21"/>
      <c r="I518" s="21" t="s">
        <v>1778</v>
      </c>
      <c r="J518" s="102">
        <v>1</v>
      </c>
      <c r="K518" s="21" t="s">
        <v>1779</v>
      </c>
      <c r="L518" s="53">
        <v>500103</v>
      </c>
      <c r="M518" s="51">
        <v>63230</v>
      </c>
      <c r="N518" s="26">
        <v>41982</v>
      </c>
      <c r="O518" s="25">
        <v>2014</v>
      </c>
      <c r="P518" s="131" t="s">
        <v>1396</v>
      </c>
      <c r="Q518" s="53">
        <f>IF(AND(D518="CERF",P518="5% PMR"),(L518/1.07*0.05/1.05),IF(V518="NGO",R518,IF(V518="SUP",R518,(L518/1.07*0.1/1.1))))</f>
        <v>22256.475300400532</v>
      </c>
      <c r="R518" s="13">
        <v>17831</v>
      </c>
      <c r="S518" s="21" t="s">
        <v>15</v>
      </c>
      <c r="T518" s="7">
        <f>Q518-R518</f>
        <v>4425.4753004005324</v>
      </c>
      <c r="U518" s="21" t="s">
        <v>474</v>
      </c>
      <c r="V518" s="6" t="s">
        <v>1749</v>
      </c>
      <c r="W518" s="21"/>
    </row>
    <row r="519" spans="1:24" s="36" customFormat="1" ht="24.75" customHeight="1" x14ac:dyDescent="0.2">
      <c r="A519" s="26">
        <v>41944</v>
      </c>
      <c r="B519" s="21" t="s">
        <v>1309</v>
      </c>
      <c r="C519" s="21" t="s">
        <v>197</v>
      </c>
      <c r="D519" s="21" t="s">
        <v>271</v>
      </c>
      <c r="E519" s="21"/>
      <c r="F519" s="74" t="s">
        <v>1545</v>
      </c>
      <c r="G519" s="21" t="s">
        <v>1531</v>
      </c>
      <c r="H519" s="21"/>
      <c r="I519" s="21" t="s">
        <v>1040</v>
      </c>
      <c r="J519" s="142">
        <v>0.79900000000000004</v>
      </c>
      <c r="K519" s="21" t="s">
        <v>1546</v>
      </c>
      <c r="L519" s="53">
        <v>1439299</v>
      </c>
      <c r="M519" s="51">
        <v>62630</v>
      </c>
      <c r="N519" s="26">
        <v>41974</v>
      </c>
      <c r="O519" s="25">
        <v>2014</v>
      </c>
      <c r="P519" s="21" t="s">
        <v>1781</v>
      </c>
      <c r="Q519" s="53">
        <v>0</v>
      </c>
      <c r="R519" s="13">
        <v>0</v>
      </c>
      <c r="S519" s="21">
        <v>0</v>
      </c>
      <c r="T519" s="7">
        <v>0</v>
      </c>
      <c r="U519" s="21"/>
      <c r="V519" s="21"/>
      <c r="W519" s="21" t="s">
        <v>1782</v>
      </c>
      <c r="X519" s="59"/>
    </row>
    <row r="520" spans="1:24" s="36" customFormat="1" ht="24.75" customHeight="1" x14ac:dyDescent="0.2">
      <c r="A520" s="26">
        <v>41974</v>
      </c>
      <c r="B520" s="21" t="s">
        <v>1309</v>
      </c>
      <c r="C520" s="21" t="s">
        <v>68</v>
      </c>
      <c r="D520" s="21" t="s">
        <v>1283</v>
      </c>
      <c r="E520" s="21"/>
      <c r="F520" s="51" t="s">
        <v>1797</v>
      </c>
      <c r="G520" s="21"/>
      <c r="H520" s="21" t="s">
        <v>1796</v>
      </c>
      <c r="I520" s="148" t="s">
        <v>1795</v>
      </c>
      <c r="J520" s="102">
        <v>1</v>
      </c>
      <c r="K520" s="21" t="s">
        <v>1798</v>
      </c>
      <c r="L520" s="53">
        <v>892900</v>
      </c>
      <c r="M520" s="51">
        <v>63222</v>
      </c>
      <c r="N520" s="26">
        <v>41978</v>
      </c>
      <c r="O520" s="25">
        <v>2014</v>
      </c>
      <c r="P520" s="21"/>
      <c r="Q520" s="53">
        <f t="shared" ref="Q520:Q525" si="20">IF(AND(D520="CERF",P520="5% PMR"),(L520/1.07*0.05/1.05),IF(V520="NGO",R520,IF(V520="SUP",R520,(L520/1.07*0.1/1.1))))</f>
        <v>54000</v>
      </c>
      <c r="R520" s="13">
        <v>54000</v>
      </c>
      <c r="S520" s="21" t="s">
        <v>19</v>
      </c>
      <c r="T520" s="7">
        <f t="shared" ref="T520:T525" si="21">Q520-R520</f>
        <v>0</v>
      </c>
      <c r="U520" s="21" t="s">
        <v>1753</v>
      </c>
      <c r="V520" s="21" t="s">
        <v>1750</v>
      </c>
      <c r="W520" s="21"/>
      <c r="X520" s="59"/>
    </row>
    <row r="521" spans="1:24" s="36" customFormat="1" ht="24.75" customHeight="1" x14ac:dyDescent="0.2">
      <c r="A521" s="26">
        <v>41974</v>
      </c>
      <c r="B521" s="21" t="s">
        <v>1309</v>
      </c>
      <c r="C521" s="21" t="s">
        <v>68</v>
      </c>
      <c r="D521" s="21" t="s">
        <v>12</v>
      </c>
      <c r="E521" s="21" t="s">
        <v>371</v>
      </c>
      <c r="F521" s="51" t="s">
        <v>1783</v>
      </c>
      <c r="G521" s="21" t="s">
        <v>1533</v>
      </c>
      <c r="H521" s="21"/>
      <c r="I521" s="21" t="s">
        <v>1785</v>
      </c>
      <c r="J521" s="102">
        <v>1</v>
      </c>
      <c r="K521" s="21" t="s">
        <v>1784</v>
      </c>
      <c r="L521" s="53">
        <v>131451</v>
      </c>
      <c r="M521" s="51">
        <v>63262</v>
      </c>
      <c r="N521" s="26">
        <v>41985</v>
      </c>
      <c r="O521" s="25">
        <v>2014</v>
      </c>
      <c r="P521" s="131" t="s">
        <v>1396</v>
      </c>
      <c r="Q521" s="53">
        <f t="shared" si="20"/>
        <v>5850.0667556742319</v>
      </c>
      <c r="R521" s="13">
        <v>0</v>
      </c>
      <c r="S521" s="21" t="s">
        <v>15</v>
      </c>
      <c r="T521" s="7">
        <f t="shared" si="21"/>
        <v>5850.0667556742319</v>
      </c>
      <c r="U521" s="21"/>
      <c r="V521" s="6" t="s">
        <v>1749</v>
      </c>
      <c r="W521" s="21"/>
    </row>
    <row r="522" spans="1:24" s="36" customFormat="1" ht="24.75" customHeight="1" x14ac:dyDescent="0.2">
      <c r="A522" s="26">
        <v>41974</v>
      </c>
      <c r="B522" s="21" t="s">
        <v>299</v>
      </c>
      <c r="C522" s="21" t="s">
        <v>1084</v>
      </c>
      <c r="D522" s="21" t="s">
        <v>401</v>
      </c>
      <c r="E522" s="21"/>
      <c r="F522" s="51" t="s">
        <v>1786</v>
      </c>
      <c r="G522" s="21"/>
      <c r="H522" s="21"/>
      <c r="I522" s="21" t="s">
        <v>1787</v>
      </c>
      <c r="J522" s="142">
        <v>0.80700000000000005</v>
      </c>
      <c r="K522" s="21" t="s">
        <v>139</v>
      </c>
      <c r="L522" s="53">
        <v>625782</v>
      </c>
      <c r="M522" s="51">
        <v>63394</v>
      </c>
      <c r="N522" s="26">
        <v>42017</v>
      </c>
      <c r="O522" s="25">
        <v>2014</v>
      </c>
      <c r="P522" s="131" t="s">
        <v>1761</v>
      </c>
      <c r="Q522" s="53">
        <f t="shared" si="20"/>
        <v>53167.544604927774</v>
      </c>
      <c r="R522" s="13">
        <v>23889</v>
      </c>
      <c r="S522" s="21" t="s">
        <v>15</v>
      </c>
      <c r="T522" s="7">
        <f t="shared" si="21"/>
        <v>29278.544604927774</v>
      </c>
      <c r="U522" s="21"/>
      <c r="V522" s="21"/>
      <c r="W522" s="21"/>
    </row>
    <row r="523" spans="1:24" s="36" customFormat="1" ht="24.75" customHeight="1" x14ac:dyDescent="0.2">
      <c r="A523" s="26">
        <v>41974</v>
      </c>
      <c r="B523" s="21" t="s">
        <v>1309</v>
      </c>
      <c r="C523" s="21" t="s">
        <v>189</v>
      </c>
      <c r="D523" s="21" t="s">
        <v>35</v>
      </c>
      <c r="E523" s="21"/>
      <c r="F523" s="51" t="s">
        <v>1788</v>
      </c>
      <c r="G523" s="21" t="s">
        <v>1842</v>
      </c>
      <c r="H523" s="21"/>
      <c r="I523" s="21" t="s">
        <v>1790</v>
      </c>
      <c r="J523" s="142">
        <v>0.80700000000000005</v>
      </c>
      <c r="K523" s="21" t="s">
        <v>1015</v>
      </c>
      <c r="L523" s="53">
        <v>1239157</v>
      </c>
      <c r="M523" s="51">
        <v>63348</v>
      </c>
      <c r="N523" s="26">
        <v>42018</v>
      </c>
      <c r="O523" s="25">
        <v>2014</v>
      </c>
      <c r="P523" s="21"/>
      <c r="Q523" s="53">
        <f t="shared" si="20"/>
        <v>105280.96856414614</v>
      </c>
      <c r="R523" s="13">
        <v>105280</v>
      </c>
      <c r="S523" s="21" t="s">
        <v>19</v>
      </c>
      <c r="T523" s="7">
        <f t="shared" si="21"/>
        <v>0.96856414614012465</v>
      </c>
      <c r="U523" s="21" t="s">
        <v>1753</v>
      </c>
      <c r="V523" s="21"/>
      <c r="W523" s="21"/>
    </row>
    <row r="524" spans="1:24" s="36" customFormat="1" ht="24.75" customHeight="1" x14ac:dyDescent="0.2">
      <c r="A524" s="26">
        <v>41974</v>
      </c>
      <c r="B524" s="21" t="s">
        <v>1309</v>
      </c>
      <c r="C524" s="21" t="s">
        <v>81</v>
      </c>
      <c r="D524" s="21" t="s">
        <v>35</v>
      </c>
      <c r="E524" s="21"/>
      <c r="F524" s="51" t="s">
        <v>1788</v>
      </c>
      <c r="G524" s="21" t="s">
        <v>1530</v>
      </c>
      <c r="H524" s="21"/>
      <c r="I524" s="21" t="s">
        <v>1789</v>
      </c>
      <c r="J524" s="142">
        <v>0.80700000000000005</v>
      </c>
      <c r="K524" s="21" t="s">
        <v>1015</v>
      </c>
      <c r="L524" s="53">
        <v>1239157</v>
      </c>
      <c r="M524" s="51">
        <v>63349</v>
      </c>
      <c r="N524" s="26">
        <v>42018</v>
      </c>
      <c r="O524" s="25">
        <v>2014</v>
      </c>
      <c r="P524" s="21"/>
      <c r="Q524" s="53">
        <f t="shared" si="20"/>
        <v>105280.96856414614</v>
      </c>
      <c r="R524" s="13">
        <v>105280</v>
      </c>
      <c r="S524" s="21" t="s">
        <v>19</v>
      </c>
      <c r="T524" s="7">
        <f t="shared" si="21"/>
        <v>0.96856414614012465</v>
      </c>
      <c r="U524" s="21" t="s">
        <v>1753</v>
      </c>
      <c r="V524" s="21"/>
      <c r="W524" s="21"/>
    </row>
    <row r="525" spans="1:24" s="36" customFormat="1" ht="24.75" customHeight="1" x14ac:dyDescent="0.2">
      <c r="A525" s="26">
        <v>41974</v>
      </c>
      <c r="B525" s="21" t="s">
        <v>1310</v>
      </c>
      <c r="C525" s="21" t="s">
        <v>1642</v>
      </c>
      <c r="D525" s="21" t="s">
        <v>1791</v>
      </c>
      <c r="E525" s="21"/>
      <c r="F525" s="51"/>
      <c r="G525" s="21" t="s">
        <v>1840</v>
      </c>
      <c r="H525" s="21"/>
      <c r="I525" s="21" t="s">
        <v>1792</v>
      </c>
      <c r="J525" s="142">
        <v>0.88200000000000001</v>
      </c>
      <c r="K525" s="21" t="s">
        <v>1793</v>
      </c>
      <c r="L525" s="53">
        <v>56689</v>
      </c>
      <c r="M525" s="51">
        <v>63494</v>
      </c>
      <c r="N525" s="26">
        <v>42037</v>
      </c>
      <c r="O525" s="25">
        <v>2015</v>
      </c>
      <c r="P525" s="21"/>
      <c r="Q525" s="53">
        <f t="shared" si="20"/>
        <v>4816.3976210705177</v>
      </c>
      <c r="R525" s="13">
        <v>4816</v>
      </c>
      <c r="S525" s="21" t="s">
        <v>19</v>
      </c>
      <c r="T525" s="7">
        <f t="shared" si="21"/>
        <v>0.39762107051774365</v>
      </c>
      <c r="U525" s="21" t="s">
        <v>1753</v>
      </c>
      <c r="V525" s="21"/>
      <c r="W525" s="21"/>
    </row>
    <row r="526" spans="1:24" s="36" customFormat="1" ht="39" customHeight="1" x14ac:dyDescent="0.2">
      <c r="A526" s="26">
        <v>41974</v>
      </c>
      <c r="B526" s="21" t="s">
        <v>1309</v>
      </c>
      <c r="C526" s="21" t="s">
        <v>68</v>
      </c>
      <c r="D526" s="21" t="s">
        <v>12</v>
      </c>
      <c r="E526" s="21" t="s">
        <v>371</v>
      </c>
      <c r="F526" s="51" t="s">
        <v>1799</v>
      </c>
      <c r="G526" s="21" t="s">
        <v>1533</v>
      </c>
      <c r="H526" s="21"/>
      <c r="I526" s="149" t="s">
        <v>1801</v>
      </c>
      <c r="J526" s="102">
        <v>1</v>
      </c>
      <c r="K526" s="21" t="s">
        <v>1800</v>
      </c>
      <c r="L526" s="53">
        <v>876003</v>
      </c>
      <c r="M526" s="51">
        <v>63307</v>
      </c>
      <c r="N526" s="26">
        <v>41992</v>
      </c>
      <c r="O526" s="25">
        <v>2014</v>
      </c>
      <c r="P526" s="131" t="s">
        <v>1396</v>
      </c>
      <c r="Q526" s="53">
        <f t="shared" ref="Q526:Q531" si="22">IF(AND(D526="CERF",P526="5% PMR"),(L526/1.07*0.05/1.05),IF(V526="NGO",R526,IF(V526="SUP",R526,(L526/1.07*0.1/1.1))))</f>
        <v>38985.447263017355</v>
      </c>
      <c r="R526" s="13">
        <v>22000</v>
      </c>
      <c r="S526" s="21" t="s">
        <v>15</v>
      </c>
      <c r="T526" s="7">
        <f t="shared" ref="T526:T531" si="23">Q526-R526</f>
        <v>16985.447263017355</v>
      </c>
      <c r="U526" s="21"/>
      <c r="V526" s="21"/>
      <c r="W526" s="21"/>
    </row>
    <row r="527" spans="1:24" s="36" customFormat="1" ht="24.75" customHeight="1" x14ac:dyDescent="0.2">
      <c r="A527" s="26">
        <v>41974</v>
      </c>
      <c r="B527" s="21" t="s">
        <v>1307</v>
      </c>
      <c r="C527" s="21" t="s">
        <v>85</v>
      </c>
      <c r="D527" s="21" t="s">
        <v>12</v>
      </c>
      <c r="E527" s="21" t="s">
        <v>371</v>
      </c>
      <c r="F527" s="51" t="s">
        <v>1802</v>
      </c>
      <c r="G527" s="21"/>
      <c r="H527" s="21"/>
      <c r="I527" s="149" t="s">
        <v>1805</v>
      </c>
      <c r="J527" s="102">
        <v>1</v>
      </c>
      <c r="K527" s="21" t="s">
        <v>727</v>
      </c>
      <c r="L527" s="53">
        <v>700000</v>
      </c>
      <c r="M527" s="51">
        <v>63309</v>
      </c>
      <c r="N527" s="26">
        <v>41992</v>
      </c>
      <c r="O527" s="25">
        <v>2014</v>
      </c>
      <c r="P527" s="131" t="s">
        <v>1396</v>
      </c>
      <c r="Q527" s="53">
        <f t="shared" si="22"/>
        <v>31152.647975077878</v>
      </c>
      <c r="R527" s="13">
        <v>31152</v>
      </c>
      <c r="S527" s="21" t="s">
        <v>19</v>
      </c>
      <c r="T527" s="7">
        <f t="shared" si="23"/>
        <v>0.64797507787807263</v>
      </c>
      <c r="U527" s="21" t="s">
        <v>1753</v>
      </c>
      <c r="V527" s="21"/>
      <c r="W527" s="21"/>
    </row>
    <row r="528" spans="1:24" s="36" customFormat="1" ht="36" x14ac:dyDescent="0.2">
      <c r="A528" s="26">
        <v>41974</v>
      </c>
      <c r="B528" s="21" t="s">
        <v>1309</v>
      </c>
      <c r="C528" s="21" t="s">
        <v>68</v>
      </c>
      <c r="D528" s="21" t="s">
        <v>12</v>
      </c>
      <c r="E528" s="21" t="s">
        <v>371</v>
      </c>
      <c r="F528" s="51" t="s">
        <v>1808</v>
      </c>
      <c r="G528" s="21" t="s">
        <v>1860</v>
      </c>
      <c r="H528" s="21"/>
      <c r="I528" s="151" t="s">
        <v>1807</v>
      </c>
      <c r="J528" s="102">
        <v>1</v>
      </c>
      <c r="K528" s="21" t="s">
        <v>678</v>
      </c>
      <c r="L528" s="53">
        <v>100000</v>
      </c>
      <c r="M528" s="51">
        <v>63323</v>
      </c>
      <c r="N528" s="26">
        <v>41995</v>
      </c>
      <c r="O528" s="25">
        <v>2014</v>
      </c>
      <c r="P528" s="131" t="s">
        <v>1396</v>
      </c>
      <c r="Q528" s="53">
        <f t="shared" si="22"/>
        <v>4450.3782821539835</v>
      </c>
      <c r="R528" s="13">
        <v>7000</v>
      </c>
      <c r="S528" s="21" t="s">
        <v>19</v>
      </c>
      <c r="T528" s="7">
        <f t="shared" si="23"/>
        <v>-2549.6217178460165</v>
      </c>
      <c r="U528" s="21" t="s">
        <v>1753</v>
      </c>
      <c r="V528" s="21"/>
      <c r="W528" s="21"/>
    </row>
    <row r="529" spans="1:23" s="36" customFormat="1" ht="36" x14ac:dyDescent="0.2">
      <c r="A529" s="26">
        <v>41974</v>
      </c>
      <c r="B529" s="21" t="s">
        <v>1307</v>
      </c>
      <c r="C529" s="21" t="s">
        <v>250</v>
      </c>
      <c r="D529" s="21" t="s">
        <v>12</v>
      </c>
      <c r="E529" s="21" t="s">
        <v>371</v>
      </c>
      <c r="F529" s="51" t="s">
        <v>1806</v>
      </c>
      <c r="G529" s="21" t="s">
        <v>1860</v>
      </c>
      <c r="H529" s="21"/>
      <c r="I529" s="150" t="s">
        <v>1803</v>
      </c>
      <c r="J529" s="102">
        <v>1</v>
      </c>
      <c r="K529" s="21" t="s">
        <v>1804</v>
      </c>
      <c r="L529" s="53">
        <v>163627</v>
      </c>
      <c r="M529" s="51">
        <v>63306</v>
      </c>
      <c r="N529" s="26">
        <v>41992</v>
      </c>
      <c r="O529" s="25">
        <v>2014</v>
      </c>
      <c r="P529" s="131" t="s">
        <v>1396</v>
      </c>
      <c r="Q529" s="53">
        <f t="shared" si="22"/>
        <v>7282.0204717400966</v>
      </c>
      <c r="R529" s="13">
        <v>5314</v>
      </c>
      <c r="S529" s="21" t="s">
        <v>15</v>
      </c>
      <c r="T529" s="7">
        <f t="shared" si="23"/>
        <v>1968.0204717400966</v>
      </c>
      <c r="U529" s="21" t="s">
        <v>474</v>
      </c>
      <c r="V529" s="21"/>
      <c r="W529" s="21"/>
    </row>
    <row r="530" spans="1:23" s="36" customFormat="1" ht="38.25" customHeight="1" x14ac:dyDescent="0.2">
      <c r="A530" s="26">
        <v>41974</v>
      </c>
      <c r="B530" s="21" t="s">
        <v>1309</v>
      </c>
      <c r="C530" s="21" t="s">
        <v>337</v>
      </c>
      <c r="D530" s="21" t="s">
        <v>12</v>
      </c>
      <c r="E530" s="21" t="s">
        <v>371</v>
      </c>
      <c r="F530" s="51" t="s">
        <v>1810</v>
      </c>
      <c r="G530" s="53" t="s">
        <v>1554</v>
      </c>
      <c r="H530" s="21"/>
      <c r="I530" s="151" t="s">
        <v>1809</v>
      </c>
      <c r="J530" s="102">
        <v>1</v>
      </c>
      <c r="K530" s="21" t="s">
        <v>1811</v>
      </c>
      <c r="L530" s="53">
        <v>860169</v>
      </c>
      <c r="M530" s="51">
        <v>63330</v>
      </c>
      <c r="N530" s="26">
        <v>41997</v>
      </c>
      <c r="O530" s="25">
        <v>2014</v>
      </c>
      <c r="P530" s="131" t="s">
        <v>1396</v>
      </c>
      <c r="Q530" s="53">
        <f t="shared" si="22"/>
        <v>38280.774365821097</v>
      </c>
      <c r="R530" s="13">
        <v>0</v>
      </c>
      <c r="S530" s="21" t="s">
        <v>15</v>
      </c>
      <c r="T530" s="7">
        <f t="shared" si="23"/>
        <v>38280.774365821097</v>
      </c>
      <c r="U530" s="21"/>
      <c r="V530" s="21"/>
      <c r="W530" s="21"/>
    </row>
    <row r="531" spans="1:23" s="36" customFormat="1" ht="40.5" customHeight="1" x14ac:dyDescent="0.2">
      <c r="A531" s="26">
        <v>41974</v>
      </c>
      <c r="B531" s="21" t="s">
        <v>1308</v>
      </c>
      <c r="C531" s="21" t="s">
        <v>330</v>
      </c>
      <c r="D531" s="21" t="s">
        <v>12</v>
      </c>
      <c r="E531" s="21" t="s">
        <v>371</v>
      </c>
      <c r="F531" s="51" t="s">
        <v>1813</v>
      </c>
      <c r="G531" s="21"/>
      <c r="H531" s="21"/>
      <c r="I531" s="149" t="s">
        <v>1812</v>
      </c>
      <c r="J531" s="102">
        <v>1</v>
      </c>
      <c r="K531" s="21" t="s">
        <v>1814</v>
      </c>
      <c r="L531" s="53">
        <v>388357</v>
      </c>
      <c r="M531" s="51">
        <v>63353</v>
      </c>
      <c r="N531" s="26">
        <v>41997</v>
      </c>
      <c r="O531" s="25">
        <v>2014</v>
      </c>
      <c r="P531" s="131" t="s">
        <v>1396</v>
      </c>
      <c r="Q531" s="53">
        <f t="shared" si="22"/>
        <v>17283.355585224741</v>
      </c>
      <c r="R531" s="13">
        <v>17283</v>
      </c>
      <c r="S531" s="21" t="s">
        <v>19</v>
      </c>
      <c r="T531" s="7">
        <f t="shared" si="23"/>
        <v>0.35558522474093479</v>
      </c>
      <c r="U531" s="21"/>
      <c r="V531" s="21"/>
      <c r="W531" s="21"/>
    </row>
    <row r="532" spans="1:23" s="36" customFormat="1" ht="36" x14ac:dyDescent="0.2">
      <c r="A532" s="26">
        <v>41974</v>
      </c>
      <c r="B532" s="21" t="s">
        <v>1309</v>
      </c>
      <c r="C532" s="21" t="s">
        <v>68</v>
      </c>
      <c r="D532" s="21" t="s">
        <v>12</v>
      </c>
      <c r="E532" s="21" t="s">
        <v>371</v>
      </c>
      <c r="F532" s="51" t="s">
        <v>1815</v>
      </c>
      <c r="G532" s="21" t="s">
        <v>1860</v>
      </c>
      <c r="H532" s="21"/>
      <c r="I532" s="21" t="s">
        <v>1816</v>
      </c>
      <c r="J532" s="102">
        <v>1</v>
      </c>
      <c r="K532" s="21" t="s">
        <v>1831</v>
      </c>
      <c r="L532" s="53">
        <v>1019000</v>
      </c>
      <c r="M532" s="51">
        <v>63403</v>
      </c>
      <c r="N532" s="26">
        <v>42018</v>
      </c>
      <c r="O532" s="25">
        <v>2015</v>
      </c>
      <c r="P532" s="131" t="s">
        <v>1396</v>
      </c>
      <c r="Q532" s="53">
        <f t="shared" ref="Q532" si="24">IF(AND(D532="CERF",P532="5% PMR"),(L532/1.07*0.05/1.05),IF(V532="NGO",R532,IF(V532="SUP",R532,(L532/1.07*0.1/1.1))))</f>
        <v>45349.354695149093</v>
      </c>
      <c r="R532" s="13">
        <v>45349</v>
      </c>
      <c r="S532" s="21" t="s">
        <v>19</v>
      </c>
      <c r="T532" s="7">
        <f t="shared" ref="T532" si="25">Q532-R532</f>
        <v>0.35469514909345889</v>
      </c>
      <c r="U532" s="21" t="s">
        <v>1753</v>
      </c>
      <c r="V532" s="21"/>
      <c r="W532" s="21"/>
    </row>
    <row r="533" spans="1:23" s="36" customFormat="1" ht="24.75" customHeight="1" x14ac:dyDescent="0.2">
      <c r="A533" s="26">
        <v>41974</v>
      </c>
      <c r="B533" s="21" t="s">
        <v>1307</v>
      </c>
      <c r="C533" s="21" t="s">
        <v>66</v>
      </c>
      <c r="D533" s="21" t="s">
        <v>12</v>
      </c>
      <c r="E533" s="21" t="s">
        <v>371</v>
      </c>
      <c r="F533" s="51" t="s">
        <v>1817</v>
      </c>
      <c r="G533" s="21" t="s">
        <v>1528</v>
      </c>
      <c r="H533" s="21"/>
      <c r="I533" s="21" t="s">
        <v>1818</v>
      </c>
      <c r="J533" s="102">
        <v>1</v>
      </c>
      <c r="K533" s="21" t="s">
        <v>1819</v>
      </c>
      <c r="L533" s="53">
        <v>350003</v>
      </c>
      <c r="M533" s="51">
        <v>63453</v>
      </c>
      <c r="N533" s="26">
        <v>42025</v>
      </c>
      <c r="O533" s="25">
        <v>2015</v>
      </c>
      <c r="P533" s="131" t="s">
        <v>1396</v>
      </c>
      <c r="Q533" s="53">
        <f t="shared" ref="Q533" si="26">IF(AND(D533="CERF",P533="5% PMR"),(L533/1.07*0.05/1.05),IF(V533="NGO",R533,IF(V533="SUP",R533,(L533/1.07*0.1/1.1))))</f>
        <v>15576.457498887403</v>
      </c>
      <c r="R533" s="13">
        <v>15576</v>
      </c>
      <c r="S533" s="21" t="s">
        <v>19</v>
      </c>
      <c r="T533" s="7">
        <f t="shared" ref="T533" si="27">Q533-R533</f>
        <v>0.45749888740283495</v>
      </c>
      <c r="U533" s="21" t="s">
        <v>1753</v>
      </c>
      <c r="V533" s="21"/>
      <c r="W533" s="21"/>
    </row>
    <row r="534" spans="1:23" s="36" customFormat="1" ht="24.75" customHeight="1" x14ac:dyDescent="0.2">
      <c r="A534" s="26">
        <v>41974</v>
      </c>
      <c r="B534" s="21" t="s">
        <v>1307</v>
      </c>
      <c r="C534" s="21" t="s">
        <v>24</v>
      </c>
      <c r="D534" s="21" t="s">
        <v>12</v>
      </c>
      <c r="E534" s="21" t="s">
        <v>371</v>
      </c>
      <c r="F534" s="51" t="s">
        <v>1820</v>
      </c>
      <c r="G534" s="21" t="s">
        <v>1522</v>
      </c>
      <c r="H534" s="21"/>
      <c r="I534" s="21" t="s">
        <v>1821</v>
      </c>
      <c r="J534" s="102">
        <v>1</v>
      </c>
      <c r="K534" s="21" t="s">
        <v>1822</v>
      </c>
      <c r="L534" s="53">
        <v>599905</v>
      </c>
      <c r="M534" s="51">
        <v>63434</v>
      </c>
      <c r="N534" s="26">
        <v>42020</v>
      </c>
      <c r="O534" s="25">
        <v>2015</v>
      </c>
      <c r="P534" s="131" t="s">
        <v>1396</v>
      </c>
      <c r="Q534" s="53">
        <f t="shared" ref="Q534:Q535" si="28">IF(AND(D534="CERF",P534="5% PMR"),(L534/1.07*0.05/1.05),IF(V534="NGO",R534,IF(V534="SUP",R534,(L534/1.07*0.1/1.1))))</f>
        <v>26698.04183355585</v>
      </c>
      <c r="R534" s="13">
        <v>16726</v>
      </c>
      <c r="S534" s="21" t="s">
        <v>15</v>
      </c>
      <c r="T534" s="7">
        <f t="shared" ref="T534:T535" si="29">Q534-R534</f>
        <v>9972.0418335558497</v>
      </c>
      <c r="U534" s="21" t="s">
        <v>474</v>
      </c>
      <c r="V534" s="6" t="s">
        <v>1748</v>
      </c>
      <c r="W534" s="21"/>
    </row>
    <row r="535" spans="1:23" s="153" customFormat="1" ht="24.75" customHeight="1" x14ac:dyDescent="0.2">
      <c r="A535" s="152">
        <v>41974</v>
      </c>
      <c r="B535" s="22" t="s">
        <v>1307</v>
      </c>
      <c r="C535" s="22" t="s">
        <v>58</v>
      </c>
      <c r="D535" s="22" t="s">
        <v>12</v>
      </c>
      <c r="E535" s="22" t="s">
        <v>371</v>
      </c>
      <c r="F535" s="22" t="s">
        <v>1823</v>
      </c>
      <c r="G535" s="21"/>
      <c r="H535" s="21"/>
      <c r="I535" s="21" t="s">
        <v>1461</v>
      </c>
      <c r="J535" s="102">
        <v>1</v>
      </c>
      <c r="K535" s="21" t="s">
        <v>1824</v>
      </c>
      <c r="L535" s="53">
        <v>110525</v>
      </c>
      <c r="M535" s="51">
        <v>63448</v>
      </c>
      <c r="N535" s="26">
        <v>42023</v>
      </c>
      <c r="O535" s="25">
        <v>2015</v>
      </c>
      <c r="P535" s="131" t="s">
        <v>1396</v>
      </c>
      <c r="Q535" s="53">
        <f t="shared" si="28"/>
        <v>4918.7805963506898</v>
      </c>
      <c r="R535" s="13">
        <v>4918</v>
      </c>
      <c r="S535" s="21" t="s">
        <v>19</v>
      </c>
      <c r="T535" s="7">
        <f t="shared" si="29"/>
        <v>0.7805963506898479</v>
      </c>
      <c r="U535" s="21" t="s">
        <v>1753</v>
      </c>
      <c r="V535" s="21"/>
      <c r="W535" s="21"/>
    </row>
    <row r="536" spans="1:23" s="153" customFormat="1" ht="24.75" customHeight="1" x14ac:dyDescent="0.2">
      <c r="A536" s="152">
        <v>41974</v>
      </c>
      <c r="B536" s="22" t="s">
        <v>1307</v>
      </c>
      <c r="C536" s="22" t="s">
        <v>21</v>
      </c>
      <c r="D536" s="22" t="s">
        <v>12</v>
      </c>
      <c r="E536" s="22" t="s">
        <v>371</v>
      </c>
      <c r="F536" s="22" t="s">
        <v>1825</v>
      </c>
      <c r="G536" s="21"/>
      <c r="H536" s="21"/>
      <c r="I536" s="21" t="s">
        <v>1826</v>
      </c>
      <c r="J536" s="102">
        <v>1</v>
      </c>
      <c r="K536" s="21" t="s">
        <v>1827</v>
      </c>
      <c r="L536" s="53">
        <v>1104181</v>
      </c>
      <c r="M536" s="51">
        <v>63428</v>
      </c>
      <c r="N536" s="26">
        <v>42020</v>
      </c>
      <c r="O536" s="25">
        <v>2015</v>
      </c>
      <c r="P536" s="131" t="s">
        <v>1396</v>
      </c>
      <c r="Q536" s="53">
        <f t="shared" ref="Q536" si="30">IF(AND(D536="CERF",P536="5% PMR"),(L536/1.07*0.05/1.05),IF(V536="NGO",R536,IF(V536="SUP",R536,(L536/1.07*0.1/1.1))))</f>
        <v>49140.231419670665</v>
      </c>
      <c r="R536" s="13">
        <v>49140</v>
      </c>
      <c r="S536" s="21" t="s">
        <v>19</v>
      </c>
      <c r="T536" s="7">
        <f t="shared" ref="T536" si="31">Q536-R536</f>
        <v>0.23141967066476354</v>
      </c>
      <c r="U536" s="21" t="s">
        <v>1753</v>
      </c>
      <c r="V536" s="21"/>
      <c r="W536" s="21"/>
    </row>
    <row r="537" spans="1:23" s="153" customFormat="1" ht="24.75" customHeight="1" x14ac:dyDescent="0.2">
      <c r="A537" s="152">
        <v>41974</v>
      </c>
      <c r="B537" s="22" t="s">
        <v>1309</v>
      </c>
      <c r="C537" s="22" t="s">
        <v>41</v>
      </c>
      <c r="D537" s="22" t="s">
        <v>12</v>
      </c>
      <c r="E537" s="22" t="s">
        <v>371</v>
      </c>
      <c r="F537" s="22" t="s">
        <v>1828</v>
      </c>
      <c r="G537" s="21" t="s">
        <v>1859</v>
      </c>
      <c r="H537" s="21"/>
      <c r="I537" s="21" t="s">
        <v>1829</v>
      </c>
      <c r="J537" s="102">
        <v>1</v>
      </c>
      <c r="K537" s="21" t="s">
        <v>1830</v>
      </c>
      <c r="L537" s="53">
        <v>677693</v>
      </c>
      <c r="M537" s="51">
        <v>63379</v>
      </c>
      <c r="N537" s="26">
        <v>42005</v>
      </c>
      <c r="O537" s="25">
        <v>2015</v>
      </c>
      <c r="P537" s="131" t="s">
        <v>1396</v>
      </c>
      <c r="Q537" s="53">
        <f t="shared" ref="Q537" si="32">IF(AND(D537="CERF",P537="5% PMR"),(L537/1.07*0.05/1.05),IF(V537="NGO",R537,IF(V537="SUP",R537,(L537/1.07*0.1/1.1))))</f>
        <v>30159.902091677788</v>
      </c>
      <c r="R537" s="13">
        <v>0</v>
      </c>
      <c r="S537" s="21" t="s">
        <v>15</v>
      </c>
      <c r="T537" s="7">
        <f t="shared" ref="T537" si="33">Q537-R537</f>
        <v>30159.902091677788</v>
      </c>
      <c r="U537" s="21"/>
      <c r="V537" s="21"/>
      <c r="W537" s="21"/>
    </row>
    <row r="538" spans="1:23" s="153" customFormat="1" ht="24.75" customHeight="1" x14ac:dyDescent="0.2">
      <c r="A538" s="152">
        <v>41974</v>
      </c>
      <c r="B538" s="22" t="s">
        <v>1309</v>
      </c>
      <c r="C538" s="22" t="s">
        <v>41</v>
      </c>
      <c r="D538" s="22" t="s">
        <v>675</v>
      </c>
      <c r="E538" s="22"/>
      <c r="F538" s="22" t="s">
        <v>1846</v>
      </c>
      <c r="G538" s="21" t="s">
        <v>1845</v>
      </c>
      <c r="H538" s="21"/>
      <c r="I538" s="21" t="s">
        <v>1863</v>
      </c>
      <c r="J538" s="102">
        <v>1</v>
      </c>
      <c r="K538" s="21" t="s">
        <v>423</v>
      </c>
      <c r="L538" s="53">
        <v>500000</v>
      </c>
      <c r="M538" s="51">
        <v>63423</v>
      </c>
      <c r="N538" s="26">
        <v>42020</v>
      </c>
      <c r="O538" s="25">
        <v>2015</v>
      </c>
      <c r="P538" s="21"/>
      <c r="Q538" s="53">
        <f>IF(AND(D538="CERF",P538="5% PMR"),(L538/1.07*0.05/1.05),IF(V538="NGO",R538,IF(V538="SUP",R538,(L538/1.07*0.1/1.1))))</f>
        <v>42480.883602378926</v>
      </c>
      <c r="R538" s="13">
        <v>42480</v>
      </c>
      <c r="S538" s="21" t="s">
        <v>19</v>
      </c>
      <c r="T538" s="7">
        <f>Q538-R538</f>
        <v>0.88360237892629812</v>
      </c>
      <c r="U538" s="21" t="s">
        <v>1753</v>
      </c>
      <c r="V538" s="21"/>
      <c r="W538" s="21"/>
    </row>
    <row r="539" spans="1:23" s="160" customFormat="1" ht="24.75" customHeight="1" x14ac:dyDescent="0.2">
      <c r="A539" s="154">
        <v>42005</v>
      </c>
      <c r="B539" s="155" t="s">
        <v>1307</v>
      </c>
      <c r="C539" s="155" t="s">
        <v>174</v>
      </c>
      <c r="D539" s="155" t="s">
        <v>82</v>
      </c>
      <c r="E539" s="155"/>
      <c r="F539" s="155"/>
      <c r="G539" s="120"/>
      <c r="H539" s="120"/>
      <c r="I539" s="120" t="s">
        <v>1848</v>
      </c>
      <c r="J539" s="156">
        <v>1</v>
      </c>
      <c r="K539" s="120" t="s">
        <v>1849</v>
      </c>
      <c r="L539" s="157">
        <v>2113000</v>
      </c>
      <c r="M539" s="158"/>
      <c r="N539" s="120"/>
      <c r="O539" s="25">
        <v>2015</v>
      </c>
      <c r="P539" s="120"/>
      <c r="Q539" s="120"/>
      <c r="R539" s="159"/>
      <c r="S539" s="120"/>
      <c r="T539" s="120"/>
      <c r="U539" s="120"/>
      <c r="V539" s="120"/>
      <c r="W539" s="120"/>
    </row>
    <row r="540" spans="1:23" s="153" customFormat="1" ht="24.75" customHeight="1" x14ac:dyDescent="0.2">
      <c r="A540" s="152">
        <v>42005</v>
      </c>
      <c r="B540" s="22" t="s">
        <v>1309</v>
      </c>
      <c r="C540" s="22" t="s">
        <v>81</v>
      </c>
      <c r="D540" s="22" t="s">
        <v>594</v>
      </c>
      <c r="E540" s="22"/>
      <c r="F540" s="22" t="s">
        <v>1850</v>
      </c>
      <c r="G540" s="21" t="s">
        <v>1841</v>
      </c>
      <c r="H540" s="21"/>
      <c r="I540" s="21" t="s">
        <v>1851</v>
      </c>
      <c r="J540" s="102">
        <v>1</v>
      </c>
      <c r="K540" s="21" t="s">
        <v>1852</v>
      </c>
      <c r="L540" s="53">
        <v>399996</v>
      </c>
      <c r="M540" s="51">
        <v>63468</v>
      </c>
      <c r="N540" s="26">
        <v>42030</v>
      </c>
      <c r="O540" s="25">
        <v>2015</v>
      </c>
      <c r="P540" s="21"/>
      <c r="Q540" s="53">
        <f t="shared" ref="Q540:Q541" si="34">IF(AND(D540="CERF",P540="5% PMR"),(L540/1.07*0.05/1.05),IF(V540="NGO",R540,IF(V540="SUP",R540,(L540/1.07*0.1/1.1))))</f>
        <v>33984.367034834322</v>
      </c>
      <c r="R540" s="13">
        <v>33984</v>
      </c>
      <c r="S540" s="21" t="s">
        <v>19</v>
      </c>
      <c r="T540" s="7">
        <f t="shared" ref="T540:T541" si="35">Q540-R540</f>
        <v>0.36703483432211215</v>
      </c>
      <c r="U540" s="21" t="s">
        <v>1753</v>
      </c>
      <c r="V540" s="21"/>
      <c r="W540" s="21"/>
    </row>
    <row r="541" spans="1:23" s="153" customFormat="1" ht="24.75" customHeight="1" x14ac:dyDescent="0.2">
      <c r="A541" s="152">
        <v>42005</v>
      </c>
      <c r="B541" s="22" t="s">
        <v>1309</v>
      </c>
      <c r="C541" s="22" t="s">
        <v>81</v>
      </c>
      <c r="D541" s="22" t="s">
        <v>594</v>
      </c>
      <c r="E541" s="22"/>
      <c r="F541" s="22" t="s">
        <v>1853</v>
      </c>
      <c r="G541" s="21" t="s">
        <v>1841</v>
      </c>
      <c r="H541" s="21"/>
      <c r="I541" s="21" t="s">
        <v>1854</v>
      </c>
      <c r="J541" s="102">
        <v>1</v>
      </c>
      <c r="K541" s="21" t="s">
        <v>1855</v>
      </c>
      <c r="L541" s="53">
        <v>495742</v>
      </c>
      <c r="M541" s="51">
        <v>63469</v>
      </c>
      <c r="N541" s="26">
        <v>42030</v>
      </c>
      <c r="O541" s="25">
        <v>2015</v>
      </c>
      <c r="P541" s="21"/>
      <c r="Q541" s="53">
        <f t="shared" si="34"/>
        <v>42119.116397621066</v>
      </c>
      <c r="R541" s="13">
        <v>42119</v>
      </c>
      <c r="S541" s="21" t="s">
        <v>19</v>
      </c>
      <c r="T541" s="7">
        <f t="shared" si="35"/>
        <v>0.11639762106642593</v>
      </c>
      <c r="U541" s="21" t="s">
        <v>1753</v>
      </c>
      <c r="V541" s="21"/>
      <c r="W541" s="21"/>
    </row>
    <row r="542" spans="1:23" s="153" customFormat="1" ht="24.75" customHeight="1" x14ac:dyDescent="0.2">
      <c r="A542" s="152"/>
      <c r="B542" s="22"/>
      <c r="C542" s="22"/>
      <c r="D542" s="22"/>
      <c r="E542" s="22"/>
      <c r="F542" s="22"/>
      <c r="G542" s="21" t="s">
        <v>1832</v>
      </c>
      <c r="H542" s="21"/>
      <c r="I542" s="21"/>
      <c r="J542" s="95"/>
      <c r="K542" s="21"/>
      <c r="L542" s="53"/>
      <c r="M542" s="51"/>
      <c r="N542" s="21"/>
      <c r="O542" s="25"/>
      <c r="P542" s="21"/>
      <c r="Q542" s="21"/>
      <c r="R542" s="13"/>
      <c r="S542" s="21"/>
      <c r="T542" s="21"/>
      <c r="U542" s="21"/>
      <c r="V542" s="21"/>
      <c r="W542" s="21"/>
    </row>
    <row r="543" spans="1:23" s="153" customFormat="1" ht="24.75" customHeight="1" x14ac:dyDescent="0.2">
      <c r="A543" s="152"/>
      <c r="B543" s="22"/>
      <c r="C543" s="22"/>
      <c r="D543" s="22"/>
      <c r="E543" s="22"/>
      <c r="F543" s="22"/>
      <c r="G543" s="21" t="s">
        <v>1833</v>
      </c>
      <c r="H543" s="21"/>
      <c r="I543" s="21"/>
      <c r="J543" s="95"/>
      <c r="K543" s="21"/>
      <c r="L543" s="53"/>
      <c r="M543" s="51"/>
      <c r="N543" s="21"/>
      <c r="O543" s="25"/>
      <c r="P543" s="21"/>
      <c r="Q543" s="21"/>
      <c r="R543" s="13"/>
      <c r="S543" s="21"/>
      <c r="T543" s="21"/>
      <c r="U543" s="21"/>
      <c r="V543" s="21"/>
      <c r="W543" s="21"/>
    </row>
    <row r="544" spans="1:23" s="153" customFormat="1" ht="24.75" customHeight="1" x14ac:dyDescent="0.2">
      <c r="A544" s="152"/>
      <c r="B544" s="22"/>
      <c r="C544" s="22"/>
      <c r="D544" s="22"/>
      <c r="E544" s="22"/>
      <c r="F544" s="22"/>
      <c r="G544" s="21" t="s">
        <v>1834</v>
      </c>
      <c r="H544" s="21"/>
      <c r="I544" s="21"/>
      <c r="J544" s="95"/>
      <c r="K544" s="21"/>
      <c r="L544" s="53"/>
      <c r="M544" s="51"/>
      <c r="N544" s="21"/>
      <c r="O544" s="25"/>
      <c r="P544" s="21"/>
      <c r="Q544" s="21"/>
      <c r="R544" s="13"/>
      <c r="S544" s="21"/>
      <c r="T544" s="21"/>
      <c r="U544" s="21"/>
      <c r="V544" s="21"/>
      <c r="W544" s="21"/>
    </row>
    <row r="545" spans="1:23" s="153" customFormat="1" ht="24.75" customHeight="1" x14ac:dyDescent="0.2">
      <c r="A545" s="152"/>
      <c r="B545" s="22"/>
      <c r="C545" s="22"/>
      <c r="D545" s="22"/>
      <c r="E545" s="22"/>
      <c r="F545" s="22"/>
      <c r="G545" s="21" t="s">
        <v>1835</v>
      </c>
      <c r="H545" s="21"/>
      <c r="I545" s="21"/>
      <c r="J545" s="95"/>
      <c r="K545" s="21"/>
      <c r="L545" s="53"/>
      <c r="M545" s="51"/>
      <c r="N545" s="21"/>
      <c r="O545" s="25"/>
      <c r="P545" s="21"/>
      <c r="Q545" s="21"/>
      <c r="R545" s="13"/>
      <c r="S545" s="21"/>
      <c r="T545" s="21"/>
      <c r="U545" s="21"/>
      <c r="V545" s="21"/>
      <c r="W545" s="21"/>
    </row>
    <row r="546" spans="1:23" s="153" customFormat="1" ht="24.75" customHeight="1" x14ac:dyDescent="0.2">
      <c r="A546" s="152"/>
      <c r="B546" s="22"/>
      <c r="C546" s="22"/>
      <c r="D546" s="22"/>
      <c r="E546" s="22"/>
      <c r="F546" s="22"/>
      <c r="G546" s="21" t="s">
        <v>1836</v>
      </c>
      <c r="H546" s="21"/>
      <c r="I546" s="21"/>
      <c r="J546" s="95"/>
      <c r="K546" s="21"/>
      <c r="L546" s="53"/>
      <c r="M546" s="51"/>
      <c r="N546" s="21"/>
      <c r="O546" s="25"/>
      <c r="P546" s="21"/>
      <c r="Q546" s="21"/>
      <c r="R546" s="13"/>
      <c r="S546" s="21"/>
      <c r="T546" s="21"/>
      <c r="U546" s="21"/>
      <c r="V546" s="21"/>
      <c r="W546" s="21"/>
    </row>
    <row r="547" spans="1:23" s="153" customFormat="1" ht="24.75" customHeight="1" x14ac:dyDescent="0.2">
      <c r="A547" s="152"/>
      <c r="B547" s="22"/>
      <c r="C547" s="22"/>
      <c r="D547" s="22"/>
      <c r="E547" s="22"/>
      <c r="F547" s="22"/>
      <c r="G547" s="21" t="s">
        <v>1837</v>
      </c>
      <c r="H547" s="21"/>
      <c r="I547" s="21"/>
      <c r="J547" s="95"/>
      <c r="K547" s="21"/>
      <c r="L547" s="53"/>
      <c r="M547" s="51"/>
      <c r="N547" s="21"/>
      <c r="O547" s="25"/>
      <c r="P547" s="21"/>
      <c r="Q547" s="21"/>
      <c r="R547" s="13"/>
      <c r="S547" s="21"/>
      <c r="T547" s="21"/>
      <c r="U547" s="21"/>
      <c r="V547" s="21"/>
      <c r="W547" s="21"/>
    </row>
    <row r="548" spans="1:23" s="153" customFormat="1" ht="24.75" customHeight="1" x14ac:dyDescent="0.2">
      <c r="A548" s="152"/>
      <c r="B548" s="22"/>
      <c r="C548" s="22"/>
      <c r="D548" s="22"/>
      <c r="E548" s="22"/>
      <c r="F548" s="22"/>
      <c r="G548" s="21" t="s">
        <v>1838</v>
      </c>
      <c r="H548" s="21"/>
      <c r="I548" s="21"/>
      <c r="J548" s="95"/>
      <c r="K548" s="21"/>
      <c r="L548" s="53"/>
      <c r="M548" s="51"/>
      <c r="N548" s="21"/>
      <c r="O548" s="25"/>
      <c r="P548" s="21"/>
      <c r="Q548" s="21"/>
      <c r="R548" s="13"/>
      <c r="S548" s="21"/>
      <c r="T548" s="21"/>
      <c r="U548" s="21"/>
      <c r="V548" s="21"/>
      <c r="W548" s="21"/>
    </row>
    <row r="549" spans="1:23" s="153" customFormat="1" ht="24.75" customHeight="1" x14ac:dyDescent="0.2">
      <c r="A549" s="152"/>
      <c r="B549" s="22"/>
      <c r="C549" s="22"/>
      <c r="D549" s="22"/>
      <c r="E549" s="22"/>
      <c r="F549" s="22"/>
      <c r="G549" s="21" t="s">
        <v>1843</v>
      </c>
      <c r="H549" s="21"/>
      <c r="I549" s="21"/>
      <c r="J549" s="95"/>
      <c r="K549" s="21"/>
      <c r="L549" s="53"/>
      <c r="M549" s="51"/>
      <c r="N549" s="21"/>
      <c r="O549" s="25"/>
      <c r="P549" s="21"/>
      <c r="Q549" s="21"/>
      <c r="R549" s="13"/>
      <c r="S549" s="21"/>
      <c r="T549" s="21"/>
      <c r="U549" s="21"/>
      <c r="V549" s="21"/>
      <c r="W549" s="21"/>
    </row>
    <row r="550" spans="1:23" s="153" customFormat="1" ht="24.75" customHeight="1" x14ac:dyDescent="0.2">
      <c r="A550" s="152"/>
      <c r="B550" s="22"/>
      <c r="C550" s="22"/>
      <c r="D550" s="22"/>
      <c r="E550" s="22"/>
      <c r="F550" s="22"/>
      <c r="G550" s="21" t="s">
        <v>1862</v>
      </c>
      <c r="H550" s="21"/>
      <c r="I550" s="21"/>
      <c r="J550" s="95"/>
      <c r="K550" s="21"/>
      <c r="L550" s="53"/>
      <c r="M550" s="51"/>
      <c r="N550" s="21"/>
      <c r="O550" s="25"/>
      <c r="P550" s="21"/>
      <c r="Q550" s="21"/>
      <c r="R550" s="13"/>
      <c r="S550" s="21"/>
      <c r="T550" s="21"/>
      <c r="U550" s="21"/>
      <c r="V550" s="21"/>
      <c r="W550" s="21"/>
    </row>
    <row r="551" spans="1:23" s="153" customFormat="1" ht="24.75" customHeight="1" x14ac:dyDescent="0.2">
      <c r="A551" s="152">
        <v>42036</v>
      </c>
      <c r="B551" s="22" t="s">
        <v>1307</v>
      </c>
      <c r="C551" s="22" t="s">
        <v>66</v>
      </c>
      <c r="D551" s="22" t="s">
        <v>1119</v>
      </c>
      <c r="E551" s="22"/>
      <c r="F551" s="22" t="s">
        <v>1864</v>
      </c>
      <c r="G551" s="21" t="s">
        <v>1839</v>
      </c>
      <c r="H551" s="21"/>
      <c r="I551" s="21" t="s">
        <v>1865</v>
      </c>
      <c r="J551" s="95"/>
      <c r="K551" s="21" t="s">
        <v>1866</v>
      </c>
      <c r="L551" s="53">
        <v>800096</v>
      </c>
      <c r="M551" s="51"/>
      <c r="N551" s="21"/>
      <c r="O551" s="25"/>
      <c r="P551" s="21"/>
      <c r="Q551" s="21"/>
      <c r="R551" s="13"/>
      <c r="S551" s="21"/>
      <c r="T551" s="21"/>
      <c r="U551" s="21"/>
      <c r="V551" s="21"/>
      <c r="W551" s="21"/>
    </row>
    <row r="552" spans="1:23" s="153" customFormat="1" ht="24.75" customHeight="1" x14ac:dyDescent="0.2">
      <c r="A552" s="152">
        <v>42036</v>
      </c>
      <c r="B552" s="22" t="s">
        <v>1307</v>
      </c>
      <c r="C552" s="22" t="s">
        <v>66</v>
      </c>
      <c r="D552" s="22" t="s">
        <v>1119</v>
      </c>
      <c r="E552" s="22"/>
      <c r="F552" s="22" t="s">
        <v>1867</v>
      </c>
      <c r="G552" s="21" t="s">
        <v>1839</v>
      </c>
      <c r="H552" s="21"/>
      <c r="I552" s="21" t="s">
        <v>1868</v>
      </c>
      <c r="J552" s="95"/>
      <c r="K552" s="21" t="s">
        <v>1869</v>
      </c>
      <c r="L552" s="53">
        <v>300007</v>
      </c>
      <c r="M552" s="51"/>
      <c r="N552" s="21"/>
      <c r="O552" s="25"/>
      <c r="P552" s="21"/>
      <c r="Q552" s="21"/>
      <c r="R552" s="13"/>
      <c r="S552" s="21"/>
      <c r="T552" s="21"/>
      <c r="U552" s="21"/>
      <c r="V552" s="21"/>
      <c r="W552" s="21"/>
    </row>
    <row r="553" spans="1:23" s="153" customFormat="1" ht="24.75" customHeight="1" x14ac:dyDescent="0.2">
      <c r="A553" s="152">
        <v>42036</v>
      </c>
      <c r="B553" s="22" t="s">
        <v>1309</v>
      </c>
      <c r="C553" s="22" t="s">
        <v>68</v>
      </c>
      <c r="D553" s="22" t="s">
        <v>594</v>
      </c>
      <c r="E553" s="22"/>
      <c r="F553" s="22" t="s">
        <v>1871</v>
      </c>
      <c r="G553" s="21" t="s">
        <v>1847</v>
      </c>
      <c r="H553" s="21"/>
      <c r="I553" s="53" t="s">
        <v>1872</v>
      </c>
      <c r="J553" s="95"/>
      <c r="K553" s="21" t="s">
        <v>1873</v>
      </c>
      <c r="L553" s="53">
        <v>324300</v>
      </c>
      <c r="M553" s="51"/>
      <c r="N553" s="21"/>
      <c r="O553" s="25"/>
      <c r="P553" s="21"/>
      <c r="Q553" s="21"/>
      <c r="R553" s="13"/>
      <c r="S553" s="21"/>
      <c r="T553" s="21"/>
      <c r="U553" s="21"/>
      <c r="V553" s="21"/>
      <c r="W553" s="21"/>
    </row>
    <row r="554" spans="1:23" s="153" customFormat="1" ht="24.75" customHeight="1" x14ac:dyDescent="0.2">
      <c r="A554" s="152"/>
      <c r="B554" s="22"/>
      <c r="C554" s="22"/>
      <c r="D554" s="22"/>
      <c r="E554" s="22"/>
      <c r="F554" s="53"/>
      <c r="G554" s="21"/>
      <c r="H554" s="21"/>
      <c r="I554" s="53"/>
      <c r="J554" s="95"/>
      <c r="K554" s="21"/>
      <c r="L554" s="53"/>
      <c r="M554" s="51"/>
      <c r="N554" s="21"/>
      <c r="O554" s="25"/>
      <c r="P554" s="21"/>
      <c r="Q554" s="21"/>
      <c r="R554" s="13"/>
      <c r="S554" s="21"/>
      <c r="T554" s="21"/>
      <c r="U554" s="21"/>
      <c r="V554" s="21"/>
      <c r="W554" s="21"/>
    </row>
    <row r="555" spans="1:23" s="153" customFormat="1" ht="24.75" customHeight="1" x14ac:dyDescent="0.2">
      <c r="A555" s="152"/>
      <c r="B555" s="22"/>
      <c r="C555" s="22"/>
      <c r="D555" s="22"/>
      <c r="E555" s="22"/>
      <c r="F555" s="53"/>
      <c r="G555" s="21"/>
      <c r="H555" s="21"/>
      <c r="I555" s="53"/>
      <c r="J555" s="95"/>
      <c r="K555" s="21"/>
      <c r="L555" s="53"/>
      <c r="M555" s="51"/>
      <c r="N555" s="21"/>
      <c r="O555" s="25"/>
      <c r="P555" s="21"/>
      <c r="Q555" s="21"/>
      <c r="R555" s="13"/>
      <c r="S555" s="21"/>
      <c r="T555" s="21"/>
      <c r="U555" s="21"/>
      <c r="V555" s="21"/>
      <c r="W555" s="21"/>
    </row>
    <row r="556" spans="1:23" s="153" customFormat="1" ht="24.75" customHeight="1" x14ac:dyDescent="0.2">
      <c r="A556" s="152"/>
      <c r="B556" s="22"/>
      <c r="C556" s="22"/>
      <c r="D556" s="22"/>
      <c r="E556" s="22"/>
      <c r="F556" s="53"/>
      <c r="G556" s="21"/>
      <c r="H556" s="21"/>
      <c r="I556" s="53"/>
      <c r="J556" s="95"/>
      <c r="K556" s="21"/>
      <c r="L556" s="53"/>
      <c r="M556" s="51"/>
      <c r="N556" s="21"/>
      <c r="O556" s="25"/>
      <c r="P556" s="21"/>
      <c r="Q556" s="21"/>
      <c r="R556" s="13"/>
      <c r="S556" s="21"/>
      <c r="T556" s="21"/>
      <c r="U556" s="21"/>
      <c r="V556" s="21"/>
      <c r="W556" s="21"/>
    </row>
    <row r="557" spans="1:23" s="153" customFormat="1" ht="24.75" customHeight="1" x14ac:dyDescent="0.2">
      <c r="A557" s="152"/>
      <c r="B557" s="22"/>
      <c r="C557" s="22"/>
      <c r="D557" s="22"/>
      <c r="E557" s="22"/>
      <c r="F557" s="53"/>
      <c r="G557" s="21"/>
      <c r="H557" s="21"/>
      <c r="I557" s="53"/>
      <c r="J557" s="95"/>
      <c r="K557" s="21"/>
      <c r="L557" s="53"/>
      <c r="M557" s="51"/>
      <c r="N557" s="21"/>
      <c r="O557" s="25"/>
      <c r="P557" s="21"/>
      <c r="Q557" s="21"/>
      <c r="R557" s="13"/>
      <c r="S557" s="21"/>
      <c r="T557" s="21"/>
      <c r="U557" s="21"/>
      <c r="V557" s="21"/>
      <c r="W557" s="21"/>
    </row>
    <row r="558" spans="1:23" s="153" customFormat="1" ht="24.75" customHeight="1" x14ac:dyDescent="0.2">
      <c r="A558" s="152"/>
      <c r="B558" s="22"/>
      <c r="C558" s="22"/>
      <c r="D558" s="22"/>
      <c r="E558" s="22"/>
      <c r="F558" s="53"/>
      <c r="G558" s="21"/>
      <c r="H558" s="21"/>
      <c r="I558" s="53"/>
      <c r="J558" s="95"/>
      <c r="K558" s="21"/>
      <c r="L558" s="53"/>
      <c r="M558" s="51"/>
      <c r="N558" s="21"/>
      <c r="O558" s="25"/>
      <c r="P558" s="21"/>
      <c r="Q558" s="21"/>
      <c r="R558" s="13"/>
      <c r="S558" s="21"/>
      <c r="T558" s="21"/>
      <c r="U558" s="21"/>
      <c r="V558" s="21"/>
      <c r="W558" s="21"/>
    </row>
    <row r="559" spans="1:23" s="153" customFormat="1" ht="24.75" customHeight="1" x14ac:dyDescent="0.2">
      <c r="A559" s="152"/>
      <c r="B559" s="22"/>
      <c r="C559" s="22"/>
      <c r="D559" s="22"/>
      <c r="E559" s="22"/>
      <c r="F559" s="53"/>
      <c r="G559" s="21"/>
      <c r="H559" s="21"/>
      <c r="I559" s="53"/>
      <c r="J559" s="95"/>
      <c r="K559" s="21"/>
      <c r="L559" s="53"/>
      <c r="M559" s="51"/>
      <c r="N559" s="21"/>
      <c r="O559" s="25"/>
      <c r="P559" s="21"/>
      <c r="Q559" s="21"/>
      <c r="R559" s="13"/>
      <c r="S559" s="21"/>
      <c r="T559" s="21"/>
      <c r="U559" s="21"/>
      <c r="V559" s="21"/>
      <c r="W559" s="21"/>
    </row>
    <row r="560" spans="1:23" s="153" customFormat="1" ht="24.75" customHeight="1" x14ac:dyDescent="0.2">
      <c r="A560" s="152"/>
      <c r="B560" s="22"/>
      <c r="C560" s="22"/>
      <c r="D560" s="22"/>
      <c r="E560" s="22"/>
      <c r="F560" s="53"/>
      <c r="G560" s="21"/>
      <c r="H560" s="21"/>
      <c r="I560" s="21"/>
      <c r="J560" s="53"/>
      <c r="K560" s="21"/>
      <c r="L560" s="53"/>
      <c r="M560" s="51"/>
      <c r="N560" s="21"/>
      <c r="O560" s="25"/>
      <c r="P560" s="21"/>
      <c r="Q560" s="21"/>
      <c r="R560" s="13"/>
      <c r="S560" s="21"/>
      <c r="T560" s="21"/>
      <c r="U560" s="21"/>
      <c r="V560" s="21"/>
      <c r="W560" s="21"/>
    </row>
    <row r="561" spans="1:23" s="153" customFormat="1" ht="24.75" customHeight="1" x14ac:dyDescent="0.2">
      <c r="A561" s="152"/>
      <c r="B561" s="22"/>
      <c r="C561" s="22"/>
      <c r="D561" s="22"/>
      <c r="E561" s="22"/>
      <c r="F561" s="53"/>
      <c r="G561" s="21"/>
      <c r="H561" s="21"/>
      <c r="I561" s="21"/>
      <c r="J561" s="53"/>
      <c r="K561" s="21"/>
      <c r="L561" s="53"/>
      <c r="M561" s="51"/>
      <c r="N561" s="21"/>
      <c r="O561" s="25"/>
      <c r="P561" s="21"/>
      <c r="Q561" s="21"/>
      <c r="R561" s="13"/>
      <c r="S561" s="21"/>
      <c r="T561" s="21"/>
      <c r="U561" s="21"/>
      <c r="V561" s="21"/>
      <c r="W561" s="21"/>
    </row>
    <row r="562" spans="1:23" s="153" customFormat="1" ht="24.75" customHeight="1" x14ac:dyDescent="0.2">
      <c r="A562" s="152"/>
      <c r="B562" s="22"/>
      <c r="C562" s="22"/>
      <c r="D562" s="22"/>
      <c r="E562" s="22"/>
      <c r="F562" s="53"/>
      <c r="G562" s="21"/>
      <c r="H562" s="21"/>
      <c r="I562" s="21"/>
      <c r="J562" s="95"/>
      <c r="K562" s="21"/>
      <c r="L562" s="53"/>
      <c r="M562" s="51"/>
      <c r="N562" s="21"/>
      <c r="O562" s="25"/>
      <c r="P562" s="21"/>
      <c r="Q562" s="21"/>
      <c r="R562" s="13"/>
      <c r="S562" s="21"/>
      <c r="T562" s="21"/>
      <c r="U562" s="21"/>
      <c r="V562" s="21"/>
      <c r="W562" s="21"/>
    </row>
    <row r="563" spans="1:23" s="153" customFormat="1" ht="24.75" customHeight="1" x14ac:dyDescent="0.2">
      <c r="A563" s="152"/>
      <c r="B563" s="22"/>
      <c r="C563" s="22"/>
      <c r="D563" s="22"/>
      <c r="E563" s="22"/>
      <c r="F563" s="53"/>
      <c r="G563" s="21"/>
      <c r="H563" s="21"/>
      <c r="I563" s="21"/>
      <c r="J563" s="95"/>
      <c r="K563" s="21"/>
      <c r="L563" s="53"/>
      <c r="M563" s="51"/>
      <c r="N563" s="21"/>
      <c r="O563" s="25"/>
      <c r="P563" s="21"/>
      <c r="Q563" s="21"/>
      <c r="R563" s="13"/>
      <c r="S563" s="21"/>
      <c r="T563" s="21"/>
      <c r="U563" s="21"/>
      <c r="V563" s="21"/>
      <c r="W563" s="21"/>
    </row>
    <row r="564" spans="1:23" s="153" customFormat="1" ht="24.75" customHeight="1" x14ac:dyDescent="0.2">
      <c r="A564" s="152"/>
      <c r="B564" s="22"/>
      <c r="C564" s="22"/>
      <c r="D564" s="22"/>
      <c r="E564" s="22"/>
      <c r="F564" s="53"/>
      <c r="G564" s="21"/>
      <c r="H564" s="21"/>
      <c r="I564" s="21"/>
      <c r="J564" s="95"/>
      <c r="K564" s="21"/>
      <c r="L564" s="53"/>
      <c r="M564" s="51"/>
      <c r="N564" s="21"/>
      <c r="O564" s="25"/>
      <c r="P564" s="21"/>
      <c r="Q564" s="21"/>
      <c r="R564" s="13"/>
      <c r="S564" s="21"/>
      <c r="T564" s="21"/>
      <c r="U564" s="21"/>
      <c r="V564" s="21"/>
      <c r="W564" s="21"/>
    </row>
    <row r="565" spans="1:23" s="153" customFormat="1" ht="24.75" customHeight="1" x14ac:dyDescent="0.2">
      <c r="A565" s="152"/>
      <c r="B565" s="22"/>
      <c r="C565" s="22"/>
      <c r="D565" s="22"/>
      <c r="E565" s="22"/>
      <c r="F565" s="53"/>
      <c r="G565" s="21"/>
      <c r="H565" s="21"/>
      <c r="I565" s="21"/>
      <c r="J565" s="95"/>
      <c r="K565" s="21"/>
      <c r="L565" s="53"/>
      <c r="M565" s="51"/>
      <c r="N565" s="21"/>
      <c r="O565" s="25"/>
      <c r="P565" s="21"/>
      <c r="Q565" s="21"/>
      <c r="R565" s="13"/>
      <c r="S565" s="21"/>
      <c r="T565" s="21"/>
      <c r="U565" s="21"/>
      <c r="V565" s="21"/>
      <c r="W565" s="21"/>
    </row>
    <row r="566" spans="1:23" s="153" customFormat="1" ht="24.75" customHeight="1" x14ac:dyDescent="0.2">
      <c r="A566" s="152"/>
      <c r="B566" s="22"/>
      <c r="C566" s="22"/>
      <c r="D566" s="22"/>
      <c r="E566" s="22"/>
      <c r="F566" s="22"/>
      <c r="G566" s="21"/>
      <c r="H566" s="21"/>
      <c r="I566" s="21"/>
      <c r="J566" s="95"/>
      <c r="K566" s="21"/>
      <c r="L566" s="53"/>
      <c r="M566" s="51"/>
      <c r="N566" s="21"/>
      <c r="O566" s="25"/>
      <c r="P566" s="21"/>
      <c r="Q566" s="21"/>
      <c r="R566" s="13"/>
      <c r="S566" s="21"/>
      <c r="T566" s="21"/>
      <c r="U566" s="21"/>
      <c r="V566" s="21"/>
      <c r="W566" s="21"/>
    </row>
    <row r="567" spans="1:23" s="153" customFormat="1" ht="24.75" customHeight="1" x14ac:dyDescent="0.2">
      <c r="A567" s="152"/>
      <c r="B567" s="22"/>
      <c r="C567" s="22"/>
      <c r="D567" s="22"/>
      <c r="E567" s="22"/>
      <c r="F567" s="22"/>
      <c r="G567" s="21"/>
      <c r="H567" s="21"/>
      <c r="I567" s="21"/>
      <c r="J567" s="95"/>
      <c r="K567" s="21"/>
      <c r="L567" s="53"/>
      <c r="M567" s="51"/>
      <c r="N567" s="21"/>
      <c r="O567" s="25"/>
      <c r="P567" s="21"/>
      <c r="Q567" s="21"/>
      <c r="R567" s="13"/>
      <c r="S567" s="21"/>
      <c r="T567" s="21"/>
      <c r="U567" s="21"/>
      <c r="V567" s="21"/>
      <c r="W567" s="21"/>
    </row>
    <row r="568" spans="1:23" s="153" customFormat="1" ht="24.75" customHeight="1" x14ac:dyDescent="0.2">
      <c r="A568" s="152"/>
      <c r="B568" s="22"/>
      <c r="C568" s="22"/>
      <c r="D568" s="22"/>
      <c r="E568" s="22"/>
      <c r="F568" s="22"/>
      <c r="G568" s="21"/>
      <c r="H568" s="21"/>
      <c r="I568" s="21"/>
      <c r="J568" s="95"/>
      <c r="K568" s="21"/>
      <c r="L568" s="53"/>
      <c r="M568" s="51"/>
      <c r="N568" s="21"/>
      <c r="O568" s="25"/>
      <c r="P568" s="21"/>
      <c r="Q568" s="21"/>
      <c r="R568" s="13"/>
      <c r="S568" s="21"/>
      <c r="T568" s="21"/>
      <c r="U568" s="21"/>
      <c r="V568" s="21"/>
      <c r="W568" s="21"/>
    </row>
    <row r="569" spans="1:23" s="153" customFormat="1" ht="24.75" customHeight="1" x14ac:dyDescent="0.2">
      <c r="A569" s="152"/>
      <c r="B569" s="22"/>
      <c r="C569" s="22"/>
      <c r="D569" s="22"/>
      <c r="E569" s="22"/>
      <c r="F569" s="22"/>
      <c r="G569" s="21"/>
      <c r="H569" s="21"/>
      <c r="I569" s="21"/>
      <c r="J569" s="95"/>
      <c r="K569" s="21"/>
      <c r="L569" s="53"/>
      <c r="M569" s="51"/>
      <c r="N569" s="21"/>
      <c r="O569" s="25"/>
      <c r="P569" s="21"/>
      <c r="Q569" s="21"/>
      <c r="R569" s="13"/>
      <c r="S569" s="21"/>
      <c r="T569" s="21"/>
      <c r="U569" s="21"/>
      <c r="V569" s="21"/>
      <c r="W569" s="21"/>
    </row>
    <row r="570" spans="1:23" s="153" customFormat="1" ht="24.75" customHeight="1" x14ac:dyDescent="0.2">
      <c r="A570" s="152"/>
      <c r="B570" s="22"/>
      <c r="C570" s="22"/>
      <c r="D570" s="22"/>
      <c r="E570" s="22"/>
      <c r="F570" s="22"/>
      <c r="G570" s="21"/>
      <c r="H570" s="21"/>
      <c r="I570" s="21"/>
      <c r="J570" s="95"/>
      <c r="K570" s="21"/>
      <c r="L570" s="53"/>
      <c r="M570" s="51"/>
      <c r="N570" s="21"/>
      <c r="O570" s="25"/>
      <c r="P570" s="21"/>
      <c r="Q570" s="21"/>
      <c r="R570" s="13"/>
      <c r="S570" s="21"/>
      <c r="T570" s="21"/>
      <c r="U570" s="21"/>
      <c r="V570" s="21"/>
      <c r="W570" s="21"/>
    </row>
    <row r="571" spans="1:23" s="153" customFormat="1" ht="24.75" customHeight="1" x14ac:dyDescent="0.2">
      <c r="A571" s="152"/>
      <c r="B571" s="22"/>
      <c r="C571" s="22"/>
      <c r="D571" s="22"/>
      <c r="E571" s="22"/>
      <c r="F571" s="22"/>
      <c r="G571" s="21"/>
      <c r="H571" s="21"/>
      <c r="I571" s="21"/>
      <c r="J571" s="95"/>
      <c r="K571" s="21"/>
      <c r="L571" s="53"/>
      <c r="M571" s="51"/>
      <c r="N571" s="21"/>
      <c r="O571" s="25"/>
      <c r="P571" s="21"/>
      <c r="Q571" s="21"/>
      <c r="R571" s="13"/>
      <c r="S571" s="21"/>
      <c r="T571" s="21"/>
      <c r="U571" s="21"/>
      <c r="V571" s="21"/>
      <c r="W571" s="21"/>
    </row>
    <row r="572" spans="1:23" s="153" customFormat="1" ht="24.75" customHeight="1" x14ac:dyDescent="0.2">
      <c r="A572" s="152"/>
      <c r="B572" s="22"/>
      <c r="C572" s="22"/>
      <c r="D572" s="22"/>
      <c r="E572" s="22"/>
      <c r="F572" s="22"/>
      <c r="G572" s="21"/>
      <c r="H572" s="21"/>
      <c r="I572" s="21"/>
      <c r="J572" s="95"/>
      <c r="K572" s="21"/>
      <c r="L572" s="53"/>
      <c r="M572" s="51"/>
      <c r="N572" s="21"/>
      <c r="O572" s="25"/>
      <c r="P572" s="21"/>
      <c r="Q572" s="21"/>
      <c r="R572" s="13"/>
      <c r="S572" s="21"/>
      <c r="T572" s="21"/>
      <c r="U572" s="21"/>
      <c r="V572" s="21"/>
      <c r="W572" s="21"/>
    </row>
    <row r="573" spans="1:23" s="153" customFormat="1" ht="24.75" customHeight="1" x14ac:dyDescent="0.2">
      <c r="A573" s="152"/>
      <c r="B573" s="22"/>
      <c r="C573" s="22"/>
      <c r="D573" s="22"/>
      <c r="E573" s="22"/>
      <c r="F573" s="22"/>
      <c r="G573" s="21"/>
      <c r="H573" s="21"/>
      <c r="I573" s="21"/>
      <c r="J573" s="95"/>
      <c r="K573" s="21"/>
      <c r="L573" s="53"/>
      <c r="M573" s="51"/>
      <c r="N573" s="21"/>
      <c r="O573" s="25"/>
      <c r="P573" s="21"/>
      <c r="Q573" s="21"/>
      <c r="R573" s="13"/>
      <c r="S573" s="21"/>
      <c r="T573" s="21"/>
      <c r="U573" s="21"/>
      <c r="V573" s="21"/>
      <c r="W573" s="21"/>
    </row>
    <row r="574" spans="1:23" s="153" customFormat="1" ht="24.75" customHeight="1" x14ac:dyDescent="0.2">
      <c r="A574" s="152"/>
      <c r="B574" s="22"/>
      <c r="C574" s="22"/>
      <c r="D574" s="22"/>
      <c r="E574" s="22"/>
      <c r="F574" s="22"/>
      <c r="G574" s="21"/>
      <c r="H574" s="21"/>
      <c r="I574" s="21"/>
      <c r="J574" s="95"/>
      <c r="K574" s="21"/>
      <c r="L574" s="53"/>
      <c r="M574" s="51"/>
      <c r="N574" s="21"/>
      <c r="O574" s="25"/>
      <c r="P574" s="21"/>
      <c r="Q574" s="21"/>
      <c r="R574" s="13"/>
      <c r="S574" s="21"/>
      <c r="T574" s="21"/>
      <c r="U574" s="21"/>
      <c r="V574" s="21"/>
      <c r="W574" s="21"/>
    </row>
    <row r="575" spans="1:23" s="153" customFormat="1" ht="24.75" customHeight="1" x14ac:dyDescent="0.2">
      <c r="A575" s="152"/>
      <c r="B575" s="22"/>
      <c r="C575" s="22"/>
      <c r="D575" s="22"/>
      <c r="E575" s="22"/>
      <c r="F575" s="22"/>
      <c r="G575" s="21"/>
      <c r="H575" s="21"/>
      <c r="I575" s="21"/>
      <c r="J575" s="95"/>
      <c r="K575" s="21"/>
      <c r="L575" s="53"/>
      <c r="M575" s="51"/>
      <c r="N575" s="21"/>
      <c r="O575" s="25"/>
      <c r="P575" s="21"/>
      <c r="Q575" s="21"/>
      <c r="R575" s="13"/>
      <c r="S575" s="21"/>
      <c r="T575" s="21"/>
      <c r="U575" s="21"/>
      <c r="V575" s="21"/>
      <c r="W575" s="21"/>
    </row>
    <row r="576" spans="1:23" s="153" customFormat="1" ht="24.75" customHeight="1" x14ac:dyDescent="0.2">
      <c r="A576" s="152"/>
      <c r="B576" s="22"/>
      <c r="C576" s="22"/>
      <c r="D576" s="22"/>
      <c r="E576" s="22"/>
      <c r="F576" s="22"/>
      <c r="G576" s="21"/>
      <c r="H576" s="21"/>
      <c r="I576" s="21"/>
      <c r="J576" s="95"/>
      <c r="K576" s="21"/>
      <c r="L576" s="53"/>
      <c r="M576" s="51"/>
      <c r="N576" s="21"/>
      <c r="O576" s="25"/>
      <c r="P576" s="21"/>
      <c r="Q576" s="21"/>
      <c r="R576" s="13"/>
      <c r="S576" s="21"/>
      <c r="T576" s="21"/>
      <c r="U576" s="21"/>
      <c r="V576" s="21"/>
      <c r="W576" s="21"/>
    </row>
    <row r="577" spans="1:23" s="153" customFormat="1" ht="24.75" customHeight="1" x14ac:dyDescent="0.2">
      <c r="A577" s="152"/>
      <c r="B577" s="22"/>
      <c r="C577" s="22"/>
      <c r="D577" s="22"/>
      <c r="E577" s="22"/>
      <c r="F577" s="22"/>
      <c r="G577" s="21"/>
      <c r="H577" s="21"/>
      <c r="I577" s="21"/>
      <c r="J577" s="95"/>
      <c r="K577" s="21"/>
      <c r="L577" s="53"/>
      <c r="M577" s="51"/>
      <c r="N577" s="21"/>
      <c r="O577" s="25"/>
      <c r="P577" s="21"/>
      <c r="Q577" s="21"/>
      <c r="R577" s="13"/>
      <c r="S577" s="21"/>
      <c r="T577" s="21"/>
      <c r="U577" s="21"/>
      <c r="V577" s="21"/>
      <c r="W577" s="21"/>
    </row>
    <row r="578" spans="1:23" s="153" customFormat="1" ht="24.75" customHeight="1" x14ac:dyDescent="0.2">
      <c r="A578" s="152"/>
      <c r="B578" s="22"/>
      <c r="C578" s="22"/>
      <c r="D578" s="22"/>
      <c r="E578" s="22"/>
      <c r="F578" s="22"/>
      <c r="G578" s="21"/>
      <c r="H578" s="21"/>
      <c r="I578" s="21"/>
      <c r="J578" s="95"/>
      <c r="K578" s="21"/>
      <c r="L578" s="53"/>
      <c r="M578" s="51"/>
      <c r="N578" s="21"/>
      <c r="O578" s="25"/>
      <c r="P578" s="21"/>
      <c r="Q578" s="21"/>
      <c r="R578" s="13"/>
      <c r="S578" s="21"/>
      <c r="T578" s="21"/>
      <c r="U578" s="21"/>
      <c r="V578" s="21"/>
      <c r="W578" s="21"/>
    </row>
    <row r="579" spans="1:23" s="153" customFormat="1" ht="24.75" customHeight="1" x14ac:dyDescent="0.2">
      <c r="A579" s="152"/>
      <c r="B579" s="22"/>
      <c r="C579" s="22"/>
      <c r="D579" s="22"/>
      <c r="E579" s="22"/>
      <c r="F579" s="22"/>
      <c r="G579" s="21"/>
      <c r="H579" s="21"/>
      <c r="I579" s="21"/>
      <c r="J579" s="95"/>
      <c r="K579" s="21"/>
      <c r="L579" s="53"/>
      <c r="M579" s="51"/>
      <c r="N579" s="21"/>
      <c r="O579" s="25"/>
      <c r="P579" s="21"/>
      <c r="Q579" s="21"/>
      <c r="R579" s="13"/>
      <c r="S579" s="21"/>
      <c r="T579" s="21"/>
      <c r="U579" s="21"/>
      <c r="V579" s="21"/>
      <c r="W579" s="21"/>
    </row>
    <row r="580" spans="1:23" s="153" customFormat="1" ht="24.75" customHeight="1" x14ac:dyDescent="0.2">
      <c r="A580" s="152"/>
      <c r="B580" s="22"/>
      <c r="C580" s="22"/>
      <c r="D580" s="22"/>
      <c r="E580" s="22"/>
      <c r="F580" s="22"/>
      <c r="G580" s="21"/>
      <c r="H580" s="21"/>
      <c r="I580" s="21"/>
      <c r="J580" s="95"/>
      <c r="K580" s="21"/>
      <c r="L580" s="53"/>
      <c r="M580" s="51"/>
      <c r="N580" s="21"/>
      <c r="O580" s="25"/>
      <c r="P580" s="21"/>
      <c r="Q580" s="21"/>
      <c r="R580" s="13"/>
      <c r="S580" s="21"/>
      <c r="T580" s="21"/>
      <c r="U580" s="21"/>
      <c r="V580" s="21"/>
      <c r="W580" s="21"/>
    </row>
    <row r="581" spans="1:23" s="153" customFormat="1" ht="24.75" customHeight="1" x14ac:dyDescent="0.2">
      <c r="A581" s="152"/>
      <c r="B581" s="22"/>
      <c r="C581" s="22"/>
      <c r="D581" s="22"/>
      <c r="E581" s="22"/>
      <c r="F581" s="22"/>
      <c r="G581" s="21"/>
      <c r="H581" s="21"/>
      <c r="I581" s="21"/>
      <c r="J581" s="95"/>
      <c r="K581" s="21"/>
      <c r="L581" s="53"/>
      <c r="M581" s="51"/>
      <c r="N581" s="21"/>
      <c r="O581" s="25"/>
      <c r="P581" s="21"/>
      <c r="Q581" s="21"/>
      <c r="R581" s="13"/>
      <c r="S581" s="21"/>
      <c r="T581" s="21"/>
      <c r="U581" s="21"/>
      <c r="V581" s="21"/>
      <c r="W581" s="21"/>
    </row>
    <row r="582" spans="1:23" s="153" customFormat="1" ht="24.75" customHeight="1" x14ac:dyDescent="0.2">
      <c r="A582" s="152"/>
      <c r="B582" s="22"/>
      <c r="C582" s="22"/>
      <c r="D582" s="22"/>
      <c r="E582" s="22"/>
      <c r="F582" s="22"/>
      <c r="G582" s="21"/>
      <c r="H582" s="21"/>
      <c r="I582" s="21"/>
      <c r="J582" s="95"/>
      <c r="K582" s="21"/>
      <c r="L582" s="53"/>
      <c r="M582" s="51"/>
      <c r="N582" s="21"/>
      <c r="O582" s="25"/>
      <c r="P582" s="21"/>
      <c r="Q582" s="21"/>
      <c r="R582" s="13"/>
      <c r="S582" s="21"/>
      <c r="T582" s="21"/>
      <c r="U582" s="21"/>
      <c r="V582" s="21"/>
      <c r="W582" s="21"/>
    </row>
    <row r="583" spans="1:23" s="153" customFormat="1" ht="24.75" customHeight="1" x14ac:dyDescent="0.2">
      <c r="A583" s="152"/>
      <c r="B583" s="22"/>
      <c r="C583" s="22"/>
      <c r="D583" s="22"/>
      <c r="E583" s="22"/>
      <c r="F583" s="22"/>
      <c r="G583" s="21"/>
      <c r="H583" s="21"/>
      <c r="I583" s="21"/>
      <c r="J583" s="95"/>
      <c r="K583" s="21"/>
      <c r="L583" s="53"/>
      <c r="M583" s="51"/>
      <c r="N583" s="21"/>
      <c r="O583" s="25"/>
      <c r="P583" s="21"/>
      <c r="Q583" s="21"/>
      <c r="R583" s="13"/>
      <c r="S583" s="21"/>
      <c r="T583" s="21"/>
      <c r="U583" s="21"/>
      <c r="V583" s="21"/>
      <c r="W583" s="21"/>
    </row>
    <row r="584" spans="1:23" s="153" customFormat="1" ht="24.75" customHeight="1" x14ac:dyDescent="0.2">
      <c r="A584" s="152"/>
      <c r="B584" s="22"/>
      <c r="C584" s="22"/>
      <c r="D584" s="22"/>
      <c r="E584" s="22"/>
      <c r="F584" s="22"/>
      <c r="G584" s="21"/>
      <c r="H584" s="21"/>
      <c r="I584" s="21"/>
      <c r="J584" s="95"/>
      <c r="K584" s="21"/>
      <c r="L584" s="53"/>
      <c r="M584" s="51"/>
      <c r="N584" s="21"/>
      <c r="O584" s="25"/>
      <c r="P584" s="21"/>
      <c r="Q584" s="21"/>
      <c r="R584" s="13"/>
      <c r="S584" s="21"/>
      <c r="T584" s="21"/>
      <c r="U584" s="21"/>
      <c r="V584" s="21"/>
      <c r="W584" s="21"/>
    </row>
    <row r="585" spans="1:23" s="153" customFormat="1" ht="24.75" customHeight="1" x14ac:dyDescent="0.2">
      <c r="A585" s="152"/>
      <c r="B585" s="22"/>
      <c r="C585" s="22"/>
      <c r="D585" s="22"/>
      <c r="E585" s="22"/>
      <c r="F585" s="22"/>
      <c r="G585" s="21"/>
      <c r="H585" s="21"/>
      <c r="I585" s="21"/>
      <c r="J585" s="95"/>
      <c r="K585" s="21"/>
      <c r="L585" s="53"/>
      <c r="M585" s="51"/>
      <c r="N585" s="21"/>
      <c r="O585" s="25"/>
      <c r="P585" s="21"/>
      <c r="Q585" s="21"/>
      <c r="R585" s="13"/>
      <c r="S585" s="21"/>
      <c r="T585" s="21"/>
      <c r="U585" s="21"/>
      <c r="V585" s="21"/>
      <c r="W585" s="21"/>
    </row>
    <row r="586" spans="1:23" s="153" customFormat="1" ht="24.75" customHeight="1" x14ac:dyDescent="0.2">
      <c r="A586" s="152"/>
      <c r="B586" s="22"/>
      <c r="C586" s="22"/>
      <c r="D586" s="22"/>
      <c r="E586" s="22"/>
      <c r="F586" s="22"/>
      <c r="G586" s="21"/>
      <c r="H586" s="21"/>
      <c r="I586" s="21"/>
      <c r="J586" s="95"/>
      <c r="K586" s="21"/>
      <c r="L586" s="53"/>
      <c r="M586" s="51"/>
      <c r="N586" s="21"/>
      <c r="O586" s="25"/>
      <c r="P586" s="21"/>
      <c r="Q586" s="21"/>
      <c r="R586" s="13"/>
      <c r="S586" s="21"/>
      <c r="T586" s="21"/>
      <c r="U586" s="21"/>
      <c r="V586" s="21"/>
      <c r="W586" s="21"/>
    </row>
    <row r="587" spans="1:23" s="153" customFormat="1" ht="24.75" customHeight="1" x14ac:dyDescent="0.2">
      <c r="A587" s="152"/>
      <c r="B587" s="22"/>
      <c r="C587" s="22"/>
      <c r="D587" s="22"/>
      <c r="E587" s="22"/>
      <c r="F587" s="22"/>
      <c r="G587" s="21"/>
      <c r="H587" s="21"/>
      <c r="I587" s="21"/>
      <c r="J587" s="95"/>
      <c r="K587" s="21"/>
      <c r="L587" s="53"/>
      <c r="M587" s="51"/>
      <c r="N587" s="21"/>
      <c r="O587" s="25"/>
      <c r="P587" s="21"/>
      <c r="Q587" s="21"/>
      <c r="R587" s="13"/>
      <c r="S587" s="21"/>
      <c r="T587" s="21"/>
      <c r="U587" s="21"/>
      <c r="V587" s="21"/>
      <c r="W587" s="21"/>
    </row>
    <row r="588" spans="1:23" s="153" customFormat="1" ht="24.75" customHeight="1" x14ac:dyDescent="0.2">
      <c r="A588" s="152"/>
      <c r="B588" s="22"/>
      <c r="C588" s="22"/>
      <c r="D588" s="22"/>
      <c r="E588" s="22"/>
      <c r="F588" s="22"/>
      <c r="G588" s="21"/>
      <c r="H588" s="21"/>
      <c r="I588" s="21"/>
      <c r="J588" s="95"/>
      <c r="K588" s="21"/>
      <c r="L588" s="53"/>
      <c r="M588" s="51"/>
      <c r="N588" s="21"/>
      <c r="O588" s="25"/>
      <c r="P588" s="21"/>
      <c r="Q588" s="21"/>
      <c r="R588" s="13"/>
      <c r="S588" s="21"/>
      <c r="T588" s="21"/>
      <c r="U588" s="21"/>
      <c r="V588" s="21"/>
      <c r="W588" s="21"/>
    </row>
    <row r="589" spans="1:23" s="153" customFormat="1" ht="24.75" customHeight="1" x14ac:dyDescent="0.2">
      <c r="A589" s="152"/>
      <c r="B589" s="22"/>
      <c r="C589" s="22"/>
      <c r="D589" s="22"/>
      <c r="E589" s="22"/>
      <c r="F589" s="22"/>
      <c r="G589" s="21"/>
      <c r="H589" s="21"/>
      <c r="I589" s="21"/>
      <c r="J589" s="95"/>
      <c r="K589" s="21"/>
      <c r="L589" s="53"/>
      <c r="M589" s="51"/>
      <c r="N589" s="21"/>
      <c r="O589" s="25"/>
      <c r="P589" s="21"/>
      <c r="Q589" s="21"/>
      <c r="R589" s="13"/>
      <c r="S589" s="21"/>
      <c r="T589" s="21"/>
      <c r="U589" s="21"/>
      <c r="V589" s="21"/>
      <c r="W589" s="21"/>
    </row>
    <row r="590" spans="1:23" s="153" customFormat="1" ht="24.75" customHeight="1" x14ac:dyDescent="0.2">
      <c r="A590" s="152"/>
      <c r="B590" s="22"/>
      <c r="C590" s="22"/>
      <c r="D590" s="22"/>
      <c r="E590" s="22"/>
      <c r="F590" s="22"/>
      <c r="G590" s="21"/>
      <c r="H590" s="21"/>
      <c r="I590" s="21"/>
      <c r="J590" s="95"/>
      <c r="K590" s="21"/>
      <c r="L590" s="53"/>
      <c r="M590" s="51"/>
      <c r="N590" s="21"/>
      <c r="O590" s="25"/>
      <c r="P590" s="21"/>
      <c r="Q590" s="21"/>
      <c r="R590" s="13"/>
      <c r="S590" s="21"/>
      <c r="T590" s="21"/>
      <c r="U590" s="21"/>
      <c r="V590" s="21"/>
      <c r="W590" s="21"/>
    </row>
    <row r="591" spans="1:23" s="153" customFormat="1" ht="24.75" customHeight="1" x14ac:dyDescent="0.2">
      <c r="A591" s="152"/>
      <c r="B591" s="22"/>
      <c r="C591" s="22"/>
      <c r="D591" s="22"/>
      <c r="E591" s="22"/>
      <c r="F591" s="22"/>
      <c r="G591" s="21"/>
      <c r="H591" s="21"/>
      <c r="I591" s="21"/>
      <c r="J591" s="95"/>
      <c r="K591" s="21"/>
      <c r="L591" s="53"/>
      <c r="M591" s="51"/>
      <c r="N591" s="21"/>
      <c r="O591" s="25"/>
      <c r="P591" s="21"/>
      <c r="Q591" s="21"/>
      <c r="R591" s="13"/>
      <c r="S591" s="21"/>
      <c r="T591" s="21"/>
      <c r="U591" s="21"/>
      <c r="V591" s="21"/>
      <c r="W591" s="21"/>
    </row>
    <row r="592" spans="1:23" s="153" customFormat="1" ht="24.75" customHeight="1" x14ac:dyDescent="0.2">
      <c r="A592" s="152"/>
      <c r="B592" s="22"/>
      <c r="C592" s="22"/>
      <c r="D592" s="22"/>
      <c r="E592" s="22"/>
      <c r="F592" s="22"/>
      <c r="G592" s="21"/>
      <c r="H592" s="21"/>
      <c r="I592" s="21"/>
      <c r="J592" s="95"/>
      <c r="K592" s="21"/>
      <c r="L592" s="53"/>
      <c r="M592" s="51"/>
      <c r="N592" s="21"/>
      <c r="O592" s="25"/>
      <c r="P592" s="21"/>
      <c r="Q592" s="21"/>
      <c r="R592" s="13"/>
      <c r="S592" s="21"/>
      <c r="T592" s="21"/>
      <c r="U592" s="21"/>
      <c r="V592" s="21"/>
      <c r="W592" s="21"/>
    </row>
    <row r="593" spans="1:23" s="153" customFormat="1" ht="24.75" customHeight="1" x14ac:dyDescent="0.2">
      <c r="A593" s="152"/>
      <c r="B593" s="22"/>
      <c r="C593" s="22"/>
      <c r="D593" s="22"/>
      <c r="E593" s="22"/>
      <c r="F593" s="22"/>
      <c r="G593" s="21"/>
      <c r="H593" s="21"/>
      <c r="I593" s="21"/>
      <c r="J593" s="95"/>
      <c r="K593" s="21"/>
      <c r="L593" s="53"/>
      <c r="M593" s="51"/>
      <c r="N593" s="21"/>
      <c r="O593" s="25"/>
      <c r="P593" s="21"/>
      <c r="Q593" s="21"/>
      <c r="R593" s="13"/>
      <c r="S593" s="21"/>
      <c r="T593" s="21"/>
      <c r="U593" s="21"/>
      <c r="V593" s="21"/>
      <c r="W593" s="21"/>
    </row>
    <row r="594" spans="1:23" s="153" customFormat="1" ht="24.75" customHeight="1" x14ac:dyDescent="0.2">
      <c r="A594" s="152"/>
      <c r="B594" s="22"/>
      <c r="C594" s="22"/>
      <c r="D594" s="22"/>
      <c r="E594" s="22"/>
      <c r="F594" s="22"/>
      <c r="G594" s="21"/>
      <c r="H594" s="21"/>
      <c r="I594" s="21"/>
      <c r="J594" s="95"/>
      <c r="K594" s="21"/>
      <c r="L594" s="53"/>
      <c r="M594" s="51"/>
      <c r="N594" s="21"/>
      <c r="O594" s="25"/>
      <c r="P594" s="21"/>
      <c r="Q594" s="21"/>
      <c r="R594" s="13"/>
      <c r="S594" s="21"/>
      <c r="T594" s="21"/>
      <c r="U594" s="21"/>
      <c r="V594" s="21"/>
      <c r="W594" s="21"/>
    </row>
    <row r="595" spans="1:23" s="153" customFormat="1" ht="24.75" customHeight="1" x14ac:dyDescent="0.2">
      <c r="A595" s="152"/>
      <c r="B595" s="22"/>
      <c r="C595" s="22"/>
      <c r="D595" s="22"/>
      <c r="E595" s="22"/>
      <c r="F595" s="22"/>
      <c r="G595" s="21"/>
      <c r="H595" s="21"/>
      <c r="I595" s="21"/>
      <c r="J595" s="95"/>
      <c r="K595" s="21"/>
      <c r="L595" s="53"/>
      <c r="M595" s="51"/>
      <c r="N595" s="21"/>
      <c r="O595" s="25"/>
      <c r="P595" s="21"/>
      <c r="Q595" s="21"/>
      <c r="R595" s="13"/>
      <c r="S595" s="21"/>
      <c r="T595" s="21"/>
      <c r="U595" s="21"/>
      <c r="V595" s="21"/>
      <c r="W595" s="21"/>
    </row>
    <row r="596" spans="1:23" s="153" customFormat="1" ht="24.75" customHeight="1" x14ac:dyDescent="0.2">
      <c r="A596" s="152"/>
      <c r="B596" s="22"/>
      <c r="C596" s="22"/>
      <c r="D596" s="22"/>
      <c r="E596" s="22"/>
      <c r="F596" s="22"/>
      <c r="G596" s="21"/>
      <c r="H596" s="21"/>
      <c r="I596" s="21"/>
      <c r="J596" s="95"/>
      <c r="K596" s="21"/>
      <c r="L596" s="53"/>
      <c r="M596" s="51"/>
      <c r="N596" s="21"/>
      <c r="O596" s="25"/>
      <c r="P596" s="21"/>
      <c r="Q596" s="21"/>
      <c r="R596" s="13"/>
      <c r="S596" s="21"/>
      <c r="T596" s="21"/>
      <c r="U596" s="21"/>
      <c r="V596" s="21"/>
      <c r="W596" s="21"/>
    </row>
    <row r="597" spans="1:23" s="153" customFormat="1" ht="24.75" customHeight="1" x14ac:dyDescent="0.2">
      <c r="A597" s="152"/>
      <c r="B597" s="22"/>
      <c r="C597" s="22"/>
      <c r="D597" s="22"/>
      <c r="E597" s="22"/>
      <c r="F597" s="22"/>
      <c r="G597" s="21"/>
      <c r="H597" s="21"/>
      <c r="I597" s="21"/>
      <c r="J597" s="95"/>
      <c r="K597" s="21"/>
      <c r="L597" s="53"/>
      <c r="M597" s="51"/>
      <c r="N597" s="21"/>
      <c r="O597" s="25"/>
      <c r="P597" s="21"/>
      <c r="Q597" s="21"/>
      <c r="R597" s="13"/>
      <c r="S597" s="21"/>
      <c r="T597" s="21"/>
      <c r="U597" s="21"/>
      <c r="V597" s="21"/>
      <c r="W597" s="21"/>
    </row>
    <row r="598" spans="1:23" s="153" customFormat="1" ht="24.75" customHeight="1" x14ac:dyDescent="0.2">
      <c r="A598" s="152"/>
      <c r="B598" s="22"/>
      <c r="C598" s="22"/>
      <c r="D598" s="22"/>
      <c r="E598" s="22"/>
      <c r="F598" s="22"/>
      <c r="G598" s="21"/>
      <c r="H598" s="21"/>
      <c r="I598" s="21"/>
      <c r="J598" s="95"/>
      <c r="K598" s="21"/>
      <c r="L598" s="53"/>
      <c r="M598" s="51"/>
      <c r="N598" s="21"/>
      <c r="O598" s="25"/>
      <c r="P598" s="21"/>
      <c r="Q598" s="21"/>
      <c r="R598" s="13"/>
      <c r="S598" s="21"/>
      <c r="T598" s="21"/>
      <c r="U598" s="21"/>
      <c r="V598" s="21"/>
      <c r="W598" s="21"/>
    </row>
    <row r="599" spans="1:23" s="153" customFormat="1" ht="24.75" customHeight="1" x14ac:dyDescent="0.2">
      <c r="A599" s="152"/>
      <c r="B599" s="22"/>
      <c r="C599" s="22"/>
      <c r="D599" s="22"/>
      <c r="E599" s="22"/>
      <c r="F599" s="22"/>
      <c r="G599" s="21"/>
      <c r="H599" s="21"/>
      <c r="I599" s="21"/>
      <c r="J599" s="95"/>
      <c r="K599" s="21"/>
      <c r="L599" s="53"/>
      <c r="M599" s="51"/>
      <c r="N599" s="21"/>
      <c r="O599" s="25"/>
      <c r="P599" s="21"/>
      <c r="Q599" s="21"/>
      <c r="R599" s="13"/>
      <c r="S599" s="21"/>
      <c r="T599" s="21"/>
      <c r="U599" s="21"/>
      <c r="V599" s="21"/>
      <c r="W599" s="21"/>
    </row>
    <row r="600" spans="1:23" s="153" customFormat="1" ht="24.75" customHeight="1" x14ac:dyDescent="0.2">
      <c r="A600" s="152"/>
      <c r="B600" s="22"/>
      <c r="C600" s="22"/>
      <c r="D600" s="22"/>
      <c r="E600" s="22"/>
      <c r="F600" s="22"/>
      <c r="G600" s="21"/>
      <c r="H600" s="21"/>
      <c r="I600" s="21"/>
      <c r="J600" s="95"/>
      <c r="K600" s="21"/>
      <c r="L600" s="53"/>
      <c r="M600" s="51"/>
      <c r="N600" s="21"/>
      <c r="O600" s="25"/>
      <c r="P600" s="21"/>
      <c r="Q600" s="21"/>
      <c r="R600" s="13"/>
      <c r="S600" s="21"/>
      <c r="T600" s="21"/>
      <c r="U600" s="21"/>
      <c r="V600" s="21"/>
      <c r="W600" s="21"/>
    </row>
    <row r="601" spans="1:23" s="153" customFormat="1" ht="24.75" customHeight="1" x14ac:dyDescent="0.2">
      <c r="A601" s="152"/>
      <c r="B601" s="22"/>
      <c r="C601" s="22"/>
      <c r="D601" s="22"/>
      <c r="E601" s="22"/>
      <c r="F601" s="22"/>
      <c r="G601" s="21"/>
      <c r="H601" s="21"/>
      <c r="I601" s="21"/>
      <c r="J601" s="95"/>
      <c r="K601" s="21"/>
      <c r="L601" s="53"/>
      <c r="M601" s="51"/>
      <c r="N601" s="21"/>
      <c r="O601" s="25"/>
      <c r="P601" s="21"/>
      <c r="Q601" s="21"/>
      <c r="R601" s="13"/>
      <c r="S601" s="21"/>
      <c r="T601" s="21"/>
      <c r="U601" s="21"/>
      <c r="V601" s="21"/>
      <c r="W601" s="21"/>
    </row>
    <row r="602" spans="1:23" s="153" customFormat="1" ht="24.75" customHeight="1" x14ac:dyDescent="0.2">
      <c r="A602" s="152"/>
      <c r="B602" s="22"/>
      <c r="C602" s="22"/>
      <c r="D602" s="22"/>
      <c r="E602" s="22"/>
      <c r="F602" s="22"/>
      <c r="G602" s="21"/>
      <c r="H602" s="21"/>
      <c r="I602" s="21"/>
      <c r="J602" s="95"/>
      <c r="K602" s="21"/>
      <c r="L602" s="53"/>
      <c r="M602" s="51"/>
      <c r="N602" s="21"/>
      <c r="O602" s="25"/>
      <c r="P602" s="21"/>
      <c r="Q602" s="21"/>
      <c r="R602" s="13"/>
      <c r="S602" s="21"/>
      <c r="T602" s="21"/>
      <c r="U602" s="21"/>
      <c r="V602" s="21"/>
      <c r="W602" s="21"/>
    </row>
    <row r="603" spans="1:23" s="153" customFormat="1" ht="24.75" customHeight="1" x14ac:dyDescent="0.2">
      <c r="A603" s="152"/>
      <c r="B603" s="22"/>
      <c r="C603" s="22"/>
      <c r="D603" s="22"/>
      <c r="E603" s="22"/>
      <c r="F603" s="22"/>
      <c r="G603" s="21"/>
      <c r="H603" s="21"/>
      <c r="I603" s="21"/>
      <c r="J603" s="95"/>
      <c r="K603" s="21"/>
      <c r="L603" s="53"/>
      <c r="M603" s="51"/>
      <c r="N603" s="21"/>
      <c r="O603" s="25"/>
      <c r="P603" s="21"/>
      <c r="Q603" s="21"/>
      <c r="R603" s="13"/>
      <c r="S603" s="21"/>
      <c r="T603" s="21"/>
      <c r="U603" s="21"/>
      <c r="V603" s="21"/>
      <c r="W603" s="21"/>
    </row>
    <row r="604" spans="1:23" s="153" customFormat="1" ht="24.75" customHeight="1" x14ac:dyDescent="0.2">
      <c r="A604" s="152"/>
      <c r="B604" s="22"/>
      <c r="C604" s="22"/>
      <c r="D604" s="22"/>
      <c r="E604" s="22"/>
      <c r="F604" s="22"/>
      <c r="G604" s="21"/>
      <c r="H604" s="21"/>
      <c r="I604" s="21"/>
      <c r="J604" s="95"/>
      <c r="K604" s="21"/>
      <c r="L604" s="53"/>
      <c r="M604" s="51"/>
      <c r="N604" s="21"/>
      <c r="O604" s="25"/>
      <c r="P604" s="21"/>
      <c r="Q604" s="21"/>
      <c r="R604" s="13"/>
      <c r="S604" s="21"/>
      <c r="T604" s="21"/>
      <c r="U604" s="21"/>
      <c r="V604" s="21"/>
      <c r="W604" s="21"/>
    </row>
    <row r="605" spans="1:23" s="153" customFormat="1" ht="24.75" customHeight="1" x14ac:dyDescent="0.2">
      <c r="A605" s="152"/>
      <c r="B605" s="22"/>
      <c r="C605" s="22"/>
      <c r="D605" s="22"/>
      <c r="E605" s="22"/>
      <c r="F605" s="22"/>
      <c r="G605" s="21"/>
      <c r="H605" s="21"/>
      <c r="I605" s="21"/>
      <c r="J605" s="95"/>
      <c r="K605" s="21"/>
      <c r="L605" s="53"/>
      <c r="M605" s="51"/>
      <c r="N605" s="21"/>
      <c r="O605" s="25"/>
      <c r="P605" s="21"/>
      <c r="Q605" s="21"/>
      <c r="R605" s="13"/>
      <c r="S605" s="21"/>
      <c r="T605" s="21"/>
      <c r="U605" s="21"/>
      <c r="V605" s="21"/>
      <c r="W605" s="21"/>
    </row>
    <row r="606" spans="1:23" s="153" customFormat="1" ht="24.75" customHeight="1" x14ac:dyDescent="0.2">
      <c r="A606" s="152"/>
      <c r="B606" s="22"/>
      <c r="C606" s="22"/>
      <c r="D606" s="22"/>
      <c r="E606" s="22"/>
      <c r="F606" s="22"/>
      <c r="G606" s="21"/>
      <c r="H606" s="21"/>
      <c r="I606" s="21"/>
      <c r="J606" s="95"/>
      <c r="K606" s="21"/>
      <c r="L606" s="53"/>
      <c r="M606" s="51"/>
      <c r="N606" s="21"/>
      <c r="O606" s="25"/>
      <c r="P606" s="21"/>
      <c r="Q606" s="21"/>
      <c r="R606" s="13"/>
      <c r="S606" s="21"/>
      <c r="T606" s="21"/>
      <c r="U606" s="21"/>
      <c r="V606" s="21"/>
      <c r="W606" s="21"/>
    </row>
    <row r="607" spans="1:23" s="153" customFormat="1" ht="24.75" customHeight="1" x14ac:dyDescent="0.2">
      <c r="A607" s="152"/>
      <c r="B607" s="22"/>
      <c r="C607" s="22"/>
      <c r="D607" s="22"/>
      <c r="E607" s="22"/>
      <c r="F607" s="22"/>
      <c r="G607" s="21"/>
      <c r="H607" s="21"/>
      <c r="I607" s="21"/>
      <c r="J607" s="95"/>
      <c r="K607" s="21"/>
      <c r="L607" s="53"/>
      <c r="M607" s="51"/>
      <c r="N607" s="21"/>
      <c r="O607" s="25"/>
      <c r="P607" s="21"/>
      <c r="Q607" s="21"/>
      <c r="R607" s="13"/>
      <c r="S607" s="21"/>
      <c r="T607" s="21"/>
      <c r="U607" s="21"/>
      <c r="V607" s="21"/>
      <c r="W607" s="21"/>
    </row>
    <row r="608" spans="1:23" s="153" customFormat="1" ht="24.75" customHeight="1" x14ac:dyDescent="0.2">
      <c r="A608" s="152"/>
      <c r="B608" s="22"/>
      <c r="C608" s="22"/>
      <c r="D608" s="22"/>
      <c r="E608" s="22"/>
      <c r="F608" s="22"/>
      <c r="G608" s="21"/>
      <c r="H608" s="21"/>
      <c r="I608" s="21"/>
      <c r="J608" s="95"/>
      <c r="K608" s="21"/>
      <c r="L608" s="53"/>
      <c r="M608" s="51"/>
      <c r="N608" s="21"/>
      <c r="O608" s="25"/>
      <c r="P608" s="21"/>
      <c r="Q608" s="21"/>
      <c r="R608" s="13"/>
      <c r="S608" s="21"/>
      <c r="T608" s="21"/>
      <c r="U608" s="21"/>
      <c r="V608" s="21"/>
      <c r="W608" s="21"/>
    </row>
    <row r="609" spans="1:23" s="153" customFormat="1" ht="24.75" customHeight="1" x14ac:dyDescent="0.2">
      <c r="A609" s="152"/>
      <c r="B609" s="22"/>
      <c r="C609" s="22"/>
      <c r="D609" s="22"/>
      <c r="E609" s="22"/>
      <c r="F609" s="22"/>
      <c r="G609" s="21"/>
      <c r="H609" s="21"/>
      <c r="I609" s="21"/>
      <c r="J609" s="95"/>
      <c r="K609" s="21"/>
      <c r="L609" s="53"/>
      <c r="M609" s="51"/>
      <c r="N609" s="21"/>
      <c r="O609" s="25"/>
      <c r="P609" s="21"/>
      <c r="Q609" s="21"/>
      <c r="R609" s="13"/>
      <c r="S609" s="21"/>
      <c r="T609" s="21"/>
      <c r="U609" s="21"/>
      <c r="V609" s="21"/>
      <c r="W609" s="21"/>
    </row>
    <row r="610" spans="1:23" s="153" customFormat="1" ht="24.75" customHeight="1" x14ac:dyDescent="0.2">
      <c r="A610" s="152"/>
      <c r="B610" s="22"/>
      <c r="C610" s="22"/>
      <c r="D610" s="22"/>
      <c r="E610" s="22"/>
      <c r="F610" s="22"/>
      <c r="G610" s="21"/>
      <c r="H610" s="21"/>
      <c r="I610" s="21"/>
      <c r="J610" s="95"/>
      <c r="K610" s="21"/>
      <c r="L610" s="53"/>
      <c r="M610" s="51"/>
      <c r="N610" s="21"/>
      <c r="O610" s="25"/>
      <c r="P610" s="21"/>
      <c r="Q610" s="21"/>
      <c r="R610" s="13"/>
      <c r="S610" s="21"/>
      <c r="T610" s="21"/>
      <c r="U610" s="21"/>
      <c r="V610" s="21"/>
      <c r="W610" s="21"/>
    </row>
    <row r="611" spans="1:23" s="153" customFormat="1" ht="24.75" customHeight="1" x14ac:dyDescent="0.2">
      <c r="A611" s="152"/>
      <c r="B611" s="22"/>
      <c r="C611" s="22"/>
      <c r="D611" s="22"/>
      <c r="E611" s="22"/>
      <c r="F611" s="22"/>
      <c r="G611" s="21"/>
      <c r="H611" s="21"/>
      <c r="I611" s="21"/>
      <c r="J611" s="95"/>
      <c r="K611" s="21"/>
      <c r="L611" s="53"/>
      <c r="M611" s="51"/>
      <c r="N611" s="21"/>
      <c r="O611" s="25"/>
      <c r="P611" s="21"/>
      <c r="Q611" s="21"/>
      <c r="R611" s="13"/>
      <c r="S611" s="21"/>
      <c r="T611" s="21"/>
      <c r="U611" s="21"/>
      <c r="V611" s="21"/>
      <c r="W611" s="21"/>
    </row>
    <row r="612" spans="1:23" s="153" customFormat="1" ht="24.75" customHeight="1" x14ac:dyDescent="0.2">
      <c r="A612" s="152"/>
      <c r="B612" s="22"/>
      <c r="C612" s="22"/>
      <c r="D612" s="22"/>
      <c r="E612" s="22"/>
      <c r="F612" s="22"/>
      <c r="G612" s="21"/>
      <c r="H612" s="21"/>
      <c r="I612" s="21"/>
      <c r="J612" s="95"/>
      <c r="K612" s="21"/>
      <c r="L612" s="53"/>
      <c r="M612" s="51"/>
      <c r="N612" s="21"/>
      <c r="O612" s="25"/>
      <c r="P612" s="21"/>
      <c r="Q612" s="21"/>
      <c r="R612" s="13"/>
      <c r="S612" s="21"/>
      <c r="T612" s="21"/>
      <c r="U612" s="21"/>
      <c r="V612" s="21"/>
      <c r="W612" s="21"/>
    </row>
    <row r="613" spans="1:23" s="153" customFormat="1" ht="24.75" customHeight="1" x14ac:dyDescent="0.2">
      <c r="A613" s="152"/>
      <c r="B613" s="22"/>
      <c r="C613" s="22"/>
      <c r="D613" s="22"/>
      <c r="E613" s="22"/>
      <c r="F613" s="22"/>
      <c r="G613" s="21"/>
      <c r="H613" s="21"/>
      <c r="I613" s="21"/>
      <c r="J613" s="95"/>
      <c r="K613" s="21"/>
      <c r="L613" s="53"/>
      <c r="M613" s="51"/>
      <c r="N613" s="21"/>
      <c r="O613" s="25"/>
      <c r="P613" s="21"/>
      <c r="Q613" s="21"/>
      <c r="R613" s="13"/>
      <c r="S613" s="21"/>
      <c r="T613" s="21"/>
      <c r="U613" s="21"/>
      <c r="V613" s="21"/>
      <c r="W613" s="21"/>
    </row>
    <row r="614" spans="1:23" s="153" customFormat="1" ht="24.75" customHeight="1" x14ac:dyDescent="0.2">
      <c r="A614" s="152"/>
      <c r="B614" s="22"/>
      <c r="C614" s="22"/>
      <c r="D614" s="22"/>
      <c r="E614" s="22"/>
      <c r="F614" s="22"/>
      <c r="G614" s="21"/>
      <c r="H614" s="21"/>
      <c r="I614" s="21"/>
      <c r="J614" s="95"/>
      <c r="K614" s="21"/>
      <c r="L614" s="53"/>
      <c r="M614" s="51"/>
      <c r="N614" s="21"/>
      <c r="O614" s="25"/>
      <c r="P614" s="21"/>
      <c r="Q614" s="21"/>
      <c r="R614" s="13"/>
      <c r="S614" s="21"/>
      <c r="T614" s="21"/>
      <c r="U614" s="21"/>
      <c r="V614" s="21"/>
      <c r="W614" s="21"/>
    </row>
    <row r="615" spans="1:23" s="153" customFormat="1" ht="24.75" customHeight="1" x14ac:dyDescent="0.2">
      <c r="A615" s="152"/>
      <c r="B615" s="22"/>
      <c r="C615" s="22"/>
      <c r="D615" s="22"/>
      <c r="E615" s="22"/>
      <c r="F615" s="22"/>
      <c r="G615" s="21"/>
      <c r="H615" s="21"/>
      <c r="I615" s="21"/>
      <c r="J615" s="95"/>
      <c r="K615" s="21"/>
      <c r="L615" s="53"/>
      <c r="M615" s="51"/>
      <c r="N615" s="21"/>
      <c r="O615" s="25"/>
      <c r="P615" s="21"/>
      <c r="Q615" s="21"/>
      <c r="R615" s="13"/>
      <c r="S615" s="21"/>
      <c r="T615" s="21"/>
      <c r="U615" s="21"/>
      <c r="V615" s="21"/>
      <c r="W615" s="21"/>
    </row>
    <row r="616" spans="1:23" s="153" customFormat="1" ht="24.75" customHeight="1" x14ac:dyDescent="0.2">
      <c r="A616" s="152"/>
      <c r="B616" s="22"/>
      <c r="C616" s="22"/>
      <c r="D616" s="22"/>
      <c r="E616" s="22"/>
      <c r="F616" s="22"/>
      <c r="G616" s="21"/>
      <c r="H616" s="21"/>
      <c r="I616" s="21"/>
      <c r="J616" s="95"/>
      <c r="K616" s="21"/>
      <c r="L616" s="53"/>
      <c r="M616" s="51"/>
      <c r="N616" s="21"/>
      <c r="O616" s="25"/>
      <c r="P616" s="21"/>
      <c r="Q616" s="21"/>
      <c r="R616" s="13"/>
      <c r="S616" s="21"/>
      <c r="T616" s="21"/>
      <c r="U616" s="21"/>
      <c r="V616" s="21"/>
      <c r="W616" s="21"/>
    </row>
    <row r="617" spans="1:23" s="153" customFormat="1" ht="24.75" customHeight="1" x14ac:dyDescent="0.2">
      <c r="A617" s="152"/>
      <c r="B617" s="22"/>
      <c r="C617" s="22"/>
      <c r="D617" s="22"/>
      <c r="E617" s="22"/>
      <c r="F617" s="22"/>
      <c r="G617" s="21"/>
      <c r="H617" s="21"/>
      <c r="I617" s="21"/>
      <c r="J617" s="95"/>
      <c r="K617" s="21"/>
      <c r="L617" s="53"/>
      <c r="M617" s="51"/>
      <c r="N617" s="21"/>
      <c r="O617" s="25"/>
      <c r="P617" s="21"/>
      <c r="Q617" s="21"/>
      <c r="R617" s="13"/>
      <c r="S617" s="21"/>
      <c r="T617" s="21"/>
      <c r="U617" s="21"/>
      <c r="V617" s="21"/>
      <c r="W617" s="21"/>
    </row>
    <row r="618" spans="1:23" s="153" customFormat="1" ht="24.75" customHeight="1" x14ac:dyDescent="0.2">
      <c r="A618" s="152"/>
      <c r="B618" s="22"/>
      <c r="C618" s="22"/>
      <c r="D618" s="22"/>
      <c r="E618" s="22"/>
      <c r="F618" s="22"/>
      <c r="G618" s="21"/>
      <c r="H618" s="21"/>
      <c r="I618" s="21"/>
      <c r="J618" s="95"/>
      <c r="K618" s="21"/>
      <c r="L618" s="53"/>
      <c r="M618" s="51"/>
      <c r="N618" s="21"/>
      <c r="O618" s="25"/>
      <c r="P618" s="21"/>
      <c r="Q618" s="21"/>
      <c r="R618" s="13"/>
      <c r="S618" s="21"/>
      <c r="T618" s="21"/>
      <c r="U618" s="21"/>
      <c r="V618" s="21"/>
      <c r="W618" s="21"/>
    </row>
    <row r="619" spans="1:23" s="153" customFormat="1" ht="24.75" customHeight="1" x14ac:dyDescent="0.2">
      <c r="A619" s="152"/>
      <c r="B619" s="22"/>
      <c r="C619" s="22"/>
      <c r="D619" s="22"/>
      <c r="E619" s="22"/>
      <c r="F619" s="22"/>
      <c r="G619" s="21"/>
      <c r="H619" s="21"/>
      <c r="I619" s="21"/>
      <c r="J619" s="95"/>
      <c r="K619" s="21"/>
      <c r="L619" s="53"/>
      <c r="M619" s="51"/>
      <c r="N619" s="21"/>
      <c r="O619" s="25"/>
      <c r="P619" s="21"/>
      <c r="Q619" s="21"/>
      <c r="R619" s="13"/>
      <c r="S619" s="21"/>
      <c r="T619" s="21"/>
      <c r="U619" s="21"/>
      <c r="V619" s="21"/>
      <c r="W619" s="21"/>
    </row>
    <row r="620" spans="1:23" s="153" customFormat="1" ht="24.75" customHeight="1" x14ac:dyDescent="0.2">
      <c r="A620" s="152"/>
      <c r="B620" s="22"/>
      <c r="C620" s="22"/>
      <c r="D620" s="22"/>
      <c r="E620" s="22"/>
      <c r="F620" s="22"/>
      <c r="G620" s="21"/>
      <c r="H620" s="21"/>
      <c r="I620" s="21"/>
      <c r="J620" s="95"/>
      <c r="K620" s="21"/>
      <c r="L620" s="53"/>
      <c r="M620" s="51"/>
      <c r="N620" s="21"/>
      <c r="O620" s="25"/>
      <c r="P620" s="21"/>
      <c r="Q620" s="21"/>
      <c r="R620" s="13"/>
      <c r="S620" s="21"/>
      <c r="T620" s="21"/>
      <c r="U620" s="21"/>
      <c r="V620" s="21"/>
      <c r="W620" s="21"/>
    </row>
    <row r="621" spans="1:23" s="153" customFormat="1" ht="24.75" customHeight="1" x14ac:dyDescent="0.2">
      <c r="A621" s="152"/>
      <c r="B621" s="22"/>
      <c r="C621" s="22"/>
      <c r="D621" s="22"/>
      <c r="E621" s="22"/>
      <c r="F621" s="22"/>
      <c r="G621" s="21"/>
      <c r="H621" s="21"/>
      <c r="I621" s="21"/>
      <c r="J621" s="95"/>
      <c r="K621" s="21"/>
      <c r="L621" s="53"/>
      <c r="M621" s="51"/>
      <c r="N621" s="21"/>
      <c r="O621" s="25"/>
      <c r="P621" s="21"/>
      <c r="Q621" s="21"/>
      <c r="R621" s="13"/>
      <c r="S621" s="21"/>
      <c r="T621" s="21"/>
      <c r="U621" s="21"/>
      <c r="V621" s="21"/>
      <c r="W621" s="21"/>
    </row>
    <row r="622" spans="1:23" s="153" customFormat="1" ht="24.75" customHeight="1" x14ac:dyDescent="0.2">
      <c r="A622" s="152"/>
      <c r="B622" s="22"/>
      <c r="C622" s="22"/>
      <c r="D622" s="22"/>
      <c r="E622" s="22"/>
      <c r="F622" s="22"/>
      <c r="G622" s="21"/>
      <c r="H622" s="21"/>
      <c r="I622" s="21"/>
      <c r="J622" s="95"/>
      <c r="K622" s="21"/>
      <c r="L622" s="53"/>
      <c r="M622" s="51"/>
      <c r="N622" s="21"/>
      <c r="O622" s="25"/>
      <c r="P622" s="21"/>
      <c r="Q622" s="21"/>
      <c r="R622" s="13"/>
      <c r="S622" s="21"/>
      <c r="T622" s="21"/>
      <c r="U622" s="21"/>
      <c r="V622" s="21"/>
      <c r="W622" s="21"/>
    </row>
    <row r="623" spans="1:23" s="153" customFormat="1" ht="24.75" customHeight="1" x14ac:dyDescent="0.2">
      <c r="A623" s="152"/>
      <c r="B623" s="22"/>
      <c r="C623" s="22"/>
      <c r="D623" s="22"/>
      <c r="E623" s="22"/>
      <c r="F623" s="22"/>
      <c r="G623" s="21"/>
      <c r="H623" s="21"/>
      <c r="I623" s="21"/>
      <c r="J623" s="95"/>
      <c r="K623" s="21"/>
      <c r="L623" s="53"/>
      <c r="M623" s="51"/>
      <c r="N623" s="21"/>
      <c r="O623" s="25"/>
      <c r="P623" s="21"/>
      <c r="Q623" s="21"/>
      <c r="R623" s="13"/>
      <c r="S623" s="21"/>
      <c r="T623" s="21"/>
      <c r="U623" s="21"/>
      <c r="V623" s="21"/>
      <c r="W623" s="21"/>
    </row>
    <row r="624" spans="1:23" s="153" customFormat="1" ht="24.75" customHeight="1" x14ac:dyDescent="0.2">
      <c r="A624" s="152"/>
      <c r="B624" s="22"/>
      <c r="C624" s="22"/>
      <c r="D624" s="22"/>
      <c r="E624" s="22"/>
      <c r="F624" s="22"/>
      <c r="G624" s="21"/>
      <c r="H624" s="21"/>
      <c r="I624" s="21"/>
      <c r="J624" s="95"/>
      <c r="K624" s="21"/>
      <c r="L624" s="53"/>
      <c r="M624" s="51"/>
      <c r="N624" s="21"/>
      <c r="O624" s="25"/>
      <c r="P624" s="21"/>
      <c r="Q624" s="21"/>
      <c r="R624" s="13"/>
      <c r="S624" s="21"/>
      <c r="T624" s="21"/>
      <c r="U624" s="21"/>
      <c r="V624" s="21"/>
      <c r="W624" s="21"/>
    </row>
    <row r="625" spans="1:23" s="153" customFormat="1" ht="24.75" customHeight="1" x14ac:dyDescent="0.2">
      <c r="A625" s="152"/>
      <c r="B625" s="22"/>
      <c r="C625" s="22"/>
      <c r="D625" s="22"/>
      <c r="E625" s="22"/>
      <c r="F625" s="22"/>
      <c r="G625" s="21"/>
      <c r="H625" s="21"/>
      <c r="I625" s="21"/>
      <c r="J625" s="95"/>
      <c r="K625" s="21"/>
      <c r="L625" s="53"/>
      <c r="M625" s="51"/>
      <c r="N625" s="21"/>
      <c r="O625" s="25"/>
      <c r="P625" s="21"/>
      <c r="Q625" s="21"/>
      <c r="R625" s="13"/>
      <c r="S625" s="21"/>
      <c r="T625" s="21"/>
      <c r="U625" s="21"/>
      <c r="V625" s="21"/>
      <c r="W625" s="21"/>
    </row>
    <row r="626" spans="1:23" s="153" customFormat="1" ht="24.75" customHeight="1" x14ac:dyDescent="0.2">
      <c r="A626" s="152"/>
      <c r="B626" s="22"/>
      <c r="C626" s="22"/>
      <c r="D626" s="22"/>
      <c r="E626" s="22"/>
      <c r="F626" s="22"/>
      <c r="G626" s="21"/>
      <c r="H626" s="21"/>
      <c r="I626" s="21"/>
      <c r="J626" s="95"/>
      <c r="K626" s="21"/>
      <c r="L626" s="53"/>
      <c r="M626" s="51"/>
      <c r="N626" s="21"/>
      <c r="O626" s="25"/>
      <c r="P626" s="21"/>
      <c r="Q626" s="21"/>
      <c r="R626" s="13"/>
      <c r="S626" s="21"/>
      <c r="T626" s="21"/>
      <c r="U626" s="21"/>
      <c r="V626" s="21"/>
      <c r="W626" s="21"/>
    </row>
    <row r="627" spans="1:23" s="153" customFormat="1" ht="24.75" customHeight="1" x14ac:dyDescent="0.2">
      <c r="A627" s="152"/>
      <c r="B627" s="22"/>
      <c r="C627" s="22"/>
      <c r="D627" s="22"/>
      <c r="E627" s="22"/>
      <c r="F627" s="22"/>
      <c r="G627" s="21"/>
      <c r="H627" s="21"/>
      <c r="I627" s="21"/>
      <c r="J627" s="95"/>
      <c r="K627" s="21"/>
      <c r="L627" s="53"/>
      <c r="M627" s="51"/>
      <c r="N627" s="21"/>
      <c r="O627" s="25"/>
      <c r="P627" s="21"/>
      <c r="Q627" s="21"/>
      <c r="R627" s="13"/>
      <c r="S627" s="21"/>
      <c r="T627" s="21"/>
      <c r="U627" s="21"/>
      <c r="V627" s="21"/>
      <c r="W627" s="21"/>
    </row>
    <row r="628" spans="1:23" s="153" customFormat="1" ht="24.75" customHeight="1" x14ac:dyDescent="0.2">
      <c r="A628" s="152"/>
      <c r="B628" s="22"/>
      <c r="C628" s="22"/>
      <c r="D628" s="22"/>
      <c r="E628" s="22"/>
      <c r="F628" s="22"/>
      <c r="G628" s="21"/>
      <c r="H628" s="21"/>
      <c r="I628" s="21"/>
      <c r="J628" s="95"/>
      <c r="K628" s="21"/>
      <c r="L628" s="53"/>
      <c r="M628" s="51"/>
      <c r="N628" s="21"/>
      <c r="O628" s="25"/>
      <c r="P628" s="21"/>
      <c r="Q628" s="21"/>
      <c r="R628" s="13"/>
      <c r="S628" s="21"/>
      <c r="T628" s="21"/>
      <c r="U628" s="21"/>
      <c r="V628" s="21"/>
      <c r="W628" s="21"/>
    </row>
    <row r="629" spans="1:23" s="153" customFormat="1" ht="24.75" customHeight="1" x14ac:dyDescent="0.2">
      <c r="A629" s="152"/>
      <c r="B629" s="22"/>
      <c r="C629" s="22"/>
      <c r="D629" s="22"/>
      <c r="E629" s="22"/>
      <c r="F629" s="22"/>
      <c r="G629" s="21"/>
      <c r="H629" s="21"/>
      <c r="I629" s="21"/>
      <c r="J629" s="95"/>
      <c r="K629" s="21"/>
      <c r="L629" s="53"/>
      <c r="M629" s="51"/>
      <c r="N629" s="21"/>
      <c r="O629" s="25"/>
      <c r="P629" s="21"/>
      <c r="Q629" s="21"/>
      <c r="R629" s="13"/>
      <c r="S629" s="21"/>
      <c r="T629" s="21"/>
      <c r="U629" s="21"/>
      <c r="V629" s="21"/>
      <c r="W629" s="21"/>
    </row>
    <row r="630" spans="1:23" s="153" customFormat="1" ht="24.75" customHeight="1" x14ac:dyDescent="0.2">
      <c r="A630" s="152"/>
      <c r="B630" s="22"/>
      <c r="C630" s="22"/>
      <c r="D630" s="22"/>
      <c r="E630" s="22"/>
      <c r="F630" s="22"/>
      <c r="G630" s="21"/>
      <c r="H630" s="21"/>
      <c r="I630" s="21"/>
      <c r="J630" s="95"/>
      <c r="K630" s="21"/>
      <c r="L630" s="53"/>
      <c r="M630" s="51"/>
      <c r="N630" s="21"/>
      <c r="O630" s="25"/>
      <c r="P630" s="21"/>
      <c r="Q630" s="21"/>
      <c r="R630" s="13"/>
      <c r="S630" s="21"/>
      <c r="T630" s="21"/>
      <c r="U630" s="21"/>
      <c r="V630" s="21"/>
      <c r="W630" s="21"/>
    </row>
    <row r="631" spans="1:23" s="153" customFormat="1" ht="24.75" customHeight="1" x14ac:dyDescent="0.2">
      <c r="A631" s="152"/>
      <c r="B631" s="22"/>
      <c r="C631" s="22"/>
      <c r="D631" s="22"/>
      <c r="E631" s="22"/>
      <c r="F631" s="22"/>
      <c r="G631" s="21"/>
      <c r="H631" s="21"/>
      <c r="I631" s="21"/>
      <c r="J631" s="95"/>
      <c r="K631" s="21"/>
      <c r="L631" s="53"/>
      <c r="M631" s="51"/>
      <c r="N631" s="21"/>
      <c r="O631" s="25"/>
      <c r="P631" s="21"/>
      <c r="Q631" s="21"/>
      <c r="R631" s="13"/>
      <c r="S631" s="21"/>
      <c r="T631" s="21"/>
      <c r="U631" s="21"/>
      <c r="V631" s="21"/>
      <c r="W631" s="21"/>
    </row>
    <row r="632" spans="1:23" s="153" customFormat="1" ht="24.75" customHeight="1" x14ac:dyDescent="0.2">
      <c r="A632" s="152"/>
      <c r="B632" s="22"/>
      <c r="C632" s="22"/>
      <c r="D632" s="22"/>
      <c r="E632" s="22"/>
      <c r="F632" s="22"/>
      <c r="G632" s="21"/>
      <c r="H632" s="21"/>
      <c r="I632" s="21"/>
      <c r="J632" s="95"/>
      <c r="K632" s="21"/>
      <c r="L632" s="53"/>
      <c r="M632" s="51"/>
      <c r="N632" s="21"/>
      <c r="O632" s="25"/>
      <c r="P632" s="21"/>
      <c r="Q632" s="21"/>
      <c r="R632" s="13"/>
      <c r="S632" s="21"/>
      <c r="T632" s="21"/>
      <c r="U632" s="21"/>
      <c r="V632" s="21"/>
      <c r="W632" s="21"/>
    </row>
    <row r="633" spans="1:23" s="153" customFormat="1" ht="24.75" customHeight="1" x14ac:dyDescent="0.2">
      <c r="A633" s="152"/>
      <c r="B633" s="22"/>
      <c r="C633" s="22"/>
      <c r="D633" s="22"/>
      <c r="E633" s="22"/>
      <c r="F633" s="22"/>
      <c r="G633" s="21"/>
      <c r="H633" s="21"/>
      <c r="I633" s="21"/>
      <c r="J633" s="95"/>
      <c r="K633" s="21"/>
      <c r="L633" s="53"/>
      <c r="M633" s="51"/>
      <c r="N633" s="21"/>
      <c r="O633" s="25"/>
      <c r="P633" s="21"/>
      <c r="Q633" s="21"/>
      <c r="R633" s="13"/>
      <c r="S633" s="21"/>
      <c r="T633" s="21"/>
      <c r="U633" s="21"/>
      <c r="V633" s="21"/>
      <c r="W633" s="21"/>
    </row>
    <row r="634" spans="1:23" s="153" customFormat="1" ht="24.75" customHeight="1" x14ac:dyDescent="0.2">
      <c r="A634" s="152"/>
      <c r="B634" s="22"/>
      <c r="C634" s="22"/>
      <c r="D634" s="22"/>
      <c r="E634" s="22"/>
      <c r="F634" s="22"/>
      <c r="G634" s="21"/>
      <c r="H634" s="21"/>
      <c r="I634" s="21"/>
      <c r="J634" s="95"/>
      <c r="K634" s="21"/>
      <c r="L634" s="53"/>
      <c r="M634" s="51"/>
      <c r="N634" s="21"/>
      <c r="O634" s="25"/>
      <c r="P634" s="21"/>
      <c r="Q634" s="21"/>
      <c r="R634" s="13"/>
      <c r="S634" s="21"/>
      <c r="T634" s="21"/>
      <c r="U634" s="21"/>
      <c r="V634" s="21"/>
      <c r="W634" s="21"/>
    </row>
    <row r="635" spans="1:23" s="153" customFormat="1" ht="24.75" customHeight="1" x14ac:dyDescent="0.2">
      <c r="A635" s="152"/>
      <c r="B635" s="22"/>
      <c r="C635" s="22"/>
      <c r="D635" s="22"/>
      <c r="E635" s="22"/>
      <c r="F635" s="22"/>
      <c r="G635" s="21"/>
      <c r="H635" s="21"/>
      <c r="I635" s="21"/>
      <c r="J635" s="95"/>
      <c r="K635" s="21"/>
      <c r="L635" s="53"/>
      <c r="M635" s="51"/>
      <c r="N635" s="21"/>
      <c r="O635" s="25"/>
      <c r="P635" s="21"/>
      <c r="Q635" s="21"/>
      <c r="R635" s="13"/>
      <c r="S635" s="21"/>
      <c r="T635" s="21"/>
      <c r="U635" s="21"/>
      <c r="V635" s="21"/>
      <c r="W635" s="21"/>
    </row>
    <row r="636" spans="1:23" s="153" customFormat="1" ht="24.75" customHeight="1" x14ac:dyDescent="0.2">
      <c r="A636" s="152"/>
      <c r="B636" s="22"/>
      <c r="C636" s="22"/>
      <c r="D636" s="22"/>
      <c r="E636" s="22"/>
      <c r="F636" s="22"/>
      <c r="G636" s="21"/>
      <c r="H636" s="21"/>
      <c r="I636" s="21"/>
      <c r="J636" s="95"/>
      <c r="K636" s="21"/>
      <c r="L636" s="53"/>
      <c r="M636" s="51"/>
      <c r="N636" s="21"/>
      <c r="O636" s="25"/>
      <c r="P636" s="21"/>
      <c r="Q636" s="21"/>
      <c r="R636" s="13"/>
      <c r="S636" s="21"/>
      <c r="T636" s="21"/>
      <c r="U636" s="21"/>
      <c r="V636" s="21"/>
      <c r="W636" s="21"/>
    </row>
    <row r="637" spans="1:23" s="153" customFormat="1" ht="24.75" customHeight="1" x14ac:dyDescent="0.2">
      <c r="A637" s="152"/>
      <c r="B637" s="22"/>
      <c r="C637" s="22"/>
      <c r="D637" s="22"/>
      <c r="E637" s="22"/>
      <c r="F637" s="22"/>
      <c r="G637" s="21"/>
      <c r="H637" s="21"/>
      <c r="I637" s="21"/>
      <c r="J637" s="95"/>
      <c r="K637" s="21"/>
      <c r="L637" s="53"/>
      <c r="M637" s="51"/>
      <c r="N637" s="21"/>
      <c r="O637" s="25"/>
      <c r="P637" s="21"/>
      <c r="Q637" s="21"/>
      <c r="R637" s="13"/>
      <c r="S637" s="21"/>
      <c r="T637" s="21"/>
      <c r="U637" s="21"/>
      <c r="V637" s="21"/>
      <c r="W637" s="21"/>
    </row>
    <row r="638" spans="1:23" s="153" customFormat="1" ht="24.75" customHeight="1" x14ac:dyDescent="0.2">
      <c r="A638" s="152"/>
      <c r="B638" s="22"/>
      <c r="C638" s="22"/>
      <c r="D638" s="22"/>
      <c r="E638" s="22"/>
      <c r="F638" s="22"/>
      <c r="G638" s="21"/>
      <c r="H638" s="21"/>
      <c r="I638" s="21"/>
      <c r="J638" s="95"/>
      <c r="K638" s="21"/>
      <c r="L638" s="53"/>
      <c r="M638" s="51"/>
      <c r="N638" s="21"/>
      <c r="O638" s="25"/>
      <c r="P638" s="21"/>
      <c r="Q638" s="21"/>
      <c r="R638" s="13"/>
      <c r="S638" s="21"/>
      <c r="T638" s="21"/>
      <c r="U638" s="21"/>
      <c r="V638" s="21"/>
      <c r="W638" s="21"/>
    </row>
    <row r="639" spans="1:23" s="153" customFormat="1" ht="24.75" customHeight="1" x14ac:dyDescent="0.2">
      <c r="A639" s="152"/>
      <c r="B639" s="22"/>
      <c r="C639" s="22"/>
      <c r="D639" s="22"/>
      <c r="E639" s="22"/>
      <c r="F639" s="22"/>
      <c r="G639" s="21"/>
      <c r="H639" s="21"/>
      <c r="I639" s="21"/>
      <c r="J639" s="95"/>
      <c r="K639" s="21"/>
      <c r="L639" s="53"/>
      <c r="M639" s="51"/>
      <c r="N639" s="21"/>
      <c r="O639" s="25"/>
      <c r="P639" s="21"/>
      <c r="Q639" s="21"/>
      <c r="R639" s="13"/>
      <c r="S639" s="21"/>
      <c r="T639" s="21"/>
      <c r="U639" s="21"/>
      <c r="V639" s="21"/>
      <c r="W639" s="21"/>
    </row>
    <row r="640" spans="1:23" s="153" customFormat="1" ht="24.75" customHeight="1" x14ac:dyDescent="0.2">
      <c r="A640" s="152"/>
      <c r="B640" s="22"/>
      <c r="C640" s="22"/>
      <c r="D640" s="22"/>
      <c r="E640" s="22"/>
      <c r="F640" s="22"/>
      <c r="G640" s="21"/>
      <c r="H640" s="21"/>
      <c r="I640" s="21"/>
      <c r="J640" s="95"/>
      <c r="K640" s="21"/>
      <c r="L640" s="53"/>
      <c r="M640" s="51"/>
      <c r="N640" s="21"/>
      <c r="O640" s="25"/>
      <c r="P640" s="21"/>
      <c r="Q640" s="21"/>
      <c r="R640" s="13"/>
      <c r="S640" s="21"/>
      <c r="T640" s="21"/>
      <c r="U640" s="21"/>
      <c r="V640" s="21"/>
      <c r="W640" s="21"/>
    </row>
    <row r="641" spans="1:23" s="153" customFormat="1" ht="24.75" customHeight="1" x14ac:dyDescent="0.2">
      <c r="A641" s="152"/>
      <c r="B641" s="22"/>
      <c r="C641" s="22"/>
      <c r="D641" s="22"/>
      <c r="E641" s="22"/>
      <c r="F641" s="22"/>
      <c r="G641" s="21"/>
      <c r="H641" s="21"/>
      <c r="I641" s="21"/>
      <c r="J641" s="95"/>
      <c r="K641" s="21"/>
      <c r="L641" s="53"/>
      <c r="M641" s="51"/>
      <c r="N641" s="21"/>
      <c r="O641" s="25"/>
      <c r="P641" s="21"/>
      <c r="Q641" s="21"/>
      <c r="R641" s="13"/>
      <c r="S641" s="21"/>
      <c r="T641" s="21"/>
      <c r="U641" s="21"/>
      <c r="V641" s="21"/>
      <c r="W641" s="21"/>
    </row>
    <row r="642" spans="1:23" s="153" customFormat="1" ht="24.75" customHeight="1" x14ac:dyDescent="0.2">
      <c r="A642" s="152"/>
      <c r="B642" s="22"/>
      <c r="C642" s="22"/>
      <c r="D642" s="22"/>
      <c r="E642" s="22"/>
      <c r="F642" s="22"/>
      <c r="G642" s="21"/>
      <c r="H642" s="21"/>
      <c r="I642" s="21"/>
      <c r="J642" s="95"/>
      <c r="K642" s="21"/>
      <c r="L642" s="53"/>
      <c r="M642" s="51"/>
      <c r="N642" s="21"/>
      <c r="O642" s="25"/>
      <c r="P642" s="21"/>
      <c r="Q642" s="21"/>
      <c r="R642" s="13"/>
      <c r="S642" s="21"/>
      <c r="T642" s="21"/>
      <c r="U642" s="21"/>
      <c r="V642" s="21"/>
      <c r="W642" s="21"/>
    </row>
    <row r="643" spans="1:23" s="153" customFormat="1" ht="24.75" customHeight="1" x14ac:dyDescent="0.2">
      <c r="A643" s="152"/>
      <c r="B643" s="22"/>
      <c r="C643" s="22"/>
      <c r="D643" s="22"/>
      <c r="E643" s="22"/>
      <c r="F643" s="22"/>
      <c r="G643" s="21"/>
      <c r="H643" s="21"/>
      <c r="I643" s="21"/>
      <c r="J643" s="95"/>
      <c r="K643" s="21"/>
      <c r="L643" s="53"/>
      <c r="M643" s="51"/>
      <c r="N643" s="21"/>
      <c r="O643" s="25"/>
      <c r="P643" s="21"/>
      <c r="Q643" s="21"/>
      <c r="R643" s="13"/>
      <c r="S643" s="21"/>
      <c r="T643" s="21"/>
      <c r="U643" s="21"/>
      <c r="V643" s="21"/>
      <c r="W643" s="21"/>
    </row>
    <row r="644" spans="1:23" s="153" customFormat="1" ht="24.75" customHeight="1" x14ac:dyDescent="0.2">
      <c r="A644" s="152"/>
      <c r="B644" s="22"/>
      <c r="C644" s="22"/>
      <c r="D644" s="22"/>
      <c r="E644" s="22"/>
      <c r="F644" s="22"/>
      <c r="G644" s="21"/>
      <c r="H644" s="21"/>
      <c r="I644" s="21"/>
      <c r="J644" s="95"/>
      <c r="K644" s="21"/>
      <c r="L644" s="53"/>
      <c r="M644" s="51"/>
      <c r="N644" s="21"/>
      <c r="O644" s="25"/>
      <c r="P644" s="21"/>
      <c r="Q644" s="21"/>
      <c r="R644" s="13"/>
      <c r="S644" s="21"/>
      <c r="T644" s="21"/>
      <c r="U644" s="21"/>
      <c r="V644" s="21"/>
      <c r="W644" s="21"/>
    </row>
    <row r="645" spans="1:23" s="153" customFormat="1" ht="24.75" customHeight="1" x14ac:dyDescent="0.2">
      <c r="A645" s="152"/>
      <c r="B645" s="22"/>
      <c r="C645" s="22"/>
      <c r="D645" s="22"/>
      <c r="E645" s="22"/>
      <c r="F645" s="22"/>
      <c r="G645" s="21"/>
      <c r="H645" s="21"/>
      <c r="I645" s="21"/>
      <c r="J645" s="95"/>
      <c r="K645" s="21"/>
      <c r="L645" s="53"/>
      <c r="M645" s="51"/>
      <c r="N645" s="21"/>
      <c r="O645" s="25"/>
      <c r="P645" s="21"/>
      <c r="Q645" s="21"/>
      <c r="R645" s="13"/>
      <c r="S645" s="21"/>
      <c r="T645" s="21"/>
      <c r="U645" s="21"/>
      <c r="V645" s="21"/>
      <c r="W645" s="21"/>
    </row>
    <row r="646" spans="1:23" s="153" customFormat="1" ht="24.75" customHeight="1" x14ac:dyDescent="0.2">
      <c r="A646" s="152"/>
      <c r="B646" s="22"/>
      <c r="C646" s="22"/>
      <c r="D646" s="22"/>
      <c r="E646" s="22"/>
      <c r="F646" s="22"/>
      <c r="G646" s="21"/>
      <c r="H646" s="21"/>
      <c r="I646" s="21"/>
      <c r="J646" s="95"/>
      <c r="K646" s="21"/>
      <c r="L646" s="53"/>
      <c r="M646" s="51"/>
      <c r="N646" s="21"/>
      <c r="O646" s="25"/>
      <c r="P646" s="21"/>
      <c r="Q646" s="21"/>
      <c r="R646" s="13"/>
      <c r="S646" s="21"/>
      <c r="T646" s="21"/>
      <c r="U646" s="21"/>
      <c r="V646" s="21"/>
      <c r="W646" s="21"/>
    </row>
    <row r="647" spans="1:23" s="153" customFormat="1" ht="24.75" customHeight="1" x14ac:dyDescent="0.2">
      <c r="A647" s="152"/>
      <c r="B647" s="22"/>
      <c r="C647" s="22"/>
      <c r="D647" s="22"/>
      <c r="E647" s="22"/>
      <c r="F647" s="22"/>
      <c r="G647" s="21"/>
      <c r="H647" s="21"/>
      <c r="I647" s="21"/>
      <c r="J647" s="95"/>
      <c r="K647" s="21"/>
      <c r="L647" s="53"/>
      <c r="M647" s="51"/>
      <c r="N647" s="21"/>
      <c r="O647" s="25"/>
      <c r="P647" s="21"/>
      <c r="Q647" s="21"/>
      <c r="R647" s="13"/>
      <c r="S647" s="21"/>
      <c r="T647" s="21"/>
      <c r="U647" s="21"/>
      <c r="V647" s="21"/>
      <c r="W647" s="21"/>
    </row>
    <row r="648" spans="1:23" s="153" customFormat="1" ht="24.75" customHeight="1" x14ac:dyDescent="0.2">
      <c r="A648" s="152"/>
      <c r="B648" s="22"/>
      <c r="C648" s="22"/>
      <c r="D648" s="22"/>
      <c r="E648" s="22"/>
      <c r="F648" s="22"/>
      <c r="G648" s="21"/>
      <c r="H648" s="21"/>
      <c r="I648" s="21"/>
      <c r="J648" s="95"/>
      <c r="K648" s="21"/>
      <c r="L648" s="53"/>
      <c r="M648" s="51"/>
      <c r="N648" s="21"/>
      <c r="O648" s="25"/>
      <c r="P648" s="21"/>
      <c r="Q648" s="21"/>
      <c r="R648" s="13"/>
      <c r="S648" s="21"/>
      <c r="T648" s="21"/>
      <c r="U648" s="21"/>
      <c r="V648" s="21"/>
      <c r="W648" s="21"/>
    </row>
    <row r="649" spans="1:23" s="153" customFormat="1" ht="24.75" customHeight="1" x14ac:dyDescent="0.2">
      <c r="A649" s="152"/>
      <c r="B649" s="22"/>
      <c r="C649" s="22"/>
      <c r="D649" s="22"/>
      <c r="E649" s="22"/>
      <c r="F649" s="22"/>
      <c r="G649" s="21"/>
      <c r="H649" s="21"/>
      <c r="I649" s="21"/>
      <c r="J649" s="95"/>
      <c r="K649" s="21"/>
      <c r="L649" s="53"/>
      <c r="M649" s="51"/>
      <c r="N649" s="21"/>
      <c r="O649" s="25"/>
      <c r="P649" s="21"/>
      <c r="Q649" s="21"/>
      <c r="R649" s="13"/>
      <c r="S649" s="21"/>
      <c r="T649" s="21"/>
      <c r="U649" s="21"/>
      <c r="V649" s="21"/>
      <c r="W649" s="21"/>
    </row>
    <row r="650" spans="1:23" s="36" customFormat="1" ht="24.75" customHeight="1" x14ac:dyDescent="0.2">
      <c r="A650" s="26"/>
      <c r="B650" s="21"/>
      <c r="C650" s="21"/>
      <c r="D650" s="21"/>
      <c r="E650" s="21"/>
      <c r="F650" s="51"/>
      <c r="G650" s="21"/>
      <c r="H650" s="21"/>
      <c r="I650" s="21"/>
      <c r="J650" s="95"/>
      <c r="K650" s="21"/>
      <c r="L650" s="53"/>
      <c r="M650" s="51"/>
      <c r="N650" s="21"/>
      <c r="O650" s="25"/>
      <c r="P650" s="21"/>
      <c r="Q650" s="21"/>
      <c r="R650" s="13"/>
      <c r="S650" s="21"/>
      <c r="T650" s="21"/>
      <c r="U650" s="21"/>
      <c r="V650" s="21"/>
      <c r="W650" s="21"/>
    </row>
    <row r="651" spans="1:23" s="36" customFormat="1" ht="24.75" customHeight="1" x14ac:dyDescent="0.2">
      <c r="A651" s="26"/>
      <c r="B651" s="21"/>
      <c r="C651" s="21"/>
      <c r="D651" s="21"/>
      <c r="E651" s="21"/>
      <c r="F651" s="51"/>
      <c r="G651" s="21"/>
      <c r="H651" s="21"/>
      <c r="I651" s="21"/>
      <c r="J651" s="95"/>
      <c r="K651" s="21"/>
      <c r="L651" s="53"/>
      <c r="M651" s="51"/>
      <c r="N651" s="21"/>
      <c r="O651" s="25"/>
      <c r="P651" s="21"/>
      <c r="Q651" s="21"/>
      <c r="R651" s="13"/>
      <c r="S651" s="21"/>
      <c r="T651" s="21"/>
      <c r="U651" s="21"/>
      <c r="V651" s="21"/>
      <c r="W651" s="21"/>
    </row>
    <row r="652" spans="1:23" s="36" customFormat="1" ht="24.75" customHeight="1" x14ac:dyDescent="0.2">
      <c r="A652" s="26"/>
      <c r="B652" s="21"/>
      <c r="C652" s="21"/>
      <c r="D652" s="21"/>
      <c r="E652" s="21"/>
      <c r="F652" s="51"/>
      <c r="G652" s="21"/>
      <c r="H652" s="21"/>
      <c r="I652" s="21"/>
      <c r="J652" s="95"/>
      <c r="K652" s="21"/>
      <c r="L652" s="53"/>
      <c r="M652" s="51"/>
      <c r="N652" s="21"/>
      <c r="O652" s="25"/>
      <c r="P652" s="21"/>
      <c r="Q652" s="21"/>
      <c r="R652" s="13"/>
      <c r="S652" s="21"/>
      <c r="T652" s="21"/>
      <c r="U652" s="21"/>
      <c r="V652" s="21"/>
      <c r="W652" s="21"/>
    </row>
    <row r="653" spans="1:23" s="36" customFormat="1" ht="24.75" customHeight="1" x14ac:dyDescent="0.2">
      <c r="A653" s="26"/>
      <c r="B653" s="21"/>
      <c r="C653" s="21"/>
      <c r="D653" s="21"/>
      <c r="E653" s="21"/>
      <c r="F653" s="51"/>
      <c r="G653" s="21"/>
      <c r="H653" s="21"/>
      <c r="I653" s="21"/>
      <c r="J653" s="95"/>
      <c r="K653" s="21"/>
      <c r="L653" s="53"/>
      <c r="M653" s="51"/>
      <c r="N653" s="21"/>
      <c r="O653" s="25"/>
      <c r="P653" s="21"/>
      <c r="Q653" s="21"/>
      <c r="R653" s="13"/>
      <c r="S653" s="21"/>
      <c r="T653" s="21"/>
      <c r="U653" s="21"/>
      <c r="V653" s="21"/>
      <c r="W653" s="21"/>
    </row>
    <row r="654" spans="1:23" s="36" customFormat="1" ht="24.75" customHeight="1" x14ac:dyDescent="0.2">
      <c r="A654" s="26"/>
      <c r="B654" s="21"/>
      <c r="C654" s="21"/>
      <c r="D654" s="21"/>
      <c r="E654" s="21"/>
      <c r="F654" s="51"/>
      <c r="G654" s="21"/>
      <c r="H654" s="21"/>
      <c r="I654" s="21"/>
      <c r="J654" s="95"/>
      <c r="K654" s="21"/>
      <c r="L654" s="53"/>
      <c r="M654" s="51"/>
      <c r="N654" s="21"/>
      <c r="O654" s="25"/>
      <c r="P654" s="21"/>
      <c r="Q654" s="21"/>
      <c r="R654" s="13"/>
      <c r="S654" s="21"/>
      <c r="T654" s="21"/>
      <c r="U654" s="21"/>
      <c r="V654" s="21"/>
      <c r="W654" s="21"/>
    </row>
    <row r="655" spans="1:23" s="36" customFormat="1" ht="24.75" customHeight="1" x14ac:dyDescent="0.2">
      <c r="A655" s="26"/>
      <c r="B655" s="21"/>
      <c r="C655" s="21"/>
      <c r="D655" s="21"/>
      <c r="E655" s="21"/>
      <c r="F655" s="51"/>
      <c r="G655" s="21"/>
      <c r="H655" s="21"/>
      <c r="I655" s="21"/>
      <c r="J655" s="95"/>
      <c r="K655" s="21"/>
      <c r="L655" s="53"/>
      <c r="M655" s="51"/>
      <c r="N655" s="21"/>
      <c r="O655" s="25"/>
      <c r="P655" s="21"/>
      <c r="Q655" s="21"/>
      <c r="R655" s="13"/>
      <c r="S655" s="21"/>
      <c r="T655" s="21"/>
      <c r="U655" s="21"/>
      <c r="V655" s="21"/>
      <c r="W655" s="21"/>
    </row>
  </sheetData>
  <sheetProtection formatCells="0" formatColumns="0" formatRows="0" insertColumns="0" insertRows="0" sort="0" autoFilter="0" pivotTables="0"/>
  <protectedRanges>
    <protectedRange password="CA99" sqref="I111:N111 I107:N107 K168:M168 N168:N171 I172:J190 K172:N191 I193:K197 N192 M193:N193 I199:K199 M199 L192:L199 M194:M197 I200:M205 N194:N205 N229 M230:N232 L233:N233 H235 L235:N235 K238 D234:F234 I234:N234 G237:K237 I206:N228 F238:F262 F172:H197 F228:F229 G228:G230 G234:G235 L237:N262 I242:K245 E273 F220:H227 G242:G245 H228:H229 G239:K241 G246:K262 F273:N296 D1:AG1 F218:G219 F199:H217 P266:P281 P283:P335 E275:E296 O266:O335 O4:P265 H346:P347 L357:P357 I364:K364 I368:L368 K358:P361 D108:N110 D107:G107 D171:J171 D168:H170 D230:F230 D236:N236 D235:E235 D231:J233 D263:N272 D111:G111 D172:E229 D237:E262 D4:N106 D112:N167 D273:D296 I367:K367 H349:H365 I374:J375 L369:P369 L362:L367 M362:P368 I370:P373 I422:P422 I348:P356 K423:P423 D346:G365 A1:C365 D297:N335 D336:P345 I377:J419 A485:I485 J482:J484 E483:E484 M483:O483 K374:P421 N482 M484:N484 K485:P485 I507 K504:P504 I500:P503 I505 F500:F507 A512:H512 G500:H509 D2:P3 U2:U3 W2:AG3 R485:S509 U483:V484 V481:V482 A500:E511 J512 J505:P509 J511:P511 O516:AG516 U485:AG509 A486:P499 J526:P531 A513:N516 O513:P515 L512:P512 R511:S515 U511:AG515 F535:G535 J510:AG510 I532:P538 I540:P541 R540:S541 U540:AG541 I424:P425 U4:AG480 A426:P480 R2:S480 A566:G65510 A564:E565 G564:G565 A366:H425 A526:G534 A517:P525 R517:S538 U517:AG538 I539:AG539 A536:G563 I542:AG65510 H526:H65510" name="Range7" securityDescriptor="O:WDG:WDD:(A;;CC;;;S-1-5-21-1446143339-2250552318-1255726049-13437)(A;;CC;;;S-1-5-21-1446143339-2250552318-1255726049-32729)(A;;CC;;;S-1-5-21-1446143339-2250552318-1255726049-12996)(A;;CC;;;S-1-5-21-1446143339-2250552318-1255726049-13856)(A;;CC;;;S-1-5-21-1446143339-2250552318-1255726049-12491)"/>
    <protectedRange sqref="I104:J104" name="Range1" securityDescriptor="O:WDG:WDD:(A;;CC;;;S-1-5-21-1446143339-2250552318-1255726049-13437)(A;;CC;;;S-1-5-21-1446143339-2250552318-1255726049-32729)(A;;CC;;;S-1-5-21-1446143339-2250552318-1255726049-12996)(A;;CC;;;S-1-5-21-1446143339-2250552318-1255726049-13856)(A;;CC;;;S-1-5-21-1446143339-2250552318-1255726049-12491)"/>
    <protectedRange sqref="I80:J80" name="Range1_7"/>
    <protectedRange sqref="I29:J29" name="Range1_2_1_2"/>
    <protectedRange sqref="I20:J20" name="Range1_1_1_1"/>
    <protectedRange sqref="D20:E20" name="Range2_1_1"/>
    <protectedRange sqref="I13:J13" name="Range1_2_2"/>
    <protectedRange password="CA99" sqref="H107" name="Range7_3" securityDescriptor="O:WDG:WDD:(A;;CC;;;S-1-5-21-1446143339-2250552318-1255726049-13437)(A;;CC;;;S-1-5-21-1446143339-2250552318-1255726049-32729)(A;;CC;;;S-1-5-21-1446143339-2250552318-1255726049-12996)(A;;CC;;;S-1-5-21-1446143339-2250552318-1255726049-13856)(A;;CC;;;S-1-5-21-1446143339-2250552318-1255726049-12491)"/>
    <protectedRange password="CA99" sqref="H111" name="Range7_3_1" securityDescriptor="O:WDG:WDD:(A;;CC;;;S-1-5-21-1446143339-2250552318-1255726049-13437)(A;;CC;;;S-1-5-21-1446143339-2250552318-1255726049-32729)(A;;CC;;;S-1-5-21-1446143339-2250552318-1255726049-12996)(A;;CC;;;S-1-5-21-1446143339-2250552318-1255726049-13856)(A;;CC;;;S-1-5-21-1446143339-2250552318-1255726049-12491)"/>
    <protectedRange sqref="I168:J168" name="Range1_1"/>
    <protectedRange sqref="I169:J169" name="Range1_2"/>
    <protectedRange sqref="I170:J170" name="Range1_3"/>
    <protectedRange sqref="I191:J191" name="Range1_6"/>
    <protectedRange sqref="H198 H218:H219" name="Range2"/>
    <protectedRange sqref="I198:J198" name="Range1_4"/>
    <protectedRange sqref="I229:J229" name="Range1_5"/>
    <protectedRange sqref="I230:J230" name="Range1_8"/>
    <protectedRange sqref="I235:J235" name="Range1_9"/>
    <protectedRange sqref="F235" name="Range2_3"/>
    <protectedRange password="CA99" sqref="H242" name="Range7_3_2" securityDescriptor="O:WDG:WDD:(A;;CC;;;S-1-5-21-1446143339-2250552318-1255726049-13437)(A;;CC;;;S-1-5-21-1446143339-2250552318-1255726049-32729)(A;;CC;;;S-1-5-21-1446143339-2250552318-1255726049-12996)(A;;CC;;;S-1-5-21-1446143339-2250552318-1255726049-13856)(A;;CC;;;S-1-5-21-1446143339-2250552318-1255726049-12491)"/>
    <protectedRange sqref="H230" name="Range2_1"/>
    <protectedRange sqref="I357:J357" name="Range1_10"/>
    <protectedRange sqref="I358:J358" name="Range1_11"/>
    <protectedRange sqref="I359:J359" name="Range1_12"/>
    <protectedRange sqref="I361:J361" name="Range1_13"/>
    <protectedRange sqref="I360:J360" name="Range1_14"/>
    <protectedRange sqref="I420:J420" name="Range1_15"/>
    <protectedRange sqref="I421:J421" name="Range1_16"/>
    <protectedRange sqref="I423:J423" name="Range1_17"/>
    <protectedRange password="CA99" sqref="A481:P481 A482:I482 K482:M482 J485 A483:D484 F483:I484 K483:L484 P483 O482:P482 O484:P484 J504 R481:S484 U481:U482 W481:AG484" name="Range7_1" securityDescriptor="O:WDG:WDD:(A;;CC;;;S-1-5-21-1446143339-2250552318-1255726049-13437)(A;;CC;;;S-1-5-21-1446143339-2250552318-1255726049-32729)(A;;CC;;;S-1-5-21-1446143339-2250552318-1255726049-12996)(A;;CC;;;S-1-5-21-1446143339-2250552318-1255726049-13856)(A;;CC;;;S-1-5-21-1446143339-2250552318-1255726049-12491)"/>
    <protectedRange sqref="I506" name="Range1_19"/>
    <protectedRange sqref="I508" name="Range1_18"/>
    <protectedRange sqref="F508:F509" name="Range2_5"/>
    <protectedRange sqref="I509" name="Range1_20"/>
    <protectedRange sqref="I512" name="Range2_7"/>
    <protectedRange password="CA99" sqref="Q2"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T540:T541 T511:T515 T3:T509 T517:T538" name="Range7_4" securityDescriptor="O:WDG:WDD:(A;;CC;;;S-1-5-21-1446143339-2250552318-1255726049-13437)(A;;CC;;;S-1-5-21-1446143339-2250552318-1255726049-32729)(A;;CC;;;S-1-5-21-1446143339-2250552318-1255726049-12996)(A;;CC;;;S-1-5-21-1446143339-2250552318-1255726049-13856)(A;;CC;;;S-1-5-21-1446143339-2250552318-1255726049-12491)"/>
    <protectedRange password="CA99" sqref="T2" name="Range7_2_1" securityDescriptor="O:WDG:WDD:(A;;CC;;;S-1-5-21-1446143339-2250552318-1255726049-13437)(A;;CC;;;S-1-5-21-1446143339-2250552318-1255726049-32729)(A;;CC;;;S-1-5-21-1446143339-2250552318-1255726049-12996)(A;;CC;;;S-1-5-21-1446143339-2250552318-1255726049-13856)(A;;CC;;;S-1-5-21-1446143339-2250552318-1255726049-12491)"/>
    <protectedRange password="CA99" sqref="V3" name="Range7_6" securityDescriptor="O:WDG:WDD:(A;;CC;;;S-1-5-21-1446143339-2250552318-1255726049-13437)(A;;CC;;;S-1-5-21-1446143339-2250552318-1255726049-32729)(A;;CC;;;S-1-5-21-1446143339-2250552318-1255726049-12996)(A;;CC;;;S-1-5-21-1446143339-2250552318-1255726049-13856)(A;;CC;;;S-1-5-21-1446143339-2250552318-1255726049-12491)"/>
    <protectedRange password="CA99" sqref="V2" name="Range7_4_1" securityDescriptor="O:WDG:WDD:(A;;CC;;;S-1-5-21-1446143339-2250552318-1255726049-13437)(A;;CC;;;S-1-5-21-1446143339-2250552318-1255726049-32729)(A;;CC;;;S-1-5-21-1446143339-2250552318-1255726049-12996)(A;;CC;;;S-1-5-21-1446143339-2250552318-1255726049-13856)(A;;CC;;;S-1-5-21-1446143339-2250552318-1255726049-12491)"/>
    <protectedRange password="CA99" sqref="Q540:Q541 Q511:Q515 Q3:Q509 Q517:Q538" name="Range7_5_1" securityDescriptor="O:WDG:WDD:(A;;CC;;;S-1-5-21-1446143339-2250552318-1255726049-13437)(A;;CC;;;S-1-5-21-1446143339-2250552318-1255726049-32729)(A;;CC;;;S-1-5-21-1446143339-2250552318-1255726049-12996)(A;;CC;;;S-1-5-21-1446143339-2250552318-1255726049-13856)(A;;CC;;;S-1-5-21-1446143339-2250552318-1255726049-12491)"/>
    <protectedRange sqref="I526" name="Range1_21"/>
    <protectedRange sqref="I529" name="Range1_23"/>
    <protectedRange sqref="I527" name="Range1_25"/>
    <protectedRange sqref="I528" name="Range1_24"/>
    <protectedRange sqref="I530" name="Range1_27"/>
    <protectedRange sqref="I531" name="Range1_22"/>
    <protectedRange password="CA99" sqref="F564:F565" name="Range7_1_1" securityDescriptor="O:WDG:WDD:(A;;CC;;;S-1-5-21-1446143339-2250552318-1255726049-13437)(A;;CC;;;S-1-5-21-1446143339-2250552318-1255726049-32729)(A;;CC;;;S-1-5-21-1446143339-2250552318-1255726049-12996)(A;;CC;;;S-1-5-21-1446143339-2250552318-1255726049-13856)(A;;CC;;;S-1-5-21-1446143339-2250552318-1255726049-12491)"/>
  </protectedRanges>
  <autoFilter ref="A2:W549">
    <sortState ref="A339:W527">
      <sortCondition ref="A2:A510"/>
    </sortState>
  </autoFilter>
  <sortState ref="A19:R675">
    <sortCondition ref="A1"/>
  </sortState>
  <customSheetViews>
    <customSheetView guid="{A5B9A235-20D7-4958-BDF0-A8C11A4A0300}" showPageBreaks="1" fitToPage="1" printArea="1" showAutoFilter="1">
      <pane ySplit="2" topLeftCell="A84" activePane="bottomLeft" state="frozen"/>
      <selection pane="bottomLeft" activeCell="A84" sqref="A84"/>
      <pageMargins left="0.74803149606299213" right="0.74803149606299213" top="0.98425196850393704" bottom="0.98425196850393704" header="0.51181102362204722" footer="0.51181102362204722"/>
      <pageSetup paperSize="9" scale="58" fitToHeight="4" orientation="landscape" r:id="rId1"/>
      <headerFooter alignWithMargins="0"/>
      <autoFilter ref="B2:P107"/>
    </customSheetView>
    <customSheetView guid="{1E11BED6-F4E9-4E03-9378-51941FD7F404}" showPageBreaks="1" fitToPage="1" printArea="1" showAutoFilter="1" topLeftCell="A187">
      <selection activeCell="G217" sqref="G217"/>
      <pageMargins left="0.74803149606299213" right="0.74803149606299213" top="0.98425196850393704" bottom="0.98425196850393704" header="0.51181102362204722" footer="0.51181102362204722"/>
      <pageSetup paperSize="9" scale="46" fitToHeight="4" orientation="landscape" r:id="rId2"/>
      <headerFooter alignWithMargins="0"/>
      <autoFilter ref="A2:R215"/>
    </customSheetView>
    <customSheetView guid="{C4547163-90FB-4440-AE48-B65258E5519E}" showPageBreaks="1" fitToPage="1" printArea="1" filter="1" showAutoFilter="1" topLeftCell="D225">
      <selection activeCell="Q234" sqref="Q234"/>
      <pageMargins left="0.74803149606299213" right="0.74803149606299213" top="0.98425196850393704" bottom="0.98425196850393704" header="0.51181102362204722" footer="0.51181102362204722"/>
      <pageSetup paperSize="9" scale="46" fitToHeight="4" orientation="landscape" r:id="rId3"/>
      <headerFooter alignWithMargins="0"/>
      <autoFilter ref="A2:R238">
        <filterColumn colId="0">
          <filters>
            <dateGroupItem year="2013" dateTimeGrouping="year"/>
          </filters>
        </filterColumn>
        <sortState ref="A4:R237">
          <sortCondition ref="A2:A222"/>
        </sortState>
      </autoFilter>
    </customSheetView>
    <customSheetView guid="{32DCDF2F-6DC7-4C29-9CEE-6FC6DB911FDA}" showPageBreaks="1" fitToPage="1" printArea="1" showAutoFilter="1">
      <pane ySplit="227" topLeftCell="A229" activePane="bottomLeft" state="frozen"/>
      <selection pane="bottomLeft" activeCell="C63" sqref="C63:I92"/>
      <pageMargins left="0.74803149606299213" right="0.74803149606299213" top="0.98425196850393704" bottom="0.98425196850393704" header="0.51181102362204722" footer="0.51181102362204722"/>
      <pageSetup paperSize="9" scale="46" fitToHeight="4" orientation="landscape" r:id="rId4"/>
      <headerFooter alignWithMargins="0"/>
      <autoFilter ref="A2:R255">
        <sortState ref="A4:R252">
          <sortCondition ref="C2:C252"/>
        </sortState>
      </autoFilter>
    </customSheetView>
    <customSheetView guid="{C68EDE1D-6763-468D-B674-9FC30A169844}" showPageBreaks="1" fitToPage="1" printArea="1" filter="1" showAutoFilter="1">
      <selection activeCell="A228" sqref="A228"/>
      <pageMargins left="0.74803149606299213" right="0.74803149606299213" top="0.98425196850393704" bottom="0.98425196850393704" header="0.51181102362204722" footer="0.51181102362204722"/>
      <pageSetup paperSize="9" scale="53" fitToHeight="4" orientation="landscape" r:id="rId5"/>
      <headerFooter alignWithMargins="0"/>
      <autoFilter ref="A2:R262">
        <filterColumn colId="2">
          <filters>
            <filter val="Senegal"/>
          </filters>
        </filterColumn>
        <sortState ref="A4:R261">
          <sortCondition ref="C2:C252"/>
        </sortState>
      </autoFilter>
    </customSheetView>
    <customSheetView guid="{5B394E2F-D7E0-4DCF-9835-27E713058925}" showPageBreaks="1" fitToPage="1" printArea="1" filter="1" showAutoFilter="1">
      <pane ySplit="2" topLeftCell="A3" activePane="bottomLeft" state="frozen"/>
      <selection pane="bottomLeft" activeCell="F26" sqref="F26"/>
      <pageMargins left="0.74803149606299213" right="0.74803149606299213" top="0.98425196850393704" bottom="0.98425196850393704" header="0.51181102362204722" footer="0.51181102362204722"/>
      <pageSetup paperSize="9" scale="46" fitToHeight="4" orientation="landscape" r:id="rId6"/>
      <headerFooter alignWithMargins="0"/>
      <autoFilter ref="A2:R264">
        <filterColumn colId="15">
          <filters>
            <filter val="No"/>
          </filters>
        </filterColumn>
        <sortState ref="A4:R264">
          <sortCondition ref="C2:C252"/>
        </sortState>
      </autoFilter>
    </customSheetView>
    <customSheetView guid="{B38C214A-F43A-47A0-971B-66B96E23E9C5}" showPageBreaks="1" fitToPage="1" printArea="1" showAutoFilter="1">
      <pane ySplit="2" topLeftCell="A255" activePane="bottomLeft" state="frozen"/>
      <selection pane="bottomLeft" activeCell="J269" sqref="J269"/>
      <pageMargins left="0.74803149606299213" right="0.74803149606299213" top="0.98425196850393704" bottom="0.98425196850393704" header="0.51181102362204722" footer="0.51181102362204722"/>
      <pageSetup paperSize="9" scale="46" fitToHeight="4" orientation="landscape" r:id="rId7"/>
      <headerFooter alignWithMargins="0"/>
      <autoFilter ref="A2:R268">
        <sortState ref="A4:R264">
          <sortCondition ref="C2:C252"/>
        </sortState>
      </autoFilter>
    </customSheetView>
  </customSheetViews>
  <pageMargins left="0.74803149606299213" right="0.74803149606299213" top="0.98425196850393704" bottom="0.98425196850393704" header="0.51181102362204722" footer="0.51181102362204722"/>
  <pageSetup paperSize="9" scale="66"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7" r:id="rId11" name="Check Box 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3" r:id="rId12" name="Check Box 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3" r:id="rId13" name="Check Box 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2" r:id="rId14" name="Check Box 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7" r:id="rId18" name="Check Box 1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8" r:id="rId19" name="Check Box 1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39" r:id="rId20" name="Check Box 1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0" r:id="rId21" name="Check Box 1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1" r:id="rId22" name="Check Box 1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2" r:id="rId23" name="Check Box 1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3" r:id="rId24" name="Check Box 1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4" r:id="rId25" name="Check Box 2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5" r:id="rId26" name="Check Box 2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6" r:id="rId27" name="Check Box 2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7" r:id="rId28" name="Check Box 2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8" r:id="rId29" name="Check Box 2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49" r:id="rId30" name="Check Box 2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0" r:id="rId31" name="Check Box 2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1" r:id="rId32" name="Check Box 2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2" r:id="rId33" name="Check Box 2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3" r:id="rId34" name="Check Box 2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4" r:id="rId35" name="Check Box 3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5" r:id="rId36" name="Check Box 3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6" r:id="rId37" name="Check Box 3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7" r:id="rId38" name="Check Box 3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8" r:id="rId39" name="Check Box 3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59" r:id="rId40" name="Check Box 3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0" r:id="rId41" name="Check Box 3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1" r:id="rId42" name="Check Box 3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2" r:id="rId43" name="Check Box 3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3" r:id="rId44" name="Check Box 3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4" r:id="rId45" name="Check Box 4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5" r:id="rId46" name="Check Box 4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6" r:id="rId47" name="Check Box 4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7" r:id="rId48" name="Check Box 4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8" r:id="rId49" name="Check Box 4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69" r:id="rId50" name="Check Box 4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0" r:id="rId51" name="Check Box 4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1" r:id="rId52" name="Check Box 4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2" r:id="rId53" name="Check Box 4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3" r:id="rId54" name="Check Box 4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4" r:id="rId55" name="Check Box 5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5" r:id="rId56" name="Check Box 5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6" r:id="rId57" name="Check Box 5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7" r:id="rId58" name="Check Box 5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8" r:id="rId59" name="Check Box 5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79" r:id="rId60" name="Check Box 5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80" r:id="rId61" name="Check Box 5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81" r:id="rId62" name="Check Box 5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82" r:id="rId63" name="Check Box 5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1083" r:id="rId64" name="Check Box 5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 r:id="rId65" name="Check Box -102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menus'!$P$1:$P$20</xm:f>
          </x14:formula1>
          <xm:sqref>U3:U590</xm:sqref>
        </x14:dataValidation>
        <x14:dataValidation type="list" allowBlank="1" showInputMessage="1" showErrorMessage="1">
          <x14:formula1>
            <xm:f>'Drop down menus'!$K$1:$K$35</xm:f>
          </x14:formula1>
          <xm:sqref>G339:G653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workbookViewId="0">
      <selection activeCell="A3" sqref="A3:XFD3"/>
    </sheetView>
  </sheetViews>
  <sheetFormatPr defaultRowHeight="12.75" x14ac:dyDescent="0.2"/>
  <cols>
    <col min="1" max="1" width="8.42578125" customWidth="1"/>
    <col min="2" max="2" width="7.28515625" customWidth="1"/>
    <col min="3" max="3" width="14.28515625" customWidth="1"/>
    <col min="4" max="4" width="10.5703125" customWidth="1"/>
    <col min="5" max="5" width="9.42578125" customWidth="1"/>
    <col min="6" max="6" width="17.140625" customWidth="1"/>
    <col min="7" max="7" width="22" customWidth="1"/>
    <col min="8" max="8" width="15.42578125" customWidth="1"/>
    <col min="9" max="9" width="49.7109375" customWidth="1"/>
    <col min="10" max="10" width="13.85546875" customWidth="1"/>
    <col min="11" max="11" width="13" customWidth="1"/>
    <col min="12" max="12" width="17.28515625" customWidth="1"/>
    <col min="13" max="13" width="9.85546875" bestFit="1" customWidth="1"/>
    <col min="14" max="14" width="9.140625" bestFit="1" customWidth="1"/>
    <col min="15" max="15" width="13.5703125" customWidth="1"/>
  </cols>
  <sheetData>
    <row r="1" spans="1:23" x14ac:dyDescent="0.2">
      <c r="A1" s="116" t="s">
        <v>1345</v>
      </c>
      <c r="B1" s="4"/>
      <c r="C1" s="4"/>
      <c r="D1" s="4"/>
      <c r="E1" s="4"/>
      <c r="F1" s="50"/>
      <c r="G1" s="4"/>
      <c r="H1" s="4"/>
      <c r="I1" s="4"/>
      <c r="J1" s="97"/>
      <c r="K1" s="21"/>
      <c r="L1" s="54"/>
      <c r="M1" s="57"/>
      <c r="N1" s="4"/>
      <c r="O1" s="81"/>
    </row>
    <row r="2" spans="1:23" ht="48" x14ac:dyDescent="0.2">
      <c r="A2" s="5" t="s">
        <v>875</v>
      </c>
      <c r="B2" s="3" t="s">
        <v>0</v>
      </c>
      <c r="C2" s="3" t="s">
        <v>1</v>
      </c>
      <c r="D2" s="3" t="s">
        <v>2</v>
      </c>
      <c r="E2" s="3" t="s">
        <v>1279</v>
      </c>
      <c r="F2" s="3" t="s">
        <v>441</v>
      </c>
      <c r="G2" s="3" t="s">
        <v>424</v>
      </c>
      <c r="H2" s="3" t="s">
        <v>425</v>
      </c>
      <c r="I2" s="3" t="s">
        <v>3</v>
      </c>
      <c r="J2" s="98" t="s">
        <v>1665</v>
      </c>
      <c r="K2" s="86" t="s">
        <v>4</v>
      </c>
      <c r="L2" s="28" t="s">
        <v>5</v>
      </c>
      <c r="M2" s="24" t="s">
        <v>6</v>
      </c>
      <c r="N2" s="3" t="s">
        <v>7</v>
      </c>
      <c r="O2" s="24" t="s">
        <v>1280</v>
      </c>
    </row>
    <row r="3" spans="1:23" s="36" customFormat="1" ht="17.25" customHeight="1" x14ac:dyDescent="0.2">
      <c r="A3" s="26">
        <v>41821</v>
      </c>
      <c r="B3" s="21" t="s">
        <v>299</v>
      </c>
      <c r="C3" s="21" t="s">
        <v>37</v>
      </c>
      <c r="D3" s="21" t="s">
        <v>598</v>
      </c>
      <c r="E3" s="21"/>
      <c r="F3" s="51" t="s">
        <v>1625</v>
      </c>
      <c r="G3" s="21"/>
      <c r="H3" s="21"/>
      <c r="I3" s="21" t="s">
        <v>1626</v>
      </c>
      <c r="J3" s="25">
        <v>1</v>
      </c>
      <c r="K3" s="21" t="s">
        <v>1338</v>
      </c>
      <c r="L3" s="53">
        <v>3500000</v>
      </c>
      <c r="M3" s="111"/>
      <c r="N3" s="21"/>
      <c r="O3" s="25">
        <v>2014</v>
      </c>
      <c r="P3" s="21"/>
      <c r="Q3" s="53">
        <f>IF(AND(D3="CERF",P3="5% PMR"),(L3/1.07*0.05/1.05),IF(V3="NGO",R3,IF(V3="SUP",R3,(L3/1.07*0.1/1.1))))</f>
        <v>297366.18521665246</v>
      </c>
      <c r="R3" s="13"/>
      <c r="S3" s="21"/>
      <c r="T3" s="7"/>
      <c r="U3" s="21"/>
      <c r="V3" s="21" t="s">
        <v>1749</v>
      </c>
      <c r="W3" s="21"/>
    </row>
    <row r="4" spans="1:23" s="36" customFormat="1" ht="15.75" customHeight="1" x14ac:dyDescent="0.2">
      <c r="A4" s="26">
        <v>41974</v>
      </c>
      <c r="B4" s="21" t="s">
        <v>37</v>
      </c>
      <c r="C4" s="21" t="s">
        <v>1084</v>
      </c>
      <c r="D4" s="21" t="s">
        <v>1791</v>
      </c>
      <c r="E4" s="21"/>
      <c r="F4" s="51"/>
      <c r="G4" s="21"/>
      <c r="H4" s="21"/>
      <c r="I4" s="21" t="s">
        <v>1794</v>
      </c>
      <c r="J4" s="96">
        <v>0.79900000000000004</v>
      </c>
      <c r="K4" s="21" t="s">
        <v>1246</v>
      </c>
      <c r="L4" s="53">
        <v>123916</v>
      </c>
      <c r="M4" s="51"/>
      <c r="N4" s="21"/>
      <c r="O4" s="25">
        <v>2014</v>
      </c>
      <c r="P4" s="21"/>
      <c r="Q4" s="21"/>
      <c r="R4" s="13"/>
      <c r="S4" s="21"/>
      <c r="T4" s="21"/>
      <c r="U4" s="21"/>
      <c r="V4" s="21"/>
      <c r="W4" s="21"/>
    </row>
    <row r="5" spans="1:23" x14ac:dyDescent="0.2">
      <c r="A5" s="88"/>
      <c r="B5" s="88"/>
      <c r="C5" s="88"/>
      <c r="D5" s="88"/>
      <c r="E5" s="88"/>
      <c r="F5" s="88"/>
      <c r="G5" s="88"/>
      <c r="H5" s="88"/>
      <c r="I5" s="88"/>
      <c r="J5" s="88"/>
      <c r="K5" s="88"/>
      <c r="L5" s="88"/>
      <c r="M5" s="88"/>
      <c r="N5" s="88"/>
      <c r="O5" s="88"/>
    </row>
    <row r="6" spans="1:23" x14ac:dyDescent="0.2">
      <c r="A6" s="88"/>
      <c r="B6" s="88"/>
      <c r="C6" s="88"/>
      <c r="D6" s="88"/>
      <c r="E6" s="88"/>
      <c r="F6" s="88"/>
      <c r="G6" s="88"/>
      <c r="H6" s="88"/>
      <c r="I6" s="88"/>
      <c r="J6" s="88"/>
      <c r="K6" s="88"/>
      <c r="L6" s="88"/>
      <c r="M6" s="88"/>
      <c r="N6" s="88"/>
      <c r="O6" s="88"/>
    </row>
    <row r="7" spans="1:23" x14ac:dyDescent="0.2">
      <c r="A7" s="88"/>
      <c r="B7" s="88"/>
      <c r="C7" s="88"/>
      <c r="D7" s="88"/>
      <c r="E7" s="88"/>
      <c r="F7" s="88"/>
      <c r="G7" s="88"/>
      <c r="H7" s="88"/>
      <c r="I7" s="88"/>
      <c r="J7" s="88"/>
      <c r="K7" s="88"/>
      <c r="L7" s="88"/>
      <c r="M7" s="88"/>
      <c r="N7" s="88"/>
      <c r="O7" s="88"/>
    </row>
    <row r="8" spans="1:23" x14ac:dyDescent="0.2">
      <c r="A8" s="88"/>
      <c r="B8" s="88"/>
      <c r="C8" s="88"/>
      <c r="D8" s="88"/>
      <c r="E8" s="88"/>
      <c r="F8" s="88"/>
      <c r="G8" s="88"/>
      <c r="H8" s="88"/>
      <c r="I8" s="88"/>
      <c r="J8" s="88"/>
      <c r="K8" s="88"/>
      <c r="L8" s="88"/>
      <c r="M8" s="88"/>
      <c r="N8" s="88"/>
      <c r="O8" s="88"/>
    </row>
    <row r="9" spans="1:23" x14ac:dyDescent="0.2">
      <c r="A9" s="88"/>
      <c r="B9" s="88"/>
      <c r="C9" s="88"/>
      <c r="D9" s="88"/>
      <c r="E9" s="88"/>
      <c r="F9" s="88"/>
      <c r="G9" s="88"/>
      <c r="H9" s="88"/>
      <c r="I9" s="88"/>
      <c r="J9" s="88"/>
      <c r="K9" s="88"/>
      <c r="L9" s="88"/>
      <c r="M9" s="88"/>
      <c r="N9" s="88"/>
      <c r="O9" s="88"/>
    </row>
    <row r="10" spans="1:23" x14ac:dyDescent="0.2">
      <c r="A10" s="88"/>
      <c r="B10" s="88"/>
      <c r="C10" s="88"/>
      <c r="D10" s="88"/>
      <c r="E10" s="88"/>
      <c r="F10" s="88"/>
      <c r="G10" s="88"/>
      <c r="H10" s="88"/>
      <c r="I10" s="88"/>
      <c r="J10" s="88"/>
      <c r="K10" s="88"/>
      <c r="L10" s="88"/>
      <c r="M10" s="88"/>
      <c r="N10" s="88"/>
      <c r="O10" s="88"/>
    </row>
    <row r="11" spans="1:23" x14ac:dyDescent="0.2">
      <c r="A11" s="88"/>
      <c r="B11" s="88"/>
      <c r="C11" s="88"/>
      <c r="D11" s="88"/>
      <c r="E11" s="88"/>
      <c r="F11" s="88"/>
      <c r="G11" s="88"/>
      <c r="H11" s="88"/>
      <c r="I11" s="88"/>
      <c r="J11" s="88"/>
      <c r="K11" s="88"/>
      <c r="L11" s="88"/>
      <c r="M11" s="88"/>
      <c r="N11" s="88"/>
      <c r="O11" s="88"/>
    </row>
    <row r="12" spans="1:23" x14ac:dyDescent="0.2">
      <c r="A12" s="88"/>
      <c r="B12" s="88"/>
      <c r="C12" s="88"/>
      <c r="D12" s="88"/>
      <c r="E12" s="88"/>
      <c r="F12" s="88"/>
      <c r="G12" s="88"/>
      <c r="H12" s="88"/>
      <c r="I12" s="88"/>
      <c r="J12" s="88"/>
      <c r="K12" s="88"/>
      <c r="L12" s="88"/>
      <c r="M12" s="88"/>
      <c r="N12" s="88"/>
      <c r="O12" s="88"/>
    </row>
    <row r="13" spans="1:23" x14ac:dyDescent="0.2">
      <c r="A13" s="88"/>
      <c r="B13" s="88"/>
      <c r="C13" s="88"/>
      <c r="D13" s="88"/>
      <c r="E13" s="88"/>
      <c r="F13" s="88"/>
      <c r="G13" s="88"/>
      <c r="H13" s="88"/>
      <c r="I13" s="88"/>
      <c r="J13" s="88"/>
      <c r="K13" s="88"/>
      <c r="L13" s="88"/>
      <c r="M13" s="88"/>
      <c r="N13" s="88"/>
      <c r="O13" s="88"/>
    </row>
    <row r="14" spans="1:23" x14ac:dyDescent="0.2">
      <c r="A14" s="88"/>
      <c r="B14" s="88"/>
      <c r="C14" s="88"/>
      <c r="D14" s="88"/>
      <c r="E14" s="88"/>
      <c r="F14" s="88"/>
      <c r="G14" s="88"/>
      <c r="H14" s="88"/>
      <c r="I14" s="88"/>
      <c r="J14" s="88"/>
      <c r="K14" s="88"/>
      <c r="L14" s="88"/>
      <c r="M14" s="88"/>
      <c r="N14" s="88"/>
      <c r="O14" s="88"/>
    </row>
    <row r="15" spans="1:23" x14ac:dyDescent="0.2">
      <c r="A15" s="88"/>
      <c r="B15" s="88"/>
      <c r="C15" s="88"/>
      <c r="D15" s="88"/>
      <c r="E15" s="88"/>
      <c r="F15" s="88"/>
      <c r="G15" s="88"/>
      <c r="H15" s="88"/>
      <c r="I15" s="88"/>
      <c r="J15" s="88"/>
      <c r="K15" s="88"/>
      <c r="L15" s="88"/>
      <c r="M15" s="88"/>
      <c r="N15" s="88"/>
      <c r="O15" s="88"/>
    </row>
    <row r="16" spans="1:23" x14ac:dyDescent="0.2">
      <c r="A16" s="88"/>
      <c r="B16" s="88"/>
      <c r="C16" s="88"/>
      <c r="D16" s="88"/>
      <c r="E16" s="88"/>
      <c r="F16" s="88"/>
      <c r="G16" s="88"/>
      <c r="H16" s="88"/>
      <c r="I16" s="88"/>
      <c r="J16" s="88"/>
      <c r="K16" s="88"/>
      <c r="L16" s="88"/>
      <c r="M16" s="88"/>
      <c r="N16" s="88"/>
      <c r="O16" s="88"/>
    </row>
    <row r="17" spans="1:15" x14ac:dyDescent="0.2">
      <c r="A17" s="88"/>
      <c r="B17" s="88"/>
      <c r="C17" s="88"/>
      <c r="D17" s="88"/>
      <c r="E17" s="88"/>
      <c r="F17" s="88"/>
      <c r="G17" s="88"/>
      <c r="H17" s="88"/>
      <c r="I17" s="88"/>
      <c r="J17" s="88"/>
      <c r="K17" s="88"/>
      <c r="L17" s="88"/>
      <c r="M17" s="88"/>
      <c r="N17" s="88"/>
      <c r="O17" s="88"/>
    </row>
    <row r="18" spans="1:15" x14ac:dyDescent="0.2">
      <c r="A18" s="88"/>
      <c r="B18" s="88"/>
      <c r="C18" s="88"/>
      <c r="D18" s="88"/>
      <c r="E18" s="88"/>
      <c r="F18" s="88"/>
      <c r="G18" s="88"/>
      <c r="H18" s="88"/>
      <c r="I18" s="88"/>
      <c r="J18" s="88"/>
      <c r="K18" s="88"/>
      <c r="L18" s="88"/>
      <c r="M18" s="88"/>
      <c r="N18" s="88"/>
      <c r="O18" s="88"/>
    </row>
    <row r="19" spans="1:15" x14ac:dyDescent="0.2">
      <c r="A19" s="88"/>
      <c r="B19" s="88"/>
      <c r="C19" s="88"/>
      <c r="D19" s="88"/>
      <c r="E19" s="88"/>
      <c r="F19" s="88"/>
      <c r="G19" s="88"/>
      <c r="H19" s="88"/>
      <c r="I19" s="88"/>
      <c r="J19" s="88"/>
      <c r="K19" s="88"/>
      <c r="L19" s="88"/>
      <c r="M19" s="88"/>
      <c r="N19" s="88"/>
      <c r="O19" s="88"/>
    </row>
    <row r="20" spans="1:15" x14ac:dyDescent="0.2">
      <c r="A20" s="88"/>
      <c r="B20" s="88"/>
      <c r="C20" s="88"/>
      <c r="D20" s="88"/>
      <c r="E20" s="88"/>
      <c r="F20" s="88"/>
      <c r="G20" s="88"/>
      <c r="H20" s="88"/>
      <c r="I20" s="88"/>
      <c r="J20" s="88"/>
      <c r="K20" s="88"/>
      <c r="L20" s="88"/>
      <c r="M20" s="88"/>
      <c r="N20" s="88"/>
      <c r="O20" s="88"/>
    </row>
    <row r="21" spans="1:15" x14ac:dyDescent="0.2">
      <c r="A21" s="88"/>
      <c r="B21" s="88"/>
      <c r="C21" s="88"/>
      <c r="D21" s="88"/>
      <c r="E21" s="88"/>
      <c r="F21" s="88"/>
      <c r="G21" s="88"/>
      <c r="H21" s="88"/>
      <c r="I21" s="88"/>
      <c r="J21" s="88"/>
      <c r="K21" s="88"/>
      <c r="L21" s="88"/>
      <c r="M21" s="88"/>
      <c r="N21" s="88"/>
      <c r="O21" s="88"/>
    </row>
    <row r="22" spans="1:15" x14ac:dyDescent="0.2">
      <c r="A22" s="88"/>
      <c r="B22" s="88"/>
      <c r="C22" s="88"/>
      <c r="D22" s="88"/>
      <c r="E22" s="88"/>
      <c r="F22" s="88"/>
      <c r="G22" s="88"/>
      <c r="H22" s="88"/>
      <c r="I22" s="88"/>
      <c r="J22" s="88"/>
      <c r="K22" s="88"/>
      <c r="L22" s="88"/>
      <c r="M22" s="88"/>
      <c r="N22" s="88"/>
      <c r="O22" s="88"/>
    </row>
    <row r="23" spans="1:15" x14ac:dyDescent="0.2">
      <c r="A23" s="88"/>
      <c r="B23" s="88"/>
      <c r="C23" s="88"/>
      <c r="D23" s="88"/>
      <c r="E23" s="88"/>
      <c r="F23" s="88"/>
      <c r="G23" s="88"/>
      <c r="H23" s="88"/>
      <c r="I23" s="88"/>
      <c r="J23" s="88"/>
      <c r="K23" s="88"/>
      <c r="L23" s="88"/>
      <c r="M23" s="88"/>
      <c r="N23" s="88"/>
      <c r="O23" s="88"/>
    </row>
    <row r="24" spans="1:15" x14ac:dyDescent="0.2">
      <c r="A24" s="88"/>
      <c r="B24" s="88"/>
      <c r="C24" s="88"/>
      <c r="D24" s="88"/>
      <c r="E24" s="88"/>
      <c r="F24" s="88"/>
      <c r="G24" s="88"/>
      <c r="H24" s="88"/>
      <c r="I24" s="88"/>
      <c r="J24" s="88"/>
      <c r="K24" s="88"/>
      <c r="L24" s="88"/>
      <c r="M24" s="88"/>
      <c r="N24" s="88"/>
      <c r="O24" s="88"/>
    </row>
    <row r="25" spans="1:15" x14ac:dyDescent="0.2">
      <c r="A25" s="88"/>
      <c r="B25" s="88"/>
      <c r="C25" s="88"/>
      <c r="D25" s="88"/>
      <c r="E25" s="88"/>
      <c r="F25" s="88"/>
      <c r="G25" s="88"/>
      <c r="H25" s="88"/>
      <c r="I25" s="88"/>
      <c r="J25" s="88"/>
      <c r="K25" s="88"/>
      <c r="L25" s="88"/>
      <c r="M25" s="88"/>
      <c r="N25" s="88"/>
      <c r="O25" s="88"/>
    </row>
    <row r="26" spans="1:15" x14ac:dyDescent="0.2">
      <c r="A26" s="88"/>
      <c r="B26" s="88"/>
      <c r="C26" s="88"/>
      <c r="D26" s="88"/>
      <c r="E26" s="88"/>
      <c r="F26" s="88"/>
      <c r="G26" s="88"/>
      <c r="H26" s="88"/>
      <c r="I26" s="88"/>
      <c r="J26" s="88"/>
      <c r="K26" s="88"/>
      <c r="L26" s="88"/>
      <c r="M26" s="88"/>
      <c r="N26" s="88"/>
      <c r="O26" s="88"/>
    </row>
    <row r="27" spans="1:15" x14ac:dyDescent="0.2">
      <c r="A27" s="88"/>
      <c r="B27" s="88"/>
      <c r="C27" s="88"/>
      <c r="D27" s="88"/>
      <c r="E27" s="88"/>
      <c r="F27" s="88"/>
      <c r="G27" s="88"/>
      <c r="H27" s="88"/>
      <c r="I27" s="88"/>
      <c r="J27" s="88"/>
      <c r="K27" s="88"/>
      <c r="L27" s="88"/>
      <c r="M27" s="88"/>
      <c r="N27" s="88"/>
      <c r="O27" s="88"/>
    </row>
    <row r="28" spans="1:15" x14ac:dyDescent="0.2">
      <c r="A28" s="88"/>
      <c r="B28" s="88"/>
      <c r="C28" s="88"/>
      <c r="D28" s="88"/>
      <c r="E28" s="88"/>
      <c r="F28" s="88"/>
      <c r="G28" s="88"/>
      <c r="H28" s="88"/>
      <c r="I28" s="88"/>
      <c r="J28" s="88"/>
      <c r="K28" s="88"/>
      <c r="L28" s="88"/>
      <c r="M28" s="88"/>
      <c r="N28" s="88"/>
      <c r="O28" s="88"/>
    </row>
    <row r="29" spans="1:15" x14ac:dyDescent="0.2">
      <c r="A29" s="88"/>
      <c r="B29" s="88"/>
      <c r="C29" s="88"/>
      <c r="D29" s="88"/>
      <c r="E29" s="88"/>
      <c r="F29" s="88"/>
      <c r="G29" s="88"/>
      <c r="H29" s="88"/>
      <c r="I29" s="88"/>
      <c r="J29" s="88"/>
      <c r="K29" s="88"/>
      <c r="L29" s="88"/>
      <c r="M29" s="88"/>
      <c r="N29" s="88"/>
      <c r="O29" s="88"/>
    </row>
    <row r="30" spans="1:15" x14ac:dyDescent="0.2">
      <c r="A30" s="88"/>
      <c r="B30" s="88"/>
      <c r="C30" s="88"/>
      <c r="D30" s="88"/>
      <c r="E30" s="88"/>
      <c r="F30" s="88"/>
      <c r="G30" s="88"/>
      <c r="H30" s="88"/>
      <c r="I30" s="88"/>
      <c r="J30" s="88"/>
      <c r="K30" s="88"/>
      <c r="L30" s="88"/>
      <c r="M30" s="88"/>
      <c r="N30" s="88"/>
      <c r="O30" s="88"/>
    </row>
    <row r="31" spans="1:15" x14ac:dyDescent="0.2">
      <c r="A31" s="88"/>
      <c r="B31" s="88"/>
      <c r="C31" s="88"/>
      <c r="D31" s="88"/>
      <c r="E31" s="88"/>
      <c r="F31" s="88"/>
      <c r="G31" s="88"/>
      <c r="H31" s="88"/>
      <c r="I31" s="88"/>
      <c r="J31" s="88"/>
      <c r="K31" s="88"/>
      <c r="L31" s="88"/>
      <c r="M31" s="88"/>
      <c r="N31" s="88"/>
      <c r="O31" s="88"/>
    </row>
    <row r="32" spans="1:15" x14ac:dyDescent="0.2">
      <c r="A32" s="88"/>
      <c r="B32" s="88"/>
      <c r="C32" s="88"/>
      <c r="D32" s="88"/>
      <c r="E32" s="88"/>
      <c r="F32" s="88"/>
      <c r="G32" s="88"/>
      <c r="H32" s="88"/>
      <c r="I32" s="88"/>
      <c r="J32" s="88"/>
      <c r="K32" s="88"/>
      <c r="L32" s="88"/>
      <c r="M32" s="88"/>
      <c r="N32" s="88"/>
      <c r="O32" s="88"/>
    </row>
    <row r="33" spans="1:15" x14ac:dyDescent="0.2">
      <c r="A33" s="88"/>
      <c r="B33" s="88"/>
      <c r="C33" s="88"/>
      <c r="D33" s="88"/>
      <c r="E33" s="88"/>
      <c r="F33" s="88"/>
      <c r="G33" s="88"/>
      <c r="H33" s="88"/>
      <c r="I33" s="88"/>
      <c r="J33" s="88"/>
      <c r="K33" s="88"/>
      <c r="L33" s="88"/>
      <c r="M33" s="88"/>
      <c r="N33" s="88"/>
      <c r="O33" s="88"/>
    </row>
    <row r="34" spans="1:15" x14ac:dyDescent="0.2">
      <c r="A34" s="88"/>
      <c r="B34" s="88"/>
      <c r="C34" s="88"/>
      <c r="D34" s="88"/>
      <c r="E34" s="88"/>
      <c r="F34" s="88"/>
      <c r="G34" s="88"/>
      <c r="H34" s="88"/>
      <c r="I34" s="88"/>
      <c r="J34" s="88"/>
      <c r="K34" s="88"/>
      <c r="L34" s="88"/>
      <c r="M34" s="88"/>
      <c r="N34" s="88"/>
      <c r="O34" s="88"/>
    </row>
    <row r="35" spans="1:15" x14ac:dyDescent="0.2">
      <c r="A35" s="88"/>
      <c r="B35" s="88"/>
      <c r="C35" s="88"/>
      <c r="D35" s="88"/>
      <c r="E35" s="88"/>
      <c r="F35" s="88"/>
      <c r="G35" s="88"/>
      <c r="H35" s="88"/>
      <c r="I35" s="88"/>
      <c r="J35" s="88"/>
      <c r="K35" s="88"/>
      <c r="L35" s="88"/>
      <c r="M35" s="88"/>
      <c r="N35" s="88"/>
      <c r="O35" s="88"/>
    </row>
    <row r="36" spans="1:15" x14ac:dyDescent="0.2">
      <c r="A36" s="88"/>
      <c r="B36" s="88"/>
      <c r="C36" s="88"/>
      <c r="D36" s="88"/>
      <c r="E36" s="88"/>
      <c r="F36" s="88"/>
      <c r="G36" s="88"/>
      <c r="H36" s="88"/>
      <c r="I36" s="88"/>
      <c r="J36" s="88"/>
      <c r="K36" s="88"/>
      <c r="L36" s="88"/>
      <c r="M36" s="88"/>
      <c r="N36" s="88"/>
      <c r="O36" s="88"/>
    </row>
  </sheetData>
  <protectedRanges>
    <protectedRange password="CA99" sqref="A1:O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4:AG4"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R3:S3 A3:P3 U3:AG3"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T3" name="Range7_4" securityDescriptor="O:WDG:WDD:(A;;CC;;;S-1-5-21-1446143339-2250552318-1255726049-13437)(A;;CC;;;S-1-5-21-1446143339-2250552318-1255726049-32729)(A;;CC;;;S-1-5-21-1446143339-2250552318-1255726049-12996)(A;;CC;;;S-1-5-21-1446143339-2250552318-1255726049-13856)(A;;CC;;;S-1-5-21-1446143339-2250552318-1255726049-12491)"/>
    <protectedRange password="CA99" sqref="Q3" name="Range7_5_1"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menus'!$K$1:$K$35</xm:f>
          </x14:formula1>
          <xm:sqref>G3:G4</xm:sqref>
        </x14:dataValidation>
        <x14:dataValidation type="list" allowBlank="1" showInputMessage="1" showErrorMessage="1">
          <x14:formula1>
            <xm:f>'Drop down menus'!$P$1:$P$20</xm:f>
          </x14:formula1>
          <xm:sqref>U3:U4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workbookViewId="0">
      <selection activeCell="E13" sqref="E13"/>
    </sheetView>
  </sheetViews>
  <sheetFormatPr defaultRowHeight="12.75" x14ac:dyDescent="0.2"/>
  <cols>
    <col min="1" max="1" width="6.85546875" customWidth="1"/>
    <col min="2" max="2" width="10.28515625" customWidth="1"/>
    <col min="3" max="4" width="14.28515625" customWidth="1"/>
    <col min="5" max="5" width="16.140625" customWidth="1"/>
    <col min="6" max="6" width="13.5703125" customWidth="1"/>
    <col min="7" max="7" width="22.5703125" customWidth="1"/>
    <col min="8" max="8" width="14.5703125" customWidth="1"/>
    <col min="9" max="9" width="16.42578125" customWidth="1"/>
    <col min="10" max="10" width="25.42578125" customWidth="1"/>
  </cols>
  <sheetData>
    <row r="1" spans="1:10" x14ac:dyDescent="0.2">
      <c r="A1" s="87" t="s">
        <v>1504</v>
      </c>
    </row>
    <row r="2" spans="1:10" ht="48" x14ac:dyDescent="0.2">
      <c r="A2" s="5" t="s">
        <v>875</v>
      </c>
      <c r="B2" s="3" t="s">
        <v>0</v>
      </c>
      <c r="C2" s="3" t="s">
        <v>1</v>
      </c>
      <c r="D2" s="3" t="s">
        <v>1491</v>
      </c>
      <c r="E2" s="3" t="s">
        <v>2</v>
      </c>
      <c r="F2" s="3" t="s">
        <v>1506</v>
      </c>
      <c r="G2" s="3" t="s">
        <v>424</v>
      </c>
      <c r="H2" s="86" t="s">
        <v>4</v>
      </c>
      <c r="I2" s="28" t="s">
        <v>5</v>
      </c>
      <c r="J2" s="3" t="s">
        <v>1517</v>
      </c>
    </row>
    <row r="3" spans="1:10" ht="36" x14ac:dyDescent="0.2">
      <c r="A3" s="10">
        <v>41699</v>
      </c>
      <c r="B3" s="6" t="s">
        <v>1307</v>
      </c>
      <c r="C3" s="23" t="s">
        <v>24</v>
      </c>
      <c r="D3" s="21" t="s">
        <v>1492</v>
      </c>
      <c r="E3" s="11" t="s">
        <v>1505</v>
      </c>
      <c r="F3" s="21" t="s">
        <v>1507</v>
      </c>
      <c r="G3" s="21" t="s">
        <v>1522</v>
      </c>
      <c r="H3" s="63" t="s">
        <v>1547</v>
      </c>
      <c r="I3" s="53">
        <v>279723</v>
      </c>
      <c r="J3" s="88"/>
    </row>
    <row r="4" spans="1:10" ht="24" x14ac:dyDescent="0.2">
      <c r="A4" s="68">
        <v>41609</v>
      </c>
      <c r="B4" s="6" t="s">
        <v>1312</v>
      </c>
      <c r="C4" s="71" t="s">
        <v>89</v>
      </c>
      <c r="D4" s="21" t="s">
        <v>1512</v>
      </c>
      <c r="E4" s="71" t="s">
        <v>401</v>
      </c>
      <c r="F4" s="70" t="s">
        <v>1509</v>
      </c>
      <c r="G4" s="21" t="s">
        <v>1520</v>
      </c>
      <c r="H4" s="63" t="s">
        <v>1511</v>
      </c>
      <c r="I4" s="74">
        <v>68000</v>
      </c>
      <c r="J4" s="88"/>
    </row>
    <row r="5" spans="1:10" ht="24" x14ac:dyDescent="0.2">
      <c r="A5" s="10">
        <v>41760</v>
      </c>
      <c r="B5" s="21" t="s">
        <v>1307</v>
      </c>
      <c r="C5" s="23" t="s">
        <v>66</v>
      </c>
      <c r="D5" s="21" t="s">
        <v>1492</v>
      </c>
      <c r="E5" s="23" t="s">
        <v>271</v>
      </c>
      <c r="F5" s="21" t="s">
        <v>1508</v>
      </c>
      <c r="G5" s="21" t="s">
        <v>1528</v>
      </c>
      <c r="H5" s="63" t="s">
        <v>1360</v>
      </c>
      <c r="I5" s="53">
        <v>1375516</v>
      </c>
      <c r="J5" s="88"/>
    </row>
    <row r="6" spans="1:10" ht="36" x14ac:dyDescent="0.2">
      <c r="A6" s="10">
        <v>41730</v>
      </c>
      <c r="B6" s="6" t="s">
        <v>1307</v>
      </c>
      <c r="C6" s="23" t="s">
        <v>66</v>
      </c>
      <c r="D6" s="21" t="s">
        <v>1492</v>
      </c>
      <c r="E6" s="11" t="s">
        <v>1505</v>
      </c>
      <c r="F6" s="21" t="s">
        <v>1507</v>
      </c>
      <c r="G6" s="21" t="s">
        <v>1528</v>
      </c>
      <c r="H6" s="63" t="s">
        <v>1513</v>
      </c>
      <c r="I6" s="53">
        <v>523200</v>
      </c>
      <c r="J6" s="88"/>
    </row>
    <row r="7" spans="1:10" ht="24" x14ac:dyDescent="0.2">
      <c r="A7" s="10">
        <v>41852</v>
      </c>
      <c r="B7" s="6" t="s">
        <v>1309</v>
      </c>
      <c r="C7" s="23" t="s">
        <v>189</v>
      </c>
      <c r="D7" s="21" t="s">
        <v>1492</v>
      </c>
      <c r="E7" s="11" t="s">
        <v>594</v>
      </c>
      <c r="F7" s="21" t="s">
        <v>1507</v>
      </c>
      <c r="G7" s="21" t="s">
        <v>1529</v>
      </c>
      <c r="H7" s="63" t="s">
        <v>1844</v>
      </c>
      <c r="I7" s="53">
        <v>743570</v>
      </c>
      <c r="J7" s="88"/>
    </row>
    <row r="8" spans="1:10" ht="24" x14ac:dyDescent="0.2">
      <c r="A8" s="10">
        <v>41821</v>
      </c>
      <c r="B8" s="6" t="s">
        <v>1310</v>
      </c>
      <c r="C8" s="23" t="s">
        <v>364</v>
      </c>
      <c r="D8" s="21" t="s">
        <v>1492</v>
      </c>
      <c r="E8" s="11" t="s">
        <v>667</v>
      </c>
      <c r="F8" s="21" t="s">
        <v>1507</v>
      </c>
      <c r="G8" s="21" t="s">
        <v>1521</v>
      </c>
      <c r="H8" s="63" t="s">
        <v>1861</v>
      </c>
      <c r="I8" s="53">
        <v>1312000</v>
      </c>
      <c r="J8" s="88"/>
    </row>
    <row r="9" spans="1:10" ht="36" x14ac:dyDescent="0.2">
      <c r="A9" s="10">
        <v>41821</v>
      </c>
      <c r="B9" s="6" t="s">
        <v>1309</v>
      </c>
      <c r="C9" s="23" t="s">
        <v>76</v>
      </c>
      <c r="D9" s="21" t="s">
        <v>1512</v>
      </c>
      <c r="E9" s="11" t="s">
        <v>52</v>
      </c>
      <c r="F9" s="21" t="s">
        <v>1507</v>
      </c>
      <c r="G9" s="21" t="s">
        <v>1612</v>
      </c>
      <c r="H9" s="63"/>
      <c r="I9" s="53">
        <v>1052632</v>
      </c>
      <c r="J9" s="88"/>
    </row>
    <row r="10" spans="1:10" ht="24" x14ac:dyDescent="0.2">
      <c r="A10" s="10">
        <v>41640</v>
      </c>
      <c r="B10" s="6" t="s">
        <v>1312</v>
      </c>
      <c r="C10" s="23" t="s">
        <v>89</v>
      </c>
      <c r="D10" s="21" t="s">
        <v>1512</v>
      </c>
      <c r="E10" s="11" t="s">
        <v>598</v>
      </c>
      <c r="F10" s="21" t="s">
        <v>1509</v>
      </c>
      <c r="G10" s="21" t="s">
        <v>1520</v>
      </c>
      <c r="H10" s="63" t="s">
        <v>1870</v>
      </c>
      <c r="I10" s="53">
        <v>68871</v>
      </c>
      <c r="J10" s="88"/>
    </row>
    <row r="11" spans="1:10" x14ac:dyDescent="0.2">
      <c r="A11" s="10"/>
      <c r="B11" s="6"/>
      <c r="C11" s="23"/>
      <c r="D11" s="21"/>
      <c r="E11" s="11"/>
      <c r="F11" s="21"/>
      <c r="G11" s="21"/>
      <c r="H11" s="63"/>
      <c r="I11" s="53"/>
      <c r="J11" s="88"/>
    </row>
    <row r="12" spans="1:10" x14ac:dyDescent="0.2">
      <c r="A12" s="10"/>
      <c r="B12" s="6"/>
      <c r="C12" s="23"/>
      <c r="D12" s="21"/>
      <c r="E12" s="11"/>
      <c r="F12" s="21"/>
      <c r="G12" s="21"/>
      <c r="H12" s="63"/>
      <c r="I12" s="53"/>
      <c r="J12" s="88"/>
    </row>
    <row r="13" spans="1:10" x14ac:dyDescent="0.2">
      <c r="A13" s="10"/>
      <c r="B13" s="6"/>
      <c r="C13" s="23"/>
      <c r="D13" s="21"/>
      <c r="E13" s="11"/>
      <c r="F13" s="21"/>
      <c r="G13" s="21"/>
      <c r="H13" s="63"/>
      <c r="I13" s="53"/>
      <c r="J13" s="88"/>
    </row>
    <row r="14" spans="1:10" x14ac:dyDescent="0.2">
      <c r="A14" s="10"/>
      <c r="B14" s="6"/>
      <c r="C14" s="23"/>
      <c r="D14" s="21"/>
      <c r="E14" s="11"/>
      <c r="F14" s="21"/>
      <c r="G14" s="21"/>
      <c r="H14" s="63"/>
      <c r="I14" s="53"/>
      <c r="J14" s="88"/>
    </row>
    <row r="15" spans="1:10" x14ac:dyDescent="0.2">
      <c r="A15" s="10"/>
      <c r="B15" s="6"/>
      <c r="C15" s="23"/>
      <c r="D15" s="21"/>
      <c r="E15" s="11"/>
      <c r="F15" s="21"/>
      <c r="G15" s="21"/>
      <c r="H15" s="63"/>
      <c r="I15" s="53"/>
      <c r="J15" s="88"/>
    </row>
    <row r="16" spans="1:10" x14ac:dyDescent="0.2">
      <c r="A16" s="10"/>
      <c r="B16" s="6"/>
      <c r="C16" s="23"/>
      <c r="D16" s="21"/>
      <c r="E16" s="11"/>
      <c r="F16" s="21"/>
      <c r="G16" s="21"/>
      <c r="H16" s="63"/>
      <c r="I16" s="53"/>
      <c r="J16" s="88"/>
    </row>
    <row r="17" spans="1:10" x14ac:dyDescent="0.2">
      <c r="A17" s="10"/>
      <c r="B17" s="6"/>
      <c r="C17" s="23"/>
      <c r="D17" s="21"/>
      <c r="E17" s="11"/>
      <c r="F17" s="21"/>
      <c r="G17" s="21"/>
      <c r="H17" s="63"/>
      <c r="I17" s="53"/>
      <c r="J17" s="88"/>
    </row>
    <row r="18" spans="1:10" x14ac:dyDescent="0.2">
      <c r="A18" s="10"/>
      <c r="B18" s="6"/>
      <c r="C18" s="23"/>
      <c r="D18" s="21"/>
      <c r="E18" s="11"/>
      <c r="F18" s="21"/>
      <c r="G18" s="21"/>
      <c r="H18" s="63"/>
      <c r="I18" s="53"/>
      <c r="J18" s="88"/>
    </row>
    <row r="19" spans="1:10" x14ac:dyDescent="0.2">
      <c r="A19" s="10"/>
      <c r="B19" s="6"/>
      <c r="C19" s="23"/>
      <c r="D19" s="21"/>
      <c r="E19" s="11"/>
      <c r="F19" s="21"/>
      <c r="G19" s="21"/>
      <c r="H19" s="63"/>
      <c r="I19" s="53"/>
      <c r="J19" s="88"/>
    </row>
    <row r="20" spans="1:10" x14ac:dyDescent="0.2">
      <c r="A20" s="10"/>
      <c r="B20" s="6"/>
      <c r="C20" s="23"/>
      <c r="D20" s="21"/>
      <c r="E20" s="11"/>
      <c r="F20" s="21"/>
      <c r="G20" s="21"/>
      <c r="H20" s="63"/>
      <c r="I20" s="53"/>
      <c r="J20" s="88"/>
    </row>
    <row r="21" spans="1:10" x14ac:dyDescent="0.2">
      <c r="A21" s="10"/>
      <c r="B21" s="6"/>
      <c r="C21" s="23"/>
      <c r="D21" s="21"/>
      <c r="E21" s="11"/>
      <c r="F21" s="21"/>
      <c r="G21" s="21"/>
      <c r="H21" s="63"/>
      <c r="I21" s="53"/>
      <c r="J21" s="88"/>
    </row>
    <row r="22" spans="1:10" x14ac:dyDescent="0.2">
      <c r="A22" s="10"/>
      <c r="B22" s="6"/>
      <c r="C22" s="23"/>
      <c r="D22" s="21"/>
      <c r="E22" s="11"/>
      <c r="F22" s="21"/>
      <c r="G22" s="21"/>
      <c r="H22" s="63"/>
      <c r="I22" s="53"/>
      <c r="J22" s="88"/>
    </row>
  </sheetData>
  <protectedRanges>
    <protectedRange password="CA99" sqref="A2:I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3:I4 B6 D6:F6 H6:I6 G10"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A5:G5 I5 C6 G6"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H5" name="Range7_3" securityDescriptor="O:WDG:WDD:(A;;CC;;;S-1-5-21-1446143339-2250552318-1255726049-13437)(A;;CC;;;S-1-5-21-1446143339-2250552318-1255726049-32729)(A;;CC;;;S-1-5-21-1446143339-2250552318-1255726049-12996)(A;;CC;;;S-1-5-21-1446143339-2250552318-1255726049-13856)(A;;CC;;;S-1-5-21-1446143339-2250552318-1255726049-12491)"/>
  </protectedRanges>
  <dataValidations count="3">
    <dataValidation type="list" allowBlank="1" showInputMessage="1" showErrorMessage="1" errorTitle="Please enter from list" error="Please enter from list" sqref="B2:B6">
      <formula1>REGION</formula1>
    </dataValidation>
    <dataValidation type="list" showInputMessage="1" showErrorMessage="1" errorTitle="Please enter from list" error="Please enter from list" sqref="E2:E22">
      <formula1>DONORS</formula1>
    </dataValidation>
    <dataValidation type="list" showInputMessage="1" showErrorMessage="1" errorTitle="Please choose from dropdown list" error="Please choose from dropdown list" sqref="C2:C18">
      <formula1>COUNTRIES</formula1>
    </dataValidation>
  </dataValidations>
  <pageMargins left="0.70866141732283472" right="0.70866141732283472" top="0.74803149606299213" bottom="0.74803149606299213" header="0.31496062992125984" footer="0.31496062992125984"/>
  <pageSetup paperSize="9" scale="91" orientation="landscape"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 menus'!$K$1:$K$1</xm:f>
          </x14:formula1>
          <xm:sqref>G2</xm:sqref>
        </x14:dataValidation>
        <x14:dataValidation type="list" allowBlank="1" showInputMessage="1" showErrorMessage="1">
          <x14:formula1>
            <xm:f>'Drop down menus'!$U$1:$U$4</xm:f>
          </x14:formula1>
          <xm:sqref>F3:F18</xm:sqref>
        </x14:dataValidation>
        <x14:dataValidation type="list" allowBlank="1" showInputMessage="1" showErrorMessage="1">
          <x14:formula1>
            <xm:f>'Drop down menus'!$W$1:$W$4</xm:f>
          </x14:formula1>
          <xm:sqref>D3:D33</xm:sqref>
        </x14:dataValidation>
        <x14:dataValidation type="list" allowBlank="1" showInputMessage="1" showErrorMessage="1">
          <x14:formula1>
            <xm:f>'Drop down menus'!$K$1:$K$10</xm:f>
          </x14:formula1>
          <xm:sqref>G3:G15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25" sqref="B25"/>
    </sheetView>
  </sheetViews>
  <sheetFormatPr defaultRowHeight="12.75" x14ac:dyDescent="0.2"/>
  <cols>
    <col min="1" max="2" width="27.140625" customWidth="1"/>
    <col min="3" max="3" width="31.28515625" style="161" customWidth="1"/>
    <col min="4" max="4" width="20.140625" customWidth="1"/>
  </cols>
  <sheetData>
    <row r="1" spans="1:4" x14ac:dyDescent="0.2">
      <c r="A1" s="1"/>
      <c r="B1" s="1"/>
    </row>
    <row r="3" spans="1:4" ht="25.5" x14ac:dyDescent="0.2">
      <c r="A3" s="89" t="s">
        <v>1518</v>
      </c>
      <c r="B3" s="89" t="s">
        <v>1506</v>
      </c>
      <c r="C3" s="162" t="s">
        <v>1519</v>
      </c>
      <c r="D3" s="89" t="s">
        <v>1582</v>
      </c>
    </row>
    <row r="4" spans="1:4" ht="21" customHeight="1" x14ac:dyDescent="0.2">
      <c r="A4" s="91" t="s">
        <v>1531</v>
      </c>
      <c r="B4" s="92" t="s">
        <v>1532</v>
      </c>
      <c r="C4" s="163">
        <v>21000000</v>
      </c>
      <c r="D4" s="88"/>
    </row>
    <row r="5" spans="1:4" ht="25.5" x14ac:dyDescent="0.2">
      <c r="A5" s="91" t="s">
        <v>1522</v>
      </c>
      <c r="B5" s="92" t="s">
        <v>1492</v>
      </c>
      <c r="C5" s="163">
        <v>16100000</v>
      </c>
      <c r="D5" s="88"/>
    </row>
    <row r="6" spans="1:4" ht="25.5" x14ac:dyDescent="0.2">
      <c r="A6" s="91" t="s">
        <v>1523</v>
      </c>
      <c r="B6" s="92" t="s">
        <v>1532</v>
      </c>
      <c r="C6" s="163">
        <v>25000000</v>
      </c>
      <c r="D6" s="88"/>
    </row>
    <row r="7" spans="1:4" ht="25.5" x14ac:dyDescent="0.2">
      <c r="A7" s="91" t="s">
        <v>1524</v>
      </c>
      <c r="B7" s="92" t="s">
        <v>1532</v>
      </c>
      <c r="C7" s="163">
        <v>4097397</v>
      </c>
      <c r="D7" s="88"/>
    </row>
    <row r="8" spans="1:4" ht="15.75" customHeight="1" x14ac:dyDescent="0.2">
      <c r="A8" s="91" t="s">
        <v>1525</v>
      </c>
      <c r="B8" s="92" t="s">
        <v>1532</v>
      </c>
      <c r="C8" s="163">
        <v>1803000</v>
      </c>
      <c r="D8" s="88"/>
    </row>
    <row r="9" spans="1:4" ht="18" customHeight="1" x14ac:dyDescent="0.2">
      <c r="A9" s="91" t="s">
        <v>1526</v>
      </c>
      <c r="B9" s="92" t="s">
        <v>1532</v>
      </c>
      <c r="C9" s="163">
        <v>0</v>
      </c>
      <c r="D9" s="88"/>
    </row>
    <row r="10" spans="1:4" ht="25.5" x14ac:dyDescent="0.2">
      <c r="A10" s="91" t="s">
        <v>1520</v>
      </c>
      <c r="B10" s="92" t="s">
        <v>1512</v>
      </c>
      <c r="C10" s="163">
        <v>28332250</v>
      </c>
      <c r="D10" s="88"/>
    </row>
    <row r="11" spans="1:4" ht="17.25" customHeight="1" x14ac:dyDescent="0.2">
      <c r="A11" s="91" t="s">
        <v>1527</v>
      </c>
      <c r="B11" s="92" t="s">
        <v>1532</v>
      </c>
      <c r="C11" s="163">
        <v>16405147</v>
      </c>
      <c r="D11" s="88"/>
    </row>
    <row r="12" spans="1:4" ht="25.5" x14ac:dyDescent="0.2">
      <c r="A12" s="91" t="s">
        <v>1528</v>
      </c>
      <c r="B12" s="92" t="s">
        <v>1492</v>
      </c>
      <c r="C12" s="163">
        <v>24500000</v>
      </c>
      <c r="D12" s="88"/>
    </row>
    <row r="13" spans="1:4" ht="25.5" x14ac:dyDescent="0.2">
      <c r="A13" s="91" t="s">
        <v>1533</v>
      </c>
      <c r="B13" s="92" t="s">
        <v>480</v>
      </c>
      <c r="C13" s="163">
        <v>13749955</v>
      </c>
      <c r="D13" s="88"/>
    </row>
    <row r="14" spans="1:4" ht="25.5" x14ac:dyDescent="0.2">
      <c r="A14" s="91" t="s">
        <v>1521</v>
      </c>
      <c r="B14" s="92" t="s">
        <v>1492</v>
      </c>
      <c r="C14" s="163">
        <v>40917100</v>
      </c>
      <c r="D14" s="93">
        <v>60332892</v>
      </c>
    </row>
    <row r="15" spans="1:4" ht="18.75" customHeight="1" x14ac:dyDescent="0.2">
      <c r="A15" s="91" t="s">
        <v>1529</v>
      </c>
      <c r="B15" s="92" t="s">
        <v>1492</v>
      </c>
      <c r="C15" s="163">
        <v>185966152</v>
      </c>
      <c r="D15" s="88"/>
    </row>
    <row r="16" spans="1:4" ht="19.5" customHeight="1" x14ac:dyDescent="0.2">
      <c r="A16" s="91" t="s">
        <v>1530</v>
      </c>
      <c r="B16" s="92" t="s">
        <v>1532</v>
      </c>
      <c r="C16" s="163">
        <v>21000000</v>
      </c>
      <c r="D16" s="88"/>
    </row>
    <row r="17" spans="1:4" x14ac:dyDescent="0.2">
      <c r="A17" s="91" t="s">
        <v>1554</v>
      </c>
      <c r="B17" s="92" t="s">
        <v>1492</v>
      </c>
      <c r="C17" s="163">
        <v>189421986</v>
      </c>
      <c r="D17" s="88"/>
    </row>
    <row r="18" spans="1:4" ht="25.5" x14ac:dyDescent="0.2">
      <c r="A18" s="91" t="s">
        <v>1612</v>
      </c>
      <c r="B18" s="92" t="s">
        <v>1512</v>
      </c>
      <c r="C18" s="163">
        <v>4462000</v>
      </c>
      <c r="D18" s="88"/>
    </row>
    <row r="19" spans="1:4" x14ac:dyDescent="0.2">
      <c r="A19" s="91" t="s">
        <v>1641</v>
      </c>
      <c r="B19" s="92" t="s">
        <v>1512</v>
      </c>
      <c r="C19" s="163">
        <v>7800000</v>
      </c>
      <c r="D19" s="88"/>
    </row>
    <row r="20" spans="1:4" ht="25.5" x14ac:dyDescent="0.2">
      <c r="A20" s="166" t="s">
        <v>1859</v>
      </c>
      <c r="B20" s="92" t="s">
        <v>480</v>
      </c>
      <c r="C20" s="163">
        <v>5000000</v>
      </c>
      <c r="D20" s="88"/>
    </row>
    <row r="21" spans="1:4" ht="25.5" x14ac:dyDescent="0.2">
      <c r="A21" s="91" t="s">
        <v>1860</v>
      </c>
      <c r="B21" s="92" t="s">
        <v>480</v>
      </c>
      <c r="C21" s="163">
        <v>14342073</v>
      </c>
      <c r="D21" s="88"/>
    </row>
    <row r="22" spans="1:4" x14ac:dyDescent="0.2">
      <c r="A22" s="91"/>
      <c r="B22" s="92"/>
      <c r="C22" s="163"/>
      <c r="D22" s="88"/>
    </row>
    <row r="23" spans="1:4" x14ac:dyDescent="0.2">
      <c r="A23" s="91"/>
      <c r="B23" s="92"/>
      <c r="C23" s="163"/>
      <c r="D23" s="88"/>
    </row>
    <row r="24" spans="1:4" x14ac:dyDescent="0.2">
      <c r="A24" s="91"/>
      <c r="B24" s="92"/>
      <c r="C24" s="163"/>
      <c r="D24" s="88"/>
    </row>
    <row r="25" spans="1:4" x14ac:dyDescent="0.2">
      <c r="A25" s="91"/>
      <c r="B25" s="92"/>
      <c r="C25" s="163"/>
      <c r="D25" s="88"/>
    </row>
    <row r="26" spans="1:4" x14ac:dyDescent="0.2">
      <c r="A26" s="91"/>
      <c r="B26" s="92"/>
      <c r="C26" s="163"/>
      <c r="D26" s="88"/>
    </row>
    <row r="27" spans="1:4" x14ac:dyDescent="0.2">
      <c r="A27" s="91"/>
      <c r="B27" s="92"/>
      <c r="C27" s="163"/>
      <c r="D27" s="88"/>
    </row>
    <row r="28" spans="1:4" x14ac:dyDescent="0.2">
      <c r="A28" s="91"/>
      <c r="B28" s="92"/>
      <c r="C28" s="163"/>
      <c r="D28" s="88"/>
    </row>
    <row r="29" spans="1:4" x14ac:dyDescent="0.2">
      <c r="A29" s="91"/>
      <c r="B29" s="92"/>
      <c r="C29" s="163"/>
      <c r="D29" s="88"/>
    </row>
    <row r="30" spans="1:4" x14ac:dyDescent="0.2">
      <c r="A30" s="91"/>
      <c r="B30" s="92"/>
      <c r="C30" s="163"/>
      <c r="D30" s="88"/>
    </row>
    <row r="31" spans="1:4" x14ac:dyDescent="0.2">
      <c r="A31" s="91"/>
      <c r="B31" s="92"/>
      <c r="C31" s="163"/>
      <c r="D31" s="88"/>
    </row>
    <row r="32" spans="1:4" x14ac:dyDescent="0.2">
      <c r="A32" s="1"/>
      <c r="B32" s="1"/>
      <c r="C32" s="164"/>
    </row>
  </sheetData>
  <protectedRanges>
    <protectedRange password="CA99" sqref="A14:B14" name="Range7"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menus'!$W$1:$W$4</xm:f>
          </x14:formula1>
          <xm:sqref>B4:B31</xm:sqref>
        </x14:dataValidation>
        <x14:dataValidation type="list" allowBlank="1" showInputMessage="1" showErrorMessage="1">
          <x14:formula1>
            <xm:f>'Drop down menus'!$K$1:$K$34</xm:f>
          </x14:formula1>
          <xm:sqref>A4:A31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workbookViewId="0">
      <selection activeCell="A3" sqref="A3:I8"/>
    </sheetView>
  </sheetViews>
  <sheetFormatPr defaultRowHeight="12.75" x14ac:dyDescent="0.2"/>
  <cols>
    <col min="1" max="1" width="6.85546875" customWidth="1"/>
    <col min="2" max="2" width="10.28515625" customWidth="1"/>
    <col min="3" max="4" width="14.28515625" customWidth="1"/>
    <col min="5" max="5" width="16.140625" customWidth="1"/>
    <col min="6" max="6" width="13.5703125" customWidth="1"/>
    <col min="7" max="7" width="22.5703125" customWidth="1"/>
    <col min="8" max="8" width="14.5703125" customWidth="1"/>
    <col min="9" max="9" width="16.42578125" customWidth="1"/>
    <col min="10" max="10" width="25.42578125" customWidth="1"/>
  </cols>
  <sheetData>
    <row r="1" spans="1:10" x14ac:dyDescent="0.2">
      <c r="A1" s="87" t="s">
        <v>1504</v>
      </c>
    </row>
    <row r="2" spans="1:10" ht="48" x14ac:dyDescent="0.2">
      <c r="A2" s="5" t="s">
        <v>875</v>
      </c>
      <c r="B2" s="3" t="s">
        <v>0</v>
      </c>
      <c r="C2" s="3" t="s">
        <v>1</v>
      </c>
      <c r="D2" s="3" t="s">
        <v>1491</v>
      </c>
      <c r="E2" s="3" t="s">
        <v>2</v>
      </c>
      <c r="F2" s="3" t="s">
        <v>1506</v>
      </c>
      <c r="G2" s="3" t="s">
        <v>424</v>
      </c>
      <c r="H2" s="86" t="s">
        <v>4</v>
      </c>
      <c r="I2" s="28" t="s">
        <v>5</v>
      </c>
      <c r="J2" s="3" t="s">
        <v>1517</v>
      </c>
    </row>
    <row r="3" spans="1:10" x14ac:dyDescent="0.2">
      <c r="A3" s="10"/>
      <c r="B3" s="6"/>
      <c r="C3" s="23"/>
      <c r="D3" s="21"/>
      <c r="E3" s="11"/>
      <c r="F3" s="21"/>
      <c r="G3" s="21"/>
      <c r="H3" s="63"/>
      <c r="I3" s="53"/>
      <c r="J3" s="88"/>
    </row>
    <row r="4" spans="1:10" x14ac:dyDescent="0.2">
      <c r="A4" s="68"/>
      <c r="B4" s="6"/>
      <c r="C4" s="71"/>
      <c r="D4" s="21"/>
      <c r="E4" s="71"/>
      <c r="F4" s="70"/>
      <c r="G4" s="21"/>
      <c r="H4" s="63"/>
      <c r="I4" s="74"/>
      <c r="J4" s="88"/>
    </row>
    <row r="5" spans="1:10" x14ac:dyDescent="0.2">
      <c r="A5" s="10"/>
      <c r="B5" s="21"/>
      <c r="C5" s="23"/>
      <c r="D5" s="21"/>
      <c r="E5" s="23"/>
      <c r="F5" s="21"/>
      <c r="G5" s="21"/>
      <c r="H5" s="63"/>
      <c r="I5" s="53"/>
      <c r="J5" s="88"/>
    </row>
    <row r="6" spans="1:10" x14ac:dyDescent="0.2">
      <c r="A6" s="10"/>
      <c r="B6" s="6"/>
      <c r="C6" s="23"/>
      <c r="D6" s="21"/>
      <c r="E6" s="11"/>
      <c r="F6" s="21"/>
      <c r="G6" s="21"/>
      <c r="H6" s="63"/>
      <c r="I6" s="53"/>
      <c r="J6" s="88"/>
    </row>
    <row r="7" spans="1:10" x14ac:dyDescent="0.2">
      <c r="A7" s="10"/>
      <c r="B7" s="6"/>
      <c r="C7" s="23"/>
      <c r="D7" s="21"/>
      <c r="E7" s="11"/>
      <c r="F7" s="21"/>
      <c r="G7" s="21"/>
      <c r="H7" s="63"/>
      <c r="I7" s="53"/>
      <c r="J7" s="88"/>
    </row>
    <row r="8" spans="1:10" x14ac:dyDescent="0.2">
      <c r="A8" s="10"/>
      <c r="B8" s="6"/>
      <c r="C8" s="23"/>
      <c r="D8" s="21"/>
      <c r="E8" s="11"/>
      <c r="F8" s="21"/>
      <c r="G8" s="21"/>
      <c r="H8" s="63"/>
      <c r="I8" s="53"/>
      <c r="J8" s="88"/>
    </row>
    <row r="9" spans="1:10" x14ac:dyDescent="0.2">
      <c r="A9" s="10"/>
      <c r="B9" s="6"/>
      <c r="C9" s="23"/>
      <c r="D9" s="21"/>
      <c r="E9" s="11"/>
      <c r="F9" s="21"/>
      <c r="G9" s="21"/>
      <c r="H9" s="63"/>
      <c r="I9" s="53"/>
      <c r="J9" s="88"/>
    </row>
    <row r="10" spans="1:10" x14ac:dyDescent="0.2">
      <c r="A10" s="10"/>
      <c r="B10" s="6"/>
      <c r="C10" s="23"/>
      <c r="D10" s="21"/>
      <c r="E10" s="11"/>
      <c r="F10" s="21"/>
      <c r="G10" s="21"/>
      <c r="H10" s="63"/>
      <c r="I10" s="53"/>
      <c r="J10" s="88"/>
    </row>
    <row r="11" spans="1:10" x14ac:dyDescent="0.2">
      <c r="A11" s="10"/>
      <c r="B11" s="6"/>
      <c r="C11" s="23"/>
      <c r="D11" s="21"/>
      <c r="E11" s="11"/>
      <c r="F11" s="21"/>
      <c r="G11" s="21"/>
      <c r="H11" s="63"/>
      <c r="I11" s="53"/>
      <c r="J11" s="88"/>
    </row>
    <row r="12" spans="1:10" x14ac:dyDescent="0.2">
      <c r="A12" s="10"/>
      <c r="B12" s="6"/>
      <c r="C12" s="23"/>
      <c r="D12" s="21"/>
      <c r="E12" s="11"/>
      <c r="F12" s="21"/>
      <c r="G12" s="21"/>
      <c r="H12" s="63"/>
      <c r="I12" s="53"/>
      <c r="J12" s="88"/>
    </row>
    <row r="13" spans="1:10" x14ac:dyDescent="0.2">
      <c r="A13" s="10"/>
      <c r="B13" s="6"/>
      <c r="C13" s="23"/>
      <c r="D13" s="21"/>
      <c r="E13" s="11"/>
      <c r="F13" s="21"/>
      <c r="G13" s="21"/>
      <c r="H13" s="63"/>
      <c r="I13" s="53"/>
      <c r="J13" s="88"/>
    </row>
    <row r="14" spans="1:10" x14ac:dyDescent="0.2">
      <c r="A14" s="10"/>
      <c r="B14" s="6"/>
      <c r="C14" s="23"/>
      <c r="D14" s="21"/>
      <c r="E14" s="11"/>
      <c r="F14" s="21"/>
      <c r="G14" s="21"/>
      <c r="H14" s="63"/>
      <c r="I14" s="53"/>
      <c r="J14" s="88"/>
    </row>
    <row r="15" spans="1:10" x14ac:dyDescent="0.2">
      <c r="A15" s="10"/>
      <c r="B15" s="6"/>
      <c r="C15" s="23"/>
      <c r="D15" s="21"/>
      <c r="E15" s="11"/>
      <c r="F15" s="21"/>
      <c r="G15" s="21"/>
      <c r="H15" s="63"/>
      <c r="I15" s="53"/>
      <c r="J15" s="88"/>
    </row>
    <row r="16" spans="1:10" x14ac:dyDescent="0.2">
      <c r="A16" s="10"/>
      <c r="B16" s="6"/>
      <c r="C16" s="23"/>
      <c r="D16" s="21"/>
      <c r="E16" s="11"/>
      <c r="F16" s="21"/>
      <c r="G16" s="21"/>
      <c r="H16" s="63"/>
      <c r="I16" s="53"/>
      <c r="J16" s="88"/>
    </row>
    <row r="17" spans="1:10" x14ac:dyDescent="0.2">
      <c r="A17" s="10"/>
      <c r="B17" s="6"/>
      <c r="C17" s="23"/>
      <c r="D17" s="21"/>
      <c r="E17" s="11"/>
      <c r="F17" s="21"/>
      <c r="G17" s="21"/>
      <c r="H17" s="63"/>
      <c r="I17" s="53"/>
      <c r="J17" s="88"/>
    </row>
    <row r="18" spans="1:10" x14ac:dyDescent="0.2">
      <c r="A18" s="10"/>
      <c r="B18" s="6"/>
      <c r="C18" s="23"/>
      <c r="D18" s="21"/>
      <c r="E18" s="11"/>
      <c r="F18" s="21"/>
      <c r="G18" s="21"/>
      <c r="H18" s="63"/>
      <c r="I18" s="53"/>
      <c r="J18" s="88"/>
    </row>
    <row r="19" spans="1:10" x14ac:dyDescent="0.2">
      <c r="A19" s="10"/>
      <c r="B19" s="6"/>
      <c r="C19" s="23"/>
      <c r="D19" s="21"/>
      <c r="E19" s="11"/>
      <c r="F19" s="21"/>
      <c r="G19" s="21"/>
      <c r="H19" s="63"/>
      <c r="I19" s="53"/>
      <c r="J19" s="88"/>
    </row>
    <row r="20" spans="1:10" x14ac:dyDescent="0.2">
      <c r="A20" s="10"/>
      <c r="B20" s="6"/>
      <c r="C20" s="23"/>
      <c r="D20" s="21"/>
      <c r="E20" s="11"/>
      <c r="F20" s="21"/>
      <c r="G20" s="21"/>
      <c r="H20" s="63"/>
      <c r="I20" s="53"/>
      <c r="J20" s="88"/>
    </row>
    <row r="21" spans="1:10" x14ac:dyDescent="0.2">
      <c r="A21" s="10"/>
      <c r="B21" s="6"/>
      <c r="C21" s="23"/>
      <c r="D21" s="21"/>
      <c r="E21" s="11"/>
      <c r="F21" s="21"/>
      <c r="G21" s="21"/>
      <c r="H21" s="63"/>
      <c r="I21" s="53"/>
      <c r="J21" s="88"/>
    </row>
    <row r="22" spans="1:10" x14ac:dyDescent="0.2">
      <c r="A22" s="10"/>
      <c r="B22" s="6"/>
      <c r="C22" s="23"/>
      <c r="D22" s="21"/>
      <c r="E22" s="11"/>
      <c r="F22" s="21"/>
      <c r="G22" s="21"/>
      <c r="H22" s="63"/>
      <c r="I22" s="53"/>
      <c r="J22" s="88"/>
    </row>
  </sheetData>
  <protectedRanges>
    <protectedRange password="CA99" sqref="A2:I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3:I4 B6 D6:F6 H6:I6"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A5:G5 I5 C6 G6"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H5" name="Range7_3" securityDescriptor="O:WDG:WDD:(A;;CC;;;S-1-5-21-1446143339-2250552318-1255726049-13437)(A;;CC;;;S-1-5-21-1446143339-2250552318-1255726049-32729)(A;;CC;;;S-1-5-21-1446143339-2250552318-1255726049-12996)(A;;CC;;;S-1-5-21-1446143339-2250552318-1255726049-13856)(A;;CC;;;S-1-5-21-1446143339-2250552318-1255726049-12491)"/>
  </protectedRanges>
  <dataValidations disablePrompts="1" count="3">
    <dataValidation type="list" showInputMessage="1" showErrorMessage="1" errorTitle="Please choose from dropdown list" error="Please choose from dropdown list" sqref="C2:C18">
      <formula1>COUNTRIES</formula1>
    </dataValidation>
    <dataValidation type="list" showInputMessage="1" showErrorMessage="1" errorTitle="Please enter from list" error="Please enter from list" sqref="E2:E22">
      <formula1>DONORS</formula1>
    </dataValidation>
    <dataValidation type="list" allowBlank="1" showInputMessage="1" showErrorMessage="1" errorTitle="Please enter from list" error="Please enter from list" sqref="B2:B6">
      <formula1>REGION</formula1>
    </dataValidation>
  </dataValidations>
  <pageMargins left="0.70866141732283472" right="0.70866141732283472" top="0.74803149606299213" bottom="0.74803149606299213" header="0.31496062992125984" footer="0.31496062992125984"/>
  <pageSetup paperSize="9" scale="91" orientation="landscape" horizontalDpi="300" verticalDpi="300"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'Drop down menus'!$W$1:$W$4</xm:f>
          </x14:formula1>
          <xm:sqref>D3:D33</xm:sqref>
        </x14:dataValidation>
        <x14:dataValidation type="list" allowBlank="1" showInputMessage="1" showErrorMessage="1">
          <x14:formula1>
            <xm:f>'Drop down menus'!$U$1:$U$4</xm:f>
          </x14:formula1>
          <xm:sqref>F3:F18</xm:sqref>
        </x14:dataValidation>
        <x14:dataValidation type="list" allowBlank="1" showInputMessage="1" showErrorMessage="1">
          <x14:formula1>
            <xm:f>'Drop down menus'!$K$1:$K$1</xm:f>
          </x14:formula1>
          <xm:sqref>G2</xm:sqref>
        </x14:dataValidation>
        <x14:dataValidation type="list" allowBlank="1" showInputMessage="1" showErrorMessage="1">
          <x14:formula1>
            <xm:f>'Drop down menus'!$K$1:$K$36</xm:f>
          </x14:formula1>
          <xm:sqref>G3:G27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abSelected="1" workbookViewId="0">
      <selection activeCell="H9" sqref="H9"/>
    </sheetView>
  </sheetViews>
  <sheetFormatPr defaultRowHeight="12.75" x14ac:dyDescent="0.2"/>
  <cols>
    <col min="1" max="2" width="27.140625" customWidth="1"/>
    <col min="3" max="3" width="31.28515625" style="161" customWidth="1"/>
    <col min="4" max="4" width="20.140625" customWidth="1"/>
  </cols>
  <sheetData>
    <row r="3" spans="1:4" ht="25.5" x14ac:dyDescent="0.2">
      <c r="A3" s="89" t="s">
        <v>1518</v>
      </c>
      <c r="B3" s="89" t="s">
        <v>1506</v>
      </c>
      <c r="C3" s="162" t="s">
        <v>1519</v>
      </c>
      <c r="D3" s="89" t="s">
        <v>1582</v>
      </c>
    </row>
    <row r="4" spans="1:4" ht="18.75" customHeight="1" x14ac:dyDescent="0.2">
      <c r="A4" s="91" t="s">
        <v>1832</v>
      </c>
      <c r="B4" s="92" t="s">
        <v>1532</v>
      </c>
      <c r="C4" s="167">
        <v>10000000</v>
      </c>
      <c r="D4" s="88"/>
    </row>
    <row r="5" spans="1:4" ht="25.5" x14ac:dyDescent="0.2">
      <c r="A5" s="91" t="s">
        <v>1833</v>
      </c>
      <c r="B5" s="92" t="s">
        <v>1492</v>
      </c>
      <c r="C5" s="167">
        <v>13000000</v>
      </c>
      <c r="D5" s="88"/>
    </row>
    <row r="6" spans="1:4" ht="25.5" x14ac:dyDescent="0.2">
      <c r="A6" s="91" t="s">
        <v>1834</v>
      </c>
      <c r="B6" s="92" t="s">
        <v>1532</v>
      </c>
      <c r="C6" s="167">
        <v>0</v>
      </c>
      <c r="D6" s="88"/>
    </row>
    <row r="7" spans="1:4" x14ac:dyDescent="0.2">
      <c r="A7" s="91" t="s">
        <v>1835</v>
      </c>
      <c r="B7" s="92" t="s">
        <v>1492</v>
      </c>
      <c r="C7" s="167">
        <v>189421986</v>
      </c>
      <c r="D7" s="88"/>
    </row>
    <row r="8" spans="1:4" x14ac:dyDescent="0.2">
      <c r="A8" s="91" t="s">
        <v>1845</v>
      </c>
      <c r="B8" s="92" t="s">
        <v>480</v>
      </c>
      <c r="C8" s="167">
        <v>0</v>
      </c>
      <c r="D8" s="88"/>
    </row>
    <row r="9" spans="1:4" x14ac:dyDescent="0.2">
      <c r="A9" s="91" t="s">
        <v>1836</v>
      </c>
      <c r="B9" s="92" t="s">
        <v>1532</v>
      </c>
      <c r="C9" s="167">
        <v>1350000</v>
      </c>
      <c r="D9" s="88"/>
    </row>
    <row r="10" spans="1:4" ht="25.5" x14ac:dyDescent="0.2">
      <c r="A10" s="91" t="s">
        <v>1837</v>
      </c>
      <c r="B10" s="92" t="s">
        <v>1532</v>
      </c>
      <c r="C10" s="167">
        <v>3382750</v>
      </c>
      <c r="D10" s="88"/>
    </row>
    <row r="11" spans="1:4" x14ac:dyDescent="0.2">
      <c r="A11" s="91" t="s">
        <v>1838</v>
      </c>
      <c r="B11" s="92" t="s">
        <v>1532</v>
      </c>
      <c r="C11" s="167">
        <v>13957344</v>
      </c>
      <c r="D11" s="88"/>
    </row>
    <row r="12" spans="1:4" x14ac:dyDescent="0.2">
      <c r="A12" s="91" t="s">
        <v>1839</v>
      </c>
      <c r="B12" s="92" t="s">
        <v>1492</v>
      </c>
      <c r="C12" s="167">
        <v>16760000</v>
      </c>
      <c r="D12" s="88"/>
    </row>
    <row r="13" spans="1:4" x14ac:dyDescent="0.2">
      <c r="A13" s="91" t="s">
        <v>1847</v>
      </c>
      <c r="B13" s="92" t="s">
        <v>480</v>
      </c>
      <c r="C13" s="167">
        <v>13630000</v>
      </c>
      <c r="D13" s="88"/>
    </row>
    <row r="14" spans="1:4" x14ac:dyDescent="0.2">
      <c r="A14" s="91" t="s">
        <v>1842</v>
      </c>
      <c r="B14" s="92" t="s">
        <v>1492</v>
      </c>
      <c r="C14" s="167">
        <v>123747945</v>
      </c>
      <c r="D14" s="88"/>
    </row>
    <row r="15" spans="1:4" ht="25.5" x14ac:dyDescent="0.2">
      <c r="A15" s="91" t="s">
        <v>1843</v>
      </c>
      <c r="B15" s="92" t="s">
        <v>1492</v>
      </c>
      <c r="C15" s="167">
        <v>33595000</v>
      </c>
      <c r="D15" s="93"/>
    </row>
    <row r="16" spans="1:4" ht="17.25" customHeight="1" x14ac:dyDescent="0.2">
      <c r="A16" s="91" t="s">
        <v>1840</v>
      </c>
      <c r="B16" s="92" t="s">
        <v>1512</v>
      </c>
      <c r="C16" s="167">
        <v>0</v>
      </c>
      <c r="D16" s="88"/>
    </row>
    <row r="17" spans="1:4" ht="17.25" customHeight="1" x14ac:dyDescent="0.2">
      <c r="A17" s="91" t="s">
        <v>1841</v>
      </c>
      <c r="B17" s="92" t="s">
        <v>1532</v>
      </c>
      <c r="C17" s="167">
        <v>25297538</v>
      </c>
      <c r="D17" s="88"/>
    </row>
    <row r="18" spans="1:4" ht="25.5" x14ac:dyDescent="0.2">
      <c r="A18" s="91" t="s">
        <v>1862</v>
      </c>
      <c r="B18" s="92" t="s">
        <v>1512</v>
      </c>
      <c r="C18" s="167">
        <v>0</v>
      </c>
      <c r="D18" s="88"/>
    </row>
    <row r="19" spans="1:4" x14ac:dyDescent="0.2">
      <c r="A19" s="91"/>
      <c r="B19" s="92"/>
      <c r="C19" s="163"/>
      <c r="D19" s="88"/>
    </row>
    <row r="20" spans="1:4" x14ac:dyDescent="0.2">
      <c r="A20" s="91"/>
      <c r="B20" s="92"/>
      <c r="C20" s="163"/>
      <c r="D20" s="88"/>
    </row>
    <row r="21" spans="1:4" x14ac:dyDescent="0.2">
      <c r="A21" s="91"/>
      <c r="B21" s="92"/>
      <c r="C21" s="163"/>
      <c r="D21" s="88"/>
    </row>
  </sheetData>
  <protectedRanges>
    <protectedRange password="CA99" sqref="A15:B15" name="Range7"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menus'!$W$1:$W$4</xm:f>
          </x14:formula1>
          <xm:sqref>B4:B21</xm:sqref>
        </x14:dataValidation>
        <x14:dataValidation type="list" allowBlank="1" showInputMessage="1" showErrorMessage="1">
          <x14:formula1>
            <xm:f>'Drop down menus'!$K$1:$K$36</xm:f>
          </x14:formula1>
          <xm:sqref>A4:A21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112"/>
  <sheetViews>
    <sheetView topLeftCell="A42" zoomScale="140" zoomScaleNormal="140" workbookViewId="0">
      <selection activeCell="M36" sqref="M36"/>
    </sheetView>
  </sheetViews>
  <sheetFormatPr defaultRowHeight="12.75" x14ac:dyDescent="0.2"/>
  <cols>
    <col min="1" max="1" width="9.140625" style="2"/>
    <col min="6" max="6" width="34.42578125" style="30" customWidth="1"/>
    <col min="7" max="7" width="55.7109375" style="2" bestFit="1" customWidth="1"/>
    <col min="8" max="8" width="16.28515625" customWidth="1"/>
    <col min="16" max="16" width="55.85546875" customWidth="1"/>
    <col min="21" max="21" width="12.28515625" customWidth="1"/>
  </cols>
  <sheetData>
    <row r="1" spans="1:23" x14ac:dyDescent="0.2">
      <c r="A1" s="2" t="s">
        <v>197</v>
      </c>
      <c r="C1" t="s">
        <v>1307</v>
      </c>
      <c r="F1" s="30" t="s">
        <v>35</v>
      </c>
      <c r="G1" s="34" t="s">
        <v>292</v>
      </c>
      <c r="H1">
        <v>3088</v>
      </c>
      <c r="K1" s="18" t="s">
        <v>1521</v>
      </c>
      <c r="P1" s="138"/>
      <c r="U1" s="1" t="s">
        <v>1507</v>
      </c>
      <c r="W1" s="90" t="s">
        <v>1512</v>
      </c>
    </row>
    <row r="2" spans="1:23" x14ac:dyDescent="0.2">
      <c r="A2" s="2" t="s">
        <v>293</v>
      </c>
      <c r="C2" t="s">
        <v>1308</v>
      </c>
      <c r="F2" s="31" t="s">
        <v>597</v>
      </c>
      <c r="G2" s="31" t="s">
        <v>566</v>
      </c>
      <c r="H2">
        <v>1131</v>
      </c>
      <c r="K2" s="18" t="s">
        <v>1529</v>
      </c>
      <c r="P2" s="115" t="s">
        <v>1755</v>
      </c>
      <c r="U2" s="1" t="s">
        <v>1508</v>
      </c>
      <c r="W2" s="90" t="s">
        <v>1492</v>
      </c>
    </row>
    <row r="3" spans="1:23" x14ac:dyDescent="0.2">
      <c r="A3" s="2" t="s">
        <v>295</v>
      </c>
      <c r="C3" t="s">
        <v>1309</v>
      </c>
      <c r="F3" s="32" t="s">
        <v>42</v>
      </c>
      <c r="G3" s="35" t="s">
        <v>298</v>
      </c>
      <c r="H3" s="17">
        <v>2885</v>
      </c>
      <c r="K3" s="18" t="s">
        <v>1544</v>
      </c>
      <c r="P3" s="115" t="s">
        <v>476</v>
      </c>
      <c r="U3" s="1" t="s">
        <v>1509</v>
      </c>
      <c r="W3" s="90" t="s">
        <v>1532</v>
      </c>
    </row>
    <row r="4" spans="1:23" x14ac:dyDescent="0.2">
      <c r="A4" s="2" t="s">
        <v>297</v>
      </c>
      <c r="C4" t="s">
        <v>1310</v>
      </c>
      <c r="F4" s="32" t="s">
        <v>44</v>
      </c>
      <c r="G4" s="35" t="s">
        <v>44</v>
      </c>
      <c r="H4" s="17">
        <v>1096</v>
      </c>
      <c r="K4" s="18" t="s">
        <v>1528</v>
      </c>
      <c r="P4" s="114" t="s">
        <v>477</v>
      </c>
      <c r="W4" s="90" t="s">
        <v>480</v>
      </c>
    </row>
    <row r="5" spans="1:23" x14ac:dyDescent="0.2">
      <c r="A5" s="2" t="s">
        <v>232</v>
      </c>
      <c r="C5" t="s">
        <v>299</v>
      </c>
      <c r="F5" s="32" t="s">
        <v>49</v>
      </c>
      <c r="G5" s="35" t="s">
        <v>303</v>
      </c>
      <c r="H5" s="17">
        <v>3066</v>
      </c>
      <c r="K5" s="18" t="s">
        <v>1520</v>
      </c>
      <c r="P5" s="114" t="s">
        <v>474</v>
      </c>
    </row>
    <row r="6" spans="1:23" x14ac:dyDescent="0.2">
      <c r="A6" s="2" t="s">
        <v>300</v>
      </c>
      <c r="C6" t="s">
        <v>301</v>
      </c>
      <c r="F6" s="32" t="s">
        <v>12</v>
      </c>
      <c r="G6" s="19" t="s">
        <v>294</v>
      </c>
      <c r="H6" s="17">
        <v>2260</v>
      </c>
      <c r="K6" s="18" t="s">
        <v>1510</v>
      </c>
      <c r="P6" s="114" t="s">
        <v>482</v>
      </c>
    </row>
    <row r="7" spans="1:23" x14ac:dyDescent="0.2">
      <c r="A7" s="2" t="s">
        <v>302</v>
      </c>
      <c r="C7" t="s">
        <v>1311</v>
      </c>
      <c r="F7" s="40" t="s">
        <v>1283</v>
      </c>
      <c r="G7" s="43" t="s">
        <v>721</v>
      </c>
      <c r="H7" s="41">
        <v>2526</v>
      </c>
      <c r="K7" s="18" t="s">
        <v>1522</v>
      </c>
      <c r="P7" s="114" t="s">
        <v>483</v>
      </c>
    </row>
    <row r="8" spans="1:23" ht="25.5" x14ac:dyDescent="0.2">
      <c r="A8" s="2" t="s">
        <v>304</v>
      </c>
      <c r="C8" t="s">
        <v>1312</v>
      </c>
      <c r="F8" s="40" t="s">
        <v>1284</v>
      </c>
      <c r="G8" s="43" t="s">
        <v>721</v>
      </c>
      <c r="H8" s="41">
        <v>2526</v>
      </c>
      <c r="K8" s="18" t="s">
        <v>1523</v>
      </c>
      <c r="P8" s="115" t="s">
        <v>1754</v>
      </c>
    </row>
    <row r="9" spans="1:23" x14ac:dyDescent="0.2">
      <c r="A9" s="2" t="s">
        <v>306</v>
      </c>
      <c r="F9" s="33" t="s">
        <v>149</v>
      </c>
      <c r="G9" s="35" t="s">
        <v>318</v>
      </c>
      <c r="H9" s="17">
        <v>3487</v>
      </c>
      <c r="K9" s="35" t="s">
        <v>1524</v>
      </c>
      <c r="P9" s="115" t="s">
        <v>484</v>
      </c>
    </row>
    <row r="10" spans="1:23" x14ac:dyDescent="0.2">
      <c r="A10" s="2" t="s">
        <v>308</v>
      </c>
      <c r="F10" s="33" t="s">
        <v>271</v>
      </c>
      <c r="G10" s="35" t="s">
        <v>322</v>
      </c>
      <c r="H10" s="17">
        <v>1813</v>
      </c>
      <c r="K10" s="35" t="s">
        <v>1860</v>
      </c>
      <c r="P10" s="115" t="s">
        <v>1753</v>
      </c>
    </row>
    <row r="11" spans="1:23" x14ac:dyDescent="0.2">
      <c r="A11" s="2" t="s">
        <v>309</v>
      </c>
      <c r="F11" s="33" t="s">
        <v>582</v>
      </c>
      <c r="G11" s="35" t="s">
        <v>582</v>
      </c>
      <c r="H11" s="17">
        <v>1063</v>
      </c>
      <c r="K11" s="35" t="s">
        <v>1525</v>
      </c>
      <c r="P11" s="137"/>
    </row>
    <row r="12" spans="1:23" x14ac:dyDescent="0.2">
      <c r="A12" s="2" t="s">
        <v>1195</v>
      </c>
      <c r="F12" s="33" t="s">
        <v>31</v>
      </c>
      <c r="G12" s="35" t="s">
        <v>31</v>
      </c>
      <c r="H12" s="17">
        <v>1066</v>
      </c>
      <c r="K12" s="18" t="s">
        <v>1526</v>
      </c>
      <c r="P12" s="137"/>
    </row>
    <row r="13" spans="1:23" x14ac:dyDescent="0.2">
      <c r="A13" s="2" t="s">
        <v>310</v>
      </c>
      <c r="F13" s="33" t="s">
        <v>55</v>
      </c>
      <c r="G13" s="35" t="s">
        <v>313</v>
      </c>
      <c r="H13" s="17">
        <v>43437</v>
      </c>
      <c r="K13" s="18" t="s">
        <v>1527</v>
      </c>
      <c r="P13" s="137"/>
    </row>
    <row r="14" spans="1:23" x14ac:dyDescent="0.2">
      <c r="A14" s="2" t="s">
        <v>110</v>
      </c>
      <c r="F14" s="33" t="s">
        <v>933</v>
      </c>
      <c r="G14" s="35"/>
      <c r="H14" s="17">
        <v>1077</v>
      </c>
      <c r="K14" s="18" t="s">
        <v>1530</v>
      </c>
      <c r="P14" s="137"/>
      <c r="R14" s="1"/>
    </row>
    <row r="15" spans="1:23" x14ac:dyDescent="0.2">
      <c r="A15" s="2" t="s">
        <v>311</v>
      </c>
      <c r="F15" s="33" t="s">
        <v>152</v>
      </c>
      <c r="G15" s="35" t="s">
        <v>152</v>
      </c>
      <c r="H15" s="17">
        <v>42195</v>
      </c>
      <c r="K15" s="18" t="s">
        <v>1531</v>
      </c>
      <c r="P15" s="114"/>
    </row>
    <row r="16" spans="1:23" x14ac:dyDescent="0.2">
      <c r="A16" s="2" t="s">
        <v>312</v>
      </c>
      <c r="F16" s="33" t="s">
        <v>282</v>
      </c>
      <c r="G16" s="35" t="s">
        <v>321</v>
      </c>
      <c r="H16" s="17">
        <v>3310</v>
      </c>
      <c r="K16" s="18" t="s">
        <v>1533</v>
      </c>
      <c r="P16" s="114"/>
    </row>
    <row r="17" spans="1:16" x14ac:dyDescent="0.2">
      <c r="A17" s="2" t="s">
        <v>21</v>
      </c>
      <c r="F17" s="33" t="s">
        <v>401</v>
      </c>
      <c r="G17" s="20" t="s">
        <v>401</v>
      </c>
      <c r="H17" s="17">
        <v>1173</v>
      </c>
      <c r="K17" s="18" t="s">
        <v>1554</v>
      </c>
      <c r="P17" s="114"/>
    </row>
    <row r="18" spans="1:16" x14ac:dyDescent="0.2">
      <c r="A18" s="2" t="s">
        <v>316</v>
      </c>
      <c r="B18" s="2"/>
      <c r="C18" s="2"/>
      <c r="D18" s="2"/>
      <c r="E18" s="2"/>
      <c r="F18" s="33" t="s">
        <v>82</v>
      </c>
      <c r="G18" s="35" t="s">
        <v>82</v>
      </c>
      <c r="H18" s="17">
        <v>1175</v>
      </c>
      <c r="K18" s="18" t="s">
        <v>1612</v>
      </c>
      <c r="P18" s="114"/>
    </row>
    <row r="19" spans="1:16" x14ac:dyDescent="0.2">
      <c r="A19" s="2" t="s">
        <v>24</v>
      </c>
      <c r="F19" s="33" t="s">
        <v>910</v>
      </c>
      <c r="G19" s="35" t="s">
        <v>910</v>
      </c>
      <c r="H19" s="17"/>
      <c r="K19" s="18" t="s">
        <v>1641</v>
      </c>
      <c r="P19" s="114"/>
    </row>
    <row r="20" spans="1:16" x14ac:dyDescent="0.2">
      <c r="A20" s="2" t="s">
        <v>85</v>
      </c>
      <c r="F20" s="33" t="s">
        <v>239</v>
      </c>
      <c r="G20" s="35" t="s">
        <v>239</v>
      </c>
      <c r="H20" s="17">
        <v>2047</v>
      </c>
      <c r="K20" s="18" t="s">
        <v>1832</v>
      </c>
      <c r="P20" s="114"/>
    </row>
    <row r="21" spans="1:16" x14ac:dyDescent="0.2">
      <c r="A21" s="2" t="s">
        <v>319</v>
      </c>
      <c r="F21" s="33" t="s">
        <v>279</v>
      </c>
      <c r="G21" s="35" t="s">
        <v>323</v>
      </c>
      <c r="H21" s="17">
        <v>2973</v>
      </c>
      <c r="K21" s="18" t="s">
        <v>1833</v>
      </c>
      <c r="P21" s="114"/>
    </row>
    <row r="22" spans="1:16" x14ac:dyDescent="0.2">
      <c r="A22" s="2" t="s">
        <v>320</v>
      </c>
      <c r="F22" s="44" t="s">
        <v>594</v>
      </c>
      <c r="G22" s="43" t="s">
        <v>722</v>
      </c>
      <c r="H22" s="41">
        <v>2134</v>
      </c>
      <c r="K22" s="18" t="s">
        <v>1834</v>
      </c>
    </row>
    <row r="23" spans="1:16" ht="15.75" customHeight="1" x14ac:dyDescent="0.2">
      <c r="A23" s="2" t="s">
        <v>209</v>
      </c>
      <c r="F23" s="33" t="s">
        <v>586</v>
      </c>
      <c r="G23" s="20" t="s">
        <v>585</v>
      </c>
      <c r="H23" s="17">
        <v>47044</v>
      </c>
      <c r="K23" s="18" t="s">
        <v>1835</v>
      </c>
    </row>
    <row r="24" spans="1:16" ht="21" customHeight="1" x14ac:dyDescent="0.2">
      <c r="A24" s="2" t="s">
        <v>58</v>
      </c>
      <c r="F24" s="33" t="s">
        <v>590</v>
      </c>
      <c r="G24" s="20" t="s">
        <v>589</v>
      </c>
      <c r="H24" s="17">
        <v>47024</v>
      </c>
      <c r="K24" s="18" t="s">
        <v>1836</v>
      </c>
    </row>
    <row r="25" spans="1:16" x14ac:dyDescent="0.2">
      <c r="A25" s="2" t="s">
        <v>99</v>
      </c>
      <c r="F25" s="45" t="s">
        <v>598</v>
      </c>
      <c r="G25" s="48" t="s">
        <v>46</v>
      </c>
      <c r="H25" s="46">
        <v>1266</v>
      </c>
      <c r="K25" s="35" t="s">
        <v>1837</v>
      </c>
    </row>
    <row r="26" spans="1:16" x14ac:dyDescent="0.2">
      <c r="A26" s="2" t="s">
        <v>1572</v>
      </c>
      <c r="F26" s="45" t="s">
        <v>616</v>
      </c>
      <c r="G26" s="42" t="s">
        <v>616</v>
      </c>
      <c r="H26" s="41">
        <v>1274</v>
      </c>
      <c r="K26" s="18" t="s">
        <v>1838</v>
      </c>
    </row>
    <row r="27" spans="1:16" x14ac:dyDescent="0.2">
      <c r="A27" s="2" t="s">
        <v>581</v>
      </c>
      <c r="F27" s="33" t="s">
        <v>25</v>
      </c>
      <c r="G27" s="47" t="s">
        <v>296</v>
      </c>
      <c r="H27" s="17">
        <v>3407</v>
      </c>
      <c r="K27" s="18" t="s">
        <v>1839</v>
      </c>
    </row>
    <row r="28" spans="1:16" x14ac:dyDescent="0.2">
      <c r="A28" s="2" t="s">
        <v>16</v>
      </c>
      <c r="F28" s="33" t="s">
        <v>996</v>
      </c>
      <c r="G28" s="47" t="s">
        <v>997</v>
      </c>
      <c r="H28" s="17">
        <v>1291</v>
      </c>
      <c r="K28" s="18" t="s">
        <v>1847</v>
      </c>
    </row>
    <row r="29" spans="1:16" x14ac:dyDescent="0.2">
      <c r="A29" s="2" t="s">
        <v>156</v>
      </c>
      <c r="F29" s="33" t="s">
        <v>52</v>
      </c>
      <c r="G29" s="47" t="s">
        <v>305</v>
      </c>
      <c r="H29" s="17">
        <v>3326</v>
      </c>
      <c r="K29" s="18" t="s">
        <v>1842</v>
      </c>
    </row>
    <row r="30" spans="1:16" x14ac:dyDescent="0.2">
      <c r="A30" s="2" t="s">
        <v>62</v>
      </c>
      <c r="F30" s="33" t="s">
        <v>599</v>
      </c>
      <c r="G30" s="35" t="s">
        <v>307</v>
      </c>
      <c r="H30" s="17">
        <v>2138</v>
      </c>
      <c r="K30" s="18" t="s">
        <v>1843</v>
      </c>
    </row>
    <row r="31" spans="1:16" ht="25.5" x14ac:dyDescent="0.2">
      <c r="A31" s="2" t="s">
        <v>324</v>
      </c>
      <c r="F31" s="33" t="s">
        <v>314</v>
      </c>
      <c r="G31" s="20" t="s">
        <v>315</v>
      </c>
      <c r="H31" s="17">
        <v>42637</v>
      </c>
      <c r="K31" s="18" t="s">
        <v>1840</v>
      </c>
    </row>
    <row r="32" spans="1:16" x14ac:dyDescent="0.2">
      <c r="A32" s="2" t="s">
        <v>30</v>
      </c>
      <c r="F32" s="33" t="s">
        <v>146</v>
      </c>
      <c r="G32" s="35" t="s">
        <v>317</v>
      </c>
      <c r="H32" s="17">
        <v>2142</v>
      </c>
      <c r="K32" s="18" t="s">
        <v>1845</v>
      </c>
    </row>
    <row r="33" spans="1:11" x14ac:dyDescent="0.2">
      <c r="A33" s="2" t="s">
        <v>325</v>
      </c>
      <c r="F33" s="33" t="s">
        <v>394</v>
      </c>
      <c r="G33" s="35" t="s">
        <v>395</v>
      </c>
      <c r="H33" s="17">
        <v>1139</v>
      </c>
      <c r="K33" s="18" t="s">
        <v>1859</v>
      </c>
    </row>
    <row r="34" spans="1:11" x14ac:dyDescent="0.2">
      <c r="A34" s="2" t="s">
        <v>326</v>
      </c>
      <c r="F34" s="33" t="s">
        <v>404</v>
      </c>
      <c r="G34" s="20" t="s">
        <v>404</v>
      </c>
      <c r="H34" s="17">
        <v>46844</v>
      </c>
      <c r="K34" s="18" t="s">
        <v>1862</v>
      </c>
    </row>
    <row r="35" spans="1:11" x14ac:dyDescent="0.2">
      <c r="A35" s="2" t="s">
        <v>105</v>
      </c>
      <c r="F35" s="20" t="s">
        <v>529</v>
      </c>
      <c r="G35" s="35" t="s">
        <v>600</v>
      </c>
      <c r="H35" s="17">
        <v>2147</v>
      </c>
    </row>
    <row r="36" spans="1:11" ht="25.5" x14ac:dyDescent="0.2">
      <c r="A36" s="2" t="s">
        <v>171</v>
      </c>
      <c r="F36" s="33" t="s">
        <v>643</v>
      </c>
      <c r="G36" s="35"/>
      <c r="H36" s="17">
        <v>47506</v>
      </c>
    </row>
    <row r="37" spans="1:11" x14ac:dyDescent="0.2">
      <c r="A37" s="2" t="s">
        <v>327</v>
      </c>
      <c r="F37" s="33" t="s">
        <v>667</v>
      </c>
      <c r="G37" s="35" t="s">
        <v>666</v>
      </c>
      <c r="H37" s="17">
        <v>1442</v>
      </c>
    </row>
    <row r="38" spans="1:11" x14ac:dyDescent="0.2">
      <c r="A38" s="2" t="s">
        <v>328</v>
      </c>
      <c r="F38" s="33" t="s">
        <v>675</v>
      </c>
      <c r="G38" s="35"/>
      <c r="H38" s="41">
        <v>1263</v>
      </c>
    </row>
    <row r="39" spans="1:11" x14ac:dyDescent="0.2">
      <c r="A39" s="2" t="s">
        <v>125</v>
      </c>
      <c r="F39" s="33" t="s">
        <v>1234</v>
      </c>
      <c r="G39" s="35"/>
      <c r="H39" s="17"/>
    </row>
    <row r="40" spans="1:11" x14ac:dyDescent="0.2">
      <c r="A40" s="2" t="s">
        <v>31</v>
      </c>
      <c r="F40" s="33" t="s">
        <v>1237</v>
      </c>
      <c r="G40" s="35"/>
      <c r="H40" s="17"/>
    </row>
    <row r="41" spans="1:11" x14ac:dyDescent="0.2">
      <c r="A41" s="2" t="s">
        <v>329</v>
      </c>
      <c r="F41" s="33" t="s">
        <v>1344</v>
      </c>
      <c r="G41" s="35"/>
      <c r="H41" s="17">
        <v>31867</v>
      </c>
    </row>
    <row r="42" spans="1:11" x14ac:dyDescent="0.2">
      <c r="A42" s="2" t="s">
        <v>1084</v>
      </c>
      <c r="F42" s="33" t="s">
        <v>1361</v>
      </c>
      <c r="G42" s="35"/>
      <c r="H42" s="17"/>
    </row>
    <row r="43" spans="1:11" x14ac:dyDescent="0.2">
      <c r="A43" s="2" t="s">
        <v>330</v>
      </c>
      <c r="F43" s="30" t="s">
        <v>1389</v>
      </c>
      <c r="H43">
        <v>1111</v>
      </c>
    </row>
    <row r="44" spans="1:11" x14ac:dyDescent="0.2">
      <c r="A44" s="2" t="s">
        <v>183</v>
      </c>
      <c r="F44" s="30" t="s">
        <v>1478</v>
      </c>
      <c r="H44">
        <v>1285</v>
      </c>
    </row>
    <row r="45" spans="1:11" x14ac:dyDescent="0.2">
      <c r="A45" s="2" t="s">
        <v>331</v>
      </c>
      <c r="F45" s="31" t="s">
        <v>1505</v>
      </c>
    </row>
    <row r="46" spans="1:11" x14ac:dyDescent="0.2">
      <c r="A46" s="2" t="s">
        <v>92</v>
      </c>
      <c r="F46" s="31" t="s">
        <v>1516</v>
      </c>
    </row>
    <row r="47" spans="1:11" x14ac:dyDescent="0.2">
      <c r="A47" s="2" t="s">
        <v>332</v>
      </c>
      <c r="F47" s="30" t="s">
        <v>1573</v>
      </c>
    </row>
    <row r="48" spans="1:11" x14ac:dyDescent="0.2">
      <c r="A48" s="2" t="s">
        <v>37</v>
      </c>
      <c r="F48" s="30" t="s">
        <v>364</v>
      </c>
    </row>
    <row r="49" spans="1:6" x14ac:dyDescent="0.2">
      <c r="A49" s="2" t="s">
        <v>333</v>
      </c>
      <c r="F49" s="30" t="s">
        <v>1643</v>
      </c>
    </row>
    <row r="50" spans="1:6" x14ac:dyDescent="0.2">
      <c r="A50" s="2" t="s">
        <v>334</v>
      </c>
      <c r="F50" s="30" t="s">
        <v>1651</v>
      </c>
    </row>
    <row r="51" spans="1:6" x14ac:dyDescent="0.2">
      <c r="A51" s="2" t="s">
        <v>34</v>
      </c>
      <c r="F51" s="30" t="s">
        <v>1690</v>
      </c>
    </row>
    <row r="52" spans="1:6" x14ac:dyDescent="0.2">
      <c r="A52" s="2" t="s">
        <v>335</v>
      </c>
    </row>
    <row r="53" spans="1:6" x14ac:dyDescent="0.2">
      <c r="A53" s="2" t="s">
        <v>336</v>
      </c>
    </row>
    <row r="54" spans="1:6" x14ac:dyDescent="0.2">
      <c r="A54" s="2" t="s">
        <v>337</v>
      </c>
    </row>
    <row r="55" spans="1:6" x14ac:dyDescent="0.2">
      <c r="A55" s="2" t="s">
        <v>212</v>
      </c>
    </row>
    <row r="56" spans="1:6" x14ac:dyDescent="0.2">
      <c r="A56" s="2" t="s">
        <v>338</v>
      </c>
    </row>
    <row r="57" spans="1:6" x14ac:dyDescent="0.2">
      <c r="A57" s="2" t="s">
        <v>54</v>
      </c>
    </row>
    <row r="58" spans="1:6" x14ac:dyDescent="0.2">
      <c r="A58" s="2" t="s">
        <v>339</v>
      </c>
    </row>
    <row r="59" spans="1:6" x14ac:dyDescent="0.2">
      <c r="A59" s="2" t="s">
        <v>1048</v>
      </c>
    </row>
    <row r="60" spans="1:6" x14ac:dyDescent="0.2">
      <c r="A60" s="2" t="s">
        <v>224</v>
      </c>
    </row>
    <row r="61" spans="1:6" x14ac:dyDescent="0.2">
      <c r="A61" s="2" t="s">
        <v>340</v>
      </c>
    </row>
    <row r="62" spans="1:6" x14ac:dyDescent="0.2">
      <c r="A62" s="2" t="s">
        <v>341</v>
      </c>
    </row>
    <row r="63" spans="1:6" x14ac:dyDescent="0.2">
      <c r="A63" s="2" t="s">
        <v>41</v>
      </c>
    </row>
    <row r="64" spans="1:6" x14ac:dyDescent="0.2">
      <c r="A64" s="2" t="s">
        <v>342</v>
      </c>
    </row>
    <row r="65" spans="1:1" x14ac:dyDescent="0.2">
      <c r="A65" s="2" t="s">
        <v>343</v>
      </c>
    </row>
    <row r="66" spans="1:1" x14ac:dyDescent="0.2">
      <c r="A66" s="2" t="s">
        <v>344</v>
      </c>
    </row>
    <row r="67" spans="1:1" x14ac:dyDescent="0.2">
      <c r="A67" s="2" t="s">
        <v>345</v>
      </c>
    </row>
    <row r="68" spans="1:1" x14ac:dyDescent="0.2">
      <c r="A68" s="2" t="s">
        <v>346</v>
      </c>
    </row>
    <row r="69" spans="1:1" x14ac:dyDescent="0.2">
      <c r="A69" s="2" t="s">
        <v>243</v>
      </c>
    </row>
    <row r="70" spans="1:1" x14ac:dyDescent="0.2">
      <c r="A70" s="2" t="s">
        <v>11</v>
      </c>
    </row>
    <row r="71" spans="1:1" x14ac:dyDescent="0.2">
      <c r="A71" s="2" t="s">
        <v>347</v>
      </c>
    </row>
    <row r="72" spans="1:1" x14ac:dyDescent="0.2">
      <c r="A72" s="2" t="s">
        <v>348</v>
      </c>
    </row>
    <row r="73" spans="1:1" x14ac:dyDescent="0.2">
      <c r="A73" s="2" t="s">
        <v>349</v>
      </c>
    </row>
    <row r="74" spans="1:1" x14ac:dyDescent="0.2">
      <c r="A74" s="2" t="s">
        <v>288</v>
      </c>
    </row>
    <row r="75" spans="1:1" x14ac:dyDescent="0.2">
      <c r="A75" s="2" t="s">
        <v>350</v>
      </c>
    </row>
    <row r="76" spans="1:1" x14ac:dyDescent="0.2">
      <c r="A76" s="2" t="s">
        <v>159</v>
      </c>
    </row>
    <row r="77" spans="1:1" x14ac:dyDescent="0.2">
      <c r="A77" s="2" t="s">
        <v>351</v>
      </c>
    </row>
    <row r="78" spans="1:1" x14ac:dyDescent="0.2">
      <c r="A78" s="2" t="s">
        <v>174</v>
      </c>
    </row>
    <row r="79" spans="1:1" x14ac:dyDescent="0.2">
      <c r="A79" s="2" t="s">
        <v>352</v>
      </c>
    </row>
    <row r="80" spans="1:1" x14ac:dyDescent="0.2">
      <c r="A80" s="2" t="s">
        <v>76</v>
      </c>
    </row>
    <row r="81" spans="1:1" x14ac:dyDescent="0.2">
      <c r="A81" s="2" t="s">
        <v>353</v>
      </c>
    </row>
    <row r="82" spans="1:1" x14ac:dyDescent="0.2">
      <c r="A82" s="2" t="s">
        <v>48</v>
      </c>
    </row>
    <row r="83" spans="1:1" x14ac:dyDescent="0.2">
      <c r="A83" s="2" t="s">
        <v>204</v>
      </c>
    </row>
    <row r="84" spans="1:1" x14ac:dyDescent="0.2">
      <c r="A84" s="2" t="s">
        <v>89</v>
      </c>
    </row>
    <row r="85" spans="1:1" x14ac:dyDescent="0.2">
      <c r="A85" s="2" t="s">
        <v>228</v>
      </c>
    </row>
    <row r="86" spans="1:1" x14ac:dyDescent="0.2">
      <c r="A86" s="2" t="s">
        <v>354</v>
      </c>
    </row>
    <row r="87" spans="1:1" x14ac:dyDescent="0.2">
      <c r="A87" s="2" t="s">
        <v>355</v>
      </c>
    </row>
    <row r="88" spans="1:1" x14ac:dyDescent="0.2">
      <c r="A88" s="2" t="s">
        <v>168</v>
      </c>
    </row>
    <row r="89" spans="1:1" x14ac:dyDescent="0.2">
      <c r="A89" s="2" t="s">
        <v>1500</v>
      </c>
    </row>
    <row r="90" spans="1:1" x14ac:dyDescent="0.2">
      <c r="A90" s="2" t="s">
        <v>356</v>
      </c>
    </row>
    <row r="91" spans="1:1" x14ac:dyDescent="0.2">
      <c r="A91" s="2" t="s">
        <v>1484</v>
      </c>
    </row>
    <row r="92" spans="1:1" x14ac:dyDescent="0.2">
      <c r="A92" s="2" t="s">
        <v>51</v>
      </c>
    </row>
    <row r="93" spans="1:1" x14ac:dyDescent="0.2">
      <c r="A93" s="2" t="s">
        <v>66</v>
      </c>
    </row>
    <row r="94" spans="1:1" x14ac:dyDescent="0.2">
      <c r="A94" s="2" t="s">
        <v>357</v>
      </c>
    </row>
    <row r="95" spans="1:1" x14ac:dyDescent="0.2">
      <c r="A95" s="2" t="s">
        <v>68</v>
      </c>
    </row>
    <row r="96" spans="1:1" x14ac:dyDescent="0.2">
      <c r="A96" s="2" t="s">
        <v>358</v>
      </c>
    </row>
    <row r="97" spans="1:1" x14ac:dyDescent="0.2">
      <c r="A97" s="2" t="s">
        <v>189</v>
      </c>
    </row>
    <row r="98" spans="1:1" x14ac:dyDescent="0.2">
      <c r="A98" s="2" t="s">
        <v>359</v>
      </c>
    </row>
    <row r="99" spans="1:1" x14ac:dyDescent="0.2">
      <c r="A99" s="2" t="s">
        <v>360</v>
      </c>
    </row>
    <row r="100" spans="1:1" x14ac:dyDescent="0.2">
      <c r="A100" s="2" t="s">
        <v>361</v>
      </c>
    </row>
    <row r="101" spans="1:1" x14ac:dyDescent="0.2">
      <c r="A101" s="2" t="s">
        <v>362</v>
      </c>
    </row>
    <row r="102" spans="1:1" x14ac:dyDescent="0.2">
      <c r="A102" s="2" t="s">
        <v>363</v>
      </c>
    </row>
    <row r="103" spans="1:1" x14ac:dyDescent="0.2">
      <c r="A103" s="2" t="s">
        <v>364</v>
      </c>
    </row>
    <row r="104" spans="1:1" x14ac:dyDescent="0.2">
      <c r="A104" s="2" t="s">
        <v>365</v>
      </c>
    </row>
    <row r="105" spans="1:1" x14ac:dyDescent="0.2">
      <c r="A105" s="2" t="s">
        <v>250</v>
      </c>
    </row>
    <row r="106" spans="1:1" x14ac:dyDescent="0.2">
      <c r="A106" s="2" t="s">
        <v>366</v>
      </c>
    </row>
    <row r="107" spans="1:1" x14ac:dyDescent="0.2">
      <c r="A107" s="2" t="s">
        <v>367</v>
      </c>
    </row>
    <row r="108" spans="1:1" x14ac:dyDescent="0.2">
      <c r="A108" s="2" t="s">
        <v>81</v>
      </c>
    </row>
    <row r="109" spans="1:1" x14ac:dyDescent="0.2">
      <c r="A109" s="2" t="s">
        <v>368</v>
      </c>
    </row>
    <row r="110" spans="1:1" x14ac:dyDescent="0.2">
      <c r="A110" s="2" t="s">
        <v>369</v>
      </c>
    </row>
    <row r="111" spans="1:1" x14ac:dyDescent="0.2">
      <c r="A111" s="2" t="s">
        <v>261</v>
      </c>
    </row>
    <row r="112" spans="1:1" x14ac:dyDescent="0.2">
      <c r="A112" s="2" t="s">
        <v>1642</v>
      </c>
    </row>
  </sheetData>
  <sheetProtection sort="0" autoFilter="0"/>
  <protectedRanges>
    <protectedRange password="CA99" sqref="A115:A1048576 B87:Z1048576 P1:P11 B1:J86 A1:A111 L1:O86 Q1:Z86 P13:P86 K32:K86 K1:K16" name="Range1" securityDescriptor="O:WDG:WDD:(A;;CC;;;S-1-5-21-1446143339-2250552318-1255726049-13437)(A;;CC;;;S-1-5-21-1446143339-2250552318-1255726049-32729)(A;;CC;;;S-1-5-21-1446143339-2250552318-1255726049-12996)(A;;CC;;;S-1-5-21-1446143339-2250552318-1255726049-13856)(A;;CC;;;S-1-5-21-1446143339-2250552318-1255726049-12491)"/>
  </protectedRanges>
  <sortState ref="K2:K5">
    <sortCondition ref="K1"/>
  </sortState>
  <customSheetViews>
    <customSheetView guid="{A5B9A235-20D7-4958-BDF0-A8C11A4A0300}" topLeftCell="A18">
      <selection activeCell="G34" sqref="G34"/>
      <pageMargins left="0.7" right="0.7" top="0.75" bottom="0.75" header="0.3" footer="0.3"/>
      <pageSetup paperSize="9" orientation="portrait" r:id="rId1"/>
    </customSheetView>
    <customSheetView guid="{1E11BED6-F4E9-4E03-9378-51941FD7F404}">
      <selection activeCell="P13" sqref="P13"/>
      <pageMargins left="0.7" right="0.7" top="0.75" bottom="0.75" header="0.3" footer="0.3"/>
      <pageSetup paperSize="9" orientation="portrait" r:id="rId2"/>
    </customSheetView>
    <customSheetView guid="{C4547163-90FB-4440-AE48-B65258E5519E}">
      <selection activeCell="F19" sqref="F19"/>
      <pageMargins left="0.7" right="0.7" top="0.75" bottom="0.75" header="0.3" footer="0.3"/>
      <pageSetup paperSize="9" orientation="portrait" r:id="rId3"/>
    </customSheetView>
    <customSheetView guid="{32DCDF2F-6DC7-4C29-9CEE-6FC6DB911FDA}" topLeftCell="A4">
      <selection activeCell="G42" sqref="G42"/>
      <pageMargins left="0.7" right="0.7" top="0.75" bottom="0.75" header="0.3" footer="0.3"/>
      <pageSetup paperSize="9" orientation="portrait" r:id="rId4"/>
    </customSheetView>
    <customSheetView guid="{C68EDE1D-6763-468D-B674-9FC30A169844}" topLeftCell="A6">
      <selection activeCell="F37" sqref="F37"/>
      <pageMargins left="0.7" right="0.7" top="0.75" bottom="0.75" header="0.3" footer="0.3"/>
      <pageSetup paperSize="9" orientation="portrait" r:id="rId5"/>
    </customSheetView>
    <customSheetView guid="{5B394E2F-D7E0-4DCF-9835-27E713058925}">
      <selection activeCell="G40" sqref="G40"/>
      <pageMargins left="0.7" right="0.7" top="0.75" bottom="0.75" header="0.3" footer="0.3"/>
      <pageSetup paperSize="9" orientation="portrait" r:id="rId6"/>
    </customSheetView>
    <customSheetView guid="{B38C214A-F43A-47A0-971B-66B96E23E9C5}">
      <selection activeCell="B54" sqref="B54"/>
      <pageMargins left="0.7" right="0.7" top="0.75" bottom="0.75" header="0.3" footer="0.3"/>
      <pageSetup paperSize="9" orientation="portrait" r:id="rId7"/>
    </customSheetView>
  </customSheetViews>
  <pageMargins left="0.7" right="0.7" top="0.75" bottom="0.75" header="0.3" footer="0.3"/>
  <pageSetup paperSize="9" orientation="portrait" r:id="rId8"/>
</worksheet>
</file>

<file path=xl/worksheets/wsSortMap1.xml><?xml version="1.0" encoding="utf-8"?>
<worksheetSortMap xmlns="http://schemas.microsoft.com/office/excel/2006/main">
  <rowSortMap ref="A3:XFD249" count="120">
    <row newVal="2" oldVal="80"/>
    <row newVal="8" oldVal="38"/>
    <row newVal="9" oldVal="129"/>
    <row newVal="10" oldVal="135"/>
    <row newVal="11" oldVal="128"/>
    <row newVal="12" oldVal="136"/>
    <row newVal="13" oldVal="73"/>
    <row newVal="14" oldVal="18"/>
    <row newVal="15" oldVal="53"/>
    <row newVal="17" oldVal="59"/>
    <row newVal="18" oldVal="228"/>
    <row newVal="19" oldVal="215"/>
    <row newVal="29" oldVal="19"/>
    <row newVal="32" oldVal="106"/>
    <row newVal="34" oldVal="206"/>
    <row newVal="35" oldVal="8"/>
    <row newVal="37" oldVal="32"/>
    <row newVal="38" oldVal="167"/>
    <row newVal="45" oldVal="208"/>
    <row newVal="46" oldVal="56"/>
    <row newVal="48" oldVal="77"/>
    <row newVal="51" oldVal="117"/>
    <row newVal="53" oldVal="209"/>
    <row newVal="55" oldVal="195"/>
    <row newVal="56" oldVal="247"/>
    <row newVal="59" oldVal="37"/>
    <row newVal="60" oldVal="103"/>
    <row newVal="71" oldVal="165"/>
    <row newVal="72" oldVal="60"/>
    <row newVal="73" oldVal="112"/>
    <row newVal="77" oldVal="248"/>
    <row newVal="79" oldVal="10"/>
    <row newVal="80" oldVal="11"/>
    <row newVal="86" oldVal="48"/>
    <row newVal="89" oldVal="188"/>
    <row newVal="92" oldVal="221"/>
    <row newVal="96" oldVal="246"/>
    <row newVal="100" oldVal="9"/>
    <row newVal="102" oldVal="184"/>
    <row newVal="103" oldVal="125"/>
    <row newVal="106" oldVal="166"/>
    <row newVal="107" oldVal="17"/>
    <row newVal="112" oldVal="107"/>
    <row newVal="117" oldVal="204"/>
    <row newVal="120" oldVal="12"/>
    <row newVal="125" oldVal="13"/>
    <row newVal="128" oldVal="14"/>
    <row newVal="129" oldVal="120"/>
    <row newVal="134" oldVal="154"/>
    <row newVal="135" oldVal="2"/>
    <row newVal="136" oldVal="186"/>
    <row newVal="140" oldVal="100"/>
    <row newVal="141" oldVal="149"/>
    <row newVal="147" oldVal="234"/>
    <row newVal="149" oldVal="51"/>
    <row newVal="154" oldVal="179"/>
    <row newVal="158" oldVal="245"/>
    <row newVal="162" oldVal="15"/>
    <row newVal="165" oldVal="29"/>
    <row newVal="166" oldVal="34"/>
    <row newVal="167" oldVal="35"/>
    <row newVal="175" oldVal="45"/>
    <row newVal="176" oldVal="182"/>
    <row newVal="177" oldVal="176"/>
    <row newVal="178" oldVal="181"/>
    <row newVal="179" oldVal="177"/>
    <row newVal="181" oldVal="185"/>
    <row newVal="182" oldVal="46"/>
    <row newVal="183" oldVal="92"/>
    <row newVal="184" oldVal="178"/>
    <row newVal="185" oldVal="183"/>
    <row newVal="186" oldVal="193"/>
    <row newVal="187" oldVal="96"/>
    <row newVal="188" oldVal="191"/>
    <row newVal="189" oldVal="134"/>
    <row newVal="190" oldVal="140"/>
    <row newVal="191" oldVal="189"/>
    <row newVal="192" oldVal="190"/>
    <row newVal="193" oldVal="192"/>
    <row newVal="194" oldVal="141"/>
    <row newVal="195" oldVal="219"/>
    <row newVal="196" oldVal="162"/>
    <row newVal="197" oldVal="202"/>
    <row newVal="198" oldVal="211"/>
    <row newVal="199" oldVal="207"/>
    <row newVal="200" oldVal="187"/>
    <row newVal="201" oldVal="218"/>
    <row newVal="202" oldVal="205"/>
    <row newVal="203" oldVal="233"/>
    <row newVal="204" oldVal="89"/>
    <row newVal="205" oldVal="71"/>
    <row newVal="206" oldVal="198"/>
    <row newVal="207" oldVal="199"/>
    <row newVal="208" oldVal="200"/>
    <row newVal="209" oldVal="201"/>
    <row newVal="211" oldVal="72"/>
    <row newVal="212" oldVal="203"/>
    <row newVal="213" oldVal="216"/>
    <row newVal="214" oldVal="197"/>
    <row newVal="215" oldVal="196"/>
    <row newVal="216" oldVal="213"/>
    <row newVal="217" oldVal="212"/>
    <row newVal="218" oldVal="214"/>
    <row newVal="219" oldVal="217"/>
    <row newVal="221" oldVal="175"/>
    <row newVal="225" oldVal="79"/>
    <row newVal="226" oldVal="55"/>
    <row newVal="227" oldVal="242"/>
    <row newVal="228" oldVal="102"/>
    <row newVal="229" oldVal="231"/>
    <row newVal="231" oldVal="225"/>
    <row newVal="232" oldVal="226"/>
    <row newVal="233" oldVal="227"/>
    <row newVal="234" oldVal="229"/>
    <row newVal="236" oldVal="232"/>
    <row newVal="242" oldVal="236"/>
    <row newVal="245" oldVal="158"/>
    <row newVal="246" oldVal="86"/>
    <row newVal="247" oldVal="147"/>
    <row newVal="248" oldVal="194"/>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Contribution data</vt:lpstr>
      <vt:lpstr>Non-OCR contributions</vt:lpstr>
      <vt:lpstr>Soft pledges-other ctrbns 2014</vt:lpstr>
      <vt:lpstr>SRP 2014 funds requested</vt:lpstr>
      <vt:lpstr>Soft pledges-other ctrbns 2015</vt:lpstr>
      <vt:lpstr>SRP 2015 funds requested</vt:lpstr>
      <vt:lpstr>Drop down menus</vt:lpstr>
      <vt:lpstr>COUNTRIES</vt:lpstr>
      <vt:lpstr>DONORS</vt:lpstr>
      <vt:lpstr>'Contribution data'!OLE_LINK18</vt:lpstr>
      <vt:lpstr>'Contribution data'!Print_Area</vt:lpstr>
      <vt:lpstr>'Contribution data'!Print_Titles</vt:lpstr>
      <vt:lpstr>REGION</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DEVENISH, Susan Jane</dc:creator>
  <cp:lastModifiedBy>SOPER, Pauline</cp:lastModifiedBy>
  <cp:lastPrinted>2015-01-30T14:21:47Z</cp:lastPrinted>
  <dcterms:created xsi:type="dcterms:W3CDTF">2012-08-14T12:18:34Z</dcterms:created>
  <dcterms:modified xsi:type="dcterms:W3CDTF">2015-02-18T11:36:36Z</dcterms:modified>
</cp:coreProperties>
</file>